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54 - Voborského, Praha 12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'2554 - Voborského, Praha 12'!$C$123:$K$186</definedName>
    <definedName name="_xlnm.Print_Area" localSheetId="1">'2554 - Voborského, Praha 12'!$C$4:$J$76,'2554 - Voborského, Praha 12'!$C$82:$J$107,'2554 - Voborského, Praha 12'!$C$113:$J$186</definedName>
    <definedName name="_xlnm.Print_Titles" localSheetId="1">'2554 - Voborského, Praha 12'!$123:$123</definedName>
  </definedNames>
  <calcPr/>
</workbook>
</file>

<file path=xl/calcChain.xml><?xml version="1.0" encoding="utf-8"?>
<calcChain xmlns="http://schemas.openxmlformats.org/spreadsheetml/2006/main">
  <c i="2" l="1" r="T184"/>
  <c r="J35"/>
  <c r="J34"/>
  <c i="1" r="AY95"/>
  <c i="2" r="J33"/>
  <c i="1" r="AX95"/>
  <c i="2"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87"/>
  <c r="E85"/>
  <c r="J22"/>
  <c r="E22"/>
  <c r="J90"/>
  <c r="J21"/>
  <c r="J19"/>
  <c r="E19"/>
  <c r="J120"/>
  <c r="J18"/>
  <c r="J16"/>
  <c r="E16"/>
  <c r="F90"/>
  <c r="J15"/>
  <c r="J13"/>
  <c r="E13"/>
  <c r="F120"/>
  <c r="J12"/>
  <c r="J10"/>
  <c r="J118"/>
  <c i="1" r="L90"/>
  <c r="AM90"/>
  <c r="AM89"/>
  <c r="L89"/>
  <c r="AM87"/>
  <c r="L87"/>
  <c r="L85"/>
  <c r="L84"/>
  <c i="2" r="BK180"/>
  <c r="J177"/>
  <c r="BK170"/>
  <c r="J161"/>
  <c r="BK157"/>
  <c r="J147"/>
  <c r="J133"/>
  <c r="BK128"/>
  <c r="BK183"/>
  <c r="J174"/>
  <c r="J169"/>
  <c r="J165"/>
  <c r="J157"/>
  <c r="J149"/>
  <c r="J141"/>
  <c r="J128"/>
  <c r="BK181"/>
  <c r="J166"/>
  <c r="BK148"/>
  <c r="J144"/>
  <c r="J136"/>
  <c r="BK131"/>
  <c r="BK156"/>
  <c r="BK149"/>
  <c r="J138"/>
  <c r="BK127"/>
  <c r="J178"/>
  <c r="BK176"/>
  <c r="BK165"/>
  <c r="BK152"/>
  <c r="BK143"/>
  <c r="J139"/>
  <c r="BK130"/>
  <c r="BK186"/>
  <c r="BK177"/>
  <c r="J170"/>
  <c r="BK164"/>
  <c r="J158"/>
  <c r="J152"/>
  <c r="BK138"/>
  <c r="J183"/>
  <c r="BK174"/>
  <c r="J164"/>
  <c r="J159"/>
  <c r="BK141"/>
  <c r="BK134"/>
  <c r="J129"/>
  <c r="BK153"/>
  <c r="J148"/>
  <c r="J143"/>
  <c r="J134"/>
  <c r="J181"/>
  <c r="J173"/>
  <c r="J163"/>
  <c r="BK159"/>
  <c r="BK146"/>
  <c r="BK136"/>
  <c r="BK129"/>
  <c r="J180"/>
  <c r="BK173"/>
  <c r="BK166"/>
  <c r="BK160"/>
  <c r="J153"/>
  <c r="J145"/>
  <c r="BK133"/>
  <c r="BK178"/>
  <c r="J167"/>
  <c r="J160"/>
  <c r="J146"/>
  <c r="BK140"/>
  <c r="BK132"/>
  <c r="BK158"/>
  <c r="BK150"/>
  <c r="BK144"/>
  <c r="BK135"/>
  <c i="1" r="AS94"/>
  <c i="2" r="J186"/>
  <c r="BK175"/>
  <c r="BK169"/>
  <c r="J150"/>
  <c r="J140"/>
  <c r="J132"/>
  <c r="J127"/>
  <c r="BK185"/>
  <c r="J176"/>
  <c r="BK167"/>
  <c r="BK163"/>
  <c r="BK154"/>
  <c r="BK147"/>
  <c r="BK139"/>
  <c r="J185"/>
  <c r="J175"/>
  <c r="BK161"/>
  <c r="J156"/>
  <c r="BK142"/>
  <c r="J135"/>
  <c r="J130"/>
  <c r="J154"/>
  <c r="BK145"/>
  <c r="J142"/>
  <c r="J131"/>
  <c l="1" r="BK126"/>
  <c r="R126"/>
  <c r="P137"/>
  <c r="R151"/>
  <c r="T126"/>
  <c r="R137"/>
  <c r="BK151"/>
  <c r="J151"/>
  <c r="J98"/>
  <c r="T151"/>
  <c r="P155"/>
  <c r="T155"/>
  <c r="P162"/>
  <c r="T162"/>
  <c r="P168"/>
  <c r="R168"/>
  <c r="P172"/>
  <c r="T172"/>
  <c r="P179"/>
  <c r="R179"/>
  <c r="BK184"/>
  <c r="J184"/>
  <c r="J106"/>
  <c r="P184"/>
  <c r="P126"/>
  <c r="BK137"/>
  <c r="J137"/>
  <c r="J97"/>
  <c r="T137"/>
  <c r="P151"/>
  <c r="BK155"/>
  <c r="J155"/>
  <c r="J99"/>
  <c r="R155"/>
  <c r="BK162"/>
  <c r="J162"/>
  <c r="J100"/>
  <c r="R162"/>
  <c r="BK168"/>
  <c r="J168"/>
  <c r="J101"/>
  <c r="T168"/>
  <c r="BK172"/>
  <c r="J172"/>
  <c r="J103"/>
  <c r="R172"/>
  <c r="BK179"/>
  <c r="J179"/>
  <c r="J104"/>
  <c r="T179"/>
  <c r="R184"/>
  <c r="BK182"/>
  <c r="J182"/>
  <c r="J105"/>
  <c r="J87"/>
  <c r="J89"/>
  <c r="F121"/>
  <c r="BE128"/>
  <c r="BE129"/>
  <c r="BE132"/>
  <c r="BE133"/>
  <c r="BE140"/>
  <c r="BE141"/>
  <c r="BE146"/>
  <c r="BE157"/>
  <c r="BE159"/>
  <c r="J121"/>
  <c r="BE135"/>
  <c r="BE149"/>
  <c r="BE150"/>
  <c r="BE152"/>
  <c r="BE160"/>
  <c r="BE170"/>
  <c r="BE177"/>
  <c r="BE178"/>
  <c r="BE180"/>
  <c r="BE183"/>
  <c r="F89"/>
  <c r="BE127"/>
  <c r="BE130"/>
  <c r="BE131"/>
  <c r="BE142"/>
  <c r="BE143"/>
  <c r="BE145"/>
  <c r="BE148"/>
  <c r="BE156"/>
  <c r="BE161"/>
  <c r="BE165"/>
  <c r="BE166"/>
  <c r="BE167"/>
  <c r="BE175"/>
  <c r="BE176"/>
  <c r="BE181"/>
  <c r="BE185"/>
  <c r="BE186"/>
  <c r="BE134"/>
  <c r="BE136"/>
  <c r="BE138"/>
  <c r="BE139"/>
  <c r="BE144"/>
  <c r="BE147"/>
  <c r="BE153"/>
  <c r="BE154"/>
  <c r="BE158"/>
  <c r="BE163"/>
  <c r="BE164"/>
  <c r="BE169"/>
  <c r="BE173"/>
  <c r="BE174"/>
  <c r="F32"/>
  <c i="1" r="BA95"/>
  <c r="BA94"/>
  <c r="AW94"/>
  <c r="AK30"/>
  <c i="2" r="F35"/>
  <c i="1" r="BD95"/>
  <c r="BD94"/>
  <c r="W33"/>
  <c i="2" r="F34"/>
  <c i="1" r="BC95"/>
  <c r="BC94"/>
  <c r="AY94"/>
  <c i="2" r="J32"/>
  <c i="1" r="AW95"/>
  <c i="2" r="F33"/>
  <c i="1" r="BB95"/>
  <c r="BB94"/>
  <c r="W31"/>
  <c i="2" l="1" r="T171"/>
  <c r="T125"/>
  <c r="T124"/>
  <c r="R125"/>
  <c r="R124"/>
  <c r="R171"/>
  <c r="P125"/>
  <c r="P124"/>
  <c i="1" r="AU95"/>
  <c i="2" r="P171"/>
  <c r="BK125"/>
  <c r="J125"/>
  <c r="J95"/>
  <c r="J126"/>
  <c r="J96"/>
  <c r="BK171"/>
  <c r="J171"/>
  <c r="J102"/>
  <c r="J31"/>
  <c i="1" r="AV95"/>
  <c r="AT95"/>
  <c r="AU94"/>
  <c r="W32"/>
  <c i="2" r="F31"/>
  <c i="1" r="AZ95"/>
  <c r="AZ94"/>
  <c r="AV94"/>
  <c r="AK29"/>
  <c r="AX94"/>
  <c r="W30"/>
  <c i="2" l="1" r="BK124"/>
  <c r="J124"/>
  <c r="J28"/>
  <c i="1" r="AG95"/>
  <c r="AG94"/>
  <c r="AK26"/>
  <c r="W29"/>
  <c r="AT94"/>
  <c r="AN94"/>
  <c i="2" l="1" r="J37"/>
  <c r="J94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<sst xmlns="http://schemas.openxmlformats.org/spreadsheetml/2006/main">
  <si>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</si>
  <si>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</si>
  <si>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</si>
  <si>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</si>
  <si>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{7e3f8c54-bdbe-4a30-9092-7b3c67b72b3e}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</si>
  <si>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</si>
  <si>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</si>
  <si>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</si>
  <si>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</si>
  <si>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</si>
  <si>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</si>
  <si>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</si>
  <si>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</si>
  <si>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</si>
  <si>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2554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</si>
  <si>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</si>
  <si>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</si>
  <si>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Voborského, Praha 12</t>
  </si>
  <si>
    <t>KSO:</t>
  </si>
  <si>
    <t>CC-CZ:</t>
  </si>
  <si>
    <t>Místo:</t>
  </si>
  <si>
    <t xml:space="preserve"> </t>
  </si>
  <si>
    <t>Datum:</t>
  </si>
  <si>
    <t>3. 8. 2025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</si>
  <si>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</si>
  <si>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</si>
  <si>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</si>
  <si>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</si>
  <si>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</si>
  <si>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</si>
  <si>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</si>
  <si>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</si>
  <si>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</si>
  <si>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</si>
  <si>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</si>
  <si>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</si>
  <si>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</si>
  <si>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</si>
  <si>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</si>
  <si>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</si>
  <si>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</si>
  <si>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</si>
  <si>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</si>
  <si>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</si>
  <si>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</si>
  <si>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</si>
  <si>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</si>
  <si>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</si>
  <si>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</si>
  <si>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</si>
  <si>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</si>
  <si>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</si>
  <si>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</si>
  <si>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</si>
  <si>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</si>
  <si>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</si>
  <si>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</si>
  <si>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</si>
  <si>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</si>
  <si>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</si>
  <si>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</si>
  <si>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</si>
  <si>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</si>
  <si>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</si>
  <si>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</si>
  <si>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</si>
  <si>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</si>
  <si>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</si>
  <si>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</si>
  <si>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</si>
  <si>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</si>
  <si>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</si>
  <si>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</si>
  <si>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</si>
  <si>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</si>
  <si>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</si>
  <si>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</si>
  <si>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</si>
  <si>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</si>
  <si>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</si>
  <si>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</si>
  <si>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</si>
  <si>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</si>
  <si>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</si>
  <si>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</si>
  <si>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</si>
  <si>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</si>
  <si>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</si>
  <si>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</si>
  <si>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</si>
  <si>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</si>
  <si>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</si>
  <si>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</si>
  <si>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</si>
  <si>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</si>
  <si>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</si>
  <si>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</si>
  <si>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</si>
  <si>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</si>
  <si>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</si>
  <si>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</si>
  <si>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</si>
  <si>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</si>
  <si>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</si>
  <si>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</si>
  <si>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</si>
  <si>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</si>
  <si>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</si>
  <si>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</si>
  <si>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</si>
  <si>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</si>
  <si>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</si>
  <si>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</si>
  <si>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</si>
  <si>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</si>
  <si>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</si>
  <si>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</si>
  <si>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</si>
  <si>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</si>
  <si>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</si>
  <si>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</si>
  <si>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-331203410</t>
  </si>
  <si>
    <t>113107122</t>
  </si>
  <si>
    <t>Odstranění podkladu z kameniva drceného tl 200 mm ručně</t>
  </si>
  <si>
    <t>1187536366</t>
  </si>
  <si>
    <t>3</t>
  </si>
  <si>
    <t>113107124</t>
  </si>
  <si>
    <t>Odstranění podkladuz kameniva do tl 400 mm</t>
  </si>
  <si>
    <t>-970340489</t>
  </si>
  <si>
    <t>113107141</t>
  </si>
  <si>
    <t>Odstranění podkladu živičného tl 50 mm ručně</t>
  </si>
  <si>
    <t>56813767</t>
  </si>
  <si>
    <t>5</t>
  </si>
  <si>
    <t>113107432</t>
  </si>
  <si>
    <t>Odstranění podkladu z betonu prostého tl přes 150 do 300 mm při překopech strojně pl do 15 m2</t>
  </si>
  <si>
    <t>31414676</t>
  </si>
  <si>
    <t>6</t>
  </si>
  <si>
    <t>113154114</t>
  </si>
  <si>
    <t>Frézování živičného krytu tl 100 mm pruh š 0,5 m pl do 500 m2 bez překážek v trase</t>
  </si>
  <si>
    <t>-1751796644</t>
  </si>
  <si>
    <t>7</t>
  </si>
  <si>
    <t>113201112</t>
  </si>
  <si>
    <t>Vytrhání obrub silničních ležatých</t>
  </si>
  <si>
    <t>m</t>
  </si>
  <si>
    <t>-328393771</t>
  </si>
  <si>
    <t>8</t>
  </si>
  <si>
    <t>129001101</t>
  </si>
  <si>
    <t>Příplatek za ztížení odkopávky nebo prokopávky v blízkosti inženýrských sítí</t>
  </si>
  <si>
    <t>m3</t>
  </si>
  <si>
    <t>-894339781</t>
  </si>
  <si>
    <t>9</t>
  </si>
  <si>
    <t>132351104</t>
  </si>
  <si>
    <t>Hloubení rýh nezapažených š do 800 mm v hornině třídy těžitelnosti II skupiny 4 objem přes 100 m3 strojně</t>
  </si>
  <si>
    <t>757091038</t>
  </si>
  <si>
    <t>10</t>
  </si>
  <si>
    <t>181102302</t>
  </si>
  <si>
    <t>Úprava pláně v zářezech se zhutněním</t>
  </si>
  <si>
    <t>454157251</t>
  </si>
  <si>
    <t>Komunikace pozemní</t>
  </si>
  <si>
    <t>11</t>
  </si>
  <si>
    <t>564851111</t>
  </si>
  <si>
    <t>Podklad ze štěrkodrtě ŠD tl 150 mm</t>
  </si>
  <si>
    <t>295091041</t>
  </si>
  <si>
    <t>564851114</t>
  </si>
  <si>
    <t>Podklad ze štěrkodrtě ŠD tl 180 mm</t>
  </si>
  <si>
    <t>-75707301</t>
  </si>
  <si>
    <t>13</t>
  </si>
  <si>
    <t>564861111</t>
  </si>
  <si>
    <t>Podklad ze štěrkodrtě ŠD plochy přes 100 m2 tl 200 mm</t>
  </si>
  <si>
    <t>627146339</t>
  </si>
  <si>
    <t>14</t>
  </si>
  <si>
    <t>567122111</t>
  </si>
  <si>
    <t>Podklad ze směsi stmelené cementem SC C 8/10 (KSC I) tl 120 mm</t>
  </si>
  <si>
    <t>1479845065</t>
  </si>
  <si>
    <t>15</t>
  </si>
  <si>
    <t>573191111</t>
  </si>
  <si>
    <t>Postřik infiltrační kationaktivní emulzí v množství 1 kg/m2</t>
  </si>
  <si>
    <t>-387632115</t>
  </si>
  <si>
    <t>16</t>
  </si>
  <si>
    <t>573211106</t>
  </si>
  <si>
    <t>Postřik živičný spojovací z asfaltu v množství 0,20 kg/m2</t>
  </si>
  <si>
    <t>1501713235</t>
  </si>
  <si>
    <t>17</t>
  </si>
  <si>
    <t>577134131</t>
  </si>
  <si>
    <t>Asfaltový beton vrstva obrusná ACO 11 (ABS) tř. I tl 40 mm š do 3 m z modifikovaného asfaltu</t>
  </si>
  <si>
    <t>-150905617</t>
  </si>
  <si>
    <t>18</t>
  </si>
  <si>
    <t>577155132</t>
  </si>
  <si>
    <t>Asfaltový beton vrstva ložní ACL 16 (ABH) tl 60 mm š do 3 m z modifikovaného asfaltu</t>
  </si>
  <si>
    <t>1409438557</t>
  </si>
  <si>
    <t>19</t>
  </si>
  <si>
    <t>596211110</t>
  </si>
  <si>
    <t>Kladení zámkové dlažby komunikací pro pěší tl 60 mm skupiny A pl do 50 m2</t>
  </si>
  <si>
    <t>-873316174</t>
  </si>
  <si>
    <t>20</t>
  </si>
  <si>
    <t>M</t>
  </si>
  <si>
    <t>592450380</t>
  </si>
  <si>
    <t>dlažba zámková 6 cm přírodní</t>
  </si>
  <si>
    <t>631627647</t>
  </si>
  <si>
    <t>22</t>
  </si>
  <si>
    <t>596212212</t>
  </si>
  <si>
    <t>Kladení zámkové dlažby pozemních komunikací tl 80 mm skupiny A pl do 300 m2</t>
  </si>
  <si>
    <t>765533343</t>
  </si>
  <si>
    <t>23</t>
  </si>
  <si>
    <t>592451220</t>
  </si>
  <si>
    <t>dlažba zámková 8 cm šedá</t>
  </si>
  <si>
    <t>236799386</t>
  </si>
  <si>
    <t>24</t>
  </si>
  <si>
    <t>LSV.100528</t>
  </si>
  <si>
    <t>PROMENÁDA SLEPECKÁ dlažba 8 cm, červená</t>
  </si>
  <si>
    <t>-187397221</t>
  </si>
  <si>
    <t>Trubní vedení</t>
  </si>
  <si>
    <t>25</t>
  </si>
  <si>
    <t>899231111</t>
  </si>
  <si>
    <t>Výšková úprava uličního vstupu nebo vpusti do 200 mm zvýšením mříže</t>
  </si>
  <si>
    <t>kus</t>
  </si>
  <si>
    <t>-1542216577</t>
  </si>
  <si>
    <t>26</t>
  </si>
  <si>
    <t>899331111</t>
  </si>
  <si>
    <t>Výšková úprava uličního vstupu nebo vpusti do 200 mm zvýšením poklopu</t>
  </si>
  <si>
    <t>-2052557337</t>
  </si>
  <si>
    <t>27</t>
  </si>
  <si>
    <t>899431111</t>
  </si>
  <si>
    <t xml:space="preserve">Výšková úprava uličního vstupu nebo vpust  šoupěte nebo hydrantu  </t>
  </si>
  <si>
    <t>1240619167</t>
  </si>
  <si>
    <t>Ostatní konstrukce a práce-bourání</t>
  </si>
  <si>
    <t>28</t>
  </si>
  <si>
    <t>916131213</t>
  </si>
  <si>
    <t>Osazení silničního obrubníku betonového stojatého s boční opěrou do lože z betonu prostého</t>
  </si>
  <si>
    <t>-1589442296</t>
  </si>
  <si>
    <t>29</t>
  </si>
  <si>
    <t>592174600</t>
  </si>
  <si>
    <t>obrubník betonový chodníkový ABO 2-15 100x15x25 cm</t>
  </si>
  <si>
    <t>2028330498</t>
  </si>
  <si>
    <t>30</t>
  </si>
  <si>
    <t>916231213</t>
  </si>
  <si>
    <t>Osazení chodníkového obrubníku betonového stojatého s boční opěrou do lože z betonu prostého</t>
  </si>
  <si>
    <t>-1107949561</t>
  </si>
  <si>
    <t>31</t>
  </si>
  <si>
    <t>59217001</t>
  </si>
  <si>
    <t>obrubník betonový zahradní 1000x50x250mm</t>
  </si>
  <si>
    <t>1482188109</t>
  </si>
  <si>
    <t>32</t>
  </si>
  <si>
    <t>919112213</t>
  </si>
  <si>
    <t>Řezání spár pro vytvoření komůrky š 10 mm hl 25 mm pro těsnící zálivku v živičném krytu</t>
  </si>
  <si>
    <t>-1433800030</t>
  </si>
  <si>
    <t>33</t>
  </si>
  <si>
    <t>919122112</t>
  </si>
  <si>
    <t>Těsnění spár zálivkou za tepla pro komůrky š 10 mm hl 25 mm s těsnicím profilem</t>
  </si>
  <si>
    <t>606590005</t>
  </si>
  <si>
    <t>997</t>
  </si>
  <si>
    <t>Přesun sutě</t>
  </si>
  <si>
    <t>34</t>
  </si>
  <si>
    <t>997211521</t>
  </si>
  <si>
    <t>Vodorovná doprava vybouraných hmot po suchu na vzdálenost do 1 km</t>
  </si>
  <si>
    <t>t</t>
  </si>
  <si>
    <t>1786162907</t>
  </si>
  <si>
    <t>35</t>
  </si>
  <si>
    <t>997211529</t>
  </si>
  <si>
    <t>Příplatek ZKD 9 km u vodorovné dopravy vybouraných hmot</t>
  </si>
  <si>
    <t>790367087</t>
  </si>
  <si>
    <t>36</t>
  </si>
  <si>
    <t>997221845</t>
  </si>
  <si>
    <t>Poplatek za uložení na skládce (skládkovné) odpadu asfaltového bez dehtu kód odpadu 170 302</t>
  </si>
  <si>
    <t>-64190252</t>
  </si>
  <si>
    <t>37</t>
  </si>
  <si>
    <t>997221855</t>
  </si>
  <si>
    <t>Poplatek za uložení odpadu zeminy a kameniva na skládce (skládkovné)</t>
  </si>
  <si>
    <t>-1452907566</t>
  </si>
  <si>
    <t>38</t>
  </si>
  <si>
    <t>997221861</t>
  </si>
  <si>
    <t>Poplatek za uložení stavebního odpadu na recyklační skládce (skládkovné) z prostého betonu pod kódem 17 01 01</t>
  </si>
  <si>
    <t>-1084368763</t>
  </si>
  <si>
    <t>998</t>
  </si>
  <si>
    <t>Přesun hmot</t>
  </si>
  <si>
    <t>39</t>
  </si>
  <si>
    <t>998223011</t>
  </si>
  <si>
    <t>Přesun hmot pro pozemní komunikace s krytem dlážděným</t>
  </si>
  <si>
    <t>887886351</t>
  </si>
  <si>
    <t>40</t>
  </si>
  <si>
    <t>998225111</t>
  </si>
  <si>
    <t>Přesun hmot pro pozemní komunikace s krytem z kamene, monolitickým betonovým nebo živičným</t>
  </si>
  <si>
    <t>-1999283475</t>
  </si>
  <si>
    <t>VRN</t>
  </si>
  <si>
    <t>Vedlejší rozpočtové náklady</t>
  </si>
  <si>
    <t>VRN1</t>
  </si>
  <si>
    <t>Průzkumné, geodetické a projektové práce</t>
  </si>
  <si>
    <t>41</t>
  </si>
  <si>
    <t>011503000</t>
  </si>
  <si>
    <t>Stavební průzkum bez rozlišení - pasportizace/repasportizace</t>
  </si>
  <si>
    <t>kpl</t>
  </si>
  <si>
    <t>1024</t>
  </si>
  <si>
    <t>-1203841681</t>
  </si>
  <si>
    <t>42</t>
  </si>
  <si>
    <t>012103000</t>
  </si>
  <si>
    <t>Geodetické práce před výstavbou</t>
  </si>
  <si>
    <t>-1311931880</t>
  </si>
  <si>
    <t>43</t>
  </si>
  <si>
    <t>012203000</t>
  </si>
  <si>
    <t>Geodetické práce při provádění stavby</t>
  </si>
  <si>
    <t>1284195967</t>
  </si>
  <si>
    <t>44</t>
  </si>
  <si>
    <t>012303000</t>
  </si>
  <si>
    <t>Geodetické práce po výstavbě</t>
  </si>
  <si>
    <t>1606400018</t>
  </si>
  <si>
    <t>45</t>
  </si>
  <si>
    <t>013203000</t>
  </si>
  <si>
    <t>Dokumentace stavby bez rozlišení - DIO</t>
  </si>
  <si>
    <t>-1424261697</t>
  </si>
  <si>
    <t>46</t>
  </si>
  <si>
    <t>013254000</t>
  </si>
  <si>
    <t>Dokumentace skutečného provedení stavby</t>
  </si>
  <si>
    <t>-1865557717</t>
  </si>
  <si>
    <t>VRN3</t>
  </si>
  <si>
    <t>Zařízení staveniště</t>
  </si>
  <si>
    <t>47</t>
  </si>
  <si>
    <t>030001000</t>
  </si>
  <si>
    <t>…</t>
  </si>
  <si>
    <t>1426092409</t>
  </si>
  <si>
    <t>48</t>
  </si>
  <si>
    <t>034303000</t>
  </si>
  <si>
    <t>Dopravní značení na staveništi</t>
  </si>
  <si>
    <t>1372620205</t>
  </si>
  <si>
    <t>VRN4</t>
  </si>
  <si>
    <t>Inženýrská činnost</t>
  </si>
  <si>
    <t>49</t>
  </si>
  <si>
    <t>043002000</t>
  </si>
  <si>
    <t>Zkoušky a ostatní měření</t>
  </si>
  <si>
    <t>852123969</t>
  </si>
  <si>
    <t>VRN9</t>
  </si>
  <si>
    <t>Ostatní náklady</t>
  </si>
  <si>
    <t>50</t>
  </si>
  <si>
    <t>R-007</t>
  </si>
  <si>
    <t>Sondy</t>
  </si>
  <si>
    <t>-2024233853</t>
  </si>
  <si>
    <t>51</t>
  </si>
  <si>
    <t>R-012</t>
  </si>
  <si>
    <t>Vytyčení všech IS</t>
  </si>
  <si>
    <t>ks</t>
  </si>
  <si>
    <t>-722045746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</si>
</sst>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2554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Voborského, Praha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3. 8. 2025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16.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'2554 - Voborského, Praha 12'!J28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'2554 - Voborského, Praha 12'!P124</f>
        <v>0</v>
      </c>
      <c r="AV95" s="107">
        <f>'2554 - Voborského, Praha 12'!J31</f>
        <v>0</v>
      </c>
      <c r="AW95" s="107">
        <f>'2554 - Voborského, Praha 12'!J32</f>
        <v>0</v>
      </c>
      <c r="AX95" s="107">
        <f>'2554 - Voborského, Praha 12'!J33</f>
        <v>0</v>
      </c>
      <c r="AY95" s="107">
        <f>'2554 - Voborského, Praha 12'!J34</f>
        <v>0</v>
      </c>
      <c r="AZ95" s="107">
        <f>'2554 - Voborského, Praha 12'!F31</f>
        <v>0</v>
      </c>
      <c r="BA95" s="107">
        <f>'2554 - Voborského, Praha 12'!F32</f>
        <v>0</v>
      </c>
      <c r="BB95" s="107">
        <f>'2554 - Voborského, Praha 12'!F33</f>
        <v>0</v>
      </c>
      <c r="BC95" s="107">
        <f>'2554 - Voborského, Praha 12'!F34</f>
        <v>0</v>
      </c>
      <c r="BD95" s="109">
        <f>'2554 - Voborského, Praha 12'!F35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54 - Voborského, Praha 12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3. 8. 2025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ROUND(J124,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ROUND((SUM(BE124:BE186)),  2)</f>
        <v>0</v>
      </c>
      <c r="G31" s="34"/>
      <c r="H31" s="34"/>
      <c r="I31" s="118">
        <v>0.20999999999999999</v>
      </c>
      <c r="J31" s="117">
        <f>ROUND(((SUM(BE124:BE186))*I31),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ROUND((SUM(BF124:BF186)),  2)</f>
        <v>0</v>
      </c>
      <c r="G32" s="34"/>
      <c r="H32" s="34"/>
      <c r="I32" s="118">
        <v>0.12</v>
      </c>
      <c r="J32" s="117">
        <f>ROUND(((SUM(BF124:BF186))*I32),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ROUND((SUM(BG124:BG186)),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ROUND((SUM(BH124:BH186)),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ROUND((SUM(BI124:BI186)),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Voborského, Praha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3. 8. 2025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J124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J125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J126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J137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J151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J155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J162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4"/>
      <c r="C101" s="10"/>
      <c r="D101" s="135" t="s">
        <v>93</v>
      </c>
      <c r="E101" s="136"/>
      <c r="F101" s="136"/>
      <c r="G101" s="136"/>
      <c r="H101" s="136"/>
      <c r="I101" s="136"/>
      <c r="J101" s="137">
        <f>J168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0"/>
      <c r="C102" s="9"/>
      <c r="D102" s="131" t="s">
        <v>94</v>
      </c>
      <c r="E102" s="132"/>
      <c r="F102" s="132"/>
      <c r="G102" s="132"/>
      <c r="H102" s="132"/>
      <c r="I102" s="132"/>
      <c r="J102" s="133">
        <f>J171</f>
        <v>0</v>
      </c>
      <c r="K102" s="9"/>
      <c r="L102" s="13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J172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J179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4"/>
      <c r="C105" s="10"/>
      <c r="D105" s="135" t="s">
        <v>97</v>
      </c>
      <c r="E105" s="136"/>
      <c r="F105" s="136"/>
      <c r="G105" s="136"/>
      <c r="H105" s="136"/>
      <c r="I105" s="136"/>
      <c r="J105" s="137">
        <f>J182</f>
        <v>0</v>
      </c>
      <c r="K105" s="10"/>
      <c r="L105" s="13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4"/>
      <c r="C106" s="10"/>
      <c r="D106" s="135" t="s">
        <v>98</v>
      </c>
      <c r="E106" s="136"/>
      <c r="F106" s="136"/>
      <c r="G106" s="136"/>
      <c r="H106" s="136"/>
      <c r="I106" s="136"/>
      <c r="J106" s="137">
        <f>J184</f>
        <v>0</v>
      </c>
      <c r="K106" s="10"/>
      <c r="L106" s="13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99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16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3" t="str">
        <f>E7</f>
        <v>Voborského, Praha 12</v>
      </c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20</v>
      </c>
      <c r="D118" s="34"/>
      <c r="E118" s="34"/>
      <c r="F118" s="23" t="str">
        <f>F10</f>
        <v xml:space="preserve"> </v>
      </c>
      <c r="G118" s="34"/>
      <c r="H118" s="34"/>
      <c r="I118" s="28" t="s">
        <v>22</v>
      </c>
      <c r="J118" s="65" t="str">
        <f>IF(J10="","",J10)</f>
        <v>3. 8. 2025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24</v>
      </c>
      <c r="D120" s="34"/>
      <c r="E120" s="34"/>
      <c r="F120" s="23" t="str">
        <f>E13</f>
        <v xml:space="preserve"> </v>
      </c>
      <c r="G120" s="34"/>
      <c r="H120" s="34"/>
      <c r="I120" s="28" t="s">
        <v>29</v>
      </c>
      <c r="J120" s="32" t="str">
        <f>E19</f>
        <v xml:space="preserve"> </v>
      </c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IF(E16="","",E16)</f>
        <v>Vyplň údaj</v>
      </c>
      <c r="G121" s="34"/>
      <c r="H121" s="34"/>
      <c r="I121" s="28" t="s">
        <v>31</v>
      </c>
      <c r="J121" s="32" t="str">
        <f>E22</f>
        <v xml:space="preserve"> 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38"/>
      <c r="B123" s="139"/>
      <c r="C123" s="140" t="s">
        <v>100</v>
      </c>
      <c r="D123" s="141" t="s">
        <v>58</v>
      </c>
      <c r="E123" s="141" t="s">
        <v>54</v>
      </c>
      <c r="F123" s="141" t="s">
        <v>55</v>
      </c>
      <c r="G123" s="141" t="s">
        <v>101</v>
      </c>
      <c r="H123" s="141" t="s">
        <v>102</v>
      </c>
      <c r="I123" s="141" t="s">
        <v>103</v>
      </c>
      <c r="J123" s="142" t="s">
        <v>84</v>
      </c>
      <c r="K123" s="143" t="s">
        <v>104</v>
      </c>
      <c r="L123" s="144"/>
      <c r="M123" s="82" t="s">
        <v>1</v>
      </c>
      <c r="N123" s="83" t="s">
        <v>37</v>
      </c>
      <c r="O123" s="83" t="s">
        <v>105</v>
      </c>
      <c r="P123" s="83" t="s">
        <v>106</v>
      </c>
      <c r="Q123" s="83" t="s">
        <v>107</v>
      </c>
      <c r="R123" s="83" t="s">
        <v>108</v>
      </c>
      <c r="S123" s="83" t="s">
        <v>109</v>
      </c>
      <c r="T123" s="84" t="s">
        <v>110</v>
      </c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</row>
    <row r="124" s="2" customFormat="1" ht="22.8" customHeight="1">
      <c r="A124" s="34"/>
      <c r="B124" s="35"/>
      <c r="C124" s="89" t="s">
        <v>111</v>
      </c>
      <c r="D124" s="34"/>
      <c r="E124" s="34"/>
      <c r="F124" s="34"/>
      <c r="G124" s="34"/>
      <c r="H124" s="34"/>
      <c r="I124" s="34"/>
      <c r="J124" s="145">
        <f>BK124</f>
        <v>0</v>
      </c>
      <c r="K124" s="34"/>
      <c r="L124" s="35"/>
      <c r="M124" s="85"/>
      <c r="N124" s="69"/>
      <c r="O124" s="86"/>
      <c r="P124" s="146">
        <f>P125+P171</f>
        <v>0</v>
      </c>
      <c r="Q124" s="86"/>
      <c r="R124" s="146">
        <f>R125+R171</f>
        <v>78.021979999999999</v>
      </c>
      <c r="S124" s="86"/>
      <c r="T124" s="147">
        <f>T125+T171</f>
        <v>359.76999999999992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72</v>
      </c>
      <c r="AU124" s="15" t="s">
        <v>86</v>
      </c>
      <c r="BK124" s="148">
        <f>BK125+BK171</f>
        <v>0</v>
      </c>
    </row>
    <row r="125" s="12" customFormat="1" ht="25.92" customHeight="1">
      <c r="A125" s="12"/>
      <c r="B125" s="149"/>
      <c r="C125" s="12"/>
      <c r="D125" s="150" t="s">
        <v>72</v>
      </c>
      <c r="E125" s="151" t="s">
        <v>112</v>
      </c>
      <c r="F125" s="151" t="s">
        <v>113</v>
      </c>
      <c r="G125" s="12"/>
      <c r="H125" s="12"/>
      <c r="I125" s="152"/>
      <c r="J125" s="153">
        <f>BK125</f>
        <v>0</v>
      </c>
      <c r="K125" s="12"/>
      <c r="L125" s="149"/>
      <c r="M125" s="154"/>
      <c r="N125" s="155"/>
      <c r="O125" s="155"/>
      <c r="P125" s="156">
        <f>P126+P137+P151+P155+P162+P168</f>
        <v>0</v>
      </c>
      <c r="Q125" s="155"/>
      <c r="R125" s="156">
        <f>R126+R137+R151+R155+R162+R168</f>
        <v>77.883380000000002</v>
      </c>
      <c r="S125" s="155"/>
      <c r="T125" s="157">
        <f>T126+T137+T151+T155+T162+T168</f>
        <v>359.76999999999992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0" t="s">
        <v>78</v>
      </c>
      <c r="AT125" s="158" t="s">
        <v>72</v>
      </c>
      <c r="AU125" s="158" t="s">
        <v>73</v>
      </c>
      <c r="AY125" s="150" t="s">
        <v>114</v>
      </c>
      <c r="BK125" s="159">
        <f>BK126+BK137+BK151+BK155+BK162+BK168</f>
        <v>0</v>
      </c>
    </row>
    <row r="126" s="12" customFormat="1" ht="22.8" customHeight="1">
      <c r="A126" s="12"/>
      <c r="B126" s="149"/>
      <c r="C126" s="12"/>
      <c r="D126" s="150" t="s">
        <v>72</v>
      </c>
      <c r="E126" s="160" t="s">
        <v>78</v>
      </c>
      <c r="F126" s="160" t="s">
        <v>115</v>
      </c>
      <c r="G126" s="12"/>
      <c r="H126" s="12"/>
      <c r="I126" s="152"/>
      <c r="J126" s="161">
        <f>BK126</f>
        <v>0</v>
      </c>
      <c r="K126" s="12"/>
      <c r="L126" s="149"/>
      <c r="M126" s="154"/>
      <c r="N126" s="155"/>
      <c r="O126" s="155"/>
      <c r="P126" s="156">
        <f>SUM(P127:P136)</f>
        <v>0</v>
      </c>
      <c r="Q126" s="155"/>
      <c r="R126" s="156">
        <f>SUM(R127:R136)</f>
        <v>0.028800000000000003</v>
      </c>
      <c r="S126" s="155"/>
      <c r="T126" s="157">
        <f>SUM(T127:T136)</f>
        <v>359.76999999999992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0" t="s">
        <v>78</v>
      </c>
      <c r="AT126" s="158" t="s">
        <v>72</v>
      </c>
      <c r="AU126" s="158" t="s">
        <v>78</v>
      </c>
      <c r="AY126" s="150" t="s">
        <v>114</v>
      </c>
      <c r="BK126" s="159">
        <f>SUM(BK127:BK136)</f>
        <v>0</v>
      </c>
    </row>
    <row r="127" s="2" customFormat="1" ht="24.15" customHeight="1">
      <c r="A127" s="34"/>
      <c r="B127" s="162"/>
      <c r="C127" s="163" t="s">
        <v>78</v>
      </c>
      <c r="D127" s="163" t="s">
        <v>116</v>
      </c>
      <c r="E127" s="164" t="s">
        <v>117</v>
      </c>
      <c r="F127" s="165" t="s">
        <v>118</v>
      </c>
      <c r="G127" s="166" t="s">
        <v>119</v>
      </c>
      <c r="H127" s="167">
        <v>90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0.26000000000000001</v>
      </c>
      <c r="T127" s="174">
        <f>S127*H127</f>
        <v>23.400000000000002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120</v>
      </c>
      <c r="AT127" s="175" t="s">
        <v>116</v>
      </c>
      <c r="AU127" s="175" t="s">
        <v>80</v>
      </c>
      <c r="AY127" s="15" t="s">
        <v>114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120</v>
      </c>
      <c r="BM127" s="175" t="s">
        <v>121</v>
      </c>
    </row>
    <row r="128" s="2" customFormat="1" ht="24.15" customHeight="1">
      <c r="A128" s="34"/>
      <c r="B128" s="162"/>
      <c r="C128" s="163" t="s">
        <v>80</v>
      </c>
      <c r="D128" s="163" t="s">
        <v>116</v>
      </c>
      <c r="E128" s="164" t="s">
        <v>122</v>
      </c>
      <c r="F128" s="165" t="s">
        <v>123</v>
      </c>
      <c r="G128" s="166" t="s">
        <v>119</v>
      </c>
      <c r="H128" s="167">
        <v>180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0.28999999999999998</v>
      </c>
      <c r="T128" s="174">
        <f>S128*H128</f>
        <v>52.199999999999996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120</v>
      </c>
      <c r="AT128" s="175" t="s">
        <v>116</v>
      </c>
      <c r="AU128" s="175" t="s">
        <v>80</v>
      </c>
      <c r="AY128" s="15" t="s">
        <v>114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120</v>
      </c>
      <c r="BM128" s="175" t="s">
        <v>124</v>
      </c>
    </row>
    <row r="129" s="2" customFormat="1" ht="16.5" customHeight="1">
      <c r="A129" s="34"/>
      <c r="B129" s="162"/>
      <c r="C129" s="163" t="s">
        <v>125</v>
      </c>
      <c r="D129" s="163" t="s">
        <v>116</v>
      </c>
      <c r="E129" s="164" t="s">
        <v>126</v>
      </c>
      <c r="F129" s="165" t="s">
        <v>127</v>
      </c>
      <c r="G129" s="166" t="s">
        <v>119</v>
      </c>
      <c r="H129" s="167">
        <v>180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38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0.57999999999999996</v>
      </c>
      <c r="T129" s="174">
        <f>S129*H129</f>
        <v>104.39999999999999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120</v>
      </c>
      <c r="AT129" s="175" t="s">
        <v>116</v>
      </c>
      <c r="AU129" s="175" t="s">
        <v>80</v>
      </c>
      <c r="AY129" s="15" t="s">
        <v>114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120</v>
      </c>
      <c r="BM129" s="175" t="s">
        <v>128</v>
      </c>
    </row>
    <row r="130" s="2" customFormat="1" ht="16.5" customHeight="1">
      <c r="A130" s="34"/>
      <c r="B130" s="162"/>
      <c r="C130" s="163" t="s">
        <v>120</v>
      </c>
      <c r="D130" s="163" t="s">
        <v>116</v>
      </c>
      <c r="E130" s="164" t="s">
        <v>129</v>
      </c>
      <c r="F130" s="165" t="s">
        <v>130</v>
      </c>
      <c r="G130" s="166" t="s">
        <v>119</v>
      </c>
      <c r="H130" s="167">
        <v>90</v>
      </c>
      <c r="I130" s="168"/>
      <c r="J130" s="169">
        <f>ROUND(I130*H130,2)</f>
        <v>0</v>
      </c>
      <c r="K130" s="170"/>
      <c r="L130" s="35"/>
      <c r="M130" s="171" t="s">
        <v>1</v>
      </c>
      <c r="N130" s="172" t="s">
        <v>38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0.098000000000000004</v>
      </c>
      <c r="T130" s="174">
        <f>S130*H130</f>
        <v>8.8200000000000003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120</v>
      </c>
      <c r="AT130" s="175" t="s">
        <v>116</v>
      </c>
      <c r="AU130" s="175" t="s">
        <v>80</v>
      </c>
      <c r="AY130" s="15" t="s">
        <v>114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120</v>
      </c>
      <c r="BM130" s="175" t="s">
        <v>131</v>
      </c>
    </row>
    <row r="131" s="2" customFormat="1" ht="33" customHeight="1">
      <c r="A131" s="34"/>
      <c r="B131" s="162"/>
      <c r="C131" s="163" t="s">
        <v>132</v>
      </c>
      <c r="D131" s="163" t="s">
        <v>116</v>
      </c>
      <c r="E131" s="164" t="s">
        <v>133</v>
      </c>
      <c r="F131" s="165" t="s">
        <v>134</v>
      </c>
      <c r="G131" s="166" t="s">
        <v>119</v>
      </c>
      <c r="H131" s="167">
        <v>90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0.625</v>
      </c>
      <c r="T131" s="174">
        <f>S131*H131</f>
        <v>56.25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120</v>
      </c>
      <c r="AT131" s="175" t="s">
        <v>116</v>
      </c>
      <c r="AU131" s="175" t="s">
        <v>80</v>
      </c>
      <c r="AY131" s="15" t="s">
        <v>114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120</v>
      </c>
      <c r="BM131" s="175" t="s">
        <v>135</v>
      </c>
    </row>
    <row r="132" s="2" customFormat="1" ht="24.15" customHeight="1">
      <c r="A132" s="34"/>
      <c r="B132" s="162"/>
      <c r="C132" s="163" t="s">
        <v>136</v>
      </c>
      <c r="D132" s="163" t="s">
        <v>116</v>
      </c>
      <c r="E132" s="164" t="s">
        <v>137</v>
      </c>
      <c r="F132" s="165" t="s">
        <v>138</v>
      </c>
      <c r="G132" s="166" t="s">
        <v>119</v>
      </c>
      <c r="H132" s="167">
        <v>360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8.0000000000000007E-05</v>
      </c>
      <c r="R132" s="173">
        <f>Q132*H132</f>
        <v>0.028800000000000003</v>
      </c>
      <c r="S132" s="173">
        <v>0.23000000000000001</v>
      </c>
      <c r="T132" s="174">
        <f>S132*H132</f>
        <v>82.799999999999997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120</v>
      </c>
      <c r="AT132" s="175" t="s">
        <v>116</v>
      </c>
      <c r="AU132" s="175" t="s">
        <v>80</v>
      </c>
      <c r="AY132" s="15" t="s">
        <v>114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120</v>
      </c>
      <c r="BM132" s="175" t="s">
        <v>139</v>
      </c>
    </row>
    <row r="133" s="2" customFormat="1" ht="16.5" customHeight="1">
      <c r="A133" s="34"/>
      <c r="B133" s="162"/>
      <c r="C133" s="163" t="s">
        <v>140</v>
      </c>
      <c r="D133" s="163" t="s">
        <v>116</v>
      </c>
      <c r="E133" s="164" t="s">
        <v>141</v>
      </c>
      <c r="F133" s="165" t="s">
        <v>142</v>
      </c>
      <c r="G133" s="166" t="s">
        <v>143</v>
      </c>
      <c r="H133" s="167">
        <v>110</v>
      </c>
      <c r="I133" s="168"/>
      <c r="J133" s="169">
        <f>ROUND(I133*H133,2)</f>
        <v>0</v>
      </c>
      <c r="K133" s="170"/>
      <c r="L133" s="35"/>
      <c r="M133" s="171" t="s">
        <v>1</v>
      </c>
      <c r="N133" s="172" t="s">
        <v>38</v>
      </c>
      <c r="O133" s="73"/>
      <c r="P133" s="173">
        <f>O133*H133</f>
        <v>0</v>
      </c>
      <c r="Q133" s="173">
        <v>0</v>
      </c>
      <c r="R133" s="173">
        <f>Q133*H133</f>
        <v>0</v>
      </c>
      <c r="S133" s="173">
        <v>0.28999999999999998</v>
      </c>
      <c r="T133" s="174">
        <f>S133*H133</f>
        <v>31.899999999999999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120</v>
      </c>
      <c r="AT133" s="175" t="s">
        <v>116</v>
      </c>
      <c r="AU133" s="175" t="s">
        <v>80</v>
      </c>
      <c r="AY133" s="15" t="s">
        <v>114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120</v>
      </c>
      <c r="BM133" s="175" t="s">
        <v>144</v>
      </c>
    </row>
    <row r="134" s="2" customFormat="1" ht="24.15" customHeight="1">
      <c r="A134" s="34"/>
      <c r="B134" s="162"/>
      <c r="C134" s="163" t="s">
        <v>145</v>
      </c>
      <c r="D134" s="163" t="s">
        <v>116</v>
      </c>
      <c r="E134" s="164" t="s">
        <v>146</v>
      </c>
      <c r="F134" s="165" t="s">
        <v>147</v>
      </c>
      <c r="G134" s="166" t="s">
        <v>148</v>
      </c>
      <c r="H134" s="167">
        <v>27.5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120</v>
      </c>
      <c r="AT134" s="175" t="s">
        <v>116</v>
      </c>
      <c r="AU134" s="175" t="s">
        <v>80</v>
      </c>
      <c r="AY134" s="15" t="s">
        <v>114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120</v>
      </c>
      <c r="BM134" s="175" t="s">
        <v>149</v>
      </c>
    </row>
    <row r="135" s="2" customFormat="1" ht="33" customHeight="1">
      <c r="A135" s="34"/>
      <c r="B135" s="162"/>
      <c r="C135" s="163" t="s">
        <v>150</v>
      </c>
      <c r="D135" s="163" t="s">
        <v>116</v>
      </c>
      <c r="E135" s="164" t="s">
        <v>151</v>
      </c>
      <c r="F135" s="165" t="s">
        <v>152</v>
      </c>
      <c r="G135" s="166" t="s">
        <v>148</v>
      </c>
      <c r="H135" s="167">
        <v>27.5</v>
      </c>
      <c r="I135" s="168"/>
      <c r="J135" s="169">
        <f>ROUND(I135*H135,2)</f>
        <v>0</v>
      </c>
      <c r="K135" s="170"/>
      <c r="L135" s="35"/>
      <c r="M135" s="171" t="s">
        <v>1</v>
      </c>
      <c r="N135" s="172" t="s">
        <v>38</v>
      </c>
      <c r="O135" s="73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120</v>
      </c>
      <c r="AT135" s="175" t="s">
        <v>116</v>
      </c>
      <c r="AU135" s="175" t="s">
        <v>80</v>
      </c>
      <c r="AY135" s="15" t="s">
        <v>114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120</v>
      </c>
      <c r="BM135" s="175" t="s">
        <v>153</v>
      </c>
    </row>
    <row r="136" s="2" customFormat="1" ht="16.5" customHeight="1">
      <c r="A136" s="34"/>
      <c r="B136" s="162"/>
      <c r="C136" s="163" t="s">
        <v>154</v>
      </c>
      <c r="D136" s="163" t="s">
        <v>116</v>
      </c>
      <c r="E136" s="164" t="s">
        <v>155</v>
      </c>
      <c r="F136" s="165" t="s">
        <v>156</v>
      </c>
      <c r="G136" s="166" t="s">
        <v>119</v>
      </c>
      <c r="H136" s="167">
        <v>540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38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120</v>
      </c>
      <c r="AT136" s="175" t="s">
        <v>116</v>
      </c>
      <c r="AU136" s="175" t="s">
        <v>80</v>
      </c>
      <c r="AY136" s="15" t="s">
        <v>114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120</v>
      </c>
      <c r="BM136" s="175" t="s">
        <v>157</v>
      </c>
    </row>
    <row r="137" s="12" customFormat="1" ht="22.8" customHeight="1">
      <c r="A137" s="12"/>
      <c r="B137" s="149"/>
      <c r="C137" s="12"/>
      <c r="D137" s="150" t="s">
        <v>72</v>
      </c>
      <c r="E137" s="160" t="s">
        <v>132</v>
      </c>
      <c r="F137" s="160" t="s">
        <v>158</v>
      </c>
      <c r="G137" s="12"/>
      <c r="H137" s="12"/>
      <c r="I137" s="152"/>
      <c r="J137" s="161">
        <f>BK137</f>
        <v>0</v>
      </c>
      <c r="K137" s="12"/>
      <c r="L137" s="149"/>
      <c r="M137" s="154"/>
      <c r="N137" s="155"/>
      <c r="O137" s="155"/>
      <c r="P137" s="156">
        <f>SUM(P138:P150)</f>
        <v>0</v>
      </c>
      <c r="Q137" s="155"/>
      <c r="R137" s="156">
        <f>SUM(R138:R150)</f>
        <v>43.465600000000002</v>
      </c>
      <c r="S137" s="155"/>
      <c r="T137" s="157">
        <f>SUM(T138:T150)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0" t="s">
        <v>78</v>
      </c>
      <c r="AT137" s="158" t="s">
        <v>72</v>
      </c>
      <c r="AU137" s="158" t="s">
        <v>78</v>
      </c>
      <c r="AY137" s="150" t="s">
        <v>114</v>
      </c>
      <c r="BK137" s="159">
        <f>SUM(BK138:BK150)</f>
        <v>0</v>
      </c>
    </row>
    <row r="138" s="2" customFormat="1" ht="16.5" customHeight="1">
      <c r="A138" s="34"/>
      <c r="B138" s="162"/>
      <c r="C138" s="163" t="s">
        <v>159</v>
      </c>
      <c r="D138" s="163" t="s">
        <v>116</v>
      </c>
      <c r="E138" s="164" t="s">
        <v>160</v>
      </c>
      <c r="F138" s="165" t="s">
        <v>161</v>
      </c>
      <c r="G138" s="166" t="s">
        <v>119</v>
      </c>
      <c r="H138" s="167">
        <v>150</v>
      </c>
      <c r="I138" s="168"/>
      <c r="J138" s="169">
        <f>ROUND(I138*H138,2)</f>
        <v>0</v>
      </c>
      <c r="K138" s="170"/>
      <c r="L138" s="35"/>
      <c r="M138" s="171" t="s">
        <v>1</v>
      </c>
      <c r="N138" s="172" t="s">
        <v>38</v>
      </c>
      <c r="O138" s="73"/>
      <c r="P138" s="173">
        <f>O138*H138</f>
        <v>0</v>
      </c>
      <c r="Q138" s="173">
        <v>0</v>
      </c>
      <c r="R138" s="173">
        <f>Q138*H138</f>
        <v>0</v>
      </c>
      <c r="S138" s="173">
        <v>0</v>
      </c>
      <c r="T138" s="17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5" t="s">
        <v>120</v>
      </c>
      <c r="AT138" s="175" t="s">
        <v>116</v>
      </c>
      <c r="AU138" s="175" t="s">
        <v>80</v>
      </c>
      <c r="AY138" s="15" t="s">
        <v>114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15" t="s">
        <v>78</v>
      </c>
      <c r="BK138" s="176">
        <f>ROUND(I138*H138,2)</f>
        <v>0</v>
      </c>
      <c r="BL138" s="15" t="s">
        <v>120</v>
      </c>
      <c r="BM138" s="175" t="s">
        <v>162</v>
      </c>
    </row>
    <row r="139" s="2" customFormat="1" ht="16.5" customHeight="1">
      <c r="A139" s="34"/>
      <c r="B139" s="162"/>
      <c r="C139" s="163" t="s">
        <v>8</v>
      </c>
      <c r="D139" s="163" t="s">
        <v>116</v>
      </c>
      <c r="E139" s="164" t="s">
        <v>163</v>
      </c>
      <c r="F139" s="165" t="s">
        <v>164</v>
      </c>
      <c r="G139" s="166" t="s">
        <v>119</v>
      </c>
      <c r="H139" s="167">
        <v>30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38</v>
      </c>
      <c r="O139" s="73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120</v>
      </c>
      <c r="AT139" s="175" t="s">
        <v>116</v>
      </c>
      <c r="AU139" s="175" t="s">
        <v>80</v>
      </c>
      <c r="AY139" s="15" t="s">
        <v>114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78</v>
      </c>
      <c r="BK139" s="176">
        <f>ROUND(I139*H139,2)</f>
        <v>0</v>
      </c>
      <c r="BL139" s="15" t="s">
        <v>120</v>
      </c>
      <c r="BM139" s="175" t="s">
        <v>165</v>
      </c>
    </row>
    <row r="140" s="2" customFormat="1" ht="24.15" customHeight="1">
      <c r="A140" s="34"/>
      <c r="B140" s="162"/>
      <c r="C140" s="163" t="s">
        <v>166</v>
      </c>
      <c r="D140" s="163" t="s">
        <v>116</v>
      </c>
      <c r="E140" s="164" t="s">
        <v>167</v>
      </c>
      <c r="F140" s="165" t="s">
        <v>168</v>
      </c>
      <c r="G140" s="166" t="s">
        <v>119</v>
      </c>
      <c r="H140" s="167">
        <v>720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38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120</v>
      </c>
      <c r="AT140" s="175" t="s">
        <v>116</v>
      </c>
      <c r="AU140" s="175" t="s">
        <v>80</v>
      </c>
      <c r="AY140" s="15" t="s">
        <v>114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120</v>
      </c>
      <c r="BM140" s="175" t="s">
        <v>169</v>
      </c>
    </row>
    <row r="141" s="2" customFormat="1" ht="24.15" customHeight="1">
      <c r="A141" s="34"/>
      <c r="B141" s="162"/>
      <c r="C141" s="163" t="s">
        <v>170</v>
      </c>
      <c r="D141" s="163" t="s">
        <v>116</v>
      </c>
      <c r="E141" s="164" t="s">
        <v>171</v>
      </c>
      <c r="F141" s="165" t="s">
        <v>172</v>
      </c>
      <c r="G141" s="166" t="s">
        <v>119</v>
      </c>
      <c r="H141" s="167">
        <v>30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38</v>
      </c>
      <c r="O141" s="73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120</v>
      </c>
      <c r="AT141" s="175" t="s">
        <v>116</v>
      </c>
      <c r="AU141" s="175" t="s">
        <v>80</v>
      </c>
      <c r="AY141" s="15" t="s">
        <v>114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120</v>
      </c>
      <c r="BM141" s="175" t="s">
        <v>173</v>
      </c>
    </row>
    <row r="142" s="2" customFormat="1" ht="24.15" customHeight="1">
      <c r="A142" s="34"/>
      <c r="B142" s="162"/>
      <c r="C142" s="163" t="s">
        <v>174</v>
      </c>
      <c r="D142" s="163" t="s">
        <v>116</v>
      </c>
      <c r="E142" s="164" t="s">
        <v>175</v>
      </c>
      <c r="F142" s="165" t="s">
        <v>176</v>
      </c>
      <c r="G142" s="166" t="s">
        <v>119</v>
      </c>
      <c r="H142" s="167">
        <v>360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38</v>
      </c>
      <c r="O142" s="73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120</v>
      </c>
      <c r="AT142" s="175" t="s">
        <v>116</v>
      </c>
      <c r="AU142" s="175" t="s">
        <v>80</v>
      </c>
      <c r="AY142" s="15" t="s">
        <v>114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120</v>
      </c>
      <c r="BM142" s="175" t="s">
        <v>177</v>
      </c>
    </row>
    <row r="143" s="2" customFormat="1" ht="21.75" customHeight="1">
      <c r="A143" s="34"/>
      <c r="B143" s="162"/>
      <c r="C143" s="163" t="s">
        <v>178</v>
      </c>
      <c r="D143" s="163" t="s">
        <v>116</v>
      </c>
      <c r="E143" s="164" t="s">
        <v>179</v>
      </c>
      <c r="F143" s="165" t="s">
        <v>180</v>
      </c>
      <c r="G143" s="166" t="s">
        <v>119</v>
      </c>
      <c r="H143" s="167">
        <v>360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38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120</v>
      </c>
      <c r="AT143" s="175" t="s">
        <v>116</v>
      </c>
      <c r="AU143" s="175" t="s">
        <v>80</v>
      </c>
      <c r="AY143" s="15" t="s">
        <v>114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120</v>
      </c>
      <c r="BM143" s="175" t="s">
        <v>181</v>
      </c>
    </row>
    <row r="144" s="2" customFormat="1" ht="33" customHeight="1">
      <c r="A144" s="34"/>
      <c r="B144" s="162"/>
      <c r="C144" s="163" t="s">
        <v>182</v>
      </c>
      <c r="D144" s="163" t="s">
        <v>116</v>
      </c>
      <c r="E144" s="164" t="s">
        <v>183</v>
      </c>
      <c r="F144" s="165" t="s">
        <v>184</v>
      </c>
      <c r="G144" s="166" t="s">
        <v>119</v>
      </c>
      <c r="H144" s="167">
        <v>360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120</v>
      </c>
      <c r="AT144" s="175" t="s">
        <v>116</v>
      </c>
      <c r="AU144" s="175" t="s">
        <v>80</v>
      </c>
      <c r="AY144" s="15" t="s">
        <v>114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120</v>
      </c>
      <c r="BM144" s="175" t="s">
        <v>185</v>
      </c>
    </row>
    <row r="145" s="2" customFormat="1" ht="24.15" customHeight="1">
      <c r="A145" s="34"/>
      <c r="B145" s="162"/>
      <c r="C145" s="163" t="s">
        <v>186</v>
      </c>
      <c r="D145" s="163" t="s">
        <v>116</v>
      </c>
      <c r="E145" s="164" t="s">
        <v>187</v>
      </c>
      <c r="F145" s="165" t="s">
        <v>188</v>
      </c>
      <c r="G145" s="166" t="s">
        <v>119</v>
      </c>
      <c r="H145" s="167">
        <v>360</v>
      </c>
      <c r="I145" s="168"/>
      <c r="J145" s="169">
        <f>ROUND(I145*H145,2)</f>
        <v>0</v>
      </c>
      <c r="K145" s="170"/>
      <c r="L145" s="35"/>
      <c r="M145" s="171" t="s">
        <v>1</v>
      </c>
      <c r="N145" s="172" t="s">
        <v>38</v>
      </c>
      <c r="O145" s="73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5" t="s">
        <v>120</v>
      </c>
      <c r="AT145" s="175" t="s">
        <v>116</v>
      </c>
      <c r="AU145" s="175" t="s">
        <v>80</v>
      </c>
      <c r="AY145" s="15" t="s">
        <v>114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5" t="s">
        <v>78</v>
      </c>
      <c r="BK145" s="176">
        <f>ROUND(I145*H145,2)</f>
        <v>0</v>
      </c>
      <c r="BL145" s="15" t="s">
        <v>120</v>
      </c>
      <c r="BM145" s="175" t="s">
        <v>189</v>
      </c>
    </row>
    <row r="146" s="2" customFormat="1" ht="24.15" customHeight="1">
      <c r="A146" s="34"/>
      <c r="B146" s="162"/>
      <c r="C146" s="163" t="s">
        <v>190</v>
      </c>
      <c r="D146" s="163" t="s">
        <v>116</v>
      </c>
      <c r="E146" s="164" t="s">
        <v>191</v>
      </c>
      <c r="F146" s="165" t="s">
        <v>192</v>
      </c>
      <c r="G146" s="166" t="s">
        <v>119</v>
      </c>
      <c r="H146" s="167">
        <v>150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0.089219999999999994</v>
      </c>
      <c r="R146" s="173">
        <f>Q146*H146</f>
        <v>13.382999999999999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120</v>
      </c>
      <c r="AT146" s="175" t="s">
        <v>116</v>
      </c>
      <c r="AU146" s="175" t="s">
        <v>80</v>
      </c>
      <c r="AY146" s="15" t="s">
        <v>114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120</v>
      </c>
      <c r="BM146" s="175" t="s">
        <v>193</v>
      </c>
    </row>
    <row r="147" s="2" customFormat="1" ht="16.5" customHeight="1">
      <c r="A147" s="34"/>
      <c r="B147" s="162"/>
      <c r="C147" s="177" t="s">
        <v>194</v>
      </c>
      <c r="D147" s="177" t="s">
        <v>195</v>
      </c>
      <c r="E147" s="178" t="s">
        <v>196</v>
      </c>
      <c r="F147" s="179" t="s">
        <v>197</v>
      </c>
      <c r="G147" s="180" t="s">
        <v>119</v>
      </c>
      <c r="H147" s="181">
        <v>150</v>
      </c>
      <c r="I147" s="182"/>
      <c r="J147" s="183">
        <f>ROUND(I147*H147,2)</f>
        <v>0</v>
      </c>
      <c r="K147" s="184"/>
      <c r="L147" s="185"/>
      <c r="M147" s="186" t="s">
        <v>1</v>
      </c>
      <c r="N147" s="187" t="s">
        <v>38</v>
      </c>
      <c r="O147" s="73"/>
      <c r="P147" s="173">
        <f>O147*H147</f>
        <v>0</v>
      </c>
      <c r="Q147" s="173">
        <v>0.14000000000000001</v>
      </c>
      <c r="R147" s="173">
        <f>Q147*H147</f>
        <v>21.000000000000004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145</v>
      </c>
      <c r="AT147" s="175" t="s">
        <v>195</v>
      </c>
      <c r="AU147" s="175" t="s">
        <v>80</v>
      </c>
      <c r="AY147" s="15" t="s">
        <v>114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120</v>
      </c>
      <c r="BM147" s="175" t="s">
        <v>198</v>
      </c>
    </row>
    <row r="148" s="2" customFormat="1" ht="24.15" customHeight="1">
      <c r="A148" s="34"/>
      <c r="B148" s="162"/>
      <c r="C148" s="163" t="s">
        <v>199</v>
      </c>
      <c r="D148" s="163" t="s">
        <v>116</v>
      </c>
      <c r="E148" s="164" t="s">
        <v>200</v>
      </c>
      <c r="F148" s="165" t="s">
        <v>201</v>
      </c>
      <c r="G148" s="166" t="s">
        <v>119</v>
      </c>
      <c r="H148" s="167">
        <v>30</v>
      </c>
      <c r="I148" s="168"/>
      <c r="J148" s="169">
        <f>ROUND(I148*H148,2)</f>
        <v>0</v>
      </c>
      <c r="K148" s="170"/>
      <c r="L148" s="35"/>
      <c r="M148" s="171" t="s">
        <v>1</v>
      </c>
      <c r="N148" s="172" t="s">
        <v>38</v>
      </c>
      <c r="O148" s="73"/>
      <c r="P148" s="173">
        <f>O148*H148</f>
        <v>0</v>
      </c>
      <c r="Q148" s="173">
        <v>0.11162</v>
      </c>
      <c r="R148" s="173">
        <f>Q148*H148</f>
        <v>3.3485999999999998</v>
      </c>
      <c r="S148" s="173">
        <v>0</v>
      </c>
      <c r="T148" s="17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120</v>
      </c>
      <c r="AT148" s="175" t="s">
        <v>116</v>
      </c>
      <c r="AU148" s="175" t="s">
        <v>80</v>
      </c>
      <c r="AY148" s="15" t="s">
        <v>114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78</v>
      </c>
      <c r="BK148" s="176">
        <f>ROUND(I148*H148,2)</f>
        <v>0</v>
      </c>
      <c r="BL148" s="15" t="s">
        <v>120</v>
      </c>
      <c r="BM148" s="175" t="s">
        <v>202</v>
      </c>
    </row>
    <row r="149" s="2" customFormat="1" ht="16.5" customHeight="1">
      <c r="A149" s="34"/>
      <c r="B149" s="162"/>
      <c r="C149" s="177" t="s">
        <v>203</v>
      </c>
      <c r="D149" s="177" t="s">
        <v>195</v>
      </c>
      <c r="E149" s="178" t="s">
        <v>204</v>
      </c>
      <c r="F149" s="179" t="s">
        <v>205</v>
      </c>
      <c r="G149" s="180" t="s">
        <v>119</v>
      </c>
      <c r="H149" s="181">
        <v>22</v>
      </c>
      <c r="I149" s="182"/>
      <c r="J149" s="183">
        <f>ROUND(I149*H149,2)</f>
        <v>0</v>
      </c>
      <c r="K149" s="184"/>
      <c r="L149" s="185"/>
      <c r="M149" s="186" t="s">
        <v>1</v>
      </c>
      <c r="N149" s="187" t="s">
        <v>38</v>
      </c>
      <c r="O149" s="73"/>
      <c r="P149" s="173">
        <f>O149*H149</f>
        <v>0</v>
      </c>
      <c r="Q149" s="173">
        <v>0.19700000000000001</v>
      </c>
      <c r="R149" s="173">
        <f>Q149*H149</f>
        <v>4.3340000000000005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145</v>
      </c>
      <c r="AT149" s="175" t="s">
        <v>195</v>
      </c>
      <c r="AU149" s="175" t="s">
        <v>80</v>
      </c>
      <c r="AY149" s="15" t="s">
        <v>114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120</v>
      </c>
      <c r="BM149" s="175" t="s">
        <v>206</v>
      </c>
    </row>
    <row r="150" s="2" customFormat="1" ht="16.5" customHeight="1">
      <c r="A150" s="34"/>
      <c r="B150" s="162"/>
      <c r="C150" s="177" t="s">
        <v>207</v>
      </c>
      <c r="D150" s="177" t="s">
        <v>195</v>
      </c>
      <c r="E150" s="178" t="s">
        <v>208</v>
      </c>
      <c r="F150" s="179" t="s">
        <v>209</v>
      </c>
      <c r="G150" s="180" t="s">
        <v>119</v>
      </c>
      <c r="H150" s="181">
        <v>8</v>
      </c>
      <c r="I150" s="182"/>
      <c r="J150" s="183">
        <f>ROUND(I150*H150,2)</f>
        <v>0</v>
      </c>
      <c r="K150" s="184"/>
      <c r="L150" s="185"/>
      <c r="M150" s="186" t="s">
        <v>1</v>
      </c>
      <c r="N150" s="187" t="s">
        <v>38</v>
      </c>
      <c r="O150" s="73"/>
      <c r="P150" s="173">
        <f>O150*H150</f>
        <v>0</v>
      </c>
      <c r="Q150" s="173">
        <v>0.17499999999999999</v>
      </c>
      <c r="R150" s="173">
        <f>Q150*H150</f>
        <v>1.3999999999999999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145</v>
      </c>
      <c r="AT150" s="175" t="s">
        <v>195</v>
      </c>
      <c r="AU150" s="175" t="s">
        <v>80</v>
      </c>
      <c r="AY150" s="15" t="s">
        <v>114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78</v>
      </c>
      <c r="BK150" s="176">
        <f>ROUND(I150*H150,2)</f>
        <v>0</v>
      </c>
      <c r="BL150" s="15" t="s">
        <v>120</v>
      </c>
      <c r="BM150" s="175" t="s">
        <v>210</v>
      </c>
    </row>
    <row r="151" s="12" customFormat="1" ht="22.8" customHeight="1">
      <c r="A151" s="12"/>
      <c r="B151" s="149"/>
      <c r="C151" s="12"/>
      <c r="D151" s="150" t="s">
        <v>72</v>
      </c>
      <c r="E151" s="160" t="s">
        <v>145</v>
      </c>
      <c r="F151" s="160" t="s">
        <v>211</v>
      </c>
      <c r="G151" s="12"/>
      <c r="H151" s="12"/>
      <c r="I151" s="152"/>
      <c r="J151" s="161">
        <f>BK151</f>
        <v>0</v>
      </c>
      <c r="K151" s="12"/>
      <c r="L151" s="149"/>
      <c r="M151" s="154"/>
      <c r="N151" s="155"/>
      <c r="O151" s="155"/>
      <c r="P151" s="156">
        <f>SUM(P152:P154)</f>
        <v>0</v>
      </c>
      <c r="Q151" s="155"/>
      <c r="R151" s="156">
        <f>SUM(R152:R154)</f>
        <v>6.3522800000000004</v>
      </c>
      <c r="S151" s="155"/>
      <c r="T151" s="157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0" t="s">
        <v>78</v>
      </c>
      <c r="AT151" s="158" t="s">
        <v>72</v>
      </c>
      <c r="AU151" s="158" t="s">
        <v>78</v>
      </c>
      <c r="AY151" s="150" t="s">
        <v>114</v>
      </c>
      <c r="BK151" s="159">
        <f>SUM(BK152:BK154)</f>
        <v>0</v>
      </c>
    </row>
    <row r="152" s="2" customFormat="1" ht="24.15" customHeight="1">
      <c r="A152" s="34"/>
      <c r="B152" s="162"/>
      <c r="C152" s="163" t="s">
        <v>212</v>
      </c>
      <c r="D152" s="163" t="s">
        <v>116</v>
      </c>
      <c r="E152" s="164" t="s">
        <v>213</v>
      </c>
      <c r="F152" s="165" t="s">
        <v>214</v>
      </c>
      <c r="G152" s="166" t="s">
        <v>215</v>
      </c>
      <c r="H152" s="167">
        <v>1</v>
      </c>
      <c r="I152" s="168"/>
      <c r="J152" s="169">
        <f>ROUND(I152*H152,2)</f>
        <v>0</v>
      </c>
      <c r="K152" s="170"/>
      <c r="L152" s="35"/>
      <c r="M152" s="171" t="s">
        <v>1</v>
      </c>
      <c r="N152" s="172" t="s">
        <v>38</v>
      </c>
      <c r="O152" s="73"/>
      <c r="P152" s="173">
        <f>O152*H152</f>
        <v>0</v>
      </c>
      <c r="Q152" s="173">
        <v>0.42368</v>
      </c>
      <c r="R152" s="173">
        <f>Q152*H152</f>
        <v>0.42368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120</v>
      </c>
      <c r="AT152" s="175" t="s">
        <v>116</v>
      </c>
      <c r="AU152" s="175" t="s">
        <v>80</v>
      </c>
      <c r="AY152" s="15" t="s">
        <v>114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120</v>
      </c>
      <c r="BM152" s="175" t="s">
        <v>216</v>
      </c>
    </row>
    <row r="153" s="2" customFormat="1" ht="24.15" customHeight="1">
      <c r="A153" s="34"/>
      <c r="B153" s="162"/>
      <c r="C153" s="163" t="s">
        <v>217</v>
      </c>
      <c r="D153" s="163" t="s">
        <v>116</v>
      </c>
      <c r="E153" s="164" t="s">
        <v>218</v>
      </c>
      <c r="F153" s="165" t="s">
        <v>219</v>
      </c>
      <c r="G153" s="166" t="s">
        <v>215</v>
      </c>
      <c r="H153" s="167">
        <v>3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38</v>
      </c>
      <c r="O153" s="73"/>
      <c r="P153" s="173">
        <f>O153*H153</f>
        <v>0</v>
      </c>
      <c r="Q153" s="173">
        <v>0.42080000000000001</v>
      </c>
      <c r="R153" s="173">
        <f>Q153*H153</f>
        <v>1.2624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120</v>
      </c>
      <c r="AT153" s="175" t="s">
        <v>116</v>
      </c>
      <c r="AU153" s="175" t="s">
        <v>80</v>
      </c>
      <c r="AY153" s="15" t="s">
        <v>114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120</v>
      </c>
      <c r="BM153" s="175" t="s">
        <v>220</v>
      </c>
    </row>
    <row r="154" s="2" customFormat="1" ht="24.15" customHeight="1">
      <c r="A154" s="34"/>
      <c r="B154" s="162"/>
      <c r="C154" s="163" t="s">
        <v>221</v>
      </c>
      <c r="D154" s="163" t="s">
        <v>116</v>
      </c>
      <c r="E154" s="164" t="s">
        <v>222</v>
      </c>
      <c r="F154" s="165" t="s">
        <v>223</v>
      </c>
      <c r="G154" s="166" t="s">
        <v>215</v>
      </c>
      <c r="H154" s="167">
        <v>15</v>
      </c>
      <c r="I154" s="168"/>
      <c r="J154" s="169">
        <f>ROUND(I154*H154,2)</f>
        <v>0</v>
      </c>
      <c r="K154" s="170"/>
      <c r="L154" s="35"/>
      <c r="M154" s="171" t="s">
        <v>1</v>
      </c>
      <c r="N154" s="172" t="s">
        <v>38</v>
      </c>
      <c r="O154" s="73"/>
      <c r="P154" s="173">
        <f>O154*H154</f>
        <v>0</v>
      </c>
      <c r="Q154" s="173">
        <v>0.31108000000000002</v>
      </c>
      <c r="R154" s="173">
        <f>Q154*H154</f>
        <v>4.6661999999999999</v>
      </c>
      <c r="S154" s="173">
        <v>0</v>
      </c>
      <c r="T154" s="17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75" t="s">
        <v>120</v>
      </c>
      <c r="AT154" s="175" t="s">
        <v>116</v>
      </c>
      <c r="AU154" s="175" t="s">
        <v>80</v>
      </c>
      <c r="AY154" s="15" t="s">
        <v>114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5" t="s">
        <v>78</v>
      </c>
      <c r="BK154" s="176">
        <f>ROUND(I154*H154,2)</f>
        <v>0</v>
      </c>
      <c r="BL154" s="15" t="s">
        <v>120</v>
      </c>
      <c r="BM154" s="175" t="s">
        <v>224</v>
      </c>
    </row>
    <row r="155" s="12" customFormat="1" ht="22.8" customHeight="1">
      <c r="A155" s="12"/>
      <c r="B155" s="149"/>
      <c r="C155" s="12"/>
      <c r="D155" s="150" t="s">
        <v>72</v>
      </c>
      <c r="E155" s="160" t="s">
        <v>150</v>
      </c>
      <c r="F155" s="160" t="s">
        <v>225</v>
      </c>
      <c r="G155" s="12"/>
      <c r="H155" s="12"/>
      <c r="I155" s="152"/>
      <c r="J155" s="161">
        <f>BK155</f>
        <v>0</v>
      </c>
      <c r="K155" s="12"/>
      <c r="L155" s="149"/>
      <c r="M155" s="154"/>
      <c r="N155" s="155"/>
      <c r="O155" s="155"/>
      <c r="P155" s="156">
        <f>SUM(P156:P161)</f>
        <v>0</v>
      </c>
      <c r="Q155" s="155"/>
      <c r="R155" s="156">
        <f>SUM(R156:R161)</f>
        <v>28.036700000000003</v>
      </c>
      <c r="S155" s="155"/>
      <c r="T155" s="157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0" t="s">
        <v>78</v>
      </c>
      <c r="AT155" s="158" t="s">
        <v>72</v>
      </c>
      <c r="AU155" s="158" t="s">
        <v>78</v>
      </c>
      <c r="AY155" s="150" t="s">
        <v>114</v>
      </c>
      <c r="BK155" s="159">
        <f>SUM(BK156:BK161)</f>
        <v>0</v>
      </c>
    </row>
    <row r="156" s="2" customFormat="1" ht="33" customHeight="1">
      <c r="A156" s="34"/>
      <c r="B156" s="162"/>
      <c r="C156" s="163" t="s">
        <v>226</v>
      </c>
      <c r="D156" s="163" t="s">
        <v>116</v>
      </c>
      <c r="E156" s="164" t="s">
        <v>227</v>
      </c>
      <c r="F156" s="165" t="s">
        <v>228</v>
      </c>
      <c r="G156" s="166" t="s">
        <v>143</v>
      </c>
      <c r="H156" s="167">
        <v>110</v>
      </c>
      <c r="I156" s="168"/>
      <c r="J156" s="169">
        <f>ROUND(I156*H156,2)</f>
        <v>0</v>
      </c>
      <c r="K156" s="170"/>
      <c r="L156" s="35"/>
      <c r="M156" s="171" t="s">
        <v>1</v>
      </c>
      <c r="N156" s="172" t="s">
        <v>38</v>
      </c>
      <c r="O156" s="73"/>
      <c r="P156" s="173">
        <f>O156*H156</f>
        <v>0</v>
      </c>
      <c r="Q156" s="173">
        <v>0.15540000000000001</v>
      </c>
      <c r="R156" s="173">
        <f>Q156*H156</f>
        <v>17.094000000000001</v>
      </c>
      <c r="S156" s="173">
        <v>0</v>
      </c>
      <c r="T156" s="17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120</v>
      </c>
      <c r="AT156" s="175" t="s">
        <v>116</v>
      </c>
      <c r="AU156" s="175" t="s">
        <v>80</v>
      </c>
      <c r="AY156" s="15" t="s">
        <v>114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78</v>
      </c>
      <c r="BK156" s="176">
        <f>ROUND(I156*H156,2)</f>
        <v>0</v>
      </c>
      <c r="BL156" s="15" t="s">
        <v>120</v>
      </c>
      <c r="BM156" s="175" t="s">
        <v>229</v>
      </c>
    </row>
    <row r="157" s="2" customFormat="1" ht="21.75" customHeight="1">
      <c r="A157" s="34"/>
      <c r="B157" s="162"/>
      <c r="C157" s="177" t="s">
        <v>230</v>
      </c>
      <c r="D157" s="177" t="s">
        <v>195</v>
      </c>
      <c r="E157" s="178" t="s">
        <v>231</v>
      </c>
      <c r="F157" s="179" t="s">
        <v>232</v>
      </c>
      <c r="G157" s="180" t="s">
        <v>215</v>
      </c>
      <c r="H157" s="181">
        <v>110</v>
      </c>
      <c r="I157" s="182"/>
      <c r="J157" s="183">
        <f>ROUND(I157*H157,2)</f>
        <v>0</v>
      </c>
      <c r="K157" s="184"/>
      <c r="L157" s="185"/>
      <c r="M157" s="186" t="s">
        <v>1</v>
      </c>
      <c r="N157" s="187" t="s">
        <v>38</v>
      </c>
      <c r="O157" s="73"/>
      <c r="P157" s="173">
        <f>O157*H157</f>
        <v>0</v>
      </c>
      <c r="Q157" s="173">
        <v>0.085000000000000006</v>
      </c>
      <c r="R157" s="173">
        <f>Q157*H157</f>
        <v>9.3500000000000014</v>
      </c>
      <c r="S157" s="173">
        <v>0</v>
      </c>
      <c r="T157" s="17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75" t="s">
        <v>145</v>
      </c>
      <c r="AT157" s="175" t="s">
        <v>195</v>
      </c>
      <c r="AU157" s="175" t="s">
        <v>80</v>
      </c>
      <c r="AY157" s="15" t="s">
        <v>114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15" t="s">
        <v>78</v>
      </c>
      <c r="BK157" s="176">
        <f>ROUND(I157*H157,2)</f>
        <v>0</v>
      </c>
      <c r="BL157" s="15" t="s">
        <v>120</v>
      </c>
      <c r="BM157" s="175" t="s">
        <v>233</v>
      </c>
    </row>
    <row r="158" s="2" customFormat="1" ht="33" customHeight="1">
      <c r="A158" s="34"/>
      <c r="B158" s="162"/>
      <c r="C158" s="163" t="s">
        <v>234</v>
      </c>
      <c r="D158" s="163" t="s">
        <v>116</v>
      </c>
      <c r="E158" s="164" t="s">
        <v>235</v>
      </c>
      <c r="F158" s="165" t="s">
        <v>236</v>
      </c>
      <c r="G158" s="166" t="s">
        <v>143</v>
      </c>
      <c r="H158" s="167">
        <v>10</v>
      </c>
      <c r="I158" s="168"/>
      <c r="J158" s="169">
        <f>ROUND(I158*H158,2)</f>
        <v>0</v>
      </c>
      <c r="K158" s="170"/>
      <c r="L158" s="35"/>
      <c r="M158" s="171" t="s">
        <v>1</v>
      </c>
      <c r="N158" s="172" t="s">
        <v>38</v>
      </c>
      <c r="O158" s="73"/>
      <c r="P158" s="173">
        <f>O158*H158</f>
        <v>0</v>
      </c>
      <c r="Q158" s="173">
        <v>0.1295</v>
      </c>
      <c r="R158" s="173">
        <f>Q158*H158</f>
        <v>1.2949999999999999</v>
      </c>
      <c r="S158" s="173">
        <v>0</v>
      </c>
      <c r="T158" s="17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5" t="s">
        <v>120</v>
      </c>
      <c r="AT158" s="175" t="s">
        <v>116</v>
      </c>
      <c r="AU158" s="175" t="s">
        <v>80</v>
      </c>
      <c r="AY158" s="15" t="s">
        <v>114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15" t="s">
        <v>78</v>
      </c>
      <c r="BK158" s="176">
        <f>ROUND(I158*H158,2)</f>
        <v>0</v>
      </c>
      <c r="BL158" s="15" t="s">
        <v>120</v>
      </c>
      <c r="BM158" s="175" t="s">
        <v>237</v>
      </c>
    </row>
    <row r="159" s="2" customFormat="1" ht="16.5" customHeight="1">
      <c r="A159" s="34"/>
      <c r="B159" s="162"/>
      <c r="C159" s="177" t="s">
        <v>238</v>
      </c>
      <c r="D159" s="177" t="s">
        <v>195</v>
      </c>
      <c r="E159" s="178" t="s">
        <v>239</v>
      </c>
      <c r="F159" s="179" t="s">
        <v>240</v>
      </c>
      <c r="G159" s="180" t="s">
        <v>143</v>
      </c>
      <c r="H159" s="181">
        <v>10.199999999999999</v>
      </c>
      <c r="I159" s="182"/>
      <c r="J159" s="183">
        <f>ROUND(I159*H159,2)</f>
        <v>0</v>
      </c>
      <c r="K159" s="184"/>
      <c r="L159" s="185"/>
      <c r="M159" s="186" t="s">
        <v>1</v>
      </c>
      <c r="N159" s="187" t="s">
        <v>38</v>
      </c>
      <c r="O159" s="73"/>
      <c r="P159" s="173">
        <f>O159*H159</f>
        <v>0</v>
      </c>
      <c r="Q159" s="173">
        <v>0.028000000000000001</v>
      </c>
      <c r="R159" s="173">
        <f>Q159*H159</f>
        <v>0.28559999999999996</v>
      </c>
      <c r="S159" s="173">
        <v>0</v>
      </c>
      <c r="T159" s="17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5" t="s">
        <v>145</v>
      </c>
      <c r="AT159" s="175" t="s">
        <v>195</v>
      </c>
      <c r="AU159" s="175" t="s">
        <v>80</v>
      </c>
      <c r="AY159" s="15" t="s">
        <v>114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5" t="s">
        <v>78</v>
      </c>
      <c r="BK159" s="176">
        <f>ROUND(I159*H159,2)</f>
        <v>0</v>
      </c>
      <c r="BL159" s="15" t="s">
        <v>120</v>
      </c>
      <c r="BM159" s="175" t="s">
        <v>241</v>
      </c>
    </row>
    <row r="160" s="2" customFormat="1" ht="24.15" customHeight="1">
      <c r="A160" s="34"/>
      <c r="B160" s="162"/>
      <c r="C160" s="163" t="s">
        <v>242</v>
      </c>
      <c r="D160" s="163" t="s">
        <v>116</v>
      </c>
      <c r="E160" s="164" t="s">
        <v>243</v>
      </c>
      <c r="F160" s="165" t="s">
        <v>244</v>
      </c>
      <c r="G160" s="166" t="s">
        <v>143</v>
      </c>
      <c r="H160" s="167">
        <v>110</v>
      </c>
      <c r="I160" s="168"/>
      <c r="J160" s="169">
        <f>ROUND(I160*H160,2)</f>
        <v>0</v>
      </c>
      <c r="K160" s="170"/>
      <c r="L160" s="35"/>
      <c r="M160" s="171" t="s">
        <v>1</v>
      </c>
      <c r="N160" s="172" t="s">
        <v>38</v>
      </c>
      <c r="O160" s="73"/>
      <c r="P160" s="173">
        <f>O160*H160</f>
        <v>0</v>
      </c>
      <c r="Q160" s="173">
        <v>0</v>
      </c>
      <c r="R160" s="173">
        <f>Q160*H160</f>
        <v>0</v>
      </c>
      <c r="S160" s="173">
        <v>0</v>
      </c>
      <c r="T160" s="17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75" t="s">
        <v>120</v>
      </c>
      <c r="AT160" s="175" t="s">
        <v>116</v>
      </c>
      <c r="AU160" s="175" t="s">
        <v>80</v>
      </c>
      <c r="AY160" s="15" t="s">
        <v>114</v>
      </c>
      <c r="BE160" s="176">
        <f>IF(N160="základní",J160,0)</f>
        <v>0</v>
      </c>
      <c r="BF160" s="176">
        <f>IF(N160="snížená",J160,0)</f>
        <v>0</v>
      </c>
      <c r="BG160" s="176">
        <f>IF(N160="zákl. přenesená",J160,0)</f>
        <v>0</v>
      </c>
      <c r="BH160" s="176">
        <f>IF(N160="sníž. přenesená",J160,0)</f>
        <v>0</v>
      </c>
      <c r="BI160" s="176">
        <f>IF(N160="nulová",J160,0)</f>
        <v>0</v>
      </c>
      <c r="BJ160" s="15" t="s">
        <v>78</v>
      </c>
      <c r="BK160" s="176">
        <f>ROUND(I160*H160,2)</f>
        <v>0</v>
      </c>
      <c r="BL160" s="15" t="s">
        <v>120</v>
      </c>
      <c r="BM160" s="175" t="s">
        <v>245</v>
      </c>
    </row>
    <row r="161" s="2" customFormat="1" ht="24.15" customHeight="1">
      <c r="A161" s="34"/>
      <c r="B161" s="162"/>
      <c r="C161" s="163" t="s">
        <v>246</v>
      </c>
      <c r="D161" s="163" t="s">
        <v>116</v>
      </c>
      <c r="E161" s="164" t="s">
        <v>247</v>
      </c>
      <c r="F161" s="165" t="s">
        <v>248</v>
      </c>
      <c r="G161" s="166" t="s">
        <v>143</v>
      </c>
      <c r="H161" s="167">
        <v>110</v>
      </c>
      <c r="I161" s="168"/>
      <c r="J161" s="169">
        <f>ROUND(I161*H161,2)</f>
        <v>0</v>
      </c>
      <c r="K161" s="170"/>
      <c r="L161" s="35"/>
      <c r="M161" s="171" t="s">
        <v>1</v>
      </c>
      <c r="N161" s="172" t="s">
        <v>38</v>
      </c>
      <c r="O161" s="73"/>
      <c r="P161" s="173">
        <f>O161*H161</f>
        <v>0</v>
      </c>
      <c r="Q161" s="173">
        <v>0.00011</v>
      </c>
      <c r="R161" s="173">
        <f>Q161*H161</f>
        <v>0.0121</v>
      </c>
      <c r="S161" s="173">
        <v>0</v>
      </c>
      <c r="T161" s="17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75" t="s">
        <v>120</v>
      </c>
      <c r="AT161" s="175" t="s">
        <v>116</v>
      </c>
      <c r="AU161" s="175" t="s">
        <v>80</v>
      </c>
      <c r="AY161" s="15" t="s">
        <v>114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15" t="s">
        <v>78</v>
      </c>
      <c r="BK161" s="176">
        <f>ROUND(I161*H161,2)</f>
        <v>0</v>
      </c>
      <c r="BL161" s="15" t="s">
        <v>120</v>
      </c>
      <c r="BM161" s="175" t="s">
        <v>249</v>
      </c>
    </row>
    <row r="162" s="12" customFormat="1" ht="22.8" customHeight="1">
      <c r="A162" s="12"/>
      <c r="B162" s="149"/>
      <c r="C162" s="12"/>
      <c r="D162" s="150" t="s">
        <v>72</v>
      </c>
      <c r="E162" s="160" t="s">
        <v>250</v>
      </c>
      <c r="F162" s="160" t="s">
        <v>251</v>
      </c>
      <c r="G162" s="12"/>
      <c r="H162" s="12"/>
      <c r="I162" s="152"/>
      <c r="J162" s="161">
        <f>BK162</f>
        <v>0</v>
      </c>
      <c r="K162" s="12"/>
      <c r="L162" s="149"/>
      <c r="M162" s="154"/>
      <c r="N162" s="155"/>
      <c r="O162" s="155"/>
      <c r="P162" s="156">
        <f>SUM(P163:P167)</f>
        <v>0</v>
      </c>
      <c r="Q162" s="155"/>
      <c r="R162" s="156">
        <f>SUM(R163:R167)</f>
        <v>0</v>
      </c>
      <c r="S162" s="155"/>
      <c r="T162" s="157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0" t="s">
        <v>78</v>
      </c>
      <c r="AT162" s="158" t="s">
        <v>72</v>
      </c>
      <c r="AU162" s="158" t="s">
        <v>78</v>
      </c>
      <c r="AY162" s="150" t="s">
        <v>114</v>
      </c>
      <c r="BK162" s="159">
        <f>SUM(BK163:BK167)</f>
        <v>0</v>
      </c>
    </row>
    <row r="163" s="2" customFormat="1" ht="24.15" customHeight="1">
      <c r="A163" s="34"/>
      <c r="B163" s="162"/>
      <c r="C163" s="163" t="s">
        <v>252</v>
      </c>
      <c r="D163" s="163" t="s">
        <v>116</v>
      </c>
      <c r="E163" s="164" t="s">
        <v>253</v>
      </c>
      <c r="F163" s="165" t="s">
        <v>254</v>
      </c>
      <c r="G163" s="166" t="s">
        <v>255</v>
      </c>
      <c r="H163" s="167">
        <v>409.5</v>
      </c>
      <c r="I163" s="168"/>
      <c r="J163" s="169">
        <f>ROUND(I163*H163,2)</f>
        <v>0</v>
      </c>
      <c r="K163" s="170"/>
      <c r="L163" s="35"/>
      <c r="M163" s="171" t="s">
        <v>1</v>
      </c>
      <c r="N163" s="172" t="s">
        <v>38</v>
      </c>
      <c r="O163" s="73"/>
      <c r="P163" s="173">
        <f>O163*H163</f>
        <v>0</v>
      </c>
      <c r="Q163" s="173">
        <v>0</v>
      </c>
      <c r="R163" s="173">
        <f>Q163*H163</f>
        <v>0</v>
      </c>
      <c r="S163" s="173">
        <v>0</v>
      </c>
      <c r="T163" s="17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75" t="s">
        <v>120</v>
      </c>
      <c r="AT163" s="175" t="s">
        <v>116</v>
      </c>
      <c r="AU163" s="175" t="s">
        <v>80</v>
      </c>
      <c r="AY163" s="15" t="s">
        <v>114</v>
      </c>
      <c r="BE163" s="176">
        <f>IF(N163="základní",J163,0)</f>
        <v>0</v>
      </c>
      <c r="BF163" s="176">
        <f>IF(N163="snížená",J163,0)</f>
        <v>0</v>
      </c>
      <c r="BG163" s="176">
        <f>IF(N163="zákl. přenesená",J163,0)</f>
        <v>0</v>
      </c>
      <c r="BH163" s="176">
        <f>IF(N163="sníž. přenesená",J163,0)</f>
        <v>0</v>
      </c>
      <c r="BI163" s="176">
        <f>IF(N163="nulová",J163,0)</f>
        <v>0</v>
      </c>
      <c r="BJ163" s="15" t="s">
        <v>78</v>
      </c>
      <c r="BK163" s="176">
        <f>ROUND(I163*H163,2)</f>
        <v>0</v>
      </c>
      <c r="BL163" s="15" t="s">
        <v>120</v>
      </c>
      <c r="BM163" s="175" t="s">
        <v>256</v>
      </c>
    </row>
    <row r="164" s="2" customFormat="1" ht="24.15" customHeight="1">
      <c r="A164" s="34"/>
      <c r="B164" s="162"/>
      <c r="C164" s="163" t="s">
        <v>257</v>
      </c>
      <c r="D164" s="163" t="s">
        <v>116</v>
      </c>
      <c r="E164" s="164" t="s">
        <v>258</v>
      </c>
      <c r="F164" s="165" t="s">
        <v>259</v>
      </c>
      <c r="G164" s="166" t="s">
        <v>255</v>
      </c>
      <c r="H164" s="167">
        <v>409.5</v>
      </c>
      <c r="I164" s="168"/>
      <c r="J164" s="169">
        <f>ROUND(I164*H164,2)</f>
        <v>0</v>
      </c>
      <c r="K164" s="170"/>
      <c r="L164" s="35"/>
      <c r="M164" s="171" t="s">
        <v>1</v>
      </c>
      <c r="N164" s="172" t="s">
        <v>38</v>
      </c>
      <c r="O164" s="73"/>
      <c r="P164" s="173">
        <f>O164*H164</f>
        <v>0</v>
      </c>
      <c r="Q164" s="173">
        <v>0</v>
      </c>
      <c r="R164" s="173">
        <f>Q164*H164</f>
        <v>0</v>
      </c>
      <c r="S164" s="173">
        <v>0</v>
      </c>
      <c r="T164" s="17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75" t="s">
        <v>120</v>
      </c>
      <c r="AT164" s="175" t="s">
        <v>116</v>
      </c>
      <c r="AU164" s="175" t="s">
        <v>80</v>
      </c>
      <c r="AY164" s="15" t="s">
        <v>114</v>
      </c>
      <c r="BE164" s="176">
        <f>IF(N164="základní",J164,0)</f>
        <v>0</v>
      </c>
      <c r="BF164" s="176">
        <f>IF(N164="snížená",J164,0)</f>
        <v>0</v>
      </c>
      <c r="BG164" s="176">
        <f>IF(N164="zákl. přenesená",J164,0)</f>
        <v>0</v>
      </c>
      <c r="BH164" s="176">
        <f>IF(N164="sníž. přenesená",J164,0)</f>
        <v>0</v>
      </c>
      <c r="BI164" s="176">
        <f>IF(N164="nulová",J164,0)</f>
        <v>0</v>
      </c>
      <c r="BJ164" s="15" t="s">
        <v>78</v>
      </c>
      <c r="BK164" s="176">
        <f>ROUND(I164*H164,2)</f>
        <v>0</v>
      </c>
      <c r="BL164" s="15" t="s">
        <v>120</v>
      </c>
      <c r="BM164" s="175" t="s">
        <v>260</v>
      </c>
    </row>
    <row r="165" s="2" customFormat="1" ht="33" customHeight="1">
      <c r="A165" s="34"/>
      <c r="B165" s="162"/>
      <c r="C165" s="163" t="s">
        <v>261</v>
      </c>
      <c r="D165" s="163" t="s">
        <v>116</v>
      </c>
      <c r="E165" s="164" t="s">
        <v>262</v>
      </c>
      <c r="F165" s="165" t="s">
        <v>263</v>
      </c>
      <c r="G165" s="166" t="s">
        <v>255</v>
      </c>
      <c r="H165" s="167">
        <v>92</v>
      </c>
      <c r="I165" s="168"/>
      <c r="J165" s="169">
        <f>ROUND(I165*H165,2)</f>
        <v>0</v>
      </c>
      <c r="K165" s="170"/>
      <c r="L165" s="35"/>
      <c r="M165" s="171" t="s">
        <v>1</v>
      </c>
      <c r="N165" s="172" t="s">
        <v>38</v>
      </c>
      <c r="O165" s="73"/>
      <c r="P165" s="173">
        <f>O165*H165</f>
        <v>0</v>
      </c>
      <c r="Q165" s="173">
        <v>0</v>
      </c>
      <c r="R165" s="173">
        <f>Q165*H165</f>
        <v>0</v>
      </c>
      <c r="S165" s="173">
        <v>0</v>
      </c>
      <c r="T165" s="17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75" t="s">
        <v>120</v>
      </c>
      <c r="AT165" s="175" t="s">
        <v>116</v>
      </c>
      <c r="AU165" s="175" t="s">
        <v>80</v>
      </c>
      <c r="AY165" s="15" t="s">
        <v>114</v>
      </c>
      <c r="BE165" s="176">
        <f>IF(N165="základní",J165,0)</f>
        <v>0</v>
      </c>
      <c r="BF165" s="176">
        <f>IF(N165="snížená",J165,0)</f>
        <v>0</v>
      </c>
      <c r="BG165" s="176">
        <f>IF(N165="zákl. přenesená",J165,0)</f>
        <v>0</v>
      </c>
      <c r="BH165" s="176">
        <f>IF(N165="sníž. přenesená",J165,0)</f>
        <v>0</v>
      </c>
      <c r="BI165" s="176">
        <f>IF(N165="nulová",J165,0)</f>
        <v>0</v>
      </c>
      <c r="BJ165" s="15" t="s">
        <v>78</v>
      </c>
      <c r="BK165" s="176">
        <f>ROUND(I165*H165,2)</f>
        <v>0</v>
      </c>
      <c r="BL165" s="15" t="s">
        <v>120</v>
      </c>
      <c r="BM165" s="175" t="s">
        <v>264</v>
      </c>
    </row>
    <row r="166" s="2" customFormat="1" ht="24.15" customHeight="1">
      <c r="A166" s="34"/>
      <c r="B166" s="162"/>
      <c r="C166" s="163" t="s">
        <v>265</v>
      </c>
      <c r="D166" s="163" t="s">
        <v>116</v>
      </c>
      <c r="E166" s="164" t="s">
        <v>266</v>
      </c>
      <c r="F166" s="165" t="s">
        <v>267</v>
      </c>
      <c r="G166" s="166" t="s">
        <v>255</v>
      </c>
      <c r="H166" s="167">
        <v>248</v>
      </c>
      <c r="I166" s="168"/>
      <c r="J166" s="169">
        <f>ROUND(I166*H166,2)</f>
        <v>0</v>
      </c>
      <c r="K166" s="170"/>
      <c r="L166" s="35"/>
      <c r="M166" s="171" t="s">
        <v>1</v>
      </c>
      <c r="N166" s="172" t="s">
        <v>38</v>
      </c>
      <c r="O166" s="73"/>
      <c r="P166" s="173">
        <f>O166*H166</f>
        <v>0</v>
      </c>
      <c r="Q166" s="173">
        <v>0</v>
      </c>
      <c r="R166" s="173">
        <f>Q166*H166</f>
        <v>0</v>
      </c>
      <c r="S166" s="173">
        <v>0</v>
      </c>
      <c r="T166" s="17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75" t="s">
        <v>120</v>
      </c>
      <c r="AT166" s="175" t="s">
        <v>116</v>
      </c>
      <c r="AU166" s="175" t="s">
        <v>80</v>
      </c>
      <c r="AY166" s="15" t="s">
        <v>114</v>
      </c>
      <c r="BE166" s="176">
        <f>IF(N166="základní",J166,0)</f>
        <v>0</v>
      </c>
      <c r="BF166" s="176">
        <f>IF(N166="snížená",J166,0)</f>
        <v>0</v>
      </c>
      <c r="BG166" s="176">
        <f>IF(N166="zákl. přenesená",J166,0)</f>
        <v>0</v>
      </c>
      <c r="BH166" s="176">
        <f>IF(N166="sníž. přenesená",J166,0)</f>
        <v>0</v>
      </c>
      <c r="BI166" s="176">
        <f>IF(N166="nulová",J166,0)</f>
        <v>0</v>
      </c>
      <c r="BJ166" s="15" t="s">
        <v>78</v>
      </c>
      <c r="BK166" s="176">
        <f>ROUND(I166*H166,2)</f>
        <v>0</v>
      </c>
      <c r="BL166" s="15" t="s">
        <v>120</v>
      </c>
      <c r="BM166" s="175" t="s">
        <v>268</v>
      </c>
    </row>
    <row r="167" s="2" customFormat="1" ht="37.8" customHeight="1">
      <c r="A167" s="34"/>
      <c r="B167" s="162"/>
      <c r="C167" s="163" t="s">
        <v>269</v>
      </c>
      <c r="D167" s="163" t="s">
        <v>116</v>
      </c>
      <c r="E167" s="164" t="s">
        <v>270</v>
      </c>
      <c r="F167" s="165" t="s">
        <v>271</v>
      </c>
      <c r="G167" s="166" t="s">
        <v>255</v>
      </c>
      <c r="H167" s="167">
        <v>70</v>
      </c>
      <c r="I167" s="168"/>
      <c r="J167" s="169">
        <f>ROUND(I167*H167,2)</f>
        <v>0</v>
      </c>
      <c r="K167" s="170"/>
      <c r="L167" s="35"/>
      <c r="M167" s="171" t="s">
        <v>1</v>
      </c>
      <c r="N167" s="172" t="s">
        <v>38</v>
      </c>
      <c r="O167" s="73"/>
      <c r="P167" s="173">
        <f>O167*H167</f>
        <v>0</v>
      </c>
      <c r="Q167" s="173">
        <v>0</v>
      </c>
      <c r="R167" s="173">
        <f>Q167*H167</f>
        <v>0</v>
      </c>
      <c r="S167" s="173">
        <v>0</v>
      </c>
      <c r="T167" s="17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75" t="s">
        <v>120</v>
      </c>
      <c r="AT167" s="175" t="s">
        <v>116</v>
      </c>
      <c r="AU167" s="175" t="s">
        <v>80</v>
      </c>
      <c r="AY167" s="15" t="s">
        <v>114</v>
      </c>
      <c r="BE167" s="176">
        <f>IF(N167="základní",J167,0)</f>
        <v>0</v>
      </c>
      <c r="BF167" s="176">
        <f>IF(N167="snížená",J167,0)</f>
        <v>0</v>
      </c>
      <c r="BG167" s="176">
        <f>IF(N167="zákl. přenesená",J167,0)</f>
        <v>0</v>
      </c>
      <c r="BH167" s="176">
        <f>IF(N167="sníž. přenesená",J167,0)</f>
        <v>0</v>
      </c>
      <c r="BI167" s="176">
        <f>IF(N167="nulová",J167,0)</f>
        <v>0</v>
      </c>
      <c r="BJ167" s="15" t="s">
        <v>78</v>
      </c>
      <c r="BK167" s="176">
        <f>ROUND(I167*H167,2)</f>
        <v>0</v>
      </c>
      <c r="BL167" s="15" t="s">
        <v>120</v>
      </c>
      <c r="BM167" s="175" t="s">
        <v>272</v>
      </c>
    </row>
    <row r="168" s="12" customFormat="1" ht="22.8" customHeight="1">
      <c r="A168" s="12"/>
      <c r="B168" s="149"/>
      <c r="C168" s="12"/>
      <c r="D168" s="150" t="s">
        <v>72</v>
      </c>
      <c r="E168" s="160" t="s">
        <v>273</v>
      </c>
      <c r="F168" s="160" t="s">
        <v>274</v>
      </c>
      <c r="G168" s="12"/>
      <c r="H168" s="12"/>
      <c r="I168" s="152"/>
      <c r="J168" s="161">
        <f>BK168</f>
        <v>0</v>
      </c>
      <c r="K168" s="12"/>
      <c r="L168" s="149"/>
      <c r="M168" s="154"/>
      <c r="N168" s="155"/>
      <c r="O168" s="155"/>
      <c r="P168" s="156">
        <f>SUM(P169:P170)</f>
        <v>0</v>
      </c>
      <c r="Q168" s="155"/>
      <c r="R168" s="156">
        <f>SUM(R169:R170)</f>
        <v>0</v>
      </c>
      <c r="S168" s="155"/>
      <c r="T168" s="157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0" t="s">
        <v>78</v>
      </c>
      <c r="AT168" s="158" t="s">
        <v>72</v>
      </c>
      <c r="AU168" s="158" t="s">
        <v>78</v>
      </c>
      <c r="AY168" s="150" t="s">
        <v>114</v>
      </c>
      <c r="BK168" s="159">
        <f>SUM(BK169:BK170)</f>
        <v>0</v>
      </c>
    </row>
    <row r="169" s="2" customFormat="1" ht="24.15" customHeight="1">
      <c r="A169" s="34"/>
      <c r="B169" s="162"/>
      <c r="C169" s="163" t="s">
        <v>275</v>
      </c>
      <c r="D169" s="163" t="s">
        <v>116</v>
      </c>
      <c r="E169" s="164" t="s">
        <v>276</v>
      </c>
      <c r="F169" s="165" t="s">
        <v>277</v>
      </c>
      <c r="G169" s="166" t="s">
        <v>255</v>
      </c>
      <c r="H169" s="167">
        <v>31.209</v>
      </c>
      <c r="I169" s="168"/>
      <c r="J169" s="169">
        <f>ROUND(I169*H169,2)</f>
        <v>0</v>
      </c>
      <c r="K169" s="170"/>
      <c r="L169" s="35"/>
      <c r="M169" s="171" t="s">
        <v>1</v>
      </c>
      <c r="N169" s="172" t="s">
        <v>38</v>
      </c>
      <c r="O169" s="73"/>
      <c r="P169" s="173">
        <f>O169*H169</f>
        <v>0</v>
      </c>
      <c r="Q169" s="173">
        <v>0</v>
      </c>
      <c r="R169" s="173">
        <f>Q169*H169</f>
        <v>0</v>
      </c>
      <c r="S169" s="173">
        <v>0</v>
      </c>
      <c r="T169" s="17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75" t="s">
        <v>120</v>
      </c>
      <c r="AT169" s="175" t="s">
        <v>116</v>
      </c>
      <c r="AU169" s="175" t="s">
        <v>80</v>
      </c>
      <c r="AY169" s="15" t="s">
        <v>114</v>
      </c>
      <c r="BE169" s="176">
        <f>IF(N169="základní",J169,0)</f>
        <v>0</v>
      </c>
      <c r="BF169" s="176">
        <f>IF(N169="snížená",J169,0)</f>
        <v>0</v>
      </c>
      <c r="BG169" s="176">
        <f>IF(N169="zákl. přenesená",J169,0)</f>
        <v>0</v>
      </c>
      <c r="BH169" s="176">
        <f>IF(N169="sníž. přenesená",J169,0)</f>
        <v>0</v>
      </c>
      <c r="BI169" s="176">
        <f>IF(N169="nulová",J169,0)</f>
        <v>0</v>
      </c>
      <c r="BJ169" s="15" t="s">
        <v>78</v>
      </c>
      <c r="BK169" s="176">
        <f>ROUND(I169*H169,2)</f>
        <v>0</v>
      </c>
      <c r="BL169" s="15" t="s">
        <v>120</v>
      </c>
      <c r="BM169" s="175" t="s">
        <v>278</v>
      </c>
    </row>
    <row r="170" s="2" customFormat="1" ht="33" customHeight="1">
      <c r="A170" s="34"/>
      <c r="B170" s="162"/>
      <c r="C170" s="163" t="s">
        <v>279</v>
      </c>
      <c r="D170" s="163" t="s">
        <v>116</v>
      </c>
      <c r="E170" s="164" t="s">
        <v>280</v>
      </c>
      <c r="F170" s="165" t="s">
        <v>281</v>
      </c>
      <c r="G170" s="166" t="s">
        <v>255</v>
      </c>
      <c r="H170" s="167">
        <v>46.813000000000002</v>
      </c>
      <c r="I170" s="168"/>
      <c r="J170" s="169">
        <f>ROUND(I170*H170,2)</f>
        <v>0</v>
      </c>
      <c r="K170" s="170"/>
      <c r="L170" s="35"/>
      <c r="M170" s="171" t="s">
        <v>1</v>
      </c>
      <c r="N170" s="172" t="s">
        <v>38</v>
      </c>
      <c r="O170" s="73"/>
      <c r="P170" s="173">
        <f>O170*H170</f>
        <v>0</v>
      </c>
      <c r="Q170" s="173">
        <v>0</v>
      </c>
      <c r="R170" s="173">
        <f>Q170*H170</f>
        <v>0</v>
      </c>
      <c r="S170" s="173">
        <v>0</v>
      </c>
      <c r="T170" s="17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75" t="s">
        <v>120</v>
      </c>
      <c r="AT170" s="175" t="s">
        <v>116</v>
      </c>
      <c r="AU170" s="175" t="s">
        <v>80</v>
      </c>
      <c r="AY170" s="15" t="s">
        <v>114</v>
      </c>
      <c r="BE170" s="176">
        <f>IF(N170="základní",J170,0)</f>
        <v>0</v>
      </c>
      <c r="BF170" s="176">
        <f>IF(N170="snížená",J170,0)</f>
        <v>0</v>
      </c>
      <c r="BG170" s="176">
        <f>IF(N170="zákl. přenesená",J170,0)</f>
        <v>0</v>
      </c>
      <c r="BH170" s="176">
        <f>IF(N170="sníž. přenesená",J170,0)</f>
        <v>0</v>
      </c>
      <c r="BI170" s="176">
        <f>IF(N170="nulová",J170,0)</f>
        <v>0</v>
      </c>
      <c r="BJ170" s="15" t="s">
        <v>78</v>
      </c>
      <c r="BK170" s="176">
        <f>ROUND(I170*H170,2)</f>
        <v>0</v>
      </c>
      <c r="BL170" s="15" t="s">
        <v>120</v>
      </c>
      <c r="BM170" s="175" t="s">
        <v>282</v>
      </c>
    </row>
    <row r="171" s="12" customFormat="1" ht="25.92" customHeight="1">
      <c r="A171" s="12"/>
      <c r="B171" s="149"/>
      <c r="C171" s="12"/>
      <c r="D171" s="150" t="s">
        <v>72</v>
      </c>
      <c r="E171" s="151" t="s">
        <v>283</v>
      </c>
      <c r="F171" s="151" t="s">
        <v>284</v>
      </c>
      <c r="G171" s="12"/>
      <c r="H171" s="12"/>
      <c r="I171" s="152"/>
      <c r="J171" s="153">
        <f>BK171</f>
        <v>0</v>
      </c>
      <c r="K171" s="12"/>
      <c r="L171" s="149"/>
      <c r="M171" s="154"/>
      <c r="N171" s="155"/>
      <c r="O171" s="155"/>
      <c r="P171" s="156">
        <f>P172+P179+P182+P184</f>
        <v>0</v>
      </c>
      <c r="Q171" s="155"/>
      <c r="R171" s="156">
        <f>R172+R179+R182+R184</f>
        <v>0.1386</v>
      </c>
      <c r="S171" s="155"/>
      <c r="T171" s="157">
        <f>T172+T179+T182+T184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0" t="s">
        <v>132</v>
      </c>
      <c r="AT171" s="158" t="s">
        <v>72</v>
      </c>
      <c r="AU171" s="158" t="s">
        <v>73</v>
      </c>
      <c r="AY171" s="150" t="s">
        <v>114</v>
      </c>
      <c r="BK171" s="159">
        <f>BK172+BK179+BK182+BK184</f>
        <v>0</v>
      </c>
    </row>
    <row r="172" s="12" customFormat="1" ht="22.8" customHeight="1">
      <c r="A172" s="12"/>
      <c r="B172" s="149"/>
      <c r="C172" s="12"/>
      <c r="D172" s="150" t="s">
        <v>72</v>
      </c>
      <c r="E172" s="160" t="s">
        <v>285</v>
      </c>
      <c r="F172" s="160" t="s">
        <v>286</v>
      </c>
      <c r="G172" s="12"/>
      <c r="H172" s="12"/>
      <c r="I172" s="152"/>
      <c r="J172" s="161">
        <f>BK172</f>
        <v>0</v>
      </c>
      <c r="K172" s="12"/>
      <c r="L172" s="149"/>
      <c r="M172" s="154"/>
      <c r="N172" s="155"/>
      <c r="O172" s="155"/>
      <c r="P172" s="156">
        <f>SUM(P173:P178)</f>
        <v>0</v>
      </c>
      <c r="Q172" s="155"/>
      <c r="R172" s="156">
        <f>SUM(R173:R178)</f>
        <v>0</v>
      </c>
      <c r="S172" s="155"/>
      <c r="T172" s="157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0" t="s">
        <v>132</v>
      </c>
      <c r="AT172" s="158" t="s">
        <v>72</v>
      </c>
      <c r="AU172" s="158" t="s">
        <v>78</v>
      </c>
      <c r="AY172" s="150" t="s">
        <v>114</v>
      </c>
      <c r="BK172" s="159">
        <f>SUM(BK173:BK178)</f>
        <v>0</v>
      </c>
    </row>
    <row r="173" s="2" customFormat="1" ht="24.15" customHeight="1">
      <c r="A173" s="34"/>
      <c r="B173" s="162"/>
      <c r="C173" s="163" t="s">
        <v>287</v>
      </c>
      <c r="D173" s="163" t="s">
        <v>116</v>
      </c>
      <c r="E173" s="164" t="s">
        <v>288</v>
      </c>
      <c r="F173" s="165" t="s">
        <v>289</v>
      </c>
      <c r="G173" s="166" t="s">
        <v>290</v>
      </c>
      <c r="H173" s="167">
        <v>1</v>
      </c>
      <c r="I173" s="168"/>
      <c r="J173" s="169">
        <f>ROUND(I173*H173,2)</f>
        <v>0</v>
      </c>
      <c r="K173" s="170"/>
      <c r="L173" s="35"/>
      <c r="M173" s="171" t="s">
        <v>1</v>
      </c>
      <c r="N173" s="172" t="s">
        <v>38</v>
      </c>
      <c r="O173" s="73"/>
      <c r="P173" s="173">
        <f>O173*H173</f>
        <v>0</v>
      </c>
      <c r="Q173" s="173">
        <v>0</v>
      </c>
      <c r="R173" s="173">
        <f>Q173*H173</f>
        <v>0</v>
      </c>
      <c r="S173" s="173">
        <v>0</v>
      </c>
      <c r="T173" s="17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75" t="s">
        <v>291</v>
      </c>
      <c r="AT173" s="175" t="s">
        <v>116</v>
      </c>
      <c r="AU173" s="175" t="s">
        <v>80</v>
      </c>
      <c r="AY173" s="15" t="s">
        <v>114</v>
      </c>
      <c r="BE173" s="176">
        <f>IF(N173="základní",J173,0)</f>
        <v>0</v>
      </c>
      <c r="BF173" s="176">
        <f>IF(N173="snížená",J173,0)</f>
        <v>0</v>
      </c>
      <c r="BG173" s="176">
        <f>IF(N173="zákl. přenesená",J173,0)</f>
        <v>0</v>
      </c>
      <c r="BH173" s="176">
        <f>IF(N173="sníž. přenesená",J173,0)</f>
        <v>0</v>
      </c>
      <c r="BI173" s="176">
        <f>IF(N173="nulová",J173,0)</f>
        <v>0</v>
      </c>
      <c r="BJ173" s="15" t="s">
        <v>78</v>
      </c>
      <c r="BK173" s="176">
        <f>ROUND(I173*H173,2)</f>
        <v>0</v>
      </c>
      <c r="BL173" s="15" t="s">
        <v>291</v>
      </c>
      <c r="BM173" s="175" t="s">
        <v>292</v>
      </c>
    </row>
    <row r="174" s="2" customFormat="1" ht="16.5" customHeight="1">
      <c r="A174" s="34"/>
      <c r="B174" s="162"/>
      <c r="C174" s="163" t="s">
        <v>293</v>
      </c>
      <c r="D174" s="163" t="s">
        <v>116</v>
      </c>
      <c r="E174" s="164" t="s">
        <v>294</v>
      </c>
      <c r="F174" s="165" t="s">
        <v>295</v>
      </c>
      <c r="G174" s="166" t="s">
        <v>290</v>
      </c>
      <c r="H174" s="167">
        <v>1</v>
      </c>
      <c r="I174" s="168"/>
      <c r="J174" s="169">
        <f>ROUND(I174*H174,2)</f>
        <v>0</v>
      </c>
      <c r="K174" s="170"/>
      <c r="L174" s="35"/>
      <c r="M174" s="171" t="s">
        <v>1</v>
      </c>
      <c r="N174" s="172" t="s">
        <v>38</v>
      </c>
      <c r="O174" s="73"/>
      <c r="P174" s="173">
        <f>O174*H174</f>
        <v>0</v>
      </c>
      <c r="Q174" s="173">
        <v>0</v>
      </c>
      <c r="R174" s="173">
        <f>Q174*H174</f>
        <v>0</v>
      </c>
      <c r="S174" s="173">
        <v>0</v>
      </c>
      <c r="T174" s="17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75" t="s">
        <v>291</v>
      </c>
      <c r="AT174" s="175" t="s">
        <v>116</v>
      </c>
      <c r="AU174" s="175" t="s">
        <v>80</v>
      </c>
      <c r="AY174" s="15" t="s">
        <v>114</v>
      </c>
      <c r="BE174" s="176">
        <f>IF(N174="základní",J174,0)</f>
        <v>0</v>
      </c>
      <c r="BF174" s="176">
        <f>IF(N174="snížená",J174,0)</f>
        <v>0</v>
      </c>
      <c r="BG174" s="176">
        <f>IF(N174="zákl. přenesená",J174,0)</f>
        <v>0</v>
      </c>
      <c r="BH174" s="176">
        <f>IF(N174="sníž. přenesená",J174,0)</f>
        <v>0</v>
      </c>
      <c r="BI174" s="176">
        <f>IF(N174="nulová",J174,0)</f>
        <v>0</v>
      </c>
      <c r="BJ174" s="15" t="s">
        <v>78</v>
      </c>
      <c r="BK174" s="176">
        <f>ROUND(I174*H174,2)</f>
        <v>0</v>
      </c>
      <c r="BL174" s="15" t="s">
        <v>291</v>
      </c>
      <c r="BM174" s="175" t="s">
        <v>296</v>
      </c>
    </row>
    <row r="175" s="2" customFormat="1" ht="16.5" customHeight="1">
      <c r="A175" s="34"/>
      <c r="B175" s="162"/>
      <c r="C175" s="163" t="s">
        <v>297</v>
      </c>
      <c r="D175" s="163" t="s">
        <v>116</v>
      </c>
      <c r="E175" s="164" t="s">
        <v>298</v>
      </c>
      <c r="F175" s="165" t="s">
        <v>299</v>
      </c>
      <c r="G175" s="166" t="s">
        <v>290</v>
      </c>
      <c r="H175" s="167">
        <v>1</v>
      </c>
      <c r="I175" s="168"/>
      <c r="J175" s="169">
        <f>ROUND(I175*H175,2)</f>
        <v>0</v>
      </c>
      <c r="K175" s="170"/>
      <c r="L175" s="35"/>
      <c r="M175" s="171" t="s">
        <v>1</v>
      </c>
      <c r="N175" s="172" t="s">
        <v>38</v>
      </c>
      <c r="O175" s="73"/>
      <c r="P175" s="173">
        <f>O175*H175</f>
        <v>0</v>
      </c>
      <c r="Q175" s="173">
        <v>0</v>
      </c>
      <c r="R175" s="173">
        <f>Q175*H175</f>
        <v>0</v>
      </c>
      <c r="S175" s="173">
        <v>0</v>
      </c>
      <c r="T175" s="17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75" t="s">
        <v>291</v>
      </c>
      <c r="AT175" s="175" t="s">
        <v>116</v>
      </c>
      <c r="AU175" s="175" t="s">
        <v>80</v>
      </c>
      <c r="AY175" s="15" t="s">
        <v>114</v>
      </c>
      <c r="BE175" s="176">
        <f>IF(N175="základní",J175,0)</f>
        <v>0</v>
      </c>
      <c r="BF175" s="176">
        <f>IF(N175="snížená",J175,0)</f>
        <v>0</v>
      </c>
      <c r="BG175" s="176">
        <f>IF(N175="zákl. přenesená",J175,0)</f>
        <v>0</v>
      </c>
      <c r="BH175" s="176">
        <f>IF(N175="sníž. přenesená",J175,0)</f>
        <v>0</v>
      </c>
      <c r="BI175" s="176">
        <f>IF(N175="nulová",J175,0)</f>
        <v>0</v>
      </c>
      <c r="BJ175" s="15" t="s">
        <v>78</v>
      </c>
      <c r="BK175" s="176">
        <f>ROUND(I175*H175,2)</f>
        <v>0</v>
      </c>
      <c r="BL175" s="15" t="s">
        <v>291</v>
      </c>
      <c r="BM175" s="175" t="s">
        <v>300</v>
      </c>
    </row>
    <row r="176" s="2" customFormat="1" ht="16.5" customHeight="1">
      <c r="A176" s="34"/>
      <c r="B176" s="162"/>
      <c r="C176" s="163" t="s">
        <v>301</v>
      </c>
      <c r="D176" s="163" t="s">
        <v>116</v>
      </c>
      <c r="E176" s="164" t="s">
        <v>302</v>
      </c>
      <c r="F176" s="165" t="s">
        <v>303</v>
      </c>
      <c r="G176" s="166" t="s">
        <v>290</v>
      </c>
      <c r="H176" s="167">
        <v>1</v>
      </c>
      <c r="I176" s="168"/>
      <c r="J176" s="169">
        <f>ROUND(I176*H176,2)</f>
        <v>0</v>
      </c>
      <c r="K176" s="170"/>
      <c r="L176" s="35"/>
      <c r="M176" s="171" t="s">
        <v>1</v>
      </c>
      <c r="N176" s="172" t="s">
        <v>38</v>
      </c>
      <c r="O176" s="73"/>
      <c r="P176" s="173">
        <f>O176*H176</f>
        <v>0</v>
      </c>
      <c r="Q176" s="173">
        <v>0</v>
      </c>
      <c r="R176" s="173">
        <f>Q176*H176</f>
        <v>0</v>
      </c>
      <c r="S176" s="173">
        <v>0</v>
      </c>
      <c r="T176" s="17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75" t="s">
        <v>291</v>
      </c>
      <c r="AT176" s="175" t="s">
        <v>116</v>
      </c>
      <c r="AU176" s="175" t="s">
        <v>80</v>
      </c>
      <c r="AY176" s="15" t="s">
        <v>114</v>
      </c>
      <c r="BE176" s="176">
        <f>IF(N176="základní",J176,0)</f>
        <v>0</v>
      </c>
      <c r="BF176" s="176">
        <f>IF(N176="snížená",J176,0)</f>
        <v>0</v>
      </c>
      <c r="BG176" s="176">
        <f>IF(N176="zákl. přenesená",J176,0)</f>
        <v>0</v>
      </c>
      <c r="BH176" s="176">
        <f>IF(N176="sníž. přenesená",J176,0)</f>
        <v>0</v>
      </c>
      <c r="BI176" s="176">
        <f>IF(N176="nulová",J176,0)</f>
        <v>0</v>
      </c>
      <c r="BJ176" s="15" t="s">
        <v>78</v>
      </c>
      <c r="BK176" s="176">
        <f>ROUND(I176*H176,2)</f>
        <v>0</v>
      </c>
      <c r="BL176" s="15" t="s">
        <v>291</v>
      </c>
      <c r="BM176" s="175" t="s">
        <v>304</v>
      </c>
    </row>
    <row r="177" s="2" customFormat="1" ht="16.5" customHeight="1">
      <c r="A177" s="34"/>
      <c r="B177" s="162"/>
      <c r="C177" s="163" t="s">
        <v>305</v>
      </c>
      <c r="D177" s="163" t="s">
        <v>116</v>
      </c>
      <c r="E177" s="164" t="s">
        <v>306</v>
      </c>
      <c r="F177" s="165" t="s">
        <v>307</v>
      </c>
      <c r="G177" s="166" t="s">
        <v>290</v>
      </c>
      <c r="H177" s="167">
        <v>1</v>
      </c>
      <c r="I177" s="168"/>
      <c r="J177" s="169">
        <f>ROUND(I177*H177,2)</f>
        <v>0</v>
      </c>
      <c r="K177" s="170"/>
      <c r="L177" s="35"/>
      <c r="M177" s="171" t="s">
        <v>1</v>
      </c>
      <c r="N177" s="172" t="s">
        <v>38</v>
      </c>
      <c r="O177" s="73"/>
      <c r="P177" s="173">
        <f>O177*H177</f>
        <v>0</v>
      </c>
      <c r="Q177" s="173">
        <v>0</v>
      </c>
      <c r="R177" s="173">
        <f>Q177*H177</f>
        <v>0</v>
      </c>
      <c r="S177" s="173">
        <v>0</v>
      </c>
      <c r="T177" s="17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75" t="s">
        <v>291</v>
      </c>
      <c r="AT177" s="175" t="s">
        <v>116</v>
      </c>
      <c r="AU177" s="175" t="s">
        <v>80</v>
      </c>
      <c r="AY177" s="15" t="s">
        <v>114</v>
      </c>
      <c r="BE177" s="176">
        <f>IF(N177="základní",J177,0)</f>
        <v>0</v>
      </c>
      <c r="BF177" s="176">
        <f>IF(N177="snížená",J177,0)</f>
        <v>0</v>
      </c>
      <c r="BG177" s="176">
        <f>IF(N177="zákl. přenesená",J177,0)</f>
        <v>0</v>
      </c>
      <c r="BH177" s="176">
        <f>IF(N177="sníž. přenesená",J177,0)</f>
        <v>0</v>
      </c>
      <c r="BI177" s="176">
        <f>IF(N177="nulová",J177,0)</f>
        <v>0</v>
      </c>
      <c r="BJ177" s="15" t="s">
        <v>78</v>
      </c>
      <c r="BK177" s="176">
        <f>ROUND(I177*H177,2)</f>
        <v>0</v>
      </c>
      <c r="BL177" s="15" t="s">
        <v>291</v>
      </c>
      <c r="BM177" s="175" t="s">
        <v>308</v>
      </c>
    </row>
    <row r="178" s="2" customFormat="1" ht="16.5" customHeight="1">
      <c r="A178" s="34"/>
      <c r="B178" s="162"/>
      <c r="C178" s="163" t="s">
        <v>309</v>
      </c>
      <c r="D178" s="163" t="s">
        <v>116</v>
      </c>
      <c r="E178" s="164" t="s">
        <v>310</v>
      </c>
      <c r="F178" s="165" t="s">
        <v>311</v>
      </c>
      <c r="G178" s="166" t="s">
        <v>290</v>
      </c>
      <c r="H178" s="167">
        <v>1</v>
      </c>
      <c r="I178" s="168"/>
      <c r="J178" s="169">
        <f>ROUND(I178*H178,2)</f>
        <v>0</v>
      </c>
      <c r="K178" s="170"/>
      <c r="L178" s="35"/>
      <c r="M178" s="171" t="s">
        <v>1</v>
      </c>
      <c r="N178" s="172" t="s">
        <v>38</v>
      </c>
      <c r="O178" s="73"/>
      <c r="P178" s="173">
        <f>O178*H178</f>
        <v>0</v>
      </c>
      <c r="Q178" s="173">
        <v>0</v>
      </c>
      <c r="R178" s="173">
        <f>Q178*H178</f>
        <v>0</v>
      </c>
      <c r="S178" s="173">
        <v>0</v>
      </c>
      <c r="T178" s="17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75" t="s">
        <v>291</v>
      </c>
      <c r="AT178" s="175" t="s">
        <v>116</v>
      </c>
      <c r="AU178" s="175" t="s">
        <v>80</v>
      </c>
      <c r="AY178" s="15" t="s">
        <v>114</v>
      </c>
      <c r="BE178" s="176">
        <f>IF(N178="základní",J178,0)</f>
        <v>0</v>
      </c>
      <c r="BF178" s="176">
        <f>IF(N178="snížená",J178,0)</f>
        <v>0</v>
      </c>
      <c r="BG178" s="176">
        <f>IF(N178="zákl. přenesená",J178,0)</f>
        <v>0</v>
      </c>
      <c r="BH178" s="176">
        <f>IF(N178="sníž. přenesená",J178,0)</f>
        <v>0</v>
      </c>
      <c r="BI178" s="176">
        <f>IF(N178="nulová",J178,0)</f>
        <v>0</v>
      </c>
      <c r="BJ178" s="15" t="s">
        <v>78</v>
      </c>
      <c r="BK178" s="176">
        <f>ROUND(I178*H178,2)</f>
        <v>0</v>
      </c>
      <c r="BL178" s="15" t="s">
        <v>291</v>
      </c>
      <c r="BM178" s="175" t="s">
        <v>312</v>
      </c>
    </row>
    <row r="179" s="12" customFormat="1" ht="22.8" customHeight="1">
      <c r="A179" s="12"/>
      <c r="B179" s="149"/>
      <c r="C179" s="12"/>
      <c r="D179" s="150" t="s">
        <v>72</v>
      </c>
      <c r="E179" s="160" t="s">
        <v>313</v>
      </c>
      <c r="F179" s="160" t="s">
        <v>314</v>
      </c>
      <c r="G179" s="12"/>
      <c r="H179" s="12"/>
      <c r="I179" s="152"/>
      <c r="J179" s="161">
        <f>BK179</f>
        <v>0</v>
      </c>
      <c r="K179" s="12"/>
      <c r="L179" s="149"/>
      <c r="M179" s="154"/>
      <c r="N179" s="155"/>
      <c r="O179" s="155"/>
      <c r="P179" s="156">
        <f>SUM(P180:P181)</f>
        <v>0</v>
      </c>
      <c r="Q179" s="155"/>
      <c r="R179" s="156">
        <f>SUM(R180:R181)</f>
        <v>0</v>
      </c>
      <c r="S179" s="155"/>
      <c r="T179" s="157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0" t="s">
        <v>132</v>
      </c>
      <c r="AT179" s="158" t="s">
        <v>72</v>
      </c>
      <c r="AU179" s="158" t="s">
        <v>78</v>
      </c>
      <c r="AY179" s="150" t="s">
        <v>114</v>
      </c>
      <c r="BK179" s="159">
        <f>SUM(BK180:BK181)</f>
        <v>0</v>
      </c>
    </row>
    <row r="180" s="2" customFormat="1" ht="16.5" customHeight="1">
      <c r="A180" s="34"/>
      <c r="B180" s="162"/>
      <c r="C180" s="163" t="s">
        <v>315</v>
      </c>
      <c r="D180" s="163" t="s">
        <v>116</v>
      </c>
      <c r="E180" s="164" t="s">
        <v>316</v>
      </c>
      <c r="F180" s="165" t="s">
        <v>314</v>
      </c>
      <c r="G180" s="166" t="s">
        <v>317</v>
      </c>
      <c r="H180" s="167">
        <v>1</v>
      </c>
      <c r="I180" s="168"/>
      <c r="J180" s="169">
        <f>ROUND(I180*H180,2)</f>
        <v>0</v>
      </c>
      <c r="K180" s="170"/>
      <c r="L180" s="35"/>
      <c r="M180" s="171" t="s">
        <v>1</v>
      </c>
      <c r="N180" s="172" t="s">
        <v>38</v>
      </c>
      <c r="O180" s="73"/>
      <c r="P180" s="173">
        <f>O180*H180</f>
        <v>0</v>
      </c>
      <c r="Q180" s="173">
        <v>0</v>
      </c>
      <c r="R180" s="173">
        <f>Q180*H180</f>
        <v>0</v>
      </c>
      <c r="S180" s="173">
        <v>0</v>
      </c>
      <c r="T180" s="17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75" t="s">
        <v>291</v>
      </c>
      <c r="AT180" s="175" t="s">
        <v>116</v>
      </c>
      <c r="AU180" s="175" t="s">
        <v>80</v>
      </c>
      <c r="AY180" s="15" t="s">
        <v>114</v>
      </c>
      <c r="BE180" s="176">
        <f>IF(N180="základní",J180,0)</f>
        <v>0</v>
      </c>
      <c r="BF180" s="176">
        <f>IF(N180="snížená",J180,0)</f>
        <v>0</v>
      </c>
      <c r="BG180" s="176">
        <f>IF(N180="zákl. přenesená",J180,0)</f>
        <v>0</v>
      </c>
      <c r="BH180" s="176">
        <f>IF(N180="sníž. přenesená",J180,0)</f>
        <v>0</v>
      </c>
      <c r="BI180" s="176">
        <f>IF(N180="nulová",J180,0)</f>
        <v>0</v>
      </c>
      <c r="BJ180" s="15" t="s">
        <v>78</v>
      </c>
      <c r="BK180" s="176">
        <f>ROUND(I180*H180,2)</f>
        <v>0</v>
      </c>
      <c r="BL180" s="15" t="s">
        <v>291</v>
      </c>
      <c r="BM180" s="175" t="s">
        <v>318</v>
      </c>
    </row>
    <row r="181" s="2" customFormat="1" ht="16.5" customHeight="1">
      <c r="A181" s="34"/>
      <c r="B181" s="162"/>
      <c r="C181" s="163" t="s">
        <v>319</v>
      </c>
      <c r="D181" s="163" t="s">
        <v>116</v>
      </c>
      <c r="E181" s="164" t="s">
        <v>320</v>
      </c>
      <c r="F181" s="165" t="s">
        <v>321</v>
      </c>
      <c r="G181" s="166" t="s">
        <v>290</v>
      </c>
      <c r="H181" s="167">
        <v>1</v>
      </c>
      <c r="I181" s="168"/>
      <c r="J181" s="169">
        <f>ROUND(I181*H181,2)</f>
        <v>0</v>
      </c>
      <c r="K181" s="170"/>
      <c r="L181" s="35"/>
      <c r="M181" s="171" t="s">
        <v>1</v>
      </c>
      <c r="N181" s="172" t="s">
        <v>38</v>
      </c>
      <c r="O181" s="73"/>
      <c r="P181" s="173">
        <f>O181*H181</f>
        <v>0</v>
      </c>
      <c r="Q181" s="173">
        <v>0</v>
      </c>
      <c r="R181" s="173">
        <f>Q181*H181</f>
        <v>0</v>
      </c>
      <c r="S181" s="173">
        <v>0</v>
      </c>
      <c r="T181" s="17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75" t="s">
        <v>291</v>
      </c>
      <c r="AT181" s="175" t="s">
        <v>116</v>
      </c>
      <c r="AU181" s="175" t="s">
        <v>80</v>
      </c>
      <c r="AY181" s="15" t="s">
        <v>114</v>
      </c>
      <c r="BE181" s="176">
        <f>IF(N181="základní",J181,0)</f>
        <v>0</v>
      </c>
      <c r="BF181" s="176">
        <f>IF(N181="snížená",J181,0)</f>
        <v>0</v>
      </c>
      <c r="BG181" s="176">
        <f>IF(N181="zákl. přenesená",J181,0)</f>
        <v>0</v>
      </c>
      <c r="BH181" s="176">
        <f>IF(N181="sníž. přenesená",J181,0)</f>
        <v>0</v>
      </c>
      <c r="BI181" s="176">
        <f>IF(N181="nulová",J181,0)</f>
        <v>0</v>
      </c>
      <c r="BJ181" s="15" t="s">
        <v>78</v>
      </c>
      <c r="BK181" s="176">
        <f>ROUND(I181*H181,2)</f>
        <v>0</v>
      </c>
      <c r="BL181" s="15" t="s">
        <v>291</v>
      </c>
      <c r="BM181" s="175" t="s">
        <v>322</v>
      </c>
    </row>
    <row r="182" s="12" customFormat="1" ht="22.8" customHeight="1">
      <c r="A182" s="12"/>
      <c r="B182" s="149"/>
      <c r="C182" s="12"/>
      <c r="D182" s="150" t="s">
        <v>72</v>
      </c>
      <c r="E182" s="160" t="s">
        <v>323</v>
      </c>
      <c r="F182" s="160" t="s">
        <v>324</v>
      </c>
      <c r="G182" s="12"/>
      <c r="H182" s="12"/>
      <c r="I182" s="152"/>
      <c r="J182" s="161">
        <f>BK182</f>
        <v>0</v>
      </c>
      <c r="K182" s="12"/>
      <c r="L182" s="149"/>
      <c r="M182" s="154"/>
      <c r="N182" s="155"/>
      <c r="O182" s="155"/>
      <c r="P182" s="156">
        <f>P183</f>
        <v>0</v>
      </c>
      <c r="Q182" s="155"/>
      <c r="R182" s="156">
        <f>R183</f>
        <v>0</v>
      </c>
      <c r="S182" s="155"/>
      <c r="T182" s="157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0" t="s">
        <v>132</v>
      </c>
      <c r="AT182" s="158" t="s">
        <v>72</v>
      </c>
      <c r="AU182" s="158" t="s">
        <v>78</v>
      </c>
      <c r="AY182" s="150" t="s">
        <v>114</v>
      </c>
      <c r="BK182" s="159">
        <f>BK183</f>
        <v>0</v>
      </c>
    </row>
    <row r="183" s="2" customFormat="1" ht="16.5" customHeight="1">
      <c r="A183" s="34"/>
      <c r="B183" s="162"/>
      <c r="C183" s="163" t="s">
        <v>325</v>
      </c>
      <c r="D183" s="163" t="s">
        <v>116</v>
      </c>
      <c r="E183" s="164" t="s">
        <v>326</v>
      </c>
      <c r="F183" s="165" t="s">
        <v>327</v>
      </c>
      <c r="G183" s="166" t="s">
        <v>317</v>
      </c>
      <c r="H183" s="167">
        <v>6</v>
      </c>
      <c r="I183" s="168"/>
      <c r="J183" s="169">
        <f>ROUND(I183*H183,2)</f>
        <v>0</v>
      </c>
      <c r="K183" s="170"/>
      <c r="L183" s="35"/>
      <c r="M183" s="171" t="s">
        <v>1</v>
      </c>
      <c r="N183" s="172" t="s">
        <v>38</v>
      </c>
      <c r="O183" s="73"/>
      <c r="P183" s="173">
        <f>O183*H183</f>
        <v>0</v>
      </c>
      <c r="Q183" s="173">
        <v>0</v>
      </c>
      <c r="R183" s="173">
        <f>Q183*H183</f>
        <v>0</v>
      </c>
      <c r="S183" s="173">
        <v>0</v>
      </c>
      <c r="T183" s="174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75" t="s">
        <v>291</v>
      </c>
      <c r="AT183" s="175" t="s">
        <v>116</v>
      </c>
      <c r="AU183" s="175" t="s">
        <v>80</v>
      </c>
      <c r="AY183" s="15" t="s">
        <v>114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15" t="s">
        <v>78</v>
      </c>
      <c r="BK183" s="176">
        <f>ROUND(I183*H183,2)</f>
        <v>0</v>
      </c>
      <c r="BL183" s="15" t="s">
        <v>291</v>
      </c>
      <c r="BM183" s="175" t="s">
        <v>328</v>
      </c>
    </row>
    <row r="184" s="12" customFormat="1" ht="22.8" customHeight="1">
      <c r="A184" s="12"/>
      <c r="B184" s="149"/>
      <c r="C184" s="12"/>
      <c r="D184" s="150" t="s">
        <v>72</v>
      </c>
      <c r="E184" s="160" t="s">
        <v>329</v>
      </c>
      <c r="F184" s="160" t="s">
        <v>330</v>
      </c>
      <c r="G184" s="12"/>
      <c r="H184" s="12"/>
      <c r="I184" s="152"/>
      <c r="J184" s="161">
        <f>BK184</f>
        <v>0</v>
      </c>
      <c r="K184" s="12"/>
      <c r="L184" s="149"/>
      <c r="M184" s="154"/>
      <c r="N184" s="155"/>
      <c r="O184" s="155"/>
      <c r="P184" s="156">
        <f>SUM(P185:P186)</f>
        <v>0</v>
      </c>
      <c r="Q184" s="155"/>
      <c r="R184" s="156">
        <f>SUM(R185:R186)</f>
        <v>0.1386</v>
      </c>
      <c r="S184" s="155"/>
      <c r="T184" s="157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0" t="s">
        <v>132</v>
      </c>
      <c r="AT184" s="158" t="s">
        <v>72</v>
      </c>
      <c r="AU184" s="158" t="s">
        <v>78</v>
      </c>
      <c r="AY184" s="150" t="s">
        <v>114</v>
      </c>
      <c r="BK184" s="159">
        <f>SUM(BK185:BK186)</f>
        <v>0</v>
      </c>
    </row>
    <row r="185" s="2" customFormat="1" ht="16.5" customHeight="1">
      <c r="A185" s="34"/>
      <c r="B185" s="162"/>
      <c r="C185" s="163" t="s">
        <v>331</v>
      </c>
      <c r="D185" s="163" t="s">
        <v>116</v>
      </c>
      <c r="E185" s="164" t="s">
        <v>332</v>
      </c>
      <c r="F185" s="165" t="s">
        <v>333</v>
      </c>
      <c r="G185" s="166" t="s">
        <v>119</v>
      </c>
      <c r="H185" s="167">
        <v>10</v>
      </c>
      <c r="I185" s="168"/>
      <c r="J185" s="169">
        <f>ROUND(I185*H185,2)</f>
        <v>0</v>
      </c>
      <c r="K185" s="170"/>
      <c r="L185" s="35"/>
      <c r="M185" s="171" t="s">
        <v>1</v>
      </c>
      <c r="N185" s="172" t="s">
        <v>38</v>
      </c>
      <c r="O185" s="73"/>
      <c r="P185" s="173">
        <f>O185*H185</f>
        <v>0</v>
      </c>
      <c r="Q185" s="173">
        <v>0.013860000000000001</v>
      </c>
      <c r="R185" s="173">
        <f>Q185*H185</f>
        <v>0.1386</v>
      </c>
      <c r="S185" s="173">
        <v>0</v>
      </c>
      <c r="T185" s="17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75" t="s">
        <v>120</v>
      </c>
      <c r="AT185" s="175" t="s">
        <v>116</v>
      </c>
      <c r="AU185" s="175" t="s">
        <v>80</v>
      </c>
      <c r="AY185" s="15" t="s">
        <v>114</v>
      </c>
      <c r="BE185" s="176">
        <f>IF(N185="základní",J185,0)</f>
        <v>0</v>
      </c>
      <c r="BF185" s="176">
        <f>IF(N185="snížená",J185,0)</f>
        <v>0</v>
      </c>
      <c r="BG185" s="176">
        <f>IF(N185="zákl. přenesená",J185,0)</f>
        <v>0</v>
      </c>
      <c r="BH185" s="176">
        <f>IF(N185="sníž. přenesená",J185,0)</f>
        <v>0</v>
      </c>
      <c r="BI185" s="176">
        <f>IF(N185="nulová",J185,0)</f>
        <v>0</v>
      </c>
      <c r="BJ185" s="15" t="s">
        <v>78</v>
      </c>
      <c r="BK185" s="176">
        <f>ROUND(I185*H185,2)</f>
        <v>0</v>
      </c>
      <c r="BL185" s="15" t="s">
        <v>120</v>
      </c>
      <c r="BM185" s="175" t="s">
        <v>334</v>
      </c>
    </row>
    <row r="186" s="2" customFormat="1" ht="16.5" customHeight="1">
      <c r="A186" s="34"/>
      <c r="B186" s="162"/>
      <c r="C186" s="163" t="s">
        <v>335</v>
      </c>
      <c r="D186" s="163" t="s">
        <v>116</v>
      </c>
      <c r="E186" s="164" t="s">
        <v>336</v>
      </c>
      <c r="F186" s="165" t="s">
        <v>337</v>
      </c>
      <c r="G186" s="166" t="s">
        <v>338</v>
      </c>
      <c r="H186" s="167">
        <v>1</v>
      </c>
      <c r="I186" s="168"/>
      <c r="J186" s="169">
        <f>ROUND(I186*H186,2)</f>
        <v>0</v>
      </c>
      <c r="K186" s="170"/>
      <c r="L186" s="35"/>
      <c r="M186" s="188" t="s">
        <v>1</v>
      </c>
      <c r="N186" s="189" t="s">
        <v>38</v>
      </c>
      <c r="O186" s="190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75" t="s">
        <v>120</v>
      </c>
      <c r="AT186" s="175" t="s">
        <v>116</v>
      </c>
      <c r="AU186" s="175" t="s">
        <v>80</v>
      </c>
      <c r="AY186" s="15" t="s">
        <v>114</v>
      </c>
      <c r="BE186" s="176">
        <f>IF(N186="základní",J186,0)</f>
        <v>0</v>
      </c>
      <c r="BF186" s="176">
        <f>IF(N186="snížená",J186,0)</f>
        <v>0</v>
      </c>
      <c r="BG186" s="176">
        <f>IF(N186="zákl. přenesená",J186,0)</f>
        <v>0</v>
      </c>
      <c r="BH186" s="176">
        <f>IF(N186="sníž. přenesená",J186,0)</f>
        <v>0</v>
      </c>
      <c r="BI186" s="176">
        <f>IF(N186="nulová",J186,0)</f>
        <v>0</v>
      </c>
      <c r="BJ186" s="15" t="s">
        <v>78</v>
      </c>
      <c r="BK186" s="176">
        <f>ROUND(I186*H186,2)</f>
        <v>0</v>
      </c>
      <c r="BL186" s="15" t="s">
        <v>120</v>
      </c>
      <c r="BM186" s="175" t="s">
        <v>339</v>
      </c>
    </row>
    <row r="187" s="2" customFormat="1" ht="6.96" customHeight="1">
      <c r="A187" s="34"/>
      <c r="B187" s="56"/>
      <c r="C187" s="57"/>
      <c r="D187" s="57"/>
      <c r="E187" s="57"/>
      <c r="F187" s="57"/>
      <c r="G187" s="57"/>
      <c r="H187" s="57"/>
      <c r="I187" s="57"/>
      <c r="J187" s="57"/>
      <c r="K187" s="57"/>
      <c r="L187" s="35"/>
      <c r="M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</row>
  </sheetData>
  <autoFilter ref="C123:K186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2025-08-04T05:25:24Z</dcterms:created>
  <dcterms:modified xsi:type="dcterms:W3CDTF">2025-08-04T05:25:24Z</dcterms:modified>
</cp:coreProperties>
</file>