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SO 101 - Parkovací stání" sheetId="2" r:id="rId2"/>
    <sheet name="SO 801 - Vegetační úpravy" sheetId="3" r:id="rId3"/>
    <sheet name="VRN - Vedlejší rozpočtové..." sheetId="4" r:id="rId4"/>
    <sheet name="Pokyny pro vyplnění" sheetId="5" r:id="rId5"/>
  </sheets>
  <definedNames>
    <definedName name="_xlnm.Print_Area" localSheetId="0">'Rekapitulace stavby'!$D$4:$AO$36,'Rekapitulace stavby'!$C$42:$AQ$58</definedName>
    <definedName name="_xlnm.Print_Titles" localSheetId="0">'Rekapitulace stavby'!$52:$52</definedName>
    <definedName name="_xlnm._FilterDatabase" localSheetId="1" hidden="1">'SO 101 - Parkovací stání'!$C$87:$K$324</definedName>
    <definedName name="_xlnm.Print_Area" localSheetId="1">'SO 101 - Parkovací stání'!$C$4:$J$39,'SO 101 - Parkovací stání'!$C$45:$J$69,'SO 101 - Parkovací stání'!$C$75:$K$324</definedName>
    <definedName name="_xlnm.Print_Titles" localSheetId="1">'SO 101 - Parkovací stání'!$87:$87</definedName>
    <definedName name="_xlnm._FilterDatabase" localSheetId="2" hidden="1">'SO 801 - Vegetační úpravy'!$C$81:$K$187</definedName>
    <definedName name="_xlnm.Print_Area" localSheetId="2">'SO 801 - Vegetační úpravy'!$C$4:$J$39,'SO 801 - Vegetační úpravy'!$C$45:$J$63,'SO 801 - Vegetační úpravy'!$C$69:$K$187</definedName>
    <definedName name="_xlnm.Print_Titles" localSheetId="2">'SO 801 - Vegetační úpravy'!$81:$81</definedName>
    <definedName name="_xlnm._FilterDatabase" localSheetId="3" hidden="1">'VRN - Vedlejší rozpočtové...'!$C$86:$K$138</definedName>
    <definedName name="_xlnm.Print_Area" localSheetId="3">'VRN - Vedlejší rozpočtové...'!$C$4:$J$39,'VRN - Vedlejší rozpočtové...'!$C$45:$J$68,'VRN - Vedlejší rozpočtové...'!$C$74:$K$138</definedName>
    <definedName name="_xlnm.Print_Titles" localSheetId="3">'VRN - Vedlejší rozpočtové...'!$86:$86</definedName>
    <definedName name="_xlnm.Print_Area" localSheetId="4">'Pokyny pro vyplnění'!$B$2:$K$71,'Pokyny pro vyplnění'!$B$74:$K$118,'Pokyny pro vyplnění'!$B$121:$K$161,'Pokyny pro vyplnění'!$B$164:$K$219</definedName>
  </definedNames>
  <calcPr/>
</workbook>
</file>

<file path=xl/calcChain.xml><?xml version="1.0" encoding="utf-8"?>
<calcChain xmlns="http://schemas.openxmlformats.org/spreadsheetml/2006/main">
  <c i="4" l="1" r="J37"/>
  <c r="J36"/>
  <c i="1" r="AY57"/>
  <c i="4" r="J35"/>
  <c i="1" r="AX57"/>
  <c i="4" r="BI136"/>
  <c r="BH136"/>
  <c r="BG136"/>
  <c r="BF136"/>
  <c r="T136"/>
  <c r="R136"/>
  <c r="P136"/>
  <c r="BI133"/>
  <c r="BH133"/>
  <c r="BG133"/>
  <c r="BF133"/>
  <c r="T133"/>
  <c r="R133"/>
  <c r="P133"/>
  <c r="BI130"/>
  <c r="BH130"/>
  <c r="BG130"/>
  <c r="BF130"/>
  <c r="T130"/>
  <c r="R130"/>
  <c r="P130"/>
  <c r="BI126"/>
  <c r="BH126"/>
  <c r="BG126"/>
  <c r="BF126"/>
  <c r="T126"/>
  <c r="R126"/>
  <c r="P126"/>
  <c r="BI123"/>
  <c r="BH123"/>
  <c r="BG123"/>
  <c r="BF123"/>
  <c r="T123"/>
  <c r="R123"/>
  <c r="P123"/>
  <c r="BI120"/>
  <c r="BH120"/>
  <c r="BG120"/>
  <c r="BF120"/>
  <c r="T120"/>
  <c r="R120"/>
  <c r="P120"/>
  <c r="BI117"/>
  <c r="BH117"/>
  <c r="BG117"/>
  <c r="BF117"/>
  <c r="T117"/>
  <c r="T116"/>
  <c r="R117"/>
  <c r="R116"/>
  <c r="P117"/>
  <c r="P116"/>
  <c r="BI113"/>
  <c r="BH113"/>
  <c r="BG113"/>
  <c r="BF113"/>
  <c r="T113"/>
  <c r="T112"/>
  <c r="R113"/>
  <c r="R112"/>
  <c r="P113"/>
  <c r="P112"/>
  <c r="BI109"/>
  <c r="BH109"/>
  <c r="BG109"/>
  <c r="BF109"/>
  <c r="T109"/>
  <c r="R109"/>
  <c r="P109"/>
  <c r="BI106"/>
  <c r="BH106"/>
  <c r="BG106"/>
  <c r="BF106"/>
  <c r="T106"/>
  <c r="R106"/>
  <c r="P106"/>
  <c r="BI103"/>
  <c r="BH103"/>
  <c r="BG103"/>
  <c r="BF103"/>
  <c r="T103"/>
  <c r="R103"/>
  <c r="P103"/>
  <c r="BI100"/>
  <c r="BH100"/>
  <c r="BG100"/>
  <c r="BF100"/>
  <c r="T100"/>
  <c r="R100"/>
  <c r="P100"/>
  <c r="BI97"/>
  <c r="BH97"/>
  <c r="BG97"/>
  <c r="BF97"/>
  <c r="T97"/>
  <c r="R97"/>
  <c r="P97"/>
  <c r="BI94"/>
  <c r="BH94"/>
  <c r="BG94"/>
  <c r="BF94"/>
  <c r="T94"/>
  <c r="R94"/>
  <c r="P94"/>
  <c r="BI90"/>
  <c r="BH90"/>
  <c r="BG90"/>
  <c r="BF90"/>
  <c r="T90"/>
  <c r="T89"/>
  <c r="T88"/>
  <c r="R90"/>
  <c r="R89"/>
  <c r="R88"/>
  <c r="P90"/>
  <c r="P89"/>
  <c r="P88"/>
  <c r="J84"/>
  <c r="J83"/>
  <c r="F83"/>
  <c r="F81"/>
  <c r="E79"/>
  <c r="J55"/>
  <c r="J54"/>
  <c r="F54"/>
  <c r="F52"/>
  <c r="E50"/>
  <c r="J18"/>
  <c r="E18"/>
  <c r="F55"/>
  <c r="J17"/>
  <c r="J12"/>
  <c r="J81"/>
  <c r="E7"/>
  <c r="E77"/>
  <c i="3" r="J37"/>
  <c r="J36"/>
  <c i="1" r="AY56"/>
  <c i="3" r="J35"/>
  <c i="1" r="AX56"/>
  <c i="3" r="BI186"/>
  <c r="BH186"/>
  <c r="BG186"/>
  <c r="BF186"/>
  <c r="T186"/>
  <c r="T185"/>
  <c r="R186"/>
  <c r="R185"/>
  <c r="P186"/>
  <c r="P185"/>
  <c r="BI178"/>
  <c r="BH178"/>
  <c r="BG178"/>
  <c r="BF178"/>
  <c r="T178"/>
  <c r="R178"/>
  <c r="P178"/>
  <c r="BI175"/>
  <c r="BH175"/>
  <c r="BG175"/>
  <c r="BF175"/>
  <c r="T175"/>
  <c r="R175"/>
  <c r="P175"/>
  <c r="BI173"/>
  <c r="BH173"/>
  <c r="BG173"/>
  <c r="BF173"/>
  <c r="T173"/>
  <c r="R173"/>
  <c r="P173"/>
  <c r="BI168"/>
  <c r="BH168"/>
  <c r="BG168"/>
  <c r="BF168"/>
  <c r="T168"/>
  <c r="R168"/>
  <c r="P168"/>
  <c r="BI167"/>
  <c r="BH167"/>
  <c r="BG167"/>
  <c r="BF167"/>
  <c r="T167"/>
  <c r="R167"/>
  <c r="P167"/>
  <c r="BI165"/>
  <c r="BH165"/>
  <c r="BG165"/>
  <c r="BF165"/>
  <c r="T165"/>
  <c r="R165"/>
  <c r="P165"/>
  <c r="BI162"/>
  <c r="BH162"/>
  <c r="BG162"/>
  <c r="BF162"/>
  <c r="T162"/>
  <c r="R162"/>
  <c r="P162"/>
  <c r="BI160"/>
  <c r="BH160"/>
  <c r="BG160"/>
  <c r="BF160"/>
  <c r="T160"/>
  <c r="R160"/>
  <c r="P160"/>
  <c r="BI158"/>
  <c r="BH158"/>
  <c r="BG158"/>
  <c r="BF158"/>
  <c r="T158"/>
  <c r="R158"/>
  <c r="P158"/>
  <c r="BI155"/>
  <c r="BH155"/>
  <c r="BG155"/>
  <c r="BF155"/>
  <c r="T155"/>
  <c r="R155"/>
  <c r="P155"/>
  <c r="BI153"/>
  <c r="BH153"/>
  <c r="BG153"/>
  <c r="BF153"/>
  <c r="T153"/>
  <c r="R153"/>
  <c r="P153"/>
  <c r="BI151"/>
  <c r="BH151"/>
  <c r="BG151"/>
  <c r="BF151"/>
  <c r="T151"/>
  <c r="R151"/>
  <c r="P151"/>
  <c r="BI149"/>
  <c r="BH149"/>
  <c r="BG149"/>
  <c r="BF149"/>
  <c r="T149"/>
  <c r="R149"/>
  <c r="P149"/>
  <c r="BI148"/>
  <c r="BH148"/>
  <c r="BG148"/>
  <c r="BF148"/>
  <c r="T148"/>
  <c r="R148"/>
  <c r="P148"/>
  <c r="BI146"/>
  <c r="BH146"/>
  <c r="BG146"/>
  <c r="BF146"/>
  <c r="T146"/>
  <c r="R146"/>
  <c r="P146"/>
  <c r="BI144"/>
  <c r="BH144"/>
  <c r="BG144"/>
  <c r="BF144"/>
  <c r="T144"/>
  <c r="R144"/>
  <c r="P144"/>
  <c r="BI141"/>
  <c r="BH141"/>
  <c r="BG141"/>
  <c r="BF141"/>
  <c r="T141"/>
  <c r="R141"/>
  <c r="P141"/>
  <c r="BI138"/>
  <c r="BH138"/>
  <c r="BG138"/>
  <c r="BF138"/>
  <c r="T138"/>
  <c r="R138"/>
  <c r="P138"/>
  <c r="BI136"/>
  <c r="BH136"/>
  <c r="BG136"/>
  <c r="BF136"/>
  <c r="T136"/>
  <c r="R136"/>
  <c r="P136"/>
  <c r="BI133"/>
  <c r="BH133"/>
  <c r="BG133"/>
  <c r="BF133"/>
  <c r="T133"/>
  <c r="R133"/>
  <c r="P133"/>
  <c r="BI128"/>
  <c r="BH128"/>
  <c r="BG128"/>
  <c r="BF128"/>
  <c r="T128"/>
  <c r="R128"/>
  <c r="P128"/>
  <c r="BI126"/>
  <c r="BH126"/>
  <c r="BG126"/>
  <c r="BF126"/>
  <c r="T126"/>
  <c r="R126"/>
  <c r="P126"/>
  <c r="BI124"/>
  <c r="BH124"/>
  <c r="BG124"/>
  <c r="BF124"/>
  <c r="T124"/>
  <c r="R124"/>
  <c r="P124"/>
  <c r="BI122"/>
  <c r="BH122"/>
  <c r="BG122"/>
  <c r="BF122"/>
  <c r="T122"/>
  <c r="R122"/>
  <c r="P122"/>
  <c r="BI119"/>
  <c r="BH119"/>
  <c r="BG119"/>
  <c r="BF119"/>
  <c r="T119"/>
  <c r="R119"/>
  <c r="P119"/>
  <c r="BI117"/>
  <c r="BH117"/>
  <c r="BG117"/>
  <c r="BF117"/>
  <c r="T117"/>
  <c r="R117"/>
  <c r="P117"/>
  <c r="BI114"/>
  <c r="BH114"/>
  <c r="BG114"/>
  <c r="BF114"/>
  <c r="T114"/>
  <c r="R114"/>
  <c r="P114"/>
  <c r="BI112"/>
  <c r="BH112"/>
  <c r="BG112"/>
  <c r="BF112"/>
  <c r="T112"/>
  <c r="R112"/>
  <c r="P112"/>
  <c r="BI110"/>
  <c r="BH110"/>
  <c r="BG110"/>
  <c r="BF110"/>
  <c r="T110"/>
  <c r="R110"/>
  <c r="P110"/>
  <c r="BI107"/>
  <c r="BH107"/>
  <c r="BG107"/>
  <c r="BF107"/>
  <c r="T107"/>
  <c r="R107"/>
  <c r="P107"/>
  <c r="BI103"/>
  <c r="BH103"/>
  <c r="BG103"/>
  <c r="BF103"/>
  <c r="T103"/>
  <c r="R103"/>
  <c r="P103"/>
  <c r="BI99"/>
  <c r="BH99"/>
  <c r="BG99"/>
  <c r="BF99"/>
  <c r="T99"/>
  <c r="R99"/>
  <c r="P99"/>
  <c r="BI95"/>
  <c r="BH95"/>
  <c r="BG95"/>
  <c r="BF95"/>
  <c r="T95"/>
  <c r="R95"/>
  <c r="P95"/>
  <c r="BI93"/>
  <c r="BH93"/>
  <c r="BG93"/>
  <c r="BF93"/>
  <c r="T93"/>
  <c r="R93"/>
  <c r="P93"/>
  <c r="BI91"/>
  <c r="BH91"/>
  <c r="BG91"/>
  <c r="BF91"/>
  <c r="T91"/>
  <c r="R91"/>
  <c r="P91"/>
  <c r="BI89"/>
  <c r="BH89"/>
  <c r="BG89"/>
  <c r="BF89"/>
  <c r="T89"/>
  <c r="R89"/>
  <c r="P89"/>
  <c r="BI87"/>
  <c r="BH87"/>
  <c r="BG87"/>
  <c r="BF87"/>
  <c r="T87"/>
  <c r="R87"/>
  <c r="P87"/>
  <c r="BI85"/>
  <c r="BH85"/>
  <c r="BG85"/>
  <c r="BF85"/>
  <c r="T85"/>
  <c r="R85"/>
  <c r="P85"/>
  <c r="J79"/>
  <c r="J78"/>
  <c r="F78"/>
  <c r="F76"/>
  <c r="E74"/>
  <c r="J55"/>
  <c r="J54"/>
  <c r="F54"/>
  <c r="F52"/>
  <c r="E50"/>
  <c r="J18"/>
  <c r="E18"/>
  <c r="F79"/>
  <c r="J17"/>
  <c r="J12"/>
  <c r="J76"/>
  <c r="E7"/>
  <c r="E48"/>
  <c i="2" r="J37"/>
  <c r="J36"/>
  <c i="1" r="AY55"/>
  <c i="2" r="J35"/>
  <c i="1" r="AX55"/>
  <c i="2" r="BI323"/>
  <c r="BH323"/>
  <c r="BG323"/>
  <c r="BF323"/>
  <c r="T323"/>
  <c r="T322"/>
  <c r="R323"/>
  <c r="R322"/>
  <c r="P323"/>
  <c r="P322"/>
  <c r="BI320"/>
  <c r="BH320"/>
  <c r="BG320"/>
  <c r="BF320"/>
  <c r="T320"/>
  <c r="R320"/>
  <c r="P320"/>
  <c r="BI318"/>
  <c r="BH318"/>
  <c r="BG318"/>
  <c r="BF318"/>
  <c r="T318"/>
  <c r="R318"/>
  <c r="P318"/>
  <c r="BI316"/>
  <c r="BH316"/>
  <c r="BG316"/>
  <c r="BF316"/>
  <c r="T316"/>
  <c r="R316"/>
  <c r="P316"/>
  <c r="BI312"/>
  <c r="BH312"/>
  <c r="BG312"/>
  <c r="BF312"/>
  <c r="T312"/>
  <c r="R312"/>
  <c r="P312"/>
  <c r="BI310"/>
  <c r="BH310"/>
  <c r="BG310"/>
  <c r="BF310"/>
  <c r="T310"/>
  <c r="R310"/>
  <c r="P310"/>
  <c r="BI306"/>
  <c r="BH306"/>
  <c r="BG306"/>
  <c r="BF306"/>
  <c r="T306"/>
  <c r="R306"/>
  <c r="P306"/>
  <c r="BI300"/>
  <c r="BH300"/>
  <c r="BG300"/>
  <c r="BF300"/>
  <c r="T300"/>
  <c r="R300"/>
  <c r="P300"/>
  <c r="BI298"/>
  <c r="BH298"/>
  <c r="BG298"/>
  <c r="BF298"/>
  <c r="T298"/>
  <c r="R298"/>
  <c r="P298"/>
  <c r="BI296"/>
  <c r="BH296"/>
  <c r="BG296"/>
  <c r="BF296"/>
  <c r="T296"/>
  <c r="R296"/>
  <c r="P296"/>
  <c r="BI294"/>
  <c r="BH294"/>
  <c r="BG294"/>
  <c r="BF294"/>
  <c r="T294"/>
  <c r="R294"/>
  <c r="P294"/>
  <c r="BI292"/>
  <c r="BH292"/>
  <c r="BG292"/>
  <c r="BF292"/>
  <c r="T292"/>
  <c r="R292"/>
  <c r="P292"/>
  <c r="BI287"/>
  <c r="BH287"/>
  <c r="BG287"/>
  <c r="BF287"/>
  <c r="T287"/>
  <c r="R287"/>
  <c r="P287"/>
  <c r="BI285"/>
  <c r="BH285"/>
  <c r="BG285"/>
  <c r="BF285"/>
  <c r="T285"/>
  <c r="R285"/>
  <c r="P285"/>
  <c r="BI282"/>
  <c r="BH282"/>
  <c r="BG282"/>
  <c r="BF282"/>
  <c r="T282"/>
  <c r="R282"/>
  <c r="P282"/>
  <c r="BI279"/>
  <c r="BH279"/>
  <c r="BG279"/>
  <c r="BF279"/>
  <c r="T279"/>
  <c r="R279"/>
  <c r="P279"/>
  <c r="BI276"/>
  <c r="BH276"/>
  <c r="BG276"/>
  <c r="BF276"/>
  <c r="T276"/>
  <c r="R276"/>
  <c r="P276"/>
  <c r="BI273"/>
  <c r="BH273"/>
  <c r="BG273"/>
  <c r="BF273"/>
  <c r="T273"/>
  <c r="R273"/>
  <c r="P273"/>
  <c r="BI271"/>
  <c r="BH271"/>
  <c r="BG271"/>
  <c r="BF271"/>
  <c r="T271"/>
  <c r="R271"/>
  <c r="P271"/>
  <c r="BI269"/>
  <c r="BH269"/>
  <c r="BG269"/>
  <c r="BF269"/>
  <c r="T269"/>
  <c r="R269"/>
  <c r="P269"/>
  <c r="BI267"/>
  <c r="BH267"/>
  <c r="BG267"/>
  <c r="BF267"/>
  <c r="T267"/>
  <c r="R267"/>
  <c r="P267"/>
  <c r="BI264"/>
  <c r="BH264"/>
  <c r="BG264"/>
  <c r="BF264"/>
  <c r="T264"/>
  <c r="R264"/>
  <c r="P264"/>
  <c r="BI261"/>
  <c r="BH261"/>
  <c r="BG261"/>
  <c r="BF261"/>
  <c r="T261"/>
  <c r="R261"/>
  <c r="P261"/>
  <c r="BI260"/>
  <c r="BH260"/>
  <c r="BG260"/>
  <c r="BF260"/>
  <c r="T260"/>
  <c r="R260"/>
  <c r="P260"/>
  <c r="BI258"/>
  <c r="BH258"/>
  <c r="BG258"/>
  <c r="BF258"/>
  <c r="T258"/>
  <c r="R258"/>
  <c r="P258"/>
  <c r="BI254"/>
  <c r="BH254"/>
  <c r="BG254"/>
  <c r="BF254"/>
  <c r="T254"/>
  <c r="R254"/>
  <c r="P254"/>
  <c r="BI252"/>
  <c r="BH252"/>
  <c r="BG252"/>
  <c r="BF252"/>
  <c r="T252"/>
  <c r="R252"/>
  <c r="P252"/>
  <c r="BI250"/>
  <c r="BH250"/>
  <c r="BG250"/>
  <c r="BF250"/>
  <c r="T250"/>
  <c r="R250"/>
  <c r="P250"/>
  <c r="BI245"/>
  <c r="BH245"/>
  <c r="BG245"/>
  <c r="BF245"/>
  <c r="T245"/>
  <c r="R245"/>
  <c r="P245"/>
  <c r="BI243"/>
  <c r="BH243"/>
  <c r="BG243"/>
  <c r="BF243"/>
  <c r="T243"/>
  <c r="R243"/>
  <c r="P243"/>
  <c r="BI241"/>
  <c r="BH241"/>
  <c r="BG241"/>
  <c r="BF241"/>
  <c r="T241"/>
  <c r="R241"/>
  <c r="P241"/>
  <c r="BI238"/>
  <c r="BH238"/>
  <c r="BG238"/>
  <c r="BF238"/>
  <c r="T238"/>
  <c r="R238"/>
  <c r="P238"/>
  <c r="BI237"/>
  <c r="BH237"/>
  <c r="BG237"/>
  <c r="BF237"/>
  <c r="T237"/>
  <c r="R237"/>
  <c r="P237"/>
  <c r="BI234"/>
  <c r="BH234"/>
  <c r="BG234"/>
  <c r="BF234"/>
  <c r="T234"/>
  <c r="R234"/>
  <c r="P234"/>
  <c r="BI233"/>
  <c r="BH233"/>
  <c r="BG233"/>
  <c r="BF233"/>
  <c r="T233"/>
  <c r="R233"/>
  <c r="P233"/>
  <c r="BI230"/>
  <c r="BH230"/>
  <c r="BG230"/>
  <c r="BF230"/>
  <c r="T230"/>
  <c r="R230"/>
  <c r="P230"/>
  <c r="BI229"/>
  <c r="BH229"/>
  <c r="BG229"/>
  <c r="BF229"/>
  <c r="T229"/>
  <c r="R229"/>
  <c r="P229"/>
  <c r="BI226"/>
  <c r="BH226"/>
  <c r="BG226"/>
  <c r="BF226"/>
  <c r="T226"/>
  <c r="R226"/>
  <c r="P226"/>
  <c r="BI224"/>
  <c r="BH224"/>
  <c r="BG224"/>
  <c r="BF224"/>
  <c r="T224"/>
  <c r="R224"/>
  <c r="P224"/>
  <c r="BI221"/>
  <c r="BH221"/>
  <c r="BG221"/>
  <c r="BF221"/>
  <c r="T221"/>
  <c r="R221"/>
  <c r="P221"/>
  <c r="BI217"/>
  <c r="BH217"/>
  <c r="BG217"/>
  <c r="BF217"/>
  <c r="T217"/>
  <c r="R217"/>
  <c r="P217"/>
  <c r="BI213"/>
  <c r="BH213"/>
  <c r="BG213"/>
  <c r="BF213"/>
  <c r="T213"/>
  <c r="R213"/>
  <c r="P213"/>
  <c r="BI211"/>
  <c r="BH211"/>
  <c r="BG211"/>
  <c r="BF211"/>
  <c r="T211"/>
  <c r="R211"/>
  <c r="P211"/>
  <c r="BI208"/>
  <c r="BH208"/>
  <c r="BG208"/>
  <c r="BF208"/>
  <c r="T208"/>
  <c r="R208"/>
  <c r="P208"/>
  <c r="BI206"/>
  <c r="BH206"/>
  <c r="BG206"/>
  <c r="BF206"/>
  <c r="T206"/>
  <c r="R206"/>
  <c r="P206"/>
  <c r="BI203"/>
  <c r="BH203"/>
  <c r="BG203"/>
  <c r="BF203"/>
  <c r="T203"/>
  <c r="R203"/>
  <c r="P203"/>
  <c r="BI201"/>
  <c r="BH201"/>
  <c r="BG201"/>
  <c r="BF201"/>
  <c r="T201"/>
  <c r="R201"/>
  <c r="P201"/>
  <c r="BI199"/>
  <c r="BH199"/>
  <c r="BG199"/>
  <c r="BF199"/>
  <c r="T199"/>
  <c r="R199"/>
  <c r="P199"/>
  <c r="BI196"/>
  <c r="BH196"/>
  <c r="BG196"/>
  <c r="BF196"/>
  <c r="T196"/>
  <c r="R196"/>
  <c r="P196"/>
  <c r="BI192"/>
  <c r="BH192"/>
  <c r="BG192"/>
  <c r="BF192"/>
  <c r="T192"/>
  <c r="R192"/>
  <c r="P192"/>
  <c r="BI186"/>
  <c r="BH186"/>
  <c r="BG186"/>
  <c r="BF186"/>
  <c r="T186"/>
  <c r="R186"/>
  <c r="P186"/>
  <c r="BI182"/>
  <c r="BH182"/>
  <c r="BG182"/>
  <c r="BF182"/>
  <c r="T182"/>
  <c r="R182"/>
  <c r="P182"/>
  <c r="BI178"/>
  <c r="BH178"/>
  <c r="BG178"/>
  <c r="BF178"/>
  <c r="T178"/>
  <c r="R178"/>
  <c r="P178"/>
  <c r="BI174"/>
  <c r="BH174"/>
  <c r="BG174"/>
  <c r="BF174"/>
  <c r="T174"/>
  <c r="R174"/>
  <c r="P174"/>
  <c r="BI171"/>
  <c r="BH171"/>
  <c r="BG171"/>
  <c r="BF171"/>
  <c r="T171"/>
  <c r="R171"/>
  <c r="P171"/>
  <c r="BI167"/>
  <c r="BH167"/>
  <c r="BG167"/>
  <c r="BF167"/>
  <c r="T167"/>
  <c r="R167"/>
  <c r="P167"/>
  <c r="BI166"/>
  <c r="BH166"/>
  <c r="BG166"/>
  <c r="BF166"/>
  <c r="T166"/>
  <c r="R166"/>
  <c r="P166"/>
  <c r="BI163"/>
  <c r="BH163"/>
  <c r="BG163"/>
  <c r="BF163"/>
  <c r="T163"/>
  <c r="R163"/>
  <c r="P163"/>
  <c r="BI159"/>
  <c r="BH159"/>
  <c r="BG159"/>
  <c r="BF159"/>
  <c r="T159"/>
  <c r="R159"/>
  <c r="P159"/>
  <c r="BI157"/>
  <c r="BH157"/>
  <c r="BG157"/>
  <c r="BF157"/>
  <c r="T157"/>
  <c r="R157"/>
  <c r="P157"/>
  <c r="BI155"/>
  <c r="BH155"/>
  <c r="BG155"/>
  <c r="BF155"/>
  <c r="T155"/>
  <c r="R155"/>
  <c r="P155"/>
  <c r="BI153"/>
  <c r="BH153"/>
  <c r="BG153"/>
  <c r="BF153"/>
  <c r="T153"/>
  <c r="R153"/>
  <c r="P153"/>
  <c r="BI150"/>
  <c r="BH150"/>
  <c r="BG150"/>
  <c r="BF150"/>
  <c r="T150"/>
  <c r="R150"/>
  <c r="P150"/>
  <c r="BI145"/>
  <c r="BH145"/>
  <c r="BG145"/>
  <c r="BF145"/>
  <c r="T145"/>
  <c r="R145"/>
  <c r="P145"/>
  <c r="BI139"/>
  <c r="BH139"/>
  <c r="BG139"/>
  <c r="BF139"/>
  <c r="T139"/>
  <c r="R139"/>
  <c r="P139"/>
  <c r="BI136"/>
  <c r="BH136"/>
  <c r="BG136"/>
  <c r="BF136"/>
  <c r="T136"/>
  <c r="R136"/>
  <c r="P136"/>
  <c r="BI133"/>
  <c r="BH133"/>
  <c r="BG133"/>
  <c r="BF133"/>
  <c r="T133"/>
  <c r="R133"/>
  <c r="P133"/>
  <c r="BI130"/>
  <c r="BH130"/>
  <c r="BG130"/>
  <c r="BF130"/>
  <c r="T130"/>
  <c r="R130"/>
  <c r="P130"/>
  <c r="BI126"/>
  <c r="BH126"/>
  <c r="BG126"/>
  <c r="BF126"/>
  <c r="T126"/>
  <c r="R126"/>
  <c r="P126"/>
  <c r="BI123"/>
  <c r="BH123"/>
  <c r="BG123"/>
  <c r="BF123"/>
  <c r="T123"/>
  <c r="R123"/>
  <c r="P123"/>
  <c r="BI118"/>
  <c r="BH118"/>
  <c r="BG118"/>
  <c r="BF118"/>
  <c r="T118"/>
  <c r="R118"/>
  <c r="P118"/>
  <c r="BI115"/>
  <c r="BH115"/>
  <c r="BG115"/>
  <c r="BF115"/>
  <c r="T115"/>
  <c r="R115"/>
  <c r="P115"/>
  <c r="BI108"/>
  <c r="BH108"/>
  <c r="BG108"/>
  <c r="BF108"/>
  <c r="T108"/>
  <c r="R108"/>
  <c r="P108"/>
  <c r="BI103"/>
  <c r="BH103"/>
  <c r="BG103"/>
  <c r="BF103"/>
  <c r="T103"/>
  <c r="R103"/>
  <c r="P103"/>
  <c r="BI100"/>
  <c r="BH100"/>
  <c r="BG100"/>
  <c r="BF100"/>
  <c r="T100"/>
  <c r="R100"/>
  <c r="P100"/>
  <c r="BI97"/>
  <c r="BH97"/>
  <c r="BG97"/>
  <c r="BF97"/>
  <c r="T97"/>
  <c r="R97"/>
  <c r="P97"/>
  <c r="BI94"/>
  <c r="BH94"/>
  <c r="BG94"/>
  <c r="BF94"/>
  <c r="T94"/>
  <c r="R94"/>
  <c r="P94"/>
  <c r="BI91"/>
  <c r="BH91"/>
  <c r="BG91"/>
  <c r="BF91"/>
  <c r="T91"/>
  <c r="R91"/>
  <c r="P91"/>
  <c r="J85"/>
  <c r="J84"/>
  <c r="F84"/>
  <c r="F82"/>
  <c r="E80"/>
  <c r="J55"/>
  <c r="J54"/>
  <c r="F54"/>
  <c r="F52"/>
  <c r="E50"/>
  <c r="J18"/>
  <c r="E18"/>
  <c r="F85"/>
  <c r="J17"/>
  <c r="J12"/>
  <c r="J82"/>
  <c r="E7"/>
  <c r="E78"/>
  <c i="1" r="L50"/>
  <c r="AM50"/>
  <c r="AM49"/>
  <c r="L49"/>
  <c r="AM47"/>
  <c r="L47"/>
  <c r="L45"/>
  <c r="L44"/>
  <c i="2" r="BK221"/>
  <c r="J157"/>
  <c r="BK94"/>
  <c r="J174"/>
  <c r="BK312"/>
  <c r="BK279"/>
  <c r="J224"/>
  <c r="J155"/>
  <c r="BK296"/>
  <c r="J254"/>
  <c r="J203"/>
  <c r="J91"/>
  <c i="3" r="J99"/>
  <c r="BK112"/>
  <c r="BK124"/>
  <c r="BK178"/>
  <c r="BK149"/>
  <c i="4" r="BK120"/>
  <c r="BK126"/>
  <c r="J109"/>
  <c i="2" r="BK237"/>
  <c r="BK108"/>
  <c r="BK298"/>
  <c r="J261"/>
  <c r="J178"/>
  <c i="3" r="BK107"/>
  <c r="BK136"/>
  <c r="J155"/>
  <c r="BK95"/>
  <c r="J119"/>
  <c i="4" r="BK133"/>
  <c i="2" r="J233"/>
  <c r="J167"/>
  <c r="BK97"/>
  <c r="J230"/>
  <c r="BK123"/>
  <c r="J292"/>
  <c r="J267"/>
  <c r="J182"/>
  <c r="J298"/>
  <c r="BK267"/>
  <c r="BK192"/>
  <c i="3" r="J149"/>
  <c r="BK168"/>
  <c r="BK110"/>
  <c r="J136"/>
  <c i="4" r="BK130"/>
  <c r="J103"/>
  <c i="2" r="J217"/>
  <c r="BK153"/>
  <c r="J316"/>
  <c r="J171"/>
  <c r="BK316"/>
  <c r="BK285"/>
  <c r="J250"/>
  <c r="BK178"/>
  <c r="J103"/>
  <c r="J269"/>
  <c r="BK211"/>
  <c r="J133"/>
  <c i="3" r="J128"/>
  <c r="J160"/>
  <c r="J148"/>
  <c r="BK186"/>
  <c r="BK167"/>
  <c r="BK126"/>
  <c i="4" r="J94"/>
  <c r="J136"/>
  <c i="2" r="BK196"/>
  <c r="BK150"/>
  <c r="BK233"/>
  <c r="J126"/>
  <c r="BK287"/>
  <c r="BK245"/>
  <c r="BK174"/>
  <c r="BK318"/>
  <c r="BK264"/>
  <c r="BK186"/>
  <c i="3" r="BK144"/>
  <c r="J167"/>
  <c r="BK91"/>
  <c r="BK93"/>
  <c r="BK165"/>
  <c r="J112"/>
  <c i="4" r="BK109"/>
  <c i="2" r="BK276"/>
  <c r="J221"/>
  <c r="BK145"/>
  <c r="J310"/>
  <c r="J271"/>
  <c r="BK213"/>
  <c r="BK118"/>
  <c i="3" r="J165"/>
  <c r="J95"/>
  <c r="J126"/>
  <c r="J141"/>
  <c i="4" r="BK100"/>
  <c r="BK94"/>
  <c i="2" r="J192"/>
  <c r="J145"/>
  <c r="J318"/>
  <c r="J136"/>
  <c r="J306"/>
  <c r="BK243"/>
  <c r="BK139"/>
  <c r="J320"/>
  <c r="BK258"/>
  <c r="BK163"/>
  <c i="3" r="BK133"/>
  <c r="J178"/>
  <c r="BK128"/>
  <c r="BK87"/>
  <c i="4" r="BK113"/>
  <c r="J117"/>
  <c i="2" r="BK241"/>
  <c r="BK159"/>
  <c r="BK103"/>
  <c r="J211"/>
  <c r="J130"/>
  <c r="BK300"/>
  <c r="J264"/>
  <c r="J226"/>
  <c r="BK130"/>
  <c r="BK294"/>
  <c r="BK250"/>
  <c r="J159"/>
  <c i="3" r="BK148"/>
  <c r="J173"/>
  <c r="BK99"/>
  <c r="J107"/>
  <c r="BK175"/>
  <c r="BK146"/>
  <c i="4" r="J123"/>
  <c r="J100"/>
  <c i="2" r="J208"/>
  <c r="BK133"/>
  <c r="J237"/>
  <c r="J150"/>
  <c r="BK306"/>
  <c r="BK269"/>
  <c r="BK230"/>
  <c r="J115"/>
  <c r="J285"/>
  <c r="J243"/>
  <c r="BK157"/>
  <c i="3" r="J151"/>
  <c r="BK117"/>
  <c r="BK155"/>
  <c r="J153"/>
  <c r="BK85"/>
  <c r="BK160"/>
  <c r="J117"/>
  <c i="4" r="J133"/>
  <c r="J126"/>
  <c i="2" r="J252"/>
  <c r="BK167"/>
  <c r="BK292"/>
  <c r="BK252"/>
  <c r="J201"/>
  <c i="1" r="AS54"/>
  <c i="3" r="BK151"/>
  <c i="4" r="BK136"/>
  <c r="J97"/>
  <c i="2" r="J206"/>
  <c r="BK155"/>
  <c r="BK166"/>
  <c r="J312"/>
  <c r="BK273"/>
  <c r="BK229"/>
  <c r="J166"/>
  <c r="J94"/>
  <c r="J276"/>
  <c r="J234"/>
  <c r="J97"/>
  <c i="3" r="J110"/>
  <c r="J93"/>
  <c r="J103"/>
  <c i="4" r="BK103"/>
  <c r="J90"/>
  <c i="2" r="BK182"/>
  <c r="BK323"/>
  <c r="BK199"/>
  <c r="BK310"/>
  <c r="BK271"/>
  <c r="BK238"/>
  <c r="J163"/>
  <c r="BK320"/>
  <c r="J282"/>
  <c r="J229"/>
  <c r="J100"/>
  <c i="3" r="J114"/>
  <c r="J133"/>
  <c r="BK89"/>
  <c r="J91"/>
  <c r="J168"/>
  <c r="BK153"/>
  <c i="4" r="BK117"/>
  <c r="J120"/>
  <c r="BK123"/>
  <c i="2" r="J238"/>
  <c r="BK171"/>
  <c r="BK100"/>
  <c r="BK201"/>
  <c r="BK115"/>
  <c r="J296"/>
  <c r="BK260"/>
  <c r="J213"/>
  <c r="BK91"/>
  <c r="J273"/>
  <c r="BK224"/>
  <c r="J123"/>
  <c i="3" r="J124"/>
  <c r="BK158"/>
  <c r="BK138"/>
  <c r="BK173"/>
  <c r="J138"/>
  <c i="4" r="J106"/>
  <c r="BK97"/>
  <c i="2" r="BK261"/>
  <c r="J186"/>
  <c r="J323"/>
  <c r="J279"/>
  <c r="J241"/>
  <c r="J153"/>
  <c i="3" r="J175"/>
  <c r="BK119"/>
  <c r="J144"/>
  <c r="J87"/>
  <c r="J85"/>
  <c i="4" r="J113"/>
  <c i="2" r="BK226"/>
  <c r="BK126"/>
  <c r="J196"/>
  <c r="J108"/>
  <c r="BK282"/>
  <c r="BK254"/>
  <c r="BK217"/>
  <c r="J287"/>
  <c r="J245"/>
  <c r="BK206"/>
  <c r="J139"/>
  <c i="3" r="BK122"/>
  <c r="BK162"/>
  <c r="J146"/>
  <c r="J89"/>
  <c i="4" r="BK90"/>
  <c i="2" r="BK203"/>
  <c r="BK136"/>
  <c r="BK234"/>
  <c r="J118"/>
  <c r="J294"/>
  <c r="J258"/>
  <c r="BK208"/>
  <c r="J300"/>
  <c r="J260"/>
  <c r="J199"/>
  <c i="3" r="J158"/>
  <c r="BK103"/>
  <c r="J122"/>
  <c r="BK141"/>
  <c r="J186"/>
  <c r="J162"/>
  <c r="BK114"/>
  <c i="4" r="J130"/>
  <c r="BK106"/>
  <c i="2" l="1" r="T90"/>
  <c r="R149"/>
  <c r="R162"/>
  <c r="T170"/>
  <c r="P216"/>
  <c r="T244"/>
  <c r="BK309"/>
  <c r="J309"/>
  <c r="J67"/>
  <c i="3" r="P84"/>
  <c r="P83"/>
  <c r="P82"/>
  <c i="1" r="AU56"/>
  <c i="2" r="P90"/>
  <c r="BK149"/>
  <c r="J149"/>
  <c r="J62"/>
  <c r="BK162"/>
  <c r="J162"/>
  <c r="J63"/>
  <c r="BK170"/>
  <c r="J170"/>
  <c r="J64"/>
  <c r="T216"/>
  <c r="R244"/>
  <c r="T309"/>
  <c i="3" r="R84"/>
  <c r="R83"/>
  <c r="R82"/>
  <c i="4" r="P93"/>
  <c r="R93"/>
  <c i="2" r="BK90"/>
  <c r="J90"/>
  <c r="J61"/>
  <c r="P149"/>
  <c r="P162"/>
  <c r="P170"/>
  <c r="BK216"/>
  <c r="J216"/>
  <c r="J65"/>
  <c r="P244"/>
  <c r="R309"/>
  <c i="4" r="BK93"/>
  <c r="BK119"/>
  <c r="J119"/>
  <c r="J66"/>
  <c r="R119"/>
  <c r="BK129"/>
  <c r="J129"/>
  <c r="J67"/>
  <c r="R129"/>
  <c i="2" r="R90"/>
  <c r="T149"/>
  <c r="T162"/>
  <c r="R170"/>
  <c r="R216"/>
  <c r="BK244"/>
  <c r="J244"/>
  <c r="J66"/>
  <c r="P309"/>
  <c i="3" r="BK84"/>
  <c r="J84"/>
  <c r="J61"/>
  <c r="T84"/>
  <c r="T83"/>
  <c r="T82"/>
  <c i="4" r="T93"/>
  <c r="P119"/>
  <c r="T119"/>
  <c r="P129"/>
  <c r="T129"/>
  <c i="2" r="BK322"/>
  <c r="J322"/>
  <c r="J68"/>
  <c i="3" r="BK185"/>
  <c r="J185"/>
  <c r="J62"/>
  <c i="4" r="BK89"/>
  <c r="BK88"/>
  <c r="BK112"/>
  <c r="J112"/>
  <c r="J64"/>
  <c r="BK116"/>
  <c r="J116"/>
  <c r="J65"/>
  <c r="E48"/>
  <c r="J52"/>
  <c r="F84"/>
  <c r="BE100"/>
  <c r="BE103"/>
  <c r="BE109"/>
  <c r="BE120"/>
  <c r="BE136"/>
  <c r="BE133"/>
  <c r="BE94"/>
  <c r="BE106"/>
  <c r="BE117"/>
  <c r="BE123"/>
  <c r="BE90"/>
  <c r="BE97"/>
  <c r="BE113"/>
  <c r="BE126"/>
  <c r="BE130"/>
  <c i="3" r="BE85"/>
  <c r="BE87"/>
  <c r="BE89"/>
  <c r="BE91"/>
  <c r="BE93"/>
  <c r="BE95"/>
  <c r="BE99"/>
  <c r="BE107"/>
  <c r="BE112"/>
  <c r="BE117"/>
  <c r="BE122"/>
  <c r="BE128"/>
  <c r="BE133"/>
  <c r="BE146"/>
  <c r="BE155"/>
  <c r="BE162"/>
  <c r="BE165"/>
  <c r="BE167"/>
  <c r="BE168"/>
  <c r="BE173"/>
  <c r="BE175"/>
  <c r="BE178"/>
  <c r="BE186"/>
  <c r="F55"/>
  <c r="BE119"/>
  <c r="BE126"/>
  <c r="BE149"/>
  <c r="BE153"/>
  <c r="J52"/>
  <c r="E72"/>
  <c r="BE103"/>
  <c r="BE114"/>
  <c r="BE124"/>
  <c r="BE141"/>
  <c r="BE144"/>
  <c r="BE148"/>
  <c r="BE151"/>
  <c r="BE160"/>
  <c r="BE110"/>
  <c r="BE136"/>
  <c r="BE138"/>
  <c r="BE158"/>
  <c i="2" r="E48"/>
  <c r="BE103"/>
  <c r="BE108"/>
  <c r="BE126"/>
  <c r="BE133"/>
  <c r="BE166"/>
  <c r="BE167"/>
  <c r="BE171"/>
  <c r="BE182"/>
  <c r="BE221"/>
  <c r="BE226"/>
  <c r="BE230"/>
  <c r="BE237"/>
  <c r="BE238"/>
  <c r="BE243"/>
  <c r="BE245"/>
  <c r="BE250"/>
  <c r="BE254"/>
  <c r="BE261"/>
  <c r="BE264"/>
  <c r="BE287"/>
  <c r="BE292"/>
  <c r="BE294"/>
  <c r="BE300"/>
  <c r="BE306"/>
  <c r="BE310"/>
  <c r="BE318"/>
  <c r="BE320"/>
  <c r="BE97"/>
  <c r="BE118"/>
  <c r="BE123"/>
  <c r="BE145"/>
  <c r="BE150"/>
  <c r="BE153"/>
  <c r="BE157"/>
  <c r="BE192"/>
  <c r="BE196"/>
  <c r="BE203"/>
  <c r="BE233"/>
  <c r="BE241"/>
  <c r="BE252"/>
  <c r="BE258"/>
  <c r="BE260"/>
  <c r="BE267"/>
  <c r="BE269"/>
  <c r="BE271"/>
  <c r="BE273"/>
  <c r="BE276"/>
  <c r="BE279"/>
  <c r="BE282"/>
  <c r="BE285"/>
  <c r="BE296"/>
  <c r="BE298"/>
  <c r="BE312"/>
  <c r="F55"/>
  <c r="BE91"/>
  <c r="BE94"/>
  <c r="BE100"/>
  <c r="BE136"/>
  <c r="BE139"/>
  <c r="BE155"/>
  <c r="BE159"/>
  <c r="BE163"/>
  <c r="BE178"/>
  <c r="BE186"/>
  <c r="BE201"/>
  <c r="BE206"/>
  <c r="BE208"/>
  <c r="BE213"/>
  <c r="BE217"/>
  <c r="BE224"/>
  <c r="J52"/>
  <c r="BE115"/>
  <c r="BE130"/>
  <c r="BE174"/>
  <c r="BE199"/>
  <c r="BE211"/>
  <c r="BE229"/>
  <c r="BE234"/>
  <c r="BE316"/>
  <c r="BE323"/>
  <c i="4" r="F34"/>
  <c i="1" r="BA57"/>
  <c i="2" r="F36"/>
  <c i="1" r="BC55"/>
  <c i="3" r="J34"/>
  <c i="1" r="AW56"/>
  <c i="4" r="J34"/>
  <c i="1" r="AW57"/>
  <c i="4" r="F35"/>
  <c i="1" r="BB57"/>
  <c i="2" r="F37"/>
  <c i="1" r="BD55"/>
  <c i="2" r="J34"/>
  <c i="1" r="AW55"/>
  <c i="4" r="F36"/>
  <c i="1" r="BC57"/>
  <c i="3" r="F36"/>
  <c i="1" r="BC56"/>
  <c i="3" r="F34"/>
  <c i="1" r="BA56"/>
  <c i="3" r="F35"/>
  <c i="1" r="BB56"/>
  <c i="2" r="F35"/>
  <c i="1" r="BB55"/>
  <c i="4" r="F37"/>
  <c i="1" r="BD57"/>
  <c i="2" r="F34"/>
  <c i="1" r="BA55"/>
  <c i="3" r="F37"/>
  <c i="1" r="BD56"/>
  <c i="2" l="1" r="R89"/>
  <c r="R88"/>
  <c i="3" r="BK83"/>
  <c r="J83"/>
  <c r="J60"/>
  <c i="4" r="T92"/>
  <c r="T87"/>
  <c r="P92"/>
  <c r="P87"/>
  <c i="1" r="AU57"/>
  <c i="4" r="BK92"/>
  <c r="J92"/>
  <c r="J62"/>
  <c r="R92"/>
  <c r="R87"/>
  <c i="2" r="P89"/>
  <c r="P88"/>
  <c i="1" r="AU55"/>
  <c i="2" r="T89"/>
  <c r="T88"/>
  <c r="BK89"/>
  <c r="BK88"/>
  <c r="J88"/>
  <c i="4" r="J88"/>
  <c r="J60"/>
  <c r="J89"/>
  <c r="J61"/>
  <c r="J93"/>
  <c r="J63"/>
  <c i="3" r="BK82"/>
  <c r="J82"/>
  <c r="J59"/>
  <c i="2" r="F33"/>
  <c i="1" r="AZ55"/>
  <c i="3" r="F33"/>
  <c i="1" r="AZ56"/>
  <c r="BA54"/>
  <c r="W30"/>
  <c i="2" r="J33"/>
  <c i="1" r="AV55"/>
  <c r="AT55"/>
  <c i="4" r="J33"/>
  <c i="1" r="AV57"/>
  <c r="AT57"/>
  <c i="4" r="F33"/>
  <c i="1" r="AZ57"/>
  <c r="BD54"/>
  <c r="W33"/>
  <c i="2" r="J30"/>
  <c i="1" r="AG55"/>
  <c i="3" r="J33"/>
  <c i="1" r="AV56"/>
  <c r="AT56"/>
  <c r="BC54"/>
  <c r="W32"/>
  <c r="BB54"/>
  <c r="AX54"/>
  <c i="4" l="1" r="BK87"/>
  <c r="J87"/>
  <c i="2" r="J59"/>
  <c r="J89"/>
  <c r="J60"/>
  <c r="J39"/>
  <c i="1" r="AN55"/>
  <c r="AU54"/>
  <c r="AW54"/>
  <c r="AK30"/>
  <c r="W31"/>
  <c r="AZ54"/>
  <c r="W29"/>
  <c i="4" r="J30"/>
  <c i="1" r="AG57"/>
  <c r="AY54"/>
  <c i="3" r="J30"/>
  <c i="1" r="AG56"/>
  <c r="AG54"/>
  <c r="AK26"/>
  <c i="4" l="1" r="J39"/>
  <c r="J59"/>
  <c i="3" r="J39"/>
  <c i="1" r="AN56"/>
  <c r="AN57"/>
  <c r="AV54"/>
  <c r="AK29"/>
  <c r="AK35"/>
  <c l="1" r="AT54"/>
  <c l="1" r="AN54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<sst xmlns="http://schemas.openxmlformats.org/spreadsheetml/2006/main">
  <si>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</si>
  <si>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</si>
  <si>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</si>
  <si>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</si>
  <si>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</si>
  <si>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{10a5c5e6-4c41-4acf-b530-fade0660f3cf}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</si>
  <si>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</si>
  <si>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</si>
  <si>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</si>
  <si>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</si>
  <si>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</si>
  <si>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</si>
  <si>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</si>
  <si>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</si>
  <si>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12-2025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</si>
  <si>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</si>
  <si>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</si>
  <si>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Parkovací stání Mařatkova, Praha 12</t>
  </si>
  <si>
    <t>KSO:</t>
  </si>
  <si>
    <t>822</t>
  </si>
  <si>
    <t>CC-CZ:</t>
  </si>
  <si>
    <t>2</t>
  </si>
  <si>
    <t>Místo:</t>
  </si>
  <si>
    <t>Praha 12</t>
  </si>
  <si>
    <t>Datum:</t>
  </si>
  <si>
    <t>8. 4. 2025</t>
  </si>
  <si>
    <t>CZ-CPV:</t>
  </si>
  <si>
    <t>45000000-7</t>
  </si>
  <si>
    <t>CZ-CPA:</t>
  </si>
  <si>
    <t>42</t>
  </si>
  <si>
    <t>Zadavatel:</t>
  </si>
  <si>
    <t>IČ:</t>
  </si>
  <si>
    <t>002 31 151</t>
  </si>
  <si>
    <t>Městská část Praha 12, Gen. Šišky 2375/6, 143 00</t>
  </si>
  <si>
    <t>DIČ:</t>
  </si>
  <si>
    <t/>
  </si>
  <si>
    <t>Účastník:</t>
  </si>
  <si>
    <t>Vyplň údaj</t>
  </si>
  <si>
    <t>Projektant:</t>
  </si>
  <si>
    <t>625 49 201</t>
  </si>
  <si>
    <t>Ing. arch. Martin Jirovský Ph.D, MBA</t>
  </si>
  <si>
    <t>True</t>
  </si>
  <si>
    <t>Zpracovatel:</t>
  </si>
  <si>
    <t>281 45 968</t>
  </si>
  <si>
    <t>Ateliér M.A.A.T. s.r.o.; Petra Stejskalová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</si>
  <si>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</si>
  <si>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</si>
  <si>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</si>
  <si>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</si>
  <si>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</si>
  <si>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</si>
  <si>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</si>
  <si>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</si>
  <si>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</si>
  <si>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</si>
  <si>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</si>
  <si>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</si>
  <si>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</si>
  <si>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</si>
  <si>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</si>
  <si>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</si>
  <si>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</si>
  <si>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</si>
  <si>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</si>
  <si>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</si>
  <si>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</si>
  <si>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</si>
  <si>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</si>
  <si>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</si>
  <si>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</si>
  <si>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</si>
  <si>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</si>
  <si>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</si>
  <si>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</si>
  <si>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</si>
  <si>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</si>
  <si>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</si>
  <si>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</si>
  <si>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</si>
  <si>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</si>
  <si>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</si>
  <si>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</si>
  <si>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</si>
  <si>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</si>
  <si>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</si>
  <si>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</si>
  <si>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SO 101</t>
  </si>
  <si>
    <t>Parkovací stání</t>
  </si>
  <si>
    <t>STA</t>
  </si>
  <si>
    <t>1</t>
  </si>
  <si>
    <t>{4fd600af-1e80-4ec1-af5f-baee14cf95ee}</t>
  </si>
  <si>
    <t>SO 801</t>
  </si>
  <si>
    <t>Vegetační úpravy</t>
  </si>
  <si>
    <t>{a7bb0d96-0e79-4ab3-aadc-a7dd2c6b9175}</t>
  </si>
  <si>
    <t>VRN</t>
  </si>
  <si>
    <t>Vedlejší rozpočtové náklady</t>
  </si>
  <si>
    <t>{5667d1f3-837c-49c7-9070-5cf59a7471bd}</t>
  </si>
  <si>
    <t>KRYCÍ LIST SOUPISU PRACÍ</t>
  </si>
  <si>
    <t>Objekt:</t>
  </si>
  <si>
    <t>SO 101 - Parkovací stání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</si>
  <si>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</si>
  <si>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</si>
  <si>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</si>
  <si>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</si>
  <si>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</si>
  <si>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1 - Zemní práce</t>
  </si>
  <si>
    <t xml:space="preserve">    2 - Zakládání</t>
  </si>
  <si>
    <t xml:space="preserve">    4 - Vodorovné konstrukce</t>
  </si>
  <si>
    <t xml:space="preserve">    5 - Komunikace pozemní</t>
  </si>
  <si>
    <t xml:space="preserve">    8 - Trubní vedení</t>
  </si>
  <si>
    <t xml:space="preserve">    9 - Ostatní konstrukce a práce, bourání</t>
  </si>
  <si>
    <t xml:space="preserve">    997 - Doprava suti a vybouraných hmot</t>
  </si>
  <si>
    <t xml:space="preserve">    998 - Přesun hmot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</si>
  <si>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</si>
  <si>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</si>
  <si>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</si>
  <si>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</si>
  <si>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</si>
  <si>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</si>
  <si>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</si>
  <si>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</si>
  <si>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</si>
  <si>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</si>
  <si>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</si>
  <si>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</si>
  <si>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</si>
  <si>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</si>
  <si>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</si>
  <si>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</si>
  <si>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</si>
  <si>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</si>
  <si>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113106186</t>
  </si>
  <si>
    <t>Rozebrání dlažeb vozovek a ploch s přemístěním hmot na skládku na vzdálenost do 3 m nebo s naložením na dopravní prostředek, s jakoukoliv výplní spár strojně plochy jednotlivě do 50 m2 z drobných kostek nebo odseků s ložem ze živice</t>
  </si>
  <si>
    <t>m2</t>
  </si>
  <si>
    <t>CS ÚRS 2025 01</t>
  </si>
  <si>
    <t>4</t>
  </si>
  <si>
    <t>1150902215</t>
  </si>
  <si>
    <t>Online PSC</t>
  </si>
  <si>
    <t>https://podminky.urs.cz/item/CS_URS_2025_01/113106186</t>
  </si>
  <si>
    <t>VV</t>
  </si>
  <si>
    <t>"stávající odvodňovací proužek" 1,89</t>
  </si>
  <si>
    <t>113107344</t>
  </si>
  <si>
    <t>Odstranění podkladů nebo krytů strojně plochy jednotlivě do 50 m2 s přemístěním hmot na skládku na vzdálenost do 3 m nebo s naložením na dopravní prostředek živičných, o tl. vrstvy přes 150 do 200 mm</t>
  </si>
  <si>
    <t>-903521495</t>
  </si>
  <si>
    <t>https://podminky.urs.cz/item/CS_URS_2025_01/113107344</t>
  </si>
  <si>
    <t>"stávající povrch" 3,4</t>
  </si>
  <si>
    <t>3</t>
  </si>
  <si>
    <t>113202111</t>
  </si>
  <si>
    <t>Vytrhání obrub s vybouráním lože, s přemístěním hmot na skládku na vzdálenost do 3 m nebo s naložením na dopravní prostředek z krajníků nebo obrubníků stojatých</t>
  </si>
  <si>
    <t>m</t>
  </si>
  <si>
    <t>-1149921388</t>
  </si>
  <si>
    <t>https://podminky.urs.cz/item/CS_URS_2025_01/113202111</t>
  </si>
  <si>
    <t>"stávající obrubník" 26,3+32,6</t>
  </si>
  <si>
    <t>121151113</t>
  </si>
  <si>
    <t>Sejmutí ornice strojně při souvislé ploše přes 100 do 500 m2, tl. vrstvy do 200 mm</t>
  </si>
  <si>
    <t>-786359012</t>
  </si>
  <si>
    <t>https://podminky.urs.cz/item/CS_URS_2025_01/121151113</t>
  </si>
  <si>
    <t>"viz. bilance zem. prací/hloubka" (19,37+4,05)/0,15</t>
  </si>
  <si>
    <t>5</t>
  </si>
  <si>
    <t>122252204</t>
  </si>
  <si>
    <t>Odkopávky a prokopávky nezapažené pro silnice a dálnice strojně v hornině třídy těžitelnosti I přes 100 do 500 m3</t>
  </si>
  <si>
    <t>m3</t>
  </si>
  <si>
    <t>-2007223084</t>
  </si>
  <si>
    <t>https://podminky.urs.cz/item/CS_URS_2025_01/122252204</t>
  </si>
  <si>
    <t>"viz. bilance zem. prací" 142,66+11,61</t>
  </si>
  <si>
    <t>"viz. bilance zem. prací - sanace"65,75+2,86</t>
  </si>
  <si>
    <t>Součet</t>
  </si>
  <si>
    <t>6</t>
  </si>
  <si>
    <t>129001101</t>
  </si>
  <si>
    <t>Příplatek k cenám vykopávek za ztížení vykopávky v blízkosti podzemního vedení nebo výbušnin v horninách jakékoliv třídy</t>
  </si>
  <si>
    <t>2032535456</t>
  </si>
  <si>
    <t>https://podminky.urs.cz/item/CS_URS_2025_01/129001101</t>
  </si>
  <si>
    <t>"vedení kanalizace délka*šířka*hloubka"6,5*1*0,5</t>
  </si>
  <si>
    <t>"vedení plynovodu délka*šířka*hloubka"9*1*0,5</t>
  </si>
  <si>
    <t>"vedení VO délka*šířka*hloubka"6*1*0,5</t>
  </si>
  <si>
    <t>"vedení VN délka*šířka*hloubka"6*1*0,5</t>
  </si>
  <si>
    <t>7</t>
  </si>
  <si>
    <t>131251100</t>
  </si>
  <si>
    <t>Hloubení nezapažených jam a zářezů strojně s urovnáním dna do předepsaného profilu a spádu v hornině třídy těžitelnosti I skupiny 3 do 20 m3</t>
  </si>
  <si>
    <t>1506912104</t>
  </si>
  <si>
    <t>https://podminky.urs.cz/item/CS_URS_2025_01/131251100</t>
  </si>
  <si>
    <t>"UV šířka*délka*hloubka*počet" 0,85*0,85*1,5*1</t>
  </si>
  <si>
    <t>8</t>
  </si>
  <si>
    <t>162351103</t>
  </si>
  <si>
    <t>Vodorovné přemístění výkopku nebo sypaniny po suchu na obvyklém dopravním prostředku, bez naložení výkopku, avšak se složením bez rozhrnutí z horniny třídy těžitelnosti I skupiny 1 až 3 na vzdálenost přes 50 do 500 m</t>
  </si>
  <si>
    <t>-34058773</t>
  </si>
  <si>
    <t>https://podminky.urs.cz/item/CS_URS_2025_01/162351103</t>
  </si>
  <si>
    <t>"ornice na deponii" 2,15</t>
  </si>
  <si>
    <t>"zemina na deponii a zpět" (0,25+0,79)*2</t>
  </si>
  <si>
    <t>9</t>
  </si>
  <si>
    <t>162651111</t>
  </si>
  <si>
    <t>Vodorovné přemístění výkopku nebo sypaniny po suchu na obvyklém dopravním prostředku, bez naložení výkopku, avšak se složením bez rozhrnutí z horniny třídy těžitelnosti I skupiny 1 až 3 na vzdálenost přes 3 000 do 4 000 m</t>
  </si>
  <si>
    <t>162785282</t>
  </si>
  <si>
    <t>https://podminky.urs.cz/item/CS_URS_2025_01/162651111</t>
  </si>
  <si>
    <t>"přebytek ornice na deponii investora" 21,27</t>
  </si>
  <si>
    <t>10</t>
  </si>
  <si>
    <t>162751114</t>
  </si>
  <si>
    <t>Vodorovné přemístění výkopku nebo sypaniny po suchu na obvyklém dopravním prostředku, bez naložení výkopku, avšak se složením bez rozhrnutí z horniny třídy těžitelnosti I skupiny 1 až 3 na vzdálenost přes 6 000 do 7 000 m</t>
  </si>
  <si>
    <t>1134038803</t>
  </si>
  <si>
    <t>https://podminky.urs.cz/item/CS_URS_2025_01/162751114</t>
  </si>
  <si>
    <t>P</t>
  </si>
  <si>
    <t>Poznámka k položce:_x000d_
uložení na recyklační skládku Chodovská Praha (7 km)</t>
  </si>
  <si>
    <t>"přebytek zeminy na skládku" 222,88+1,084-1,04</t>
  </si>
  <si>
    <t>11</t>
  </si>
  <si>
    <t>167151101</t>
  </si>
  <si>
    <t>Nakládání, skládání a překládání neulehlého výkopku nebo sypaniny strojně nakládání, množství do 100 m3, z horniny třídy těžitelnosti I, skupiny 1 až 3</t>
  </si>
  <si>
    <t>-1727512397</t>
  </si>
  <si>
    <t>https://podminky.urs.cz/item/CS_URS_2025_01/167151101</t>
  </si>
  <si>
    <t>"zemina na deponii a zpět" 1,04</t>
  </si>
  <si>
    <t>171152112</t>
  </si>
  <si>
    <t>Uložení sypaniny do zhutněných násypů pro silnice, dálnice a letiště s rozprostřením sypaniny ve vrstvách, s hrubým urovnáním a uzavřením povrchu násypu z hornin nesoudržných sypkých mimo aktivní zónu</t>
  </si>
  <si>
    <t>-1935990660</t>
  </si>
  <si>
    <t>https://podminky.urs.cz/item/CS_URS_2025_01/171152112</t>
  </si>
  <si>
    <t>"viz. bilance ze,. prací" 0,25</t>
  </si>
  <si>
    <t>13</t>
  </si>
  <si>
    <t>171201231</t>
  </si>
  <si>
    <t>Poplatek za uložení stavebního odpadu na recyklační skládce (skládkovné) zeminy a kamení zatříděného do Katalogu odpadů pod kódem 17 05 04</t>
  </si>
  <si>
    <t>t</t>
  </si>
  <si>
    <t>-217959597</t>
  </si>
  <si>
    <t>https://podminky.urs.cz/item/CS_URS_2025_01/171201231</t>
  </si>
  <si>
    <t>222,924*2 'Přepočtené koeficientem množství</t>
  </si>
  <si>
    <t>14</t>
  </si>
  <si>
    <t>174151101</t>
  </si>
  <si>
    <t>Zásyp sypaninou z jakékoliv horniny strojně s uložením výkopku ve vrstvách se zhutněním jam, šachet, rýh nebo kolem objektů v těchto vykopávkách</t>
  </si>
  <si>
    <t>-2003547289</t>
  </si>
  <si>
    <t>https://podminky.urs.cz/item/CS_URS_2025_01/174151101</t>
  </si>
  <si>
    <t>"výkop rýh a jam" 1,084</t>
  </si>
  <si>
    <t>"-lože, podklad" -0,056</t>
  </si>
  <si>
    <t>"-UV šířka*délka*hloubka*počet"-(3,14*0,225*0,225*1,5*1)</t>
  </si>
  <si>
    <t>15</t>
  </si>
  <si>
    <t>181152302</t>
  </si>
  <si>
    <t>Úprava pláně na stavbách silnic a dálnic strojně v zářezech mimo skalních se zhutněním</t>
  </si>
  <si>
    <t>21972803</t>
  </si>
  <si>
    <t>https://podminky.urs.cz/item/CS_URS_2025_01/181152302</t>
  </si>
  <si>
    <t>Poznámka k položce:_x000d_
Edef2 ≧ 30 MPa</t>
  </si>
  <si>
    <t>"plocha zemní pláně" (131,5+9,53)</t>
  </si>
  <si>
    <t>Zakládání</t>
  </si>
  <si>
    <t>16</t>
  </si>
  <si>
    <t>211971110</t>
  </si>
  <si>
    <t>Zřízení opláštění výplně z geotextilie odvodňovacích žeber nebo trativodů v rýze nebo zářezu se stěnami šikmými o sklonu do 1:2</t>
  </si>
  <si>
    <t>-618132217</t>
  </si>
  <si>
    <t>https://podminky.urs.cz/item/CS_URS_2025_01/211971110</t>
  </si>
  <si>
    <t>"drenáže délka*šířka" 25*0,4*4</t>
  </si>
  <si>
    <t>17</t>
  </si>
  <si>
    <t>M</t>
  </si>
  <si>
    <t>69311081</t>
  </si>
  <si>
    <t>geotextilie netkaná separační, ochranná, filtrační, drenážní PES 300g/m2</t>
  </si>
  <si>
    <t>99717463</t>
  </si>
  <si>
    <t>72,4106324472961*1,1845 'Přepočtené koeficientem množství</t>
  </si>
  <si>
    <t>18</t>
  </si>
  <si>
    <t>212752401</t>
  </si>
  <si>
    <t>Trativody z drenážních trubek pro liniové stavby a komunikace se zřízením štěrkového lože pod trubky a s jejich obsypem v otevřeném výkopu trubka korugovaná sendvičová PE-HD SN 8 celoperforovaná 360° DN 100</t>
  </si>
  <si>
    <t>-1396035097</t>
  </si>
  <si>
    <t>https://podminky.urs.cz/item/CS_URS_2025_01/212752401</t>
  </si>
  <si>
    <t>19</t>
  </si>
  <si>
    <t>219991114</t>
  </si>
  <si>
    <t>Položení chráničky z plastových trubek vnitřní průměr přes 100 do 150 mm</t>
  </si>
  <si>
    <t>-970266021</t>
  </si>
  <si>
    <t>https://podminky.urs.cz/item/CS_URS_2025_01/219991114</t>
  </si>
  <si>
    <t>20</t>
  </si>
  <si>
    <t>34571365</t>
  </si>
  <si>
    <t>trubka elektroinstalační HDPE tuhá dvouplášťová korugovaná D 94/110mm</t>
  </si>
  <si>
    <t>197416667</t>
  </si>
  <si>
    <t>Poznámka k položce:_x000d_
VN AROT</t>
  </si>
  <si>
    <t>6,2*1,05 'Přepočtené koeficientem množství</t>
  </si>
  <si>
    <t>Vodorovné konstrukce</t>
  </si>
  <si>
    <t>452112112</t>
  </si>
  <si>
    <t>Osazení betonových dílců prstenců nebo rámů pod poklopy a mříže, výšky do 100 mm</t>
  </si>
  <si>
    <t>kus</t>
  </si>
  <si>
    <t>1239953589</t>
  </si>
  <si>
    <t>https://podminky.urs.cz/item/CS_URS_2025_01/452112112</t>
  </si>
  <si>
    <t>Poznámka k položce:_x000d_
při poškození stávající uliční vpusti</t>
  </si>
  <si>
    <t>22</t>
  </si>
  <si>
    <t>59223864</t>
  </si>
  <si>
    <t>prstenec pro uliční vpusť vyrovnávací betonový 390x60x130mm</t>
  </si>
  <si>
    <t>-860440283</t>
  </si>
  <si>
    <t>23</t>
  </si>
  <si>
    <t>452311131</t>
  </si>
  <si>
    <t>Podkladní a zajišťovací konstrukce z betonu prostého v otevřeném výkopu bez zvýšených nároků na prostředí desky pod potrubí, stoky a drobné objekty z betonu tř. C 12/15</t>
  </si>
  <si>
    <t>-1508070084</t>
  </si>
  <si>
    <t>https://podminky.urs.cz/item/CS_URS_2025_01/452311131</t>
  </si>
  <si>
    <t>"UV délka*šířka*výška*počet" 0,75*0,75*0,10*1</t>
  </si>
  <si>
    <t>Komunikace pozemní</t>
  </si>
  <si>
    <t>24</t>
  </si>
  <si>
    <t>564871011</t>
  </si>
  <si>
    <t>Podklad ze štěrkodrti ŠD s rozprostřením a zhutněním plochy jednotlivě do 100 m2, po zhutnění tl. 250 mm</t>
  </si>
  <si>
    <t>-1010676976</t>
  </si>
  <si>
    <t>https://podminky.urs.cz/item/CS_URS_2025_01/564871011</t>
  </si>
  <si>
    <t>"oprava asf. chodníku" 6,52</t>
  </si>
  <si>
    <t>25</t>
  </si>
  <si>
    <t>564950313</t>
  </si>
  <si>
    <t>Podklad nebo podsyp z betonového recyklátu s rozprostřením a zhutněním plochy jednotlivě do 100 m2, po zhutnění tl. 150 mm</t>
  </si>
  <si>
    <t>-31805642</t>
  </si>
  <si>
    <t>https://podminky.urs.cz/item/CS_URS_2025_01/564950313</t>
  </si>
  <si>
    <t>Poznámka k položce:_x000d_
2 vrstvy, tl. 300 mm; Edef2 ≧ 30 MPa</t>
  </si>
  <si>
    <t>"plocha zemní pláně chodníku - sanace" 9,53*2</t>
  </si>
  <si>
    <t>26</t>
  </si>
  <si>
    <t>564971315</t>
  </si>
  <si>
    <t>Podklad nebo podsyp z betonového recyklátu s rozprostřením a zhutněním plochy přes 100 m2, po zhutnění tl. 250 mm</t>
  </si>
  <si>
    <t>-1464841895</t>
  </si>
  <si>
    <t>https://podminky.urs.cz/item/CS_URS_2025_01/564971315</t>
  </si>
  <si>
    <t>Poznámka k položce:_x000d_
2 vrstvy, tl. 500 mm; Edef2 ≧ 30 MPa</t>
  </si>
  <si>
    <t>"plocha zemní pláně park. stání - sanace" 131,5*2</t>
  </si>
  <si>
    <t>27</t>
  </si>
  <si>
    <t>564861111</t>
  </si>
  <si>
    <t>Podklad ze štěrkodrti ŠD s rozprostřením a zhutněním plochy přes 100 m2, po zhutnění tl. 200 mm</t>
  </si>
  <si>
    <t>-122735323</t>
  </si>
  <si>
    <t>https://podminky.urs.cz/item/CS_URS_2025_01/564861111</t>
  </si>
  <si>
    <t>Poznámka k položce:_x000d_
štěrkodrť tř. B, frakce 0-63; Edef2 ≧ 50 MPa</t>
  </si>
  <si>
    <t>"plocha park. stání " 131,5</t>
  </si>
  <si>
    <t>28</t>
  </si>
  <si>
    <t>564851011</t>
  </si>
  <si>
    <t>Podklad ze štěrkodrti ŠD s rozprostřením a zhutněním plochy jednotlivě do 100 m2, po zhutnění tl. 150 mm</t>
  </si>
  <si>
    <t>828681847</t>
  </si>
  <si>
    <t>https://podminky.urs.cz/item/CS_URS_2025_01/564851011</t>
  </si>
  <si>
    <t xml:space="preserve">Poznámka k položce:_x000d_
štěrkodrť tř. B, frakce 0-63; Edef2 ≧ 70 MPa,  Edef2 ≧ 45 MPa,</t>
  </si>
  <si>
    <t>"plocha chodníku " 9,53</t>
  </si>
  <si>
    <t>29</t>
  </si>
  <si>
    <t>577143111</t>
  </si>
  <si>
    <t>Asfaltový beton vrstva obrusná ACO 8 (ABJ) s rozprostřením a se zhutněním z nemodifikovaného asfaltu v pruhu šířky do 3 m, po zhutnění tl. 50 mm</t>
  </si>
  <si>
    <t>-1043924264</t>
  </si>
  <si>
    <t>https://podminky.urs.cz/item/CS_URS_2025_01/577143111</t>
  </si>
  <si>
    <t>Poznámka k položce:_x000d_
2 vrstvy</t>
  </si>
  <si>
    <t>"oprava asf. chodníku" 6,52*2</t>
  </si>
  <si>
    <t>30</t>
  </si>
  <si>
    <t>596211110</t>
  </si>
  <si>
    <t>Kladení dlažby z betonových zámkových dlaždic komunikací pro pěší ručně s ložem z kameniva těženého nebo drceného tl. do 40 mm, s vyplněním spár s dvojitým hutněním, vibrováním a se smetením přebytečného materiálu na krajnici tl. 60 mm skupiny A, pro plochy do 50 m2</t>
  </si>
  <si>
    <t>125784918</t>
  </si>
  <si>
    <t>https://podminky.urs.cz/item/CS_URS_2025_01/596211110</t>
  </si>
  <si>
    <t>"plocha chodníku" 6,98+0,6</t>
  </si>
  <si>
    <t>31</t>
  </si>
  <si>
    <t>59245006</t>
  </si>
  <si>
    <t>dlažba pro nevidomé betonová 200x100mm tl 60mm barevná</t>
  </si>
  <si>
    <t>-1121795980</t>
  </si>
  <si>
    <t>0,6*1,05 'Přepočtené koeficientem množství</t>
  </si>
  <si>
    <t>32</t>
  </si>
  <si>
    <t>59245018</t>
  </si>
  <si>
    <t>dlažba skladebná betonová 200x100mm tl 60mm přírodní</t>
  </si>
  <si>
    <t>1797872222</t>
  </si>
  <si>
    <t>6,98*1,05 'Přepočtené koeficientem množství</t>
  </si>
  <si>
    <t>33</t>
  </si>
  <si>
    <t>596212210</t>
  </si>
  <si>
    <t>Kladení dlažby z betonových zámkových dlaždic pozemních komunikací ručně s ložem z kameniva těženého nebo drceného tl. do 50 mm, s vyplněním spár, s dvojitým hutněním vibrováním a se smetením přebytečného materiálu na krajnici tl. 80 mm skupiny A, pro plochy do 50 m2</t>
  </si>
  <si>
    <t>-2076473726</t>
  </si>
  <si>
    <t>https://podminky.urs.cz/item/CS_URS_2025_01/596212210</t>
  </si>
  <si>
    <t>"plocha parkovacího stání vyhrazaného" 17,2</t>
  </si>
  <si>
    <t>34</t>
  </si>
  <si>
    <t>59245020</t>
  </si>
  <si>
    <t>dlažba skladebná betonová 200x100mm tl 80mm přírodní</t>
  </si>
  <si>
    <t>-1635656896</t>
  </si>
  <si>
    <t>17,2*1,05 'Přepočtené koeficientem množství</t>
  </si>
  <si>
    <t>35</t>
  </si>
  <si>
    <t>596412113</t>
  </si>
  <si>
    <t>Kladení dlažby z betonových vegetačních dlaždic pozemních komunikací s ložem z kameniva těženého nebo drceného tl. do 50 mm, s vyplněním spár a vegetačních otvorů, s hutněním vibrováním velikosti dlaždic do 0,09 m2 tl. 80 mm, pro plochy přes 50 do 100 m2</t>
  </si>
  <si>
    <t>206047746</t>
  </si>
  <si>
    <t>https://podminky.urs.cz/item/CS_URS_2025_01/596412113</t>
  </si>
  <si>
    <t>"plocha parkovacího stání" 98,28</t>
  </si>
  <si>
    <t>36</t>
  </si>
  <si>
    <t>59245038</t>
  </si>
  <si>
    <t>dlažba plošná vegetační betonová 300x160mm tl 80mm přírodní</t>
  </si>
  <si>
    <t>551487038</t>
  </si>
  <si>
    <t>98,28*1,05 'Přepočtené koeficientem množství</t>
  </si>
  <si>
    <t>37</t>
  </si>
  <si>
    <t>597661111</t>
  </si>
  <si>
    <t>Rigol dlážděný do lože z betonu prostého tl. 100 mm, s vyplněním a zatřením spár cementovou maltou z dlažebních kostek drobných</t>
  </si>
  <si>
    <t>2125413853</t>
  </si>
  <si>
    <t>https://podminky.urs.cz/item/CS_URS_2025_01/597661111</t>
  </si>
  <si>
    <t>"plocha odvodňovacího proužku" 5,2</t>
  </si>
  <si>
    <t>Trubní vedení</t>
  </si>
  <si>
    <t>38</t>
  </si>
  <si>
    <t>890411811</t>
  </si>
  <si>
    <t>Bourání šachet a jímek ručně velikosti obestavěného prostoru do 1,5 m3 z prefabrikovaných skruží</t>
  </si>
  <si>
    <t>175935997</t>
  </si>
  <si>
    <t>https://podminky.urs.cz/item/CS_URS_2025_01/890411811</t>
  </si>
  <si>
    <t>"stávající UV" 0,45*0,45*1,5</t>
  </si>
  <si>
    <t>39</t>
  </si>
  <si>
    <t>899201211</t>
  </si>
  <si>
    <t>Demontáž mříží litinových včetně rámů, hmotnosti jednotlivě do 50 kg</t>
  </si>
  <si>
    <t>74633215</t>
  </si>
  <si>
    <t>https://podminky.urs.cz/item/CS_URS_2025_01/899201211</t>
  </si>
  <si>
    <t>40</t>
  </si>
  <si>
    <t>877310310.R</t>
  </si>
  <si>
    <t>Montáž tvarovek na kanalizačním plastovém potrubí z PP nebo PVC-U hladkého plnostěnného kolen, víček nebo hrdlových uzávěrů DN 150</t>
  </si>
  <si>
    <t>-981346812</t>
  </si>
  <si>
    <t>Poznámka k položce:_x000d_
při poškození stávající uliční vpusti napojkení na stávající kanalizaci</t>
  </si>
  <si>
    <t>41</t>
  </si>
  <si>
    <t>895941302</t>
  </si>
  <si>
    <t>Osazení vpusti uliční z betonových dílců DN 450 dno s kalištěm</t>
  </si>
  <si>
    <t>101099815</t>
  </si>
  <si>
    <t>https://podminky.urs.cz/item/CS_URS_2025_01/895941302</t>
  </si>
  <si>
    <t>59224495</t>
  </si>
  <si>
    <t>vpusť uliční DN 450 kaliště nízké 450/240x50mm</t>
  </si>
  <si>
    <t>708556116</t>
  </si>
  <si>
    <t>43</t>
  </si>
  <si>
    <t>895941314</t>
  </si>
  <si>
    <t>Osazení vpusti uliční z betonových dílců DN 450 skruž horní 570 mm</t>
  </si>
  <si>
    <t>-1329127500</t>
  </si>
  <si>
    <t>https://podminky.urs.cz/item/CS_URS_2025_01/895941314</t>
  </si>
  <si>
    <t>44</t>
  </si>
  <si>
    <t>59223858</t>
  </si>
  <si>
    <t>skruž betonová horní pro uliční vpusť 450x570x50mm</t>
  </si>
  <si>
    <t>-1741526023</t>
  </si>
  <si>
    <t>45</t>
  </si>
  <si>
    <t>895941331</t>
  </si>
  <si>
    <t>Osazení vpusti uliční z betonových dílců DN 450 skruž průběžná s výtokem</t>
  </si>
  <si>
    <t>1921092694</t>
  </si>
  <si>
    <t>https://podminky.urs.cz/item/CS_URS_2025_01/895941331</t>
  </si>
  <si>
    <t>46</t>
  </si>
  <si>
    <t>59224489</t>
  </si>
  <si>
    <t>skruž betonová s odtokem 150mm pro uliční vpusť 450x450x50mm</t>
  </si>
  <si>
    <t>-1478137813</t>
  </si>
  <si>
    <t>47</t>
  </si>
  <si>
    <t>899204112</t>
  </si>
  <si>
    <t>Osazení mříží litinových včetně rámů a košů na bahno pro třídu zatížení D400, E600</t>
  </si>
  <si>
    <t>-359319141</t>
  </si>
  <si>
    <t>https://podminky.urs.cz/item/CS_URS_2025_01/899204112</t>
  </si>
  <si>
    <t>48</t>
  </si>
  <si>
    <t>55242320</t>
  </si>
  <si>
    <t>mříž vtoková litinová plochá 500x500mm</t>
  </si>
  <si>
    <t>-256812643</t>
  </si>
  <si>
    <t>Poznámka k položce:_x000d_
barva černá</t>
  </si>
  <si>
    <t>49</t>
  </si>
  <si>
    <t>28661789</t>
  </si>
  <si>
    <t>koš kalový ocelový pro silniční vpusť 425mm vč. madla</t>
  </si>
  <si>
    <t>-1760127535</t>
  </si>
  <si>
    <t>Ostatní konstrukce a práce, bourání</t>
  </si>
  <si>
    <t>50</t>
  </si>
  <si>
    <t>914111112</t>
  </si>
  <si>
    <t>Montáž svislé dopravní značky základní velikosti do 1 m2 páskováním na sloupy</t>
  </si>
  <si>
    <t>-576032788</t>
  </si>
  <si>
    <t>https://podminky.urs.cz/item/CS_URS_2025_01/914111112</t>
  </si>
  <si>
    <t>"přesun" 6</t>
  </si>
  <si>
    <t>"nová" 5</t>
  </si>
  <si>
    <t>51</t>
  </si>
  <si>
    <t>40445650</t>
  </si>
  <si>
    <t>dodatkové tabulky E7, E12, E13 500x300mm</t>
  </si>
  <si>
    <t>1049511088</t>
  </si>
  <si>
    <t>"E7b"2</t>
  </si>
  <si>
    <t>52</t>
  </si>
  <si>
    <t>40445649</t>
  </si>
  <si>
    <t>dodatkové tabulky E3-E5, E8, E14-E16 500x150mm</t>
  </si>
  <si>
    <t>-195856312</t>
  </si>
  <si>
    <t>"E8d" 1</t>
  </si>
  <si>
    <t>53</t>
  </si>
  <si>
    <t>40445625</t>
  </si>
  <si>
    <t>informativní značky provozní IP8, IP9, IP11-IP13 500x700mm</t>
  </si>
  <si>
    <t>1945820627</t>
  </si>
  <si>
    <t>"IP11a" 1</t>
  </si>
  <si>
    <t>"IP12+O1" 1</t>
  </si>
  <si>
    <t>54</t>
  </si>
  <si>
    <t>914511113</t>
  </si>
  <si>
    <t>Montáž sloupku dopravních značek délky do 3,5 m do hliníkové patky pro sloupek D 70 mm</t>
  </si>
  <si>
    <t>-1425241711</t>
  </si>
  <si>
    <t>https://podminky.urs.cz/item/CS_URS_2025_01/914511113</t>
  </si>
  <si>
    <t>55</t>
  </si>
  <si>
    <t>40445230</t>
  </si>
  <si>
    <t>sloupek pro dopravní značku Zn D 70mm v 3,5m</t>
  </si>
  <si>
    <t>1281885262</t>
  </si>
  <si>
    <t>56</t>
  </si>
  <si>
    <t>915111111</t>
  </si>
  <si>
    <t>Vodorovné dopravní značení stříkané barvou dělící čára šířky 125 mm souvislá bílá základní</t>
  </si>
  <si>
    <t>587888061</t>
  </si>
  <si>
    <t>https://podminky.urs.cz/item/CS_URS_2025_01/915111111</t>
  </si>
  <si>
    <t>"označení park. míst" 4,85*7</t>
  </si>
  <si>
    <t>57</t>
  </si>
  <si>
    <t>915131111</t>
  </si>
  <si>
    <t>Vodorovné dopravní značení stříkané barvou přechody pro chodce, šipky, symboly bílé základní</t>
  </si>
  <si>
    <t>1585196642</t>
  </si>
  <si>
    <t>https://podminky.urs.cz/item/CS_URS_2025_01/915131111</t>
  </si>
  <si>
    <t>"V10f" 1,5</t>
  </si>
  <si>
    <t>58</t>
  </si>
  <si>
    <t>915611111</t>
  </si>
  <si>
    <t>Předznačení pro vodorovné značení stříkané barvou nebo prováděné z nátěrových hmot liniové dělicí čáry, vodicí proužky</t>
  </si>
  <si>
    <t>1033843032</t>
  </si>
  <si>
    <t>https://podminky.urs.cz/item/CS_URS_2025_01/915611111</t>
  </si>
  <si>
    <t>59</t>
  </si>
  <si>
    <t>915621111</t>
  </si>
  <si>
    <t>Předznačení pro vodorovné značení stříkané barvou nebo prováděné z nátěrových hmot plošné šipky, symboly, nápisy</t>
  </si>
  <si>
    <t>1500164955</t>
  </si>
  <si>
    <t>https://podminky.urs.cz/item/CS_URS_2025_01/915621111</t>
  </si>
  <si>
    <t>60</t>
  </si>
  <si>
    <t>916131213</t>
  </si>
  <si>
    <t>Osazení silničního obrubníku betonového se zřízením lože, s vyplněním a zatřením spár cementovou maltou stojatého s boční opěrou z betonu prostého, do lože z betonu prostého</t>
  </si>
  <si>
    <t>-544525253</t>
  </si>
  <si>
    <t>https://podminky.urs.cz/item/CS_URS_2025_01/916131213</t>
  </si>
  <si>
    <t>61</t>
  </si>
  <si>
    <t>59217031</t>
  </si>
  <si>
    <t>obrubník silniční betonový 1000x150x250mm</t>
  </si>
  <si>
    <t>-1127570604</t>
  </si>
  <si>
    <t>"délka obrubníku" 4+24,22+0,96+4,85+2,08</t>
  </si>
  <si>
    <t>36,11*1,02 'Přepočtené koeficientem množství</t>
  </si>
  <si>
    <t>62</t>
  </si>
  <si>
    <t>59217078</t>
  </si>
  <si>
    <t>obrubník silniční obloukový betonový R 0,5-2m 150x250mm</t>
  </si>
  <si>
    <t>-658998683</t>
  </si>
  <si>
    <t>"délka obrubníku R1" 1,24+1,03</t>
  </si>
  <si>
    <t>2,27*1,02 'Přepočtené koeficientem množství</t>
  </si>
  <si>
    <t>63</t>
  </si>
  <si>
    <t>59217029</t>
  </si>
  <si>
    <t>obrubník silniční betonový nájezdový 1000x150x150mm</t>
  </si>
  <si>
    <t>-736223296</t>
  </si>
  <si>
    <t>"délka obrubníku" 26,39+1,5</t>
  </si>
  <si>
    <t>27,89*1,02 'Přepočtené koeficientem množství</t>
  </si>
  <si>
    <t>64</t>
  </si>
  <si>
    <t>59217076</t>
  </si>
  <si>
    <t>obrubník silniční betonový přechodový 1000x150x250mm</t>
  </si>
  <si>
    <t>-1145652794</t>
  </si>
  <si>
    <t>"délka obrubníku" 2</t>
  </si>
  <si>
    <t>2*1,02 'Přepočtené koeficientem množství</t>
  </si>
  <si>
    <t>65</t>
  </si>
  <si>
    <t>916231213</t>
  </si>
  <si>
    <t>Osazení chodníkového obrubníku betonového se zřízením lože, s vyplněním a zatřením spár cementovou maltou stojatého s boční opěrou z betonu prostého, do lože z betonu prostého</t>
  </si>
  <si>
    <t>189220163</t>
  </si>
  <si>
    <t>https://podminky.urs.cz/item/CS_URS_2025_01/916231213</t>
  </si>
  <si>
    <t>66</t>
  </si>
  <si>
    <t>59217016</t>
  </si>
  <si>
    <t>obrubník betonový chodníkový 1000x80x250mm</t>
  </si>
  <si>
    <t>536554679</t>
  </si>
  <si>
    <t>"délka obrubníku" 0,36+27,3+2,08+1,5+2,12+1,97+2,69+3,37</t>
  </si>
  <si>
    <t>"délka obrubníku R1" 1,7</t>
  </si>
  <si>
    <t>43,09*1,02 'Přepočtené koeficientem množství</t>
  </si>
  <si>
    <t>67</t>
  </si>
  <si>
    <t>916231291</t>
  </si>
  <si>
    <t>Osazení chodníkového obrubníku betonového se zřízením lože, s vyplněním a zatřením spár cementovou maltou Příplatek k cenám za řezání obrubníků při osazení do oblouku vnitřního poloměru do 1 m</t>
  </si>
  <si>
    <t>1424576388</t>
  </si>
  <si>
    <t>https://podminky.urs.cz/item/CS_URS_2025_01/916231291</t>
  </si>
  <si>
    <t>68</t>
  </si>
  <si>
    <t>916231293</t>
  </si>
  <si>
    <t>Osazení chodníkového obrubníku betonového se zřízením lože, s vyplněním a zatřením spár cementovou maltou Příplatek k cenám za osazení obloukového obrubníku</t>
  </si>
  <si>
    <t>977862808</t>
  </si>
  <si>
    <t>https://podminky.urs.cz/item/CS_URS_2025_01/916231293</t>
  </si>
  <si>
    <t>69</t>
  </si>
  <si>
    <t>919122132</t>
  </si>
  <si>
    <t>Utěsnění dilatačních spár zálivkou za tepla v cementobetonovém nebo živičném krytu včetně adhezního nátěru s těsnicím profilem pod zálivkou, pro komůrky šířky 20 mm, hloubky 40 mm</t>
  </si>
  <si>
    <t>523570593</t>
  </si>
  <si>
    <t>https://podminky.urs.cz/item/CS_URS_2025_01/919122132</t>
  </si>
  <si>
    <t>70</t>
  </si>
  <si>
    <t>919735114</t>
  </si>
  <si>
    <t>Řezání stávajícího živičného krytu nebo podkladu hloubky přes 150 do 200 mm</t>
  </si>
  <si>
    <t>-1776815468</t>
  </si>
  <si>
    <t>https://podminky.urs.cz/item/CS_URS_2025_01/919735114</t>
  </si>
  <si>
    <t>71</t>
  </si>
  <si>
    <t>966006132</t>
  </si>
  <si>
    <t>Odstranění dopravních nebo orientačních značek se sloupkem s uložením hmot na vzdálenost do 20 m nebo s naložením na dopravní prostředek, se zásypem jam a jeho zhutněním s betonovou patkou</t>
  </si>
  <si>
    <t>-251501554</t>
  </si>
  <si>
    <t>https://podminky.urs.cz/item/CS_URS_2025_01/966006132</t>
  </si>
  <si>
    <t>Poznámka k položce:_x000d_
uložení značek pro zpětnou montáž</t>
  </si>
  <si>
    <t>"přesun B4 + E13" 2</t>
  </si>
  <si>
    <t>"IZ 8a + IZ8b" 1</t>
  </si>
  <si>
    <t>72</t>
  </si>
  <si>
    <t>977151119</t>
  </si>
  <si>
    <t>Jádrové vrty diamantovými korunkami do stavebních materiálů (železobetonu, betonu, cihel, obkladů, dlažeb, kamene) průměru přes 100 do 110 mm</t>
  </si>
  <si>
    <t>1546819435</t>
  </si>
  <si>
    <t>https://podminky.urs.cz/item/CS_URS_2025_01/977151119</t>
  </si>
  <si>
    <t>"napojení drenáže do vpusti" 1*0,25</t>
  </si>
  <si>
    <t>997</t>
  </si>
  <si>
    <t>Doprava suti a vybouraných hmot</t>
  </si>
  <si>
    <t>73</t>
  </si>
  <si>
    <t>997221561</t>
  </si>
  <si>
    <t>Vodorovná doprava suti bez naložení, ale se složením a s hrubým urovnáním z kusových materiálů, na vzdálenost do 1 km</t>
  </si>
  <si>
    <t>-425964893</t>
  </si>
  <si>
    <t>https://podminky.urs.cz/item/CS_URS_2025_01/997221561</t>
  </si>
  <si>
    <t>74</t>
  </si>
  <si>
    <t>997221569</t>
  </si>
  <si>
    <t>Vodorovná doprava suti bez naložení, ale se složením a s hrubým urovnáním Příplatek k ceně za každý další započatý 1 km přes 1 km</t>
  </si>
  <si>
    <t>-59827418</t>
  </si>
  <si>
    <t>https://podminky.urs.cz/item/CS_URS_2025_01/997221569</t>
  </si>
  <si>
    <t>15,223*6 'Přepočtené koeficientem množství</t>
  </si>
  <si>
    <t>75</t>
  </si>
  <si>
    <t>997221861</t>
  </si>
  <si>
    <t>Poplatek za uložení stavebního odpadu na recyklační skládce (skládkovné) z prostého betonu zatříděného do Katalogu odpadů pod kódem 17 01 01</t>
  </si>
  <si>
    <t>-1097326785</t>
  </si>
  <si>
    <t>https://podminky.urs.cz/item/CS_URS_2025_01/997221861</t>
  </si>
  <si>
    <t>76</t>
  </si>
  <si>
    <t>997221873</t>
  </si>
  <si>
    <t>-1456486455</t>
  </si>
  <si>
    <t>https://podminky.urs.cz/item/CS_URS_2025_01/997221873</t>
  </si>
  <si>
    <t>77</t>
  </si>
  <si>
    <t>997221875</t>
  </si>
  <si>
    <t>Poplatek za uložení stavebního odpadu na recyklační skládce (skládkovné) asfaltového bez obsahu dehtu zatříděného do Katalogu odpadů pod kódem 17 03 02</t>
  </si>
  <si>
    <t>-1630034386</t>
  </si>
  <si>
    <t>https://podminky.urs.cz/item/CS_URS_2025_01/997221875</t>
  </si>
  <si>
    <t>998</t>
  </si>
  <si>
    <t>Přesun hmot</t>
  </si>
  <si>
    <t>78</t>
  </si>
  <si>
    <t>998223011</t>
  </si>
  <si>
    <t>Přesun hmot pro pozemní komunikace s krytem dlážděným dopravní vzdálenost do 200 m jakékoliv délky objektu</t>
  </si>
  <si>
    <t>-693259957</t>
  </si>
  <si>
    <t>https://podminky.urs.cz/item/CS_URS_2025_01/998223011</t>
  </si>
  <si>
    <t>SO 801 - Vegetační úpravy</t>
  </si>
  <si>
    <t>112101101</t>
  </si>
  <si>
    <t>Odstranění stromů s odřezáním kmene a s odvětvením listnatých, průměru kmene přes 100 do 300 mm</t>
  </si>
  <si>
    <t>-1441578738</t>
  </si>
  <si>
    <t>https://podminky.urs.cz/item/CS_URS_2025_01/112101101</t>
  </si>
  <si>
    <t>112251101</t>
  </si>
  <si>
    <t>Odstranění pařezů strojně s jejich vykopáním nebo vytrháním průměru přes 100 do 300 mm</t>
  </si>
  <si>
    <t>309391744</t>
  </si>
  <si>
    <t>https://podminky.urs.cz/item/CS_URS_2025_01/112251101</t>
  </si>
  <si>
    <t>162201401</t>
  </si>
  <si>
    <t>Vodorovné přemístění větví, kmenů nebo pařezů s naložením, složením a dopravou do 1000 m větví stromů listnatých, průměru kmene přes 100 do 300 mm</t>
  </si>
  <si>
    <t>-564624409</t>
  </si>
  <si>
    <t>https://podminky.urs.cz/item/CS_URS_2025_01/162201401</t>
  </si>
  <si>
    <t>162201411</t>
  </si>
  <si>
    <t>Vodorovné přemístění větví, kmenů nebo pařezů s naložením, složením a dopravou do 1000 m kmenů stromů listnatých, průměru přes 100 do 300 mm</t>
  </si>
  <si>
    <t>-823086973</t>
  </si>
  <si>
    <t>https://podminky.urs.cz/item/CS_URS_2025_01/162201411</t>
  </si>
  <si>
    <t>162201421</t>
  </si>
  <si>
    <t>Vodorovné přemístění větví, kmenů nebo pařezů s naložením, složením a dopravou do 1000 m pařezů kmenů, průměru přes 100 do 300 mm</t>
  </si>
  <si>
    <t>1381931967</t>
  </si>
  <si>
    <t>https://podminky.urs.cz/item/CS_URS_2025_01/162201421</t>
  </si>
  <si>
    <t>162301931</t>
  </si>
  <si>
    <t>Vodorovné přemístění větví, kmenů nebo pařezů s naložením, složením a dopravou Příplatek k cenám za každých dalších i započatých 1000 m přes 1000 m větví stromů listnatých, průměru kmene přes 100 do 300 mm</t>
  </si>
  <si>
    <t>-746012558</t>
  </si>
  <si>
    <t>https://podminky.urs.cz/item/CS_URS_2025_01/162301931</t>
  </si>
  <si>
    <t>Poznámka k položce:_x000d_
uložení na sběrný dvůr města (cca 4km)</t>
  </si>
  <si>
    <t>1*3 'Přepočtené koeficientem množství</t>
  </si>
  <si>
    <t>162301951</t>
  </si>
  <si>
    <t>Vodorovné přemístění větví, kmenů nebo pařezů s naložením, složením a dopravou Příplatek k cenám za každých dalších i započatých 1000 m přes 1000 m kmenů stromů listnatých, o průměru přes 100 do 300 mm</t>
  </si>
  <si>
    <t>-1958710295</t>
  </si>
  <si>
    <t>https://podminky.urs.cz/item/CS_URS_2025_01/162301951</t>
  </si>
  <si>
    <t>162301971</t>
  </si>
  <si>
    <t>Vodorovné přemístění větví, kmenů nebo pařezů s naložením, složením a dopravou Příplatek k cenám za každých dalších i započatých 1000 m přes 1000 m pařezů kmenů, průměru přes 100 do 300 mm</t>
  </si>
  <si>
    <t>-113188017</t>
  </si>
  <si>
    <t>https://podminky.urs.cz/item/CS_URS_2025_01/162301971</t>
  </si>
  <si>
    <t>-2089226535</t>
  </si>
  <si>
    <t>"ornice z deponie" (5,8*0,15*0,3)+(10,92*0,25*0,5)+2,62*0,2</t>
  </si>
  <si>
    <t>1416188806</t>
  </si>
  <si>
    <t>183101222</t>
  </si>
  <si>
    <t>Hloubení jamek pro vysazování rostlin v zemině skupiny 1 až 4 s výměnou půdy z 50% v rovině nebo na svahu do 1:5, objemu přes 1,00 do 2,00 m3</t>
  </si>
  <si>
    <t>-1570521365</t>
  </si>
  <si>
    <t>https://podminky.urs.cz/item/CS_URS_2025_01/183101222</t>
  </si>
  <si>
    <t>58154410</t>
  </si>
  <si>
    <t>písek křemičitý sušený frakce 0,1</t>
  </si>
  <si>
    <t>-1034413465</t>
  </si>
  <si>
    <t>"25 % výsadbové jámy" 0,75*1*0,25</t>
  </si>
  <si>
    <t>0,188*1,6 'Přepočtené koeficientem množství</t>
  </si>
  <si>
    <t>ACS.070808</t>
  </si>
  <si>
    <t>kompost</t>
  </si>
  <si>
    <t>-1169925184</t>
  </si>
  <si>
    <t>183402121</t>
  </si>
  <si>
    <t>Rozrušení půdy na hloubku přes 50 do 150 mm souvislé plochy do 500 m2 v rovině nebo na svahu do 1:5</t>
  </si>
  <si>
    <t>374014819</t>
  </si>
  <si>
    <t>https://podminky.urs.cz/item/CS_URS_2025_01/183402121</t>
  </si>
  <si>
    <t>"plocha záhonu pro zimolez" 10,92</t>
  </si>
  <si>
    <t>180405114</t>
  </si>
  <si>
    <t>Založení trávníků ve vegetačních dlaždicích nebo prefabrikátech výsevem směsi substrátu a semene v rovině nebo na svahu do 1:5</t>
  </si>
  <si>
    <t>-84956495</t>
  </si>
  <si>
    <t>https://podminky.urs.cz/item/CS_URS_2025_01/180405114</t>
  </si>
  <si>
    <t>00572470</t>
  </si>
  <si>
    <t>osivo směs travní univerzál</t>
  </si>
  <si>
    <t>kg</t>
  </si>
  <si>
    <t>160761162</t>
  </si>
  <si>
    <t>98,28*0,02 'Přepočtené koeficientem množství</t>
  </si>
  <si>
    <t>10371500</t>
  </si>
  <si>
    <t>substrát pro trávníky VL</t>
  </si>
  <si>
    <t>-1188112031</t>
  </si>
  <si>
    <t>98,28*0,002 'Přepočtené koeficientem množství</t>
  </si>
  <si>
    <t>181351003</t>
  </si>
  <si>
    <t>Rozprostření a urovnání ornice v rovině nebo ve svahu sklonu do 1:5 strojně při souvislé ploše do 100 m2, tl. vrstvy do 200 mm</t>
  </si>
  <si>
    <t>-1872374575</t>
  </si>
  <si>
    <t>https://podminky.urs.cz/item/CS_URS_2025_01/181351003</t>
  </si>
  <si>
    <t>"plocha rozchodníkového koberce" 5,8</t>
  </si>
  <si>
    <t>"plocha okolo obrubníku" 2,62</t>
  </si>
  <si>
    <t>58333625</t>
  </si>
  <si>
    <t>kamenivo těžené hrubé frakce 4/8</t>
  </si>
  <si>
    <t>404023046</t>
  </si>
  <si>
    <t>"50 % rozchodníkového koberce" 5,8*0,15*0,50</t>
  </si>
  <si>
    <t>0,435*1,8 'Přepočtené koeficientem množství</t>
  </si>
  <si>
    <t>-550890543</t>
  </si>
  <si>
    <t>"20 % rozchodníkového koberce" 5,8*0,15*0,20</t>
  </si>
  <si>
    <t>181351004</t>
  </si>
  <si>
    <t>Rozprostření a urovnání ornice v rovině nebo ve svahu sklonu do 1:5 strojně při souvislé ploše do 100 m2, tl. vrstvy přes 200 do 250 mm</t>
  </si>
  <si>
    <t>-1649824651</t>
  </si>
  <si>
    <t>https://podminky.urs.cz/item/CS_URS_2025_01/181351004</t>
  </si>
  <si>
    <t>-1228863219</t>
  </si>
  <si>
    <t>"20 % záhonu pro zimolez" 10,92*0,25*0,20</t>
  </si>
  <si>
    <t>0,546*1,8 'Přepočtené koeficientem množství</t>
  </si>
  <si>
    <t>-686681897</t>
  </si>
  <si>
    <t>"30 % záhonu pro zimolez" 10,92*0,25*0,30</t>
  </si>
  <si>
    <t>184102112</t>
  </si>
  <si>
    <t>Výsadba dřeviny s balem do předem vyhloubené jamky se zalitím v rovině nebo na svahu do 1:5, při průměru balu přes 200 do 300 mm</t>
  </si>
  <si>
    <t>-1364669851</t>
  </si>
  <si>
    <t>https://podminky.urs.cz/item/CS_URS_2025_01/184102112</t>
  </si>
  <si>
    <t>02650300.R</t>
  </si>
  <si>
    <t>javor červený /Acer rubrum "October"/</t>
  </si>
  <si>
    <t>-1469268492</t>
  </si>
  <si>
    <t>184215133</t>
  </si>
  <si>
    <t>Ukotvení dřeviny kůly v rovině nebo na svahu do 1:5 třemi kůly, délky přes 2 do 3 m</t>
  </si>
  <si>
    <t>-958078807</t>
  </si>
  <si>
    <t>https://podminky.urs.cz/item/CS_URS_2025_01/184215133</t>
  </si>
  <si>
    <t>60591255</t>
  </si>
  <si>
    <t>kůl vyvazovací dřevěný impregnovaný D 8cm dl 2,5m</t>
  </si>
  <si>
    <t>-1481030462</t>
  </si>
  <si>
    <t>184813511</t>
  </si>
  <si>
    <t>Chemické odplevelení půdy před založením kultury, trávníku nebo zpevněných ploch ručně o jakékoli výměře postřikem na široko v rovině nebo na svahu do 1:5</t>
  </si>
  <si>
    <t>1644077854</t>
  </si>
  <si>
    <t>https://podminky.urs.cz/item/CS_URS_2025_01/184813511</t>
  </si>
  <si>
    <t>181451131</t>
  </si>
  <si>
    <t>Založení trávníku na půdě předem připravené plochy přes 1000 m2 výsevem včetně utažení parkového v rovině nebo na svahu do 1:5</t>
  </si>
  <si>
    <t>-192716872</t>
  </si>
  <si>
    <t>https://podminky.urs.cz/item/CS_URS_2025_01/181451131</t>
  </si>
  <si>
    <t>00572410</t>
  </si>
  <si>
    <t>osivo směs travní parková</t>
  </si>
  <si>
    <t>-2023462729</t>
  </si>
  <si>
    <t>2,62*0,03 'Přepočtené koeficientem množství</t>
  </si>
  <si>
    <t>183211312</t>
  </si>
  <si>
    <t>Výsadba květin do připravené půdy se zalitím do připravené půdy, se zalitím trvalek prostokořenných</t>
  </si>
  <si>
    <t>-1064180256</t>
  </si>
  <si>
    <t>https://podminky.urs.cz/item/CS_URS_2025_01/183211312</t>
  </si>
  <si>
    <t>00570010.R</t>
  </si>
  <si>
    <t>koberec rozchodníkový</t>
  </si>
  <si>
    <t>856125287</t>
  </si>
  <si>
    <t>Poznámka k položce:_x000d_
1,2m2/role</t>
  </si>
  <si>
    <t>5,9*1,02 'Přepočtené koeficientem množství</t>
  </si>
  <si>
    <t>183211322</t>
  </si>
  <si>
    <t>Výsadba květin do připravené půdy se zalitím do připravené půdy, se zalitím květin krytokořenných o průměru kontejneru přes 80 do 120 mm</t>
  </si>
  <si>
    <t>1825847359</t>
  </si>
  <si>
    <t>https://podminky.urs.cz/item/CS_URS_2025_01/183211322</t>
  </si>
  <si>
    <t>02652025.R</t>
  </si>
  <si>
    <t>zimolez fialový /Lonicera pileata "Moss Green"/</t>
  </si>
  <si>
    <t>-821102131</t>
  </si>
  <si>
    <t>184911421</t>
  </si>
  <si>
    <t>Mulčování vysazených rostlin mulčovací kůrou, tl. do 100 mm v rovině nebo na svahu do 1:5</t>
  </si>
  <si>
    <t>1859473391</t>
  </si>
  <si>
    <t>https://podminky.urs.cz/item/CS_URS_2025_01/184911421</t>
  </si>
  <si>
    <t xml:space="preserve">"výsadbová jáma stromy"  3,14*0,75*0,75*1</t>
  </si>
  <si>
    <t>10391100</t>
  </si>
  <si>
    <t>kůra mulčovací VL</t>
  </si>
  <si>
    <t>-696212097</t>
  </si>
  <si>
    <t>12,686*0,103 'Přepočtené koeficientem množství</t>
  </si>
  <si>
    <t>185804311</t>
  </si>
  <si>
    <t>Zalití rostlin vodou plochy záhonů jednotlivě do 20 m2</t>
  </si>
  <si>
    <t>1043914958</t>
  </si>
  <si>
    <t>https://podminky.urs.cz/item/CS_URS_2025_01/185804311</t>
  </si>
  <si>
    <t>"záhony - 20l/m2" 20*17/1000</t>
  </si>
  <si>
    <t>185851121</t>
  </si>
  <si>
    <t>Dovoz vody pro zálivku rostlin na vzdálenost do 1000 m</t>
  </si>
  <si>
    <t>-1611232827</t>
  </si>
  <si>
    <t>https://podminky.urs.cz/item/CS_URS_2025_01/185851121</t>
  </si>
  <si>
    <t>"stromy - 30l+50l/strom - 2x" ((30*1)+(50*1))/1000</t>
  </si>
  <si>
    <t>"rozchodníkový záhon - 20l/m2 -2x" 20*6*2/1000</t>
  </si>
  <si>
    <t>"záhon pro zimolez - 20l/m2 -2x" 20*11*2/1000</t>
  </si>
  <si>
    <t>"trávník - 10l/1m2 - 2x" 10*3*2/1000</t>
  </si>
  <si>
    <t>998231411</t>
  </si>
  <si>
    <t>Přesun hmot pro sadovnické a krajinářské úpravy ručně (bez užití mechanizace) dopravní vzdálenost do 100 m</t>
  </si>
  <si>
    <t>-98090373</t>
  </si>
  <si>
    <t>https://podminky.urs.cz/item/CS_URS_2025_01/998231411</t>
  </si>
  <si>
    <t>VRN - Vedlejší rozpočtové náklady</t>
  </si>
  <si>
    <t xml:space="preserve">    VRN1 - Průzkumné, geodetické a projektové práce</t>
  </si>
  <si>
    <t xml:space="preserve">    VRN2 - Příprava staveniště</t>
  </si>
  <si>
    <t xml:space="preserve">    VRN3 - Zařízení staveniště</t>
  </si>
  <si>
    <t xml:space="preserve">    VRN4 - Inženýrská činnost</t>
  </si>
  <si>
    <t xml:space="preserve">    VRN7 - Provozní vlivy</t>
  </si>
  <si>
    <t>938908411.R</t>
  </si>
  <si>
    <t>Čištění vozovek splachováním vodou povrchu podkladu nebo krytu živičného, betonového nebo dlážděného</t>
  </si>
  <si>
    <t>kpl</t>
  </si>
  <si>
    <t>-870344570</t>
  </si>
  <si>
    <t>Poznámka k položce:_x000d_
Čištění bude prováděno při znečištění přiléhlých komunikací.</t>
  </si>
  <si>
    <t>VRN1</t>
  </si>
  <si>
    <t>Průzkumné, geodetické a projektové práce</t>
  </si>
  <si>
    <t>012103000</t>
  </si>
  <si>
    <t>Geodetické práce před výstavbou</t>
  </si>
  <si>
    <t>-141820508</t>
  </si>
  <si>
    <t>https://podminky.urs.cz/item/CS_URS_2025_01/012103000</t>
  </si>
  <si>
    <t>Poznámka k položce:_x000d_
Veškeré geodetické činnosti spojené s vytýčením stavebních objektů, inženýrských objektů a inženýrských sítí (vč. úhrady za jejich vytýčení). Geodetické vytýčení staveniště v terénu před zahájením stavebních prací (směrově, výškově).</t>
  </si>
  <si>
    <t>012203000</t>
  </si>
  <si>
    <t>Geodetické práce při provádění stavby</t>
  </si>
  <si>
    <t>786642583</t>
  </si>
  <si>
    <t>https://podminky.urs.cz/item/CS_URS_2025_01/012203000</t>
  </si>
  <si>
    <t xml:space="preserve">Poznámka k položce:_x000d_
Veškeré geodetické činnosti spojené s vytýčením stavebních objektů, inženýrských objektů a inženýrských sítí při provádění stavby. Zhotovitel si prověří (zejména výškově) vedení  stávávajích inženýrských sítí pro napojení.</t>
  </si>
  <si>
    <t>012303000</t>
  </si>
  <si>
    <t>Geodetické práce po výstavbě</t>
  </si>
  <si>
    <t>1323834510</t>
  </si>
  <si>
    <t>https://podminky.urs.cz/item/CS_URS_2025_01/012303000</t>
  </si>
  <si>
    <t>Poznámka k položce:_x000d_
Veškeré geodetické činnosti spojené se zdokumentováním skutečného provedení stavby stavebních objektů, inženýrských objektů a inženýrských sítí. Geodetické zaměření provést ve III. třídě přesnosti ve formátu .dgn V7 (Microstation). Výstupy za jednotlivé sítě budou v samostatných souborech (různí spráci sítí jednotlivých sítí) + ke každé síti bude ještě tištěný formát ve 3 paré.</t>
  </si>
  <si>
    <t>012403000</t>
  </si>
  <si>
    <t>Kartografické práce</t>
  </si>
  <si>
    <t>-764526779</t>
  </si>
  <si>
    <t>https://podminky.urs.cz/item/CS_URS_2025_01/012403000</t>
  </si>
  <si>
    <t>Poznámka k položce:_x000d_
Vypracování geometrického plánu pro katastrální úřad.</t>
  </si>
  <si>
    <t>013254000</t>
  </si>
  <si>
    <t>Dokumentace skutečného provedení stavby</t>
  </si>
  <si>
    <t>-456698925</t>
  </si>
  <si>
    <t>https://podminky.urs.cz/item/CS_URS_2025_01/013254000</t>
  </si>
  <si>
    <t>Poznámka k položce:_x000d_
Vyhotovení dokumentace skutečného provedení stavby v rozsahu a podrobnosti dle zadávací dokumentace. Dodavatel provádí tyto projekční práce průběžně po celou dobu realizace stavby - 4 vyhotovení v tištěné podobě a 1 vyhotovení v el. podobě na CD.</t>
  </si>
  <si>
    <t>013294000</t>
  </si>
  <si>
    <t>Ostatní dokumentace doklady pro kolaudaci</t>
  </si>
  <si>
    <t>-1629683600</t>
  </si>
  <si>
    <t>https://podminky.urs.cz/item/CS_URS_2025_01/013294000</t>
  </si>
  <si>
    <t xml:space="preserve">Poznámka k položce:_x000d_
Veškeré jiné administrativní a správní úkony vyplývající ze zadávací dokumentace veřejné zakázky nutné k řádnému dokončení  a předání díla.</t>
  </si>
  <si>
    <t>VRN2</t>
  </si>
  <si>
    <t>Příprava staveniště</t>
  </si>
  <si>
    <t>022002000</t>
  </si>
  <si>
    <t>Ochrana stávajících inženýrských sítí před poškozením</t>
  </si>
  <si>
    <t>-1035725488</t>
  </si>
  <si>
    <t>https://podminky.urs.cz/item/CS_URS_2025_01/022002000</t>
  </si>
  <si>
    <t xml:space="preserve">Poznámka k položce:_x000d_
Součástí položky jsou:         _x000d_
- popřípadě náklady na koordinaci přeložení či ochrany sítí se správci jednotlivých sítí  _x000d_
- náklady na zřízení ochrany dřevin.</t>
  </si>
  <si>
    <t>VRN3</t>
  </si>
  <si>
    <t>Zařízení staveniště</t>
  </si>
  <si>
    <t>030001000</t>
  </si>
  <si>
    <t>1024</t>
  </si>
  <si>
    <t>-1806553445</t>
  </si>
  <si>
    <t>https://podminky.urs.cz/item/CS_URS_2025_01/030001000</t>
  </si>
  <si>
    <t>VRN4</t>
  </si>
  <si>
    <t>Inženýrská činnost</t>
  </si>
  <si>
    <t>042503000</t>
  </si>
  <si>
    <t>Plán BOZP na staveništi</t>
  </si>
  <si>
    <t>-621430050</t>
  </si>
  <si>
    <t>https://podminky.urs.cz/item/CS_URS_2025_01/042503000</t>
  </si>
  <si>
    <t xml:space="preserve">Poznámka k položce:_x000d_
Součástí položky jsou zejména náklady na:  _x000d_
- vypracování plánu BOZP dodavatelem stavby _x000d_
- koordinace s pracovníkem BOZP investora.</t>
  </si>
  <si>
    <t>043103000R00</t>
  </si>
  <si>
    <t>Zkoušky bez rozlišení - zkouška modulu přetvárnosti</t>
  </si>
  <si>
    <t>-426350773</t>
  </si>
  <si>
    <t>https://podminky.urs.cz/item/CS_URS_2025_01/043103000R00</t>
  </si>
  <si>
    <t>Poznámka k položce:_x000d_
Jedná se o kontrolní zkoušku pro potřebu objednatele. Povinné zkoušky k jednotlivýcm konstrukčním vrstvám, včetně zemního tělesa komunikace v rozsahu dle platných ČSN. ČSN jsou zahrnuty v příslušných položkách.</t>
  </si>
  <si>
    <t>043103000R01</t>
  </si>
  <si>
    <t>Zkoušky bez rozlišení - zkouška míry zhutnění</t>
  </si>
  <si>
    <t>1304281313</t>
  </si>
  <si>
    <t>https://podminky.urs.cz/item/CS_URS_2025_01/043103000R01</t>
  </si>
  <si>
    <t>Poznámka k položce:_x000d_
Jedná se o kontrolní zkoušku pro potřebu objednatele. Povinné zkoušky k jednotlivým konstrukčním vrstvám, včetně zemního tělesa komunikace v rozsahu dle platných ČSN. ČSN jsou zahrnuty v příslušných položkách.</t>
  </si>
  <si>
    <t>VRN7</t>
  </si>
  <si>
    <t>Provozní vlivy</t>
  </si>
  <si>
    <t>071203000</t>
  </si>
  <si>
    <t>Provoz dalšího subjektu</t>
  </si>
  <si>
    <t>-1068516161</t>
  </si>
  <si>
    <t>https://podminky.urs.cz/item/CS_URS_2025_01/071203000</t>
  </si>
  <si>
    <t>Poznámka k položce:_x000d_
Součástí položky jsou zejména náklady na: _x000d_
- zajištění asistence správce sítí.</t>
  </si>
  <si>
    <t>072103001</t>
  </si>
  <si>
    <t>Projednání DIO a zajištění DIR komunikace II.a III. třídy</t>
  </si>
  <si>
    <t>1474198444</t>
  </si>
  <si>
    <t>https://podminky.urs.cz/item/CS_URS_2025_01/072103001</t>
  </si>
  <si>
    <t xml:space="preserve">Poznámka k položce:_x000d_
Součástí položky jsou zejména náklady na:  _x000d_
- zpracování realizačního DIO _x000d_
- zajištění vydání všech potřebných rozhodnutí a stanovení pro přechodnou úpravu provozu na pozemních komunikacích dle zpracované PD a dle vyjádření dotčených orgánů.</t>
  </si>
  <si>
    <t>072103011</t>
  </si>
  <si>
    <t>Zajištění DIO komunikace II. a III. třídy - jednoduché el. vedení</t>
  </si>
  <si>
    <t>1244189249</t>
  </si>
  <si>
    <t>https://podminky.urs.cz/item/CS_URS_2025_01/072103011</t>
  </si>
  <si>
    <t xml:space="preserve">Poznámka k položce:_x000d_
Součástí položky jsou zejména náklady na:_x000d_
 - montáž, pronájem  a demontáž dočasných dopravních značek kompletních.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</si>
  <si>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</si>
  <si>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</si>
  <si>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</si>
  <si>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</si>
  <si>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stavby </t>
    </r>
    <r>
      <rPr>
        <rFont val="Arial CE"/>
        <charset val="238"/>
        <color auto="1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</si>
  <si>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stavby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</si>
  <si>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</si>
  <si>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</si>
  <si>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stavby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</si>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</sst>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52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i/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family val="0"/>
      <charset val="238"/>
    </font>
    <font>
      <sz val="8"/>
      <name val="Arial CE"/>
      <family val="0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50" fillId="0" borderId="0" applyNumberFormat="0" applyFill="0" applyBorder="0" applyAlignment="0" applyProtection="0"/>
  </cellStyleXfs>
  <cellXfs count="353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6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top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7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4" fontId="17" fillId="0" borderId="6" xfId="0" applyNumberFormat="1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8" fillId="0" borderId="0" xfId="0" applyNumberFormat="1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4" xfId="0" applyFont="1" applyBorder="1" applyAlignment="1">
      <alignment vertical="center"/>
    </xf>
    <xf numFmtId="0" fontId="17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19" fillId="0" borderId="12" xfId="0" applyFont="1" applyBorder="1" applyAlignment="1">
      <alignment horizontal="center" vertical="center"/>
    </xf>
    <xf numFmtId="0" fontId="19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0" fillId="0" borderId="15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20" fillId="0" borderId="15" xfId="0" applyFont="1" applyBorder="1" applyAlignment="1" applyProtection="1">
      <alignment horizontal="left" vertical="center"/>
    </xf>
    <xf numFmtId="0" fontId="20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21" fillId="4" borderId="7" xfId="0" applyFont="1" applyFill="1" applyBorder="1" applyAlignment="1" applyProtection="1">
      <alignment horizontal="center" vertical="center"/>
    </xf>
    <xf numFmtId="0" fontId="21" fillId="4" borderId="8" xfId="0" applyFont="1" applyFill="1" applyBorder="1" applyAlignment="1" applyProtection="1">
      <alignment horizontal="left" vertical="center"/>
    </xf>
    <xf numFmtId="0" fontId="0" fillId="4" borderId="8" xfId="0" applyFont="1" applyFill="1" applyBorder="1" applyAlignment="1" applyProtection="1">
      <alignment vertical="center"/>
    </xf>
    <xf numFmtId="0" fontId="21" fillId="4" borderId="8" xfId="0" applyFont="1" applyFill="1" applyBorder="1" applyAlignment="1" applyProtection="1">
      <alignment horizontal="center" vertical="center"/>
    </xf>
    <xf numFmtId="0" fontId="21" fillId="4" borderId="8" xfId="0" applyFont="1" applyFill="1" applyBorder="1" applyAlignment="1" applyProtection="1">
      <alignment horizontal="right" vertical="center"/>
    </xf>
    <xf numFmtId="0" fontId="21" fillId="4" borderId="9" xfId="0" applyFont="1" applyFill="1" applyBorder="1" applyAlignment="1" applyProtection="1">
      <alignment horizontal="center" vertical="center"/>
    </xf>
    <xf numFmtId="0" fontId="22" fillId="0" borderId="17" xfId="0" applyFont="1" applyBorder="1" applyAlignment="1" applyProtection="1">
      <alignment horizontal="center" vertical="center" wrapText="1"/>
    </xf>
    <xf numFmtId="0" fontId="22" fillId="0" borderId="18" xfId="0" applyFont="1" applyBorder="1" applyAlignment="1" applyProtection="1">
      <alignment horizontal="center" vertical="center" wrapText="1"/>
    </xf>
    <xf numFmtId="0" fontId="22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3" fillId="0" borderId="0" xfId="0" applyFont="1" applyAlignment="1" applyProtection="1">
      <alignment horizontal="left" vertical="center"/>
    </xf>
    <xf numFmtId="0" fontId="23" fillId="0" borderId="0" xfId="0" applyFont="1" applyAlignment="1" applyProtection="1">
      <alignment vertical="center"/>
    </xf>
    <xf numFmtId="4" fontId="23" fillId="0" borderId="0" xfId="0" applyNumberFormat="1" applyFont="1" applyAlignment="1" applyProtection="1">
      <alignment horizontal="right" vertical="center"/>
    </xf>
    <xf numFmtId="4" fontId="23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19" fillId="0" borderId="15" xfId="0" applyNumberFormat="1" applyFont="1" applyBorder="1" applyAlignment="1" applyProtection="1">
      <alignment vertical="center"/>
    </xf>
    <xf numFmtId="4" fontId="19" fillId="0" borderId="0" xfId="0" applyNumberFormat="1" applyFont="1" applyBorder="1" applyAlignment="1" applyProtection="1">
      <alignment vertical="center"/>
    </xf>
    <xf numFmtId="166" fontId="19" fillId="0" borderId="0" xfId="0" applyNumberFormat="1" applyFont="1" applyBorder="1" applyAlignment="1" applyProtection="1">
      <alignment vertical="center"/>
    </xf>
    <xf numFmtId="4" fontId="19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26" fillId="0" borderId="0" xfId="0" applyFont="1" applyAlignment="1" applyProtection="1">
      <alignment horizontal="left" vertical="center" wrapText="1"/>
    </xf>
    <xf numFmtId="0" fontId="27" fillId="0" borderId="0" xfId="0" applyFont="1" applyAlignment="1" applyProtection="1">
      <alignment vertical="center"/>
    </xf>
    <xf numFmtId="4" fontId="27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8" fillId="0" borderId="15" xfId="0" applyNumberFormat="1" applyFont="1" applyBorder="1" applyAlignment="1" applyProtection="1">
      <alignment vertical="center"/>
    </xf>
    <xf numFmtId="4" fontId="28" fillId="0" borderId="0" xfId="0" applyNumberFormat="1" applyFont="1" applyBorder="1" applyAlignment="1" applyProtection="1">
      <alignment vertical="center"/>
    </xf>
    <xf numFmtId="166" fontId="28" fillId="0" borderId="0" xfId="0" applyNumberFormat="1" applyFont="1" applyBorder="1" applyAlignment="1" applyProtection="1">
      <alignment vertical="center"/>
    </xf>
    <xf numFmtId="4" fontId="28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8" fillId="0" borderId="20" xfId="0" applyNumberFormat="1" applyFont="1" applyBorder="1" applyAlignment="1" applyProtection="1">
      <alignment vertical="center"/>
    </xf>
    <xf numFmtId="4" fontId="28" fillId="0" borderId="21" xfId="0" applyNumberFormat="1" applyFont="1" applyBorder="1" applyAlignment="1" applyProtection="1">
      <alignment vertical="center"/>
    </xf>
    <xf numFmtId="166" fontId="28" fillId="0" borderId="21" xfId="0" applyNumberFormat="1" applyFont="1" applyBorder="1" applyAlignment="1" applyProtection="1">
      <alignment vertical="center"/>
    </xf>
    <xf numFmtId="4" fontId="28" fillId="0" borderId="22" xfId="0" applyNumberFormat="1" applyFont="1" applyBorder="1" applyAlignment="1" applyProtection="1">
      <alignment vertical="center"/>
    </xf>
    <xf numFmtId="0" fontId="0" fillId="0" borderId="2" xfId="0" applyBorder="1"/>
    <xf numFmtId="0" fontId="0" fillId="0" borderId="3" xfId="0" applyBorder="1"/>
    <xf numFmtId="0" fontId="13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23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0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1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1" fillId="4" borderId="0" xfId="0" applyFont="1" applyFill="1" applyAlignment="1" applyProtection="1">
      <alignment horizontal="right" vertical="center"/>
    </xf>
    <xf numFmtId="0" fontId="30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1" fillId="4" borderId="17" xfId="0" applyFont="1" applyFill="1" applyBorder="1" applyAlignment="1" applyProtection="1">
      <alignment horizontal="center" vertical="center" wrapText="1"/>
    </xf>
    <xf numFmtId="0" fontId="21" fillId="4" borderId="18" xfId="0" applyFont="1" applyFill="1" applyBorder="1" applyAlignment="1" applyProtection="1">
      <alignment horizontal="center" vertical="center" wrapText="1"/>
    </xf>
    <xf numFmtId="0" fontId="21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3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1" fillId="0" borderId="13" xfId="0" applyNumberFormat="1" applyFont="1" applyBorder="1" applyAlignment="1" applyProtection="1"/>
    <xf numFmtId="166" fontId="31" fillId="0" borderId="14" xfId="0" applyNumberFormat="1" applyFont="1" applyBorder="1" applyAlignment="1" applyProtection="1"/>
    <xf numFmtId="4" fontId="32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1" fillId="0" borderId="23" xfId="0" applyFont="1" applyBorder="1" applyAlignment="1" applyProtection="1">
      <alignment horizontal="center" vertical="center"/>
    </xf>
    <xf numFmtId="49" fontId="21" fillId="0" borderId="23" xfId="0" applyNumberFormat="1" applyFont="1" applyBorder="1" applyAlignment="1" applyProtection="1">
      <alignment horizontal="left" vertical="center" wrapText="1"/>
    </xf>
    <xf numFmtId="0" fontId="21" fillId="0" borderId="23" xfId="0" applyFont="1" applyBorder="1" applyAlignment="1" applyProtection="1">
      <alignment horizontal="left" vertical="center" wrapText="1"/>
    </xf>
    <xf numFmtId="0" fontId="21" fillId="0" borderId="23" xfId="0" applyFont="1" applyBorder="1" applyAlignment="1" applyProtection="1">
      <alignment horizontal="center" vertical="center" wrapText="1"/>
    </xf>
    <xf numFmtId="167" fontId="21" fillId="0" borderId="23" xfId="0" applyNumberFormat="1" applyFont="1" applyBorder="1" applyAlignment="1" applyProtection="1">
      <alignment vertical="center"/>
    </xf>
    <xf numFmtId="4" fontId="21" fillId="2" borderId="23" xfId="0" applyNumberFormat="1" applyFont="1" applyFill="1" applyBorder="1" applyAlignment="1" applyProtection="1">
      <alignment vertical="center"/>
      <protection locked="0"/>
    </xf>
    <xf numFmtId="4" fontId="21" fillId="0" borderId="23" xfId="0" applyNumberFormat="1" applyFont="1" applyBorder="1" applyAlignment="1" applyProtection="1">
      <alignment vertical="center"/>
    </xf>
    <xf numFmtId="0" fontId="22" fillId="2" borderId="15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 applyProtection="1">
      <alignment horizontal="center" vertical="center"/>
    </xf>
    <xf numFmtId="166" fontId="22" fillId="0" borderId="0" xfId="0" applyNumberFormat="1" applyFont="1" applyBorder="1" applyAlignment="1" applyProtection="1">
      <alignment vertical="center"/>
    </xf>
    <xf numFmtId="166" fontId="22" fillId="0" borderId="16" xfId="0" applyNumberFormat="1" applyFont="1" applyBorder="1" applyAlignment="1" applyProtection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3" fillId="0" borderId="0" xfId="0" applyFont="1" applyAlignment="1" applyProtection="1">
      <alignment horizontal="left" vertical="center"/>
    </xf>
    <xf numFmtId="0" fontId="34" fillId="0" borderId="0" xfId="1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5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36" fillId="0" borderId="0" xfId="0" applyFont="1" applyAlignment="1" applyProtection="1">
      <alignment vertical="center" wrapText="1"/>
    </xf>
    <xf numFmtId="0" fontId="37" fillId="0" borderId="23" xfId="0" applyFont="1" applyBorder="1" applyAlignment="1" applyProtection="1">
      <alignment horizontal="center" vertical="center"/>
    </xf>
    <xf numFmtId="49" fontId="37" fillId="0" borderId="23" xfId="0" applyNumberFormat="1" applyFont="1" applyBorder="1" applyAlignment="1" applyProtection="1">
      <alignment horizontal="left" vertical="center" wrapText="1"/>
    </xf>
    <xf numFmtId="0" fontId="37" fillId="0" borderId="23" xfId="0" applyFont="1" applyBorder="1" applyAlignment="1" applyProtection="1">
      <alignment horizontal="left" vertical="center" wrapText="1"/>
    </xf>
    <xf numFmtId="0" fontId="37" fillId="0" borderId="23" xfId="0" applyFont="1" applyBorder="1" applyAlignment="1" applyProtection="1">
      <alignment horizontal="center" vertical="center" wrapText="1"/>
    </xf>
    <xf numFmtId="167" fontId="37" fillId="0" borderId="23" xfId="0" applyNumberFormat="1" applyFont="1" applyBorder="1" applyAlignment="1" applyProtection="1">
      <alignment vertical="center"/>
    </xf>
    <xf numFmtId="4" fontId="37" fillId="2" borderId="23" xfId="0" applyNumberFormat="1" applyFont="1" applyFill="1" applyBorder="1" applyAlignment="1" applyProtection="1">
      <alignment vertical="center"/>
      <protection locked="0"/>
    </xf>
    <xf numFmtId="4" fontId="37" fillId="0" borderId="23" xfId="0" applyNumberFormat="1" applyFont="1" applyBorder="1" applyAlignment="1" applyProtection="1">
      <alignment vertical="center"/>
    </xf>
    <xf numFmtId="0" fontId="38" fillId="0" borderId="4" xfId="0" applyFont="1" applyBorder="1" applyAlignment="1">
      <alignment vertical="center"/>
    </xf>
    <xf numFmtId="0" fontId="37" fillId="2" borderId="15" xfId="0" applyFont="1" applyFill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0" fillId="0" borderId="0" xfId="0" applyAlignment="1">
      <alignment vertical="top"/>
    </xf>
    <xf numFmtId="0" fontId="39" fillId="0" borderId="24" xfId="0" applyFont="1" applyBorder="1" applyAlignment="1">
      <alignment vertical="center" wrapText="1"/>
    </xf>
    <xf numFmtId="0" fontId="39" fillId="0" borderId="25" xfId="0" applyFont="1" applyBorder="1" applyAlignment="1">
      <alignment vertical="center" wrapText="1"/>
    </xf>
    <xf numFmtId="0" fontId="39" fillId="0" borderId="26" xfId="0" applyFont="1" applyBorder="1" applyAlignment="1">
      <alignment vertical="center" wrapText="1"/>
    </xf>
    <xf numFmtId="0" fontId="39" fillId="0" borderId="27" xfId="0" applyFont="1" applyBorder="1" applyAlignment="1">
      <alignment horizontal="center" vertical="center" wrapText="1"/>
    </xf>
    <xf numFmtId="0" fontId="40" fillId="0" borderId="1" xfId="0" applyFont="1" applyBorder="1" applyAlignment="1">
      <alignment horizontal="center" vertical="center" wrapText="1"/>
    </xf>
    <xf numFmtId="0" fontId="39" fillId="0" borderId="28" xfId="0" applyFont="1" applyBorder="1" applyAlignment="1">
      <alignment horizontal="center" vertical="center" wrapText="1"/>
    </xf>
    <xf numFmtId="0" fontId="39" fillId="0" borderId="27" xfId="0" applyFont="1" applyBorder="1" applyAlignment="1">
      <alignment vertical="center" wrapText="1"/>
    </xf>
    <xf numFmtId="0" fontId="41" fillId="0" borderId="29" xfId="0" applyFont="1" applyBorder="1" applyAlignment="1">
      <alignment horizontal="left" wrapText="1"/>
    </xf>
    <xf numFmtId="0" fontId="39" fillId="0" borderId="28" xfId="0" applyFont="1" applyBorder="1" applyAlignment="1">
      <alignment vertical="center" wrapText="1"/>
    </xf>
    <xf numFmtId="0" fontId="41" fillId="0" borderId="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center" wrapText="1"/>
    </xf>
    <xf numFmtId="0" fontId="43" fillId="0" borderId="27" xfId="0" applyFont="1" applyBorder="1" applyAlignment="1">
      <alignment vertical="center" wrapText="1"/>
    </xf>
    <xf numFmtId="0" fontId="42" fillId="0" borderId="1" xfId="0" applyFont="1" applyBorder="1" applyAlignment="1">
      <alignment vertical="center" wrapText="1"/>
    </xf>
    <xf numFmtId="0" fontId="42" fillId="0" borderId="1" xfId="0" applyFont="1" applyBorder="1" applyAlignment="1">
      <alignment horizontal="left" vertical="center"/>
    </xf>
    <xf numFmtId="0" fontId="42" fillId="0" borderId="1" xfId="0" applyFont="1" applyBorder="1" applyAlignment="1">
      <alignment vertical="center"/>
    </xf>
    <xf numFmtId="49" fontId="42" fillId="0" borderId="1" xfId="0" applyNumberFormat="1" applyFont="1" applyBorder="1" applyAlignment="1">
      <alignment horizontal="left" vertical="center" wrapText="1"/>
    </xf>
    <xf numFmtId="49" fontId="42" fillId="0" borderId="1" xfId="0" applyNumberFormat="1" applyFont="1" applyBorder="1" applyAlignment="1">
      <alignment vertical="center" wrapText="1"/>
    </xf>
    <xf numFmtId="0" fontId="39" fillId="0" borderId="30" xfId="0" applyFont="1" applyBorder="1" applyAlignment="1">
      <alignment vertical="center" wrapText="1"/>
    </xf>
    <xf numFmtId="0" fontId="44" fillId="0" borderId="29" xfId="0" applyFont="1" applyBorder="1" applyAlignment="1">
      <alignment vertical="center" wrapText="1"/>
    </xf>
    <xf numFmtId="0" fontId="39" fillId="0" borderId="31" xfId="0" applyFont="1" applyBorder="1" applyAlignment="1">
      <alignment vertical="center" wrapText="1"/>
    </xf>
    <xf numFmtId="0" fontId="39" fillId="0" borderId="1" xfId="0" applyFont="1" applyBorder="1" applyAlignment="1">
      <alignment vertical="top"/>
    </xf>
    <xf numFmtId="0" fontId="39" fillId="0" borderId="0" xfId="0" applyFont="1" applyAlignment="1">
      <alignment vertical="top"/>
    </xf>
    <xf numFmtId="0" fontId="39" fillId="0" borderId="24" xfId="0" applyFont="1" applyBorder="1" applyAlignment="1">
      <alignment horizontal="left" vertical="center"/>
    </xf>
    <xf numFmtId="0" fontId="39" fillId="0" borderId="25" xfId="0" applyFont="1" applyBorder="1" applyAlignment="1">
      <alignment horizontal="left" vertical="center"/>
    </xf>
    <xf numFmtId="0" fontId="39" fillId="0" borderId="26" xfId="0" applyFont="1" applyBorder="1" applyAlignment="1">
      <alignment horizontal="left" vertical="center"/>
    </xf>
    <xf numFmtId="0" fontId="39" fillId="0" borderId="27" xfId="0" applyFont="1" applyBorder="1" applyAlignment="1">
      <alignment horizontal="left" vertical="center"/>
    </xf>
    <xf numFmtId="0" fontId="40" fillId="0" borderId="1" xfId="0" applyFont="1" applyBorder="1" applyAlignment="1">
      <alignment horizontal="center" vertical="center"/>
    </xf>
    <xf numFmtId="0" fontId="39" fillId="0" borderId="28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/>
    </xf>
    <xf numFmtId="0" fontId="45" fillId="0" borderId="0" xfId="0" applyFont="1" applyAlignment="1">
      <alignment horizontal="left" vertical="center"/>
    </xf>
    <xf numFmtId="0" fontId="41" fillId="0" borderId="29" xfId="0" applyFont="1" applyBorder="1" applyAlignment="1">
      <alignment horizontal="left" vertical="center"/>
    </xf>
    <xf numFmtId="0" fontId="41" fillId="0" borderId="29" xfId="0" applyFont="1" applyBorder="1" applyAlignment="1">
      <alignment horizontal="center" vertical="center"/>
    </xf>
    <xf numFmtId="0" fontId="45" fillId="0" borderId="29" xfId="0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3" fillId="0" borderId="0" xfId="0" applyFont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2" fillId="0" borderId="1" xfId="0" applyFont="1" applyBorder="1" applyAlignment="1">
      <alignment horizontal="center" vertical="center"/>
    </xf>
    <xf numFmtId="0" fontId="42" fillId="0" borderId="0" xfId="0" applyFont="1" applyAlignment="1">
      <alignment horizontal="left" vertical="center"/>
    </xf>
    <xf numFmtId="0" fontId="43" fillId="0" borderId="27" xfId="0" applyFont="1" applyBorder="1" applyAlignment="1">
      <alignment horizontal="left" vertical="center"/>
    </xf>
    <xf numFmtId="0" fontId="42" fillId="0" borderId="1" xfId="0" applyFont="1" applyFill="1" applyBorder="1" applyAlignment="1">
      <alignment horizontal="left" vertical="center"/>
    </xf>
    <xf numFmtId="0" fontId="42" fillId="0" borderId="1" xfId="0" applyFont="1" applyFill="1" applyBorder="1" applyAlignment="1">
      <alignment horizontal="center" vertical="center"/>
    </xf>
    <xf numFmtId="0" fontId="39" fillId="0" borderId="30" xfId="0" applyFont="1" applyBorder="1" applyAlignment="1">
      <alignment horizontal="left" vertical="center"/>
    </xf>
    <xf numFmtId="0" fontId="44" fillId="0" borderId="29" xfId="0" applyFont="1" applyBorder="1" applyAlignment="1">
      <alignment horizontal="left" vertical="center"/>
    </xf>
    <xf numFmtId="0" fontId="39" fillId="0" borderId="31" xfId="0" applyFont="1" applyBorder="1" applyAlignment="1">
      <alignment horizontal="left" vertical="center"/>
    </xf>
    <xf numFmtId="0" fontId="39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3" fillId="0" borderId="29" xfId="0" applyFont="1" applyBorder="1" applyAlignment="1">
      <alignment horizontal="left" vertical="center"/>
    </xf>
    <xf numFmtId="0" fontId="39" fillId="0" borderId="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center" vertical="center" wrapText="1"/>
    </xf>
    <xf numFmtId="0" fontId="39" fillId="0" borderId="24" xfId="0" applyFont="1" applyBorder="1" applyAlignment="1">
      <alignment horizontal="left" vertical="center" wrapText="1"/>
    </xf>
    <xf numFmtId="0" fontId="39" fillId="0" borderId="25" xfId="0" applyFont="1" applyBorder="1" applyAlignment="1">
      <alignment horizontal="left" vertical="center" wrapText="1"/>
    </xf>
    <xf numFmtId="0" fontId="39" fillId="0" borderId="26" xfId="0" applyFont="1" applyBorder="1" applyAlignment="1">
      <alignment horizontal="left" vertical="center" wrapText="1"/>
    </xf>
    <xf numFmtId="0" fontId="39" fillId="0" borderId="27" xfId="0" applyFont="1" applyBorder="1" applyAlignment="1">
      <alignment horizontal="left" vertical="center" wrapText="1"/>
    </xf>
    <xf numFmtId="0" fontId="39" fillId="0" borderId="28" xfId="0" applyFont="1" applyBorder="1" applyAlignment="1">
      <alignment horizontal="left" vertical="center" wrapText="1"/>
    </xf>
    <xf numFmtId="0" fontId="45" fillId="0" borderId="27" xfId="0" applyFont="1" applyBorder="1" applyAlignment="1">
      <alignment horizontal="left" vertical="center" wrapText="1"/>
    </xf>
    <xf numFmtId="0" fontId="45" fillId="0" borderId="28" xfId="0" applyFont="1" applyBorder="1" applyAlignment="1">
      <alignment horizontal="left" vertical="center" wrapText="1"/>
    </xf>
    <xf numFmtId="0" fontId="43" fillId="0" borderId="27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/>
    </xf>
    <xf numFmtId="0" fontId="43" fillId="0" borderId="28" xfId="0" applyFont="1" applyBorder="1" applyAlignment="1">
      <alignment horizontal="left" vertical="center" wrapText="1"/>
    </xf>
    <xf numFmtId="0" fontId="43" fillId="0" borderId="28" xfId="0" applyFont="1" applyBorder="1" applyAlignment="1">
      <alignment horizontal="left" vertical="center"/>
    </xf>
    <xf numFmtId="0" fontId="43" fillId="0" borderId="30" xfId="0" applyFont="1" applyBorder="1" applyAlignment="1">
      <alignment horizontal="left" vertical="center" wrapText="1"/>
    </xf>
    <xf numFmtId="0" fontId="43" fillId="0" borderId="29" xfId="0" applyFont="1" applyBorder="1" applyAlignment="1">
      <alignment horizontal="left" vertical="center" wrapText="1"/>
    </xf>
    <xf numFmtId="0" fontId="43" fillId="0" borderId="3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top"/>
    </xf>
    <xf numFmtId="0" fontId="42" fillId="0" borderId="1" xfId="0" applyFont="1" applyBorder="1" applyAlignment="1">
      <alignment horizontal="center" vertical="top"/>
    </xf>
    <xf numFmtId="0" fontId="43" fillId="0" borderId="30" xfId="0" applyFont="1" applyBorder="1" applyAlignment="1">
      <alignment horizontal="left" vertical="center"/>
    </xf>
    <xf numFmtId="0" fontId="43" fillId="0" borderId="31" xfId="0" applyFont="1" applyBorder="1" applyAlignment="1">
      <alignment horizontal="left" vertical="center"/>
    </xf>
    <xf numFmtId="0" fontId="43" fillId="0" borderId="1" xfId="0" applyFont="1" applyBorder="1" applyAlignment="1">
      <alignment horizontal="center" vertical="center"/>
    </xf>
    <xf numFmtId="0" fontId="45" fillId="0" borderId="0" xfId="0" applyFont="1" applyAlignment="1">
      <alignment vertical="center"/>
    </xf>
    <xf numFmtId="0" fontId="41" fillId="0" borderId="1" xfId="0" applyFont="1" applyBorder="1" applyAlignment="1">
      <alignment vertical="center"/>
    </xf>
    <xf numFmtId="0" fontId="45" fillId="0" borderId="29" xfId="0" applyFont="1" applyBorder="1" applyAlignment="1">
      <alignment vertical="center"/>
    </xf>
    <xf numFmtId="0" fontId="41" fillId="0" borderId="29" xfId="0" applyFont="1" applyBorder="1" applyAlignment="1">
      <alignment vertical="center"/>
    </xf>
    <xf numFmtId="0" fontId="42" fillId="0" borderId="1" xfId="0" applyFont="1" applyBorder="1" applyAlignment="1">
      <alignment vertical="top"/>
    </xf>
    <xf numFmtId="49" fontId="42" fillId="0" borderId="1" xfId="0" applyNumberFormat="1" applyFont="1" applyBorder="1" applyAlignment="1">
      <alignment horizontal="left" vertical="center"/>
    </xf>
    <xf numFmtId="0" fontId="48" fillId="0" borderId="27" xfId="0" applyFont="1" applyBorder="1" applyAlignment="1" applyProtection="1">
      <alignment horizontal="left" vertical="center"/>
    </xf>
    <xf numFmtId="0" fontId="49" fillId="0" borderId="1" xfId="0" applyFont="1" applyBorder="1" applyAlignment="1" applyProtection="1">
      <alignment vertical="top"/>
    </xf>
    <xf numFmtId="0" fontId="49" fillId="0" borderId="1" xfId="0" applyFont="1" applyBorder="1" applyAlignment="1" applyProtection="1">
      <alignment horizontal="left" vertical="center"/>
    </xf>
    <xf numFmtId="0" fontId="49" fillId="0" borderId="1" xfId="0" applyFont="1" applyBorder="1" applyAlignment="1" applyProtection="1">
      <alignment horizontal="center" vertical="center"/>
    </xf>
    <xf numFmtId="49" fontId="49" fillId="0" borderId="1" xfId="0" applyNumberFormat="1" applyFont="1" applyBorder="1" applyAlignment="1" applyProtection="1">
      <alignment horizontal="left" vertical="center"/>
    </xf>
    <xf numFmtId="0" fontId="48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41" fillId="0" borderId="29" xfId="0" applyFont="1" applyBorder="1" applyAlignment="1">
      <alignment horizontal="left"/>
    </xf>
    <xf numFmtId="0" fontId="45" fillId="0" borderId="29" xfId="0" applyFont="1" applyBorder="1" applyAlignment="1"/>
    <xf numFmtId="0" fontId="39" fillId="0" borderId="27" xfId="0" applyFont="1" applyBorder="1" applyAlignment="1">
      <alignment vertical="top"/>
    </xf>
    <xf numFmtId="0" fontId="39" fillId="0" borderId="28" xfId="0" applyFont="1" applyBorder="1" applyAlignment="1">
      <alignment vertical="top"/>
    </xf>
    <xf numFmtId="0" fontId="39" fillId="0" borderId="30" xfId="0" applyFont="1" applyBorder="1" applyAlignment="1">
      <alignment vertical="top"/>
    </xf>
    <xf numFmtId="0" fontId="39" fillId="0" borderId="29" xfId="0" applyFont="1" applyBorder="1" applyAlignment="1">
      <alignment vertical="top"/>
    </xf>
    <xf numFmtId="0" fontId="39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theme" Target="theme/theme1.xml" /><Relationship Id="rId8" Type="http://schemas.openxmlformats.org/officeDocument/2006/relationships/calcChain" Target="calcChain.xml" /><Relationship Id="rId9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113106186" TargetMode="External" /><Relationship Id="rId2" Type="http://schemas.openxmlformats.org/officeDocument/2006/relationships/hyperlink" Target="https://podminky.urs.cz/item/CS_URS_2025_01/113107344" TargetMode="External" /><Relationship Id="rId3" Type="http://schemas.openxmlformats.org/officeDocument/2006/relationships/hyperlink" Target="https://podminky.urs.cz/item/CS_URS_2025_01/113202111" TargetMode="External" /><Relationship Id="rId4" Type="http://schemas.openxmlformats.org/officeDocument/2006/relationships/hyperlink" Target="https://podminky.urs.cz/item/CS_URS_2025_01/121151113" TargetMode="External" /><Relationship Id="rId5" Type="http://schemas.openxmlformats.org/officeDocument/2006/relationships/hyperlink" Target="https://podminky.urs.cz/item/CS_URS_2025_01/122252204" TargetMode="External" /><Relationship Id="rId6" Type="http://schemas.openxmlformats.org/officeDocument/2006/relationships/hyperlink" Target="https://podminky.urs.cz/item/CS_URS_2025_01/129001101" TargetMode="External" /><Relationship Id="rId7" Type="http://schemas.openxmlformats.org/officeDocument/2006/relationships/hyperlink" Target="https://podminky.urs.cz/item/CS_URS_2025_01/131251100" TargetMode="External" /><Relationship Id="rId8" Type="http://schemas.openxmlformats.org/officeDocument/2006/relationships/hyperlink" Target="https://podminky.urs.cz/item/CS_URS_2025_01/162351103" TargetMode="External" /><Relationship Id="rId9" Type="http://schemas.openxmlformats.org/officeDocument/2006/relationships/hyperlink" Target="https://podminky.urs.cz/item/CS_URS_2025_01/162651111" TargetMode="External" /><Relationship Id="rId10" Type="http://schemas.openxmlformats.org/officeDocument/2006/relationships/hyperlink" Target="https://podminky.urs.cz/item/CS_URS_2025_01/162751114" TargetMode="External" /><Relationship Id="rId11" Type="http://schemas.openxmlformats.org/officeDocument/2006/relationships/hyperlink" Target="https://podminky.urs.cz/item/CS_URS_2025_01/167151101" TargetMode="External" /><Relationship Id="rId12" Type="http://schemas.openxmlformats.org/officeDocument/2006/relationships/hyperlink" Target="https://podminky.urs.cz/item/CS_URS_2025_01/171152112" TargetMode="External" /><Relationship Id="rId13" Type="http://schemas.openxmlformats.org/officeDocument/2006/relationships/hyperlink" Target="https://podminky.urs.cz/item/CS_URS_2025_01/171201231" TargetMode="External" /><Relationship Id="rId14" Type="http://schemas.openxmlformats.org/officeDocument/2006/relationships/hyperlink" Target="https://podminky.urs.cz/item/CS_URS_2025_01/174151101" TargetMode="External" /><Relationship Id="rId15" Type="http://schemas.openxmlformats.org/officeDocument/2006/relationships/hyperlink" Target="https://podminky.urs.cz/item/CS_URS_2025_01/181152302" TargetMode="External" /><Relationship Id="rId16" Type="http://schemas.openxmlformats.org/officeDocument/2006/relationships/hyperlink" Target="https://podminky.urs.cz/item/CS_URS_2025_01/211971110" TargetMode="External" /><Relationship Id="rId17" Type="http://schemas.openxmlformats.org/officeDocument/2006/relationships/hyperlink" Target="https://podminky.urs.cz/item/CS_URS_2025_01/212752401" TargetMode="External" /><Relationship Id="rId18" Type="http://schemas.openxmlformats.org/officeDocument/2006/relationships/hyperlink" Target="https://podminky.urs.cz/item/CS_URS_2025_01/219991114" TargetMode="External" /><Relationship Id="rId19" Type="http://schemas.openxmlformats.org/officeDocument/2006/relationships/hyperlink" Target="https://podminky.urs.cz/item/CS_URS_2025_01/452112112" TargetMode="External" /><Relationship Id="rId20" Type="http://schemas.openxmlformats.org/officeDocument/2006/relationships/hyperlink" Target="https://podminky.urs.cz/item/CS_URS_2025_01/452311131" TargetMode="External" /><Relationship Id="rId21" Type="http://schemas.openxmlformats.org/officeDocument/2006/relationships/hyperlink" Target="https://podminky.urs.cz/item/CS_URS_2025_01/564871011" TargetMode="External" /><Relationship Id="rId22" Type="http://schemas.openxmlformats.org/officeDocument/2006/relationships/hyperlink" Target="https://podminky.urs.cz/item/CS_URS_2025_01/564950313" TargetMode="External" /><Relationship Id="rId23" Type="http://schemas.openxmlformats.org/officeDocument/2006/relationships/hyperlink" Target="https://podminky.urs.cz/item/CS_URS_2025_01/564971315" TargetMode="External" /><Relationship Id="rId24" Type="http://schemas.openxmlformats.org/officeDocument/2006/relationships/hyperlink" Target="https://podminky.urs.cz/item/CS_URS_2025_01/564861111" TargetMode="External" /><Relationship Id="rId25" Type="http://schemas.openxmlformats.org/officeDocument/2006/relationships/hyperlink" Target="https://podminky.urs.cz/item/CS_URS_2025_01/564851011" TargetMode="External" /><Relationship Id="rId26" Type="http://schemas.openxmlformats.org/officeDocument/2006/relationships/hyperlink" Target="https://podminky.urs.cz/item/CS_URS_2025_01/577143111" TargetMode="External" /><Relationship Id="rId27" Type="http://schemas.openxmlformats.org/officeDocument/2006/relationships/hyperlink" Target="https://podminky.urs.cz/item/CS_URS_2025_01/596211110" TargetMode="External" /><Relationship Id="rId28" Type="http://schemas.openxmlformats.org/officeDocument/2006/relationships/hyperlink" Target="https://podminky.urs.cz/item/CS_URS_2025_01/596212210" TargetMode="External" /><Relationship Id="rId29" Type="http://schemas.openxmlformats.org/officeDocument/2006/relationships/hyperlink" Target="https://podminky.urs.cz/item/CS_URS_2025_01/596412113" TargetMode="External" /><Relationship Id="rId30" Type="http://schemas.openxmlformats.org/officeDocument/2006/relationships/hyperlink" Target="https://podminky.urs.cz/item/CS_URS_2025_01/597661111" TargetMode="External" /><Relationship Id="rId31" Type="http://schemas.openxmlformats.org/officeDocument/2006/relationships/hyperlink" Target="https://podminky.urs.cz/item/CS_URS_2025_01/890411811" TargetMode="External" /><Relationship Id="rId32" Type="http://schemas.openxmlformats.org/officeDocument/2006/relationships/hyperlink" Target="https://podminky.urs.cz/item/CS_URS_2025_01/899201211" TargetMode="External" /><Relationship Id="rId33" Type="http://schemas.openxmlformats.org/officeDocument/2006/relationships/hyperlink" Target="https://podminky.urs.cz/item/CS_URS_2025_01/895941302" TargetMode="External" /><Relationship Id="rId34" Type="http://schemas.openxmlformats.org/officeDocument/2006/relationships/hyperlink" Target="https://podminky.urs.cz/item/CS_URS_2025_01/895941314" TargetMode="External" /><Relationship Id="rId35" Type="http://schemas.openxmlformats.org/officeDocument/2006/relationships/hyperlink" Target="https://podminky.urs.cz/item/CS_URS_2025_01/895941331" TargetMode="External" /><Relationship Id="rId36" Type="http://schemas.openxmlformats.org/officeDocument/2006/relationships/hyperlink" Target="https://podminky.urs.cz/item/CS_URS_2025_01/899204112" TargetMode="External" /><Relationship Id="rId37" Type="http://schemas.openxmlformats.org/officeDocument/2006/relationships/hyperlink" Target="https://podminky.urs.cz/item/CS_URS_2025_01/914111112" TargetMode="External" /><Relationship Id="rId38" Type="http://schemas.openxmlformats.org/officeDocument/2006/relationships/hyperlink" Target="https://podminky.urs.cz/item/CS_URS_2025_01/914511113" TargetMode="External" /><Relationship Id="rId39" Type="http://schemas.openxmlformats.org/officeDocument/2006/relationships/hyperlink" Target="https://podminky.urs.cz/item/CS_URS_2025_01/915111111" TargetMode="External" /><Relationship Id="rId40" Type="http://schemas.openxmlformats.org/officeDocument/2006/relationships/hyperlink" Target="https://podminky.urs.cz/item/CS_URS_2025_01/915131111" TargetMode="External" /><Relationship Id="rId41" Type="http://schemas.openxmlformats.org/officeDocument/2006/relationships/hyperlink" Target="https://podminky.urs.cz/item/CS_URS_2025_01/915611111" TargetMode="External" /><Relationship Id="rId42" Type="http://schemas.openxmlformats.org/officeDocument/2006/relationships/hyperlink" Target="https://podminky.urs.cz/item/CS_URS_2025_01/915621111" TargetMode="External" /><Relationship Id="rId43" Type="http://schemas.openxmlformats.org/officeDocument/2006/relationships/hyperlink" Target="https://podminky.urs.cz/item/CS_URS_2025_01/916131213" TargetMode="External" /><Relationship Id="rId44" Type="http://schemas.openxmlformats.org/officeDocument/2006/relationships/hyperlink" Target="https://podminky.urs.cz/item/CS_URS_2025_01/916231213" TargetMode="External" /><Relationship Id="rId45" Type="http://schemas.openxmlformats.org/officeDocument/2006/relationships/hyperlink" Target="https://podminky.urs.cz/item/CS_URS_2025_01/916231291" TargetMode="External" /><Relationship Id="rId46" Type="http://schemas.openxmlformats.org/officeDocument/2006/relationships/hyperlink" Target="https://podminky.urs.cz/item/CS_URS_2025_01/916231293" TargetMode="External" /><Relationship Id="rId47" Type="http://schemas.openxmlformats.org/officeDocument/2006/relationships/hyperlink" Target="https://podminky.urs.cz/item/CS_URS_2025_01/919122132" TargetMode="External" /><Relationship Id="rId48" Type="http://schemas.openxmlformats.org/officeDocument/2006/relationships/hyperlink" Target="https://podminky.urs.cz/item/CS_URS_2025_01/919735114" TargetMode="External" /><Relationship Id="rId49" Type="http://schemas.openxmlformats.org/officeDocument/2006/relationships/hyperlink" Target="https://podminky.urs.cz/item/CS_URS_2025_01/966006132" TargetMode="External" /><Relationship Id="rId50" Type="http://schemas.openxmlformats.org/officeDocument/2006/relationships/hyperlink" Target="https://podminky.urs.cz/item/CS_URS_2025_01/977151119" TargetMode="External" /><Relationship Id="rId51" Type="http://schemas.openxmlformats.org/officeDocument/2006/relationships/hyperlink" Target="https://podminky.urs.cz/item/CS_URS_2025_01/997221561" TargetMode="External" /><Relationship Id="rId52" Type="http://schemas.openxmlformats.org/officeDocument/2006/relationships/hyperlink" Target="https://podminky.urs.cz/item/CS_URS_2025_01/997221569" TargetMode="External" /><Relationship Id="rId53" Type="http://schemas.openxmlformats.org/officeDocument/2006/relationships/hyperlink" Target="https://podminky.urs.cz/item/CS_URS_2025_01/997221861" TargetMode="External" /><Relationship Id="rId54" Type="http://schemas.openxmlformats.org/officeDocument/2006/relationships/hyperlink" Target="https://podminky.urs.cz/item/CS_URS_2025_01/997221873" TargetMode="External" /><Relationship Id="rId55" Type="http://schemas.openxmlformats.org/officeDocument/2006/relationships/hyperlink" Target="https://podminky.urs.cz/item/CS_URS_2025_01/997221875" TargetMode="External" /><Relationship Id="rId56" Type="http://schemas.openxmlformats.org/officeDocument/2006/relationships/hyperlink" Target="https://podminky.urs.cz/item/CS_URS_2025_01/998223011" TargetMode="External" /><Relationship Id="rId57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112101101" TargetMode="External" /><Relationship Id="rId2" Type="http://schemas.openxmlformats.org/officeDocument/2006/relationships/hyperlink" Target="https://podminky.urs.cz/item/CS_URS_2025_01/112251101" TargetMode="External" /><Relationship Id="rId3" Type="http://schemas.openxmlformats.org/officeDocument/2006/relationships/hyperlink" Target="https://podminky.urs.cz/item/CS_URS_2025_01/162201401" TargetMode="External" /><Relationship Id="rId4" Type="http://schemas.openxmlformats.org/officeDocument/2006/relationships/hyperlink" Target="https://podminky.urs.cz/item/CS_URS_2025_01/162201411" TargetMode="External" /><Relationship Id="rId5" Type="http://schemas.openxmlformats.org/officeDocument/2006/relationships/hyperlink" Target="https://podminky.urs.cz/item/CS_URS_2025_01/162201421" TargetMode="External" /><Relationship Id="rId6" Type="http://schemas.openxmlformats.org/officeDocument/2006/relationships/hyperlink" Target="https://podminky.urs.cz/item/CS_URS_2025_01/162301931" TargetMode="External" /><Relationship Id="rId7" Type="http://schemas.openxmlformats.org/officeDocument/2006/relationships/hyperlink" Target="https://podminky.urs.cz/item/CS_URS_2025_01/162301951" TargetMode="External" /><Relationship Id="rId8" Type="http://schemas.openxmlformats.org/officeDocument/2006/relationships/hyperlink" Target="https://podminky.urs.cz/item/CS_URS_2025_01/162301971" TargetMode="External" /><Relationship Id="rId9" Type="http://schemas.openxmlformats.org/officeDocument/2006/relationships/hyperlink" Target="https://podminky.urs.cz/item/CS_URS_2025_01/162351103" TargetMode="External" /><Relationship Id="rId10" Type="http://schemas.openxmlformats.org/officeDocument/2006/relationships/hyperlink" Target="https://podminky.urs.cz/item/CS_URS_2025_01/167151101" TargetMode="External" /><Relationship Id="rId11" Type="http://schemas.openxmlformats.org/officeDocument/2006/relationships/hyperlink" Target="https://podminky.urs.cz/item/CS_URS_2025_01/183101222" TargetMode="External" /><Relationship Id="rId12" Type="http://schemas.openxmlformats.org/officeDocument/2006/relationships/hyperlink" Target="https://podminky.urs.cz/item/CS_URS_2025_01/183402121" TargetMode="External" /><Relationship Id="rId13" Type="http://schemas.openxmlformats.org/officeDocument/2006/relationships/hyperlink" Target="https://podminky.urs.cz/item/CS_URS_2025_01/180405114" TargetMode="External" /><Relationship Id="rId14" Type="http://schemas.openxmlformats.org/officeDocument/2006/relationships/hyperlink" Target="https://podminky.urs.cz/item/CS_URS_2025_01/181351003" TargetMode="External" /><Relationship Id="rId15" Type="http://schemas.openxmlformats.org/officeDocument/2006/relationships/hyperlink" Target="https://podminky.urs.cz/item/CS_URS_2025_01/181351004" TargetMode="External" /><Relationship Id="rId16" Type="http://schemas.openxmlformats.org/officeDocument/2006/relationships/hyperlink" Target="https://podminky.urs.cz/item/CS_URS_2025_01/184102112" TargetMode="External" /><Relationship Id="rId17" Type="http://schemas.openxmlformats.org/officeDocument/2006/relationships/hyperlink" Target="https://podminky.urs.cz/item/CS_URS_2025_01/184215133" TargetMode="External" /><Relationship Id="rId18" Type="http://schemas.openxmlformats.org/officeDocument/2006/relationships/hyperlink" Target="https://podminky.urs.cz/item/CS_URS_2025_01/184813511" TargetMode="External" /><Relationship Id="rId19" Type="http://schemas.openxmlformats.org/officeDocument/2006/relationships/hyperlink" Target="https://podminky.urs.cz/item/CS_URS_2025_01/181451131" TargetMode="External" /><Relationship Id="rId20" Type="http://schemas.openxmlformats.org/officeDocument/2006/relationships/hyperlink" Target="https://podminky.urs.cz/item/CS_URS_2025_01/183211312" TargetMode="External" /><Relationship Id="rId21" Type="http://schemas.openxmlformats.org/officeDocument/2006/relationships/hyperlink" Target="https://podminky.urs.cz/item/CS_URS_2025_01/183211322" TargetMode="External" /><Relationship Id="rId22" Type="http://schemas.openxmlformats.org/officeDocument/2006/relationships/hyperlink" Target="https://podminky.urs.cz/item/CS_URS_2025_01/184911421" TargetMode="External" /><Relationship Id="rId23" Type="http://schemas.openxmlformats.org/officeDocument/2006/relationships/hyperlink" Target="https://podminky.urs.cz/item/CS_URS_2025_01/185804311" TargetMode="External" /><Relationship Id="rId24" Type="http://schemas.openxmlformats.org/officeDocument/2006/relationships/hyperlink" Target="https://podminky.urs.cz/item/CS_URS_2025_01/185851121" TargetMode="External" /><Relationship Id="rId25" Type="http://schemas.openxmlformats.org/officeDocument/2006/relationships/hyperlink" Target="https://podminky.urs.cz/item/CS_URS_2025_01/998231411" TargetMode="External" /><Relationship Id="rId26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012103000" TargetMode="External" /><Relationship Id="rId2" Type="http://schemas.openxmlformats.org/officeDocument/2006/relationships/hyperlink" Target="https://podminky.urs.cz/item/CS_URS_2025_01/012203000" TargetMode="External" /><Relationship Id="rId3" Type="http://schemas.openxmlformats.org/officeDocument/2006/relationships/hyperlink" Target="https://podminky.urs.cz/item/CS_URS_2025_01/012303000" TargetMode="External" /><Relationship Id="rId4" Type="http://schemas.openxmlformats.org/officeDocument/2006/relationships/hyperlink" Target="https://podminky.urs.cz/item/CS_URS_2025_01/012403000" TargetMode="External" /><Relationship Id="rId5" Type="http://schemas.openxmlformats.org/officeDocument/2006/relationships/hyperlink" Target="https://podminky.urs.cz/item/CS_URS_2025_01/013254000" TargetMode="External" /><Relationship Id="rId6" Type="http://schemas.openxmlformats.org/officeDocument/2006/relationships/hyperlink" Target="https://podminky.urs.cz/item/CS_URS_2025_01/013294000" TargetMode="External" /><Relationship Id="rId7" Type="http://schemas.openxmlformats.org/officeDocument/2006/relationships/hyperlink" Target="https://podminky.urs.cz/item/CS_URS_2025_01/022002000" TargetMode="External" /><Relationship Id="rId8" Type="http://schemas.openxmlformats.org/officeDocument/2006/relationships/hyperlink" Target="https://podminky.urs.cz/item/CS_URS_2025_01/030001000" TargetMode="External" /><Relationship Id="rId9" Type="http://schemas.openxmlformats.org/officeDocument/2006/relationships/hyperlink" Target="https://podminky.urs.cz/item/CS_URS_2025_01/042503000" TargetMode="External" /><Relationship Id="rId10" Type="http://schemas.openxmlformats.org/officeDocument/2006/relationships/hyperlink" Target="https://podminky.urs.cz/item/CS_URS_2025_01/043103000R00" TargetMode="External" /><Relationship Id="rId11" Type="http://schemas.openxmlformats.org/officeDocument/2006/relationships/hyperlink" Target="https://podminky.urs.cz/item/CS_URS_2025_01/043103000R01" TargetMode="External" /><Relationship Id="rId12" Type="http://schemas.openxmlformats.org/officeDocument/2006/relationships/hyperlink" Target="https://podminky.urs.cz/item/CS_URS_2025_01/071203000" TargetMode="External" /><Relationship Id="rId13" Type="http://schemas.openxmlformats.org/officeDocument/2006/relationships/hyperlink" Target="https://podminky.urs.cz/item/CS_URS_2025_01/072103001" TargetMode="External" /><Relationship Id="rId14" Type="http://schemas.openxmlformats.org/officeDocument/2006/relationships/hyperlink" Target="https://podminky.urs.cz/item/CS_URS_2025_01/072103011" TargetMode="External" /><Relationship Id="rId15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7" t="s">
        <v>0</v>
      </c>
      <c r="AZ1" s="17" t="s">
        <v>1</v>
      </c>
      <c r="BA1" s="17" t="s">
        <v>2</v>
      </c>
      <c r="BB1" s="17" t="s">
        <v>3</v>
      </c>
      <c r="BT1" s="17" t="s">
        <v>4</v>
      </c>
      <c r="BU1" s="17" t="s">
        <v>4</v>
      </c>
      <c r="BV1" s="17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8" t="s">
        <v>6</v>
      </c>
      <c r="BT2" s="18" t="s">
        <v>7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8</v>
      </c>
    </row>
    <row r="4" s="1" customFormat="1" ht="24.96" customHeight="1">
      <c r="B4" s="22"/>
      <c r="C4" s="23"/>
      <c r="D4" s="24" t="s">
        <v>9</v>
      </c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1"/>
      <c r="AS4" s="25" t="s">
        <v>10</v>
      </c>
      <c r="BE4" s="26" t="s">
        <v>11</v>
      </c>
      <c r="BS4" s="18" t="s">
        <v>12</v>
      </c>
    </row>
    <row r="5" s="1" customFormat="1" ht="12" customHeight="1">
      <c r="B5" s="22"/>
      <c r="C5" s="23"/>
      <c r="D5" s="27" t="s">
        <v>13</v>
      </c>
      <c r="E5" s="23"/>
      <c r="F5" s="23"/>
      <c r="G5" s="23"/>
      <c r="H5" s="23"/>
      <c r="I5" s="23"/>
      <c r="J5" s="23"/>
      <c r="K5" s="28" t="s">
        <v>14</v>
      </c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1"/>
      <c r="BE5" s="29" t="s">
        <v>15</v>
      </c>
      <c r="BS5" s="18" t="s">
        <v>6</v>
      </c>
    </row>
    <row r="6" s="1" customFormat="1" ht="36.96" customHeight="1">
      <c r="B6" s="22"/>
      <c r="C6" s="23"/>
      <c r="D6" s="30" t="s">
        <v>16</v>
      </c>
      <c r="E6" s="23"/>
      <c r="F6" s="23"/>
      <c r="G6" s="23"/>
      <c r="H6" s="23"/>
      <c r="I6" s="23"/>
      <c r="J6" s="23"/>
      <c r="K6" s="31" t="s">
        <v>17</v>
      </c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1"/>
      <c r="BE6" s="32"/>
      <c r="BS6" s="18" t="s">
        <v>6</v>
      </c>
    </row>
    <row r="7" s="1" customFormat="1" ht="12" customHeight="1">
      <c r="B7" s="22"/>
      <c r="C7" s="23"/>
      <c r="D7" s="33" t="s">
        <v>18</v>
      </c>
      <c r="E7" s="23"/>
      <c r="F7" s="23"/>
      <c r="G7" s="23"/>
      <c r="H7" s="23"/>
      <c r="I7" s="23"/>
      <c r="J7" s="23"/>
      <c r="K7" s="28" t="s">
        <v>19</v>
      </c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33" t="s">
        <v>20</v>
      </c>
      <c r="AL7" s="23"/>
      <c r="AM7" s="23"/>
      <c r="AN7" s="28" t="s">
        <v>21</v>
      </c>
      <c r="AO7" s="23"/>
      <c r="AP7" s="23"/>
      <c r="AQ7" s="23"/>
      <c r="AR7" s="21"/>
      <c r="BE7" s="32"/>
      <c r="BS7" s="18" t="s">
        <v>6</v>
      </c>
    </row>
    <row r="8" s="1" customFormat="1" ht="12" customHeight="1">
      <c r="B8" s="22"/>
      <c r="C8" s="23"/>
      <c r="D8" s="33" t="s">
        <v>22</v>
      </c>
      <c r="E8" s="23"/>
      <c r="F8" s="23"/>
      <c r="G8" s="23"/>
      <c r="H8" s="23"/>
      <c r="I8" s="23"/>
      <c r="J8" s="23"/>
      <c r="K8" s="28" t="s">
        <v>23</v>
      </c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33" t="s">
        <v>24</v>
      </c>
      <c r="AL8" s="23"/>
      <c r="AM8" s="23"/>
      <c r="AN8" s="34" t="s">
        <v>25</v>
      </c>
      <c r="AO8" s="23"/>
      <c r="AP8" s="23"/>
      <c r="AQ8" s="23"/>
      <c r="AR8" s="21"/>
      <c r="BE8" s="32"/>
      <c r="BS8" s="18" t="s">
        <v>6</v>
      </c>
    </row>
    <row r="9" s="1" customFormat="1" ht="29.28" customHeight="1">
      <c r="B9" s="22"/>
      <c r="C9" s="23"/>
      <c r="D9" s="27" t="s">
        <v>26</v>
      </c>
      <c r="E9" s="23"/>
      <c r="F9" s="23"/>
      <c r="G9" s="23"/>
      <c r="H9" s="23"/>
      <c r="I9" s="23"/>
      <c r="J9" s="23"/>
      <c r="K9" s="35" t="s">
        <v>27</v>
      </c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7" t="s">
        <v>28</v>
      </c>
      <c r="AL9" s="23"/>
      <c r="AM9" s="23"/>
      <c r="AN9" s="35" t="s">
        <v>29</v>
      </c>
      <c r="AO9" s="23"/>
      <c r="AP9" s="23"/>
      <c r="AQ9" s="23"/>
      <c r="AR9" s="21"/>
      <c r="BE9" s="32"/>
      <c r="BS9" s="18" t="s">
        <v>6</v>
      </c>
    </row>
    <row r="10" s="1" customFormat="1" ht="12" customHeight="1">
      <c r="B10" s="22"/>
      <c r="C10" s="23"/>
      <c r="D10" s="33" t="s">
        <v>30</v>
      </c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33" t="s">
        <v>31</v>
      </c>
      <c r="AL10" s="23"/>
      <c r="AM10" s="23"/>
      <c r="AN10" s="28" t="s">
        <v>32</v>
      </c>
      <c r="AO10" s="23"/>
      <c r="AP10" s="23"/>
      <c r="AQ10" s="23"/>
      <c r="AR10" s="21"/>
      <c r="BE10" s="32"/>
      <c r="BS10" s="18" t="s">
        <v>6</v>
      </c>
    </row>
    <row r="11" s="1" customFormat="1" ht="18.48" customHeight="1">
      <c r="B11" s="22"/>
      <c r="C11" s="23"/>
      <c r="D11" s="23"/>
      <c r="E11" s="28" t="s">
        <v>33</v>
      </c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33" t="s">
        <v>34</v>
      </c>
      <c r="AL11" s="23"/>
      <c r="AM11" s="23"/>
      <c r="AN11" s="28" t="s">
        <v>35</v>
      </c>
      <c r="AO11" s="23"/>
      <c r="AP11" s="23"/>
      <c r="AQ11" s="23"/>
      <c r="AR11" s="21"/>
      <c r="BE11" s="32"/>
      <c r="BS11" s="18" t="s">
        <v>6</v>
      </c>
    </row>
    <row r="12" s="1" customFormat="1" ht="6.96" customHeight="1">
      <c r="B12" s="22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1"/>
      <c r="BE12" s="32"/>
      <c r="BS12" s="18" t="s">
        <v>6</v>
      </c>
    </row>
    <row r="13" s="1" customFormat="1" ht="12" customHeight="1">
      <c r="B13" s="22"/>
      <c r="C13" s="23"/>
      <c r="D13" s="33" t="s">
        <v>36</v>
      </c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33" t="s">
        <v>31</v>
      </c>
      <c r="AL13" s="23"/>
      <c r="AM13" s="23"/>
      <c r="AN13" s="36" t="s">
        <v>37</v>
      </c>
      <c r="AO13" s="23"/>
      <c r="AP13" s="23"/>
      <c r="AQ13" s="23"/>
      <c r="AR13" s="21"/>
      <c r="BE13" s="32"/>
      <c r="BS13" s="18" t="s">
        <v>6</v>
      </c>
    </row>
    <row r="14">
      <c r="B14" s="22"/>
      <c r="C14" s="23"/>
      <c r="D14" s="23"/>
      <c r="E14" s="36" t="s">
        <v>37</v>
      </c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3" t="s">
        <v>34</v>
      </c>
      <c r="AL14" s="23"/>
      <c r="AM14" s="23"/>
      <c r="AN14" s="36" t="s">
        <v>37</v>
      </c>
      <c r="AO14" s="23"/>
      <c r="AP14" s="23"/>
      <c r="AQ14" s="23"/>
      <c r="AR14" s="21"/>
      <c r="BE14" s="32"/>
      <c r="BS14" s="18" t="s">
        <v>6</v>
      </c>
    </row>
    <row r="15" s="1" customFormat="1" ht="6.96" customHeight="1">
      <c r="B15" s="22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1"/>
      <c r="BE15" s="32"/>
      <c r="BS15" s="18" t="s">
        <v>4</v>
      </c>
    </row>
    <row r="16" s="1" customFormat="1" ht="12" customHeight="1">
      <c r="B16" s="22"/>
      <c r="C16" s="23"/>
      <c r="D16" s="33" t="s">
        <v>38</v>
      </c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33" t="s">
        <v>31</v>
      </c>
      <c r="AL16" s="23"/>
      <c r="AM16" s="23"/>
      <c r="AN16" s="28" t="s">
        <v>39</v>
      </c>
      <c r="AO16" s="23"/>
      <c r="AP16" s="23"/>
      <c r="AQ16" s="23"/>
      <c r="AR16" s="21"/>
      <c r="BE16" s="32"/>
      <c r="BS16" s="18" t="s">
        <v>4</v>
      </c>
    </row>
    <row r="17" s="1" customFormat="1" ht="18.48" customHeight="1">
      <c r="B17" s="22"/>
      <c r="C17" s="23"/>
      <c r="D17" s="23"/>
      <c r="E17" s="28" t="s">
        <v>40</v>
      </c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33" t="s">
        <v>34</v>
      </c>
      <c r="AL17" s="23"/>
      <c r="AM17" s="23"/>
      <c r="AN17" s="28" t="s">
        <v>35</v>
      </c>
      <c r="AO17" s="23"/>
      <c r="AP17" s="23"/>
      <c r="AQ17" s="23"/>
      <c r="AR17" s="21"/>
      <c r="BE17" s="32"/>
      <c r="BS17" s="18" t="s">
        <v>41</v>
      </c>
    </row>
    <row r="18" s="1" customFormat="1" ht="6.96" customHeight="1">
      <c r="B18" s="22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1"/>
      <c r="BE18" s="32"/>
      <c r="BS18" s="18" t="s">
        <v>6</v>
      </c>
    </row>
    <row r="19" s="1" customFormat="1" ht="12" customHeight="1">
      <c r="B19" s="22"/>
      <c r="C19" s="23"/>
      <c r="D19" s="33" t="s">
        <v>42</v>
      </c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33" t="s">
        <v>31</v>
      </c>
      <c r="AL19" s="23"/>
      <c r="AM19" s="23"/>
      <c r="AN19" s="28" t="s">
        <v>43</v>
      </c>
      <c r="AO19" s="23"/>
      <c r="AP19" s="23"/>
      <c r="AQ19" s="23"/>
      <c r="AR19" s="21"/>
      <c r="BE19" s="32"/>
      <c r="BS19" s="18" t="s">
        <v>6</v>
      </c>
    </row>
    <row r="20" s="1" customFormat="1" ht="18.48" customHeight="1">
      <c r="B20" s="22"/>
      <c r="C20" s="23"/>
      <c r="D20" s="23"/>
      <c r="E20" s="28" t="s">
        <v>44</v>
      </c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33" t="s">
        <v>34</v>
      </c>
      <c r="AL20" s="23"/>
      <c r="AM20" s="23"/>
      <c r="AN20" s="28" t="s">
        <v>35</v>
      </c>
      <c r="AO20" s="23"/>
      <c r="AP20" s="23"/>
      <c r="AQ20" s="23"/>
      <c r="AR20" s="21"/>
      <c r="BE20" s="32"/>
      <c r="BS20" s="18" t="s">
        <v>4</v>
      </c>
    </row>
    <row r="21" s="1" customFormat="1" ht="6.96" customHeight="1">
      <c r="B21" s="22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1"/>
      <c r="BE21" s="32"/>
    </row>
    <row r="22" s="1" customFormat="1" ht="12" customHeight="1">
      <c r="B22" s="22"/>
      <c r="C22" s="23"/>
      <c r="D22" s="33" t="s">
        <v>45</v>
      </c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1"/>
      <c r="BE22" s="32"/>
    </row>
    <row r="23" s="1" customFormat="1" ht="47.25" customHeight="1">
      <c r="B23" s="22"/>
      <c r="C23" s="23"/>
      <c r="D23" s="23"/>
      <c r="E23" s="38" t="s">
        <v>46</v>
      </c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23"/>
      <c r="AP23" s="23"/>
      <c r="AQ23" s="23"/>
      <c r="AR23" s="21"/>
      <c r="BE23" s="32"/>
    </row>
    <row r="24" s="1" customFormat="1" ht="6.96" customHeight="1">
      <c r="B24" s="22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1"/>
      <c r="BE24" s="32"/>
    </row>
    <row r="25" s="1" customFormat="1" ht="6.96" customHeight="1">
      <c r="B25" s="22"/>
      <c r="C25" s="23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23"/>
      <c r="AQ25" s="23"/>
      <c r="AR25" s="21"/>
      <c r="BE25" s="32"/>
    </row>
    <row r="26" s="2" customFormat="1" ht="25.92" customHeight="1">
      <c r="A26" s="40"/>
      <c r="B26" s="41"/>
      <c r="C26" s="42"/>
      <c r="D26" s="43" t="s">
        <v>47</v>
      </c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5">
        <f>ROUND(AG54,2)</f>
        <v>0</v>
      </c>
      <c r="AL26" s="44"/>
      <c r="AM26" s="44"/>
      <c r="AN26" s="44"/>
      <c r="AO26" s="44"/>
      <c r="AP26" s="42"/>
      <c r="AQ26" s="42"/>
      <c r="AR26" s="46"/>
      <c r="BE26" s="32"/>
    </row>
    <row r="27" s="2" customFormat="1" ht="6.96" customHeight="1">
      <c r="A27" s="40"/>
      <c r="B27" s="41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6"/>
      <c r="BE27" s="32"/>
    </row>
    <row r="28" s="2" customFormat="1">
      <c r="A28" s="40"/>
      <c r="B28" s="41"/>
      <c r="C28" s="42"/>
      <c r="D28" s="42"/>
      <c r="E28" s="42"/>
      <c r="F28" s="42"/>
      <c r="G28" s="42"/>
      <c r="H28" s="42"/>
      <c r="I28" s="42"/>
      <c r="J28" s="42"/>
      <c r="K28" s="42"/>
      <c r="L28" s="47" t="s">
        <v>48</v>
      </c>
      <c r="M28" s="47"/>
      <c r="N28" s="47"/>
      <c r="O28" s="47"/>
      <c r="P28" s="47"/>
      <c r="Q28" s="42"/>
      <c r="R28" s="42"/>
      <c r="S28" s="42"/>
      <c r="T28" s="42"/>
      <c r="U28" s="42"/>
      <c r="V28" s="42"/>
      <c r="W28" s="47" t="s">
        <v>49</v>
      </c>
      <c r="X28" s="47"/>
      <c r="Y28" s="47"/>
      <c r="Z28" s="47"/>
      <c r="AA28" s="47"/>
      <c r="AB28" s="47"/>
      <c r="AC28" s="47"/>
      <c r="AD28" s="47"/>
      <c r="AE28" s="47"/>
      <c r="AF28" s="42"/>
      <c r="AG28" s="42"/>
      <c r="AH28" s="42"/>
      <c r="AI28" s="42"/>
      <c r="AJ28" s="42"/>
      <c r="AK28" s="47" t="s">
        <v>50</v>
      </c>
      <c r="AL28" s="47"/>
      <c r="AM28" s="47"/>
      <c r="AN28" s="47"/>
      <c r="AO28" s="47"/>
      <c r="AP28" s="42"/>
      <c r="AQ28" s="42"/>
      <c r="AR28" s="46"/>
      <c r="BE28" s="32"/>
    </row>
    <row r="29" s="3" customFormat="1" ht="14.4" customHeight="1">
      <c r="A29" s="3"/>
      <c r="B29" s="48"/>
      <c r="C29" s="49"/>
      <c r="D29" s="33" t="s">
        <v>51</v>
      </c>
      <c r="E29" s="49"/>
      <c r="F29" s="33" t="s">
        <v>52</v>
      </c>
      <c r="G29" s="49"/>
      <c r="H29" s="49"/>
      <c r="I29" s="49"/>
      <c r="J29" s="49"/>
      <c r="K29" s="49"/>
      <c r="L29" s="50">
        <v>0.20999999999999999</v>
      </c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51">
        <f>ROUND(AZ54, 2)</f>
        <v>0</v>
      </c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49"/>
      <c r="AK29" s="51">
        <f>ROUND(AV54, 2)</f>
        <v>0</v>
      </c>
      <c r="AL29" s="49"/>
      <c r="AM29" s="49"/>
      <c r="AN29" s="49"/>
      <c r="AO29" s="49"/>
      <c r="AP29" s="49"/>
      <c r="AQ29" s="49"/>
      <c r="AR29" s="52"/>
      <c r="BE29" s="53"/>
    </row>
    <row r="30" s="3" customFormat="1" ht="14.4" customHeight="1">
      <c r="A30" s="3"/>
      <c r="B30" s="48"/>
      <c r="C30" s="49"/>
      <c r="D30" s="49"/>
      <c r="E30" s="49"/>
      <c r="F30" s="33" t="s">
        <v>53</v>
      </c>
      <c r="G30" s="49"/>
      <c r="H30" s="49"/>
      <c r="I30" s="49"/>
      <c r="J30" s="49"/>
      <c r="K30" s="49"/>
      <c r="L30" s="50">
        <v>0.12</v>
      </c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51">
        <f>ROUND(BA54, 2)</f>
        <v>0</v>
      </c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51">
        <f>ROUND(AW54, 2)</f>
        <v>0</v>
      </c>
      <c r="AL30" s="49"/>
      <c r="AM30" s="49"/>
      <c r="AN30" s="49"/>
      <c r="AO30" s="49"/>
      <c r="AP30" s="49"/>
      <c r="AQ30" s="49"/>
      <c r="AR30" s="52"/>
      <c r="BE30" s="53"/>
    </row>
    <row r="31" hidden="1" s="3" customFormat="1" ht="14.4" customHeight="1">
      <c r="A31" s="3"/>
      <c r="B31" s="48"/>
      <c r="C31" s="49"/>
      <c r="D31" s="49"/>
      <c r="E31" s="49"/>
      <c r="F31" s="33" t="s">
        <v>54</v>
      </c>
      <c r="G31" s="49"/>
      <c r="H31" s="49"/>
      <c r="I31" s="49"/>
      <c r="J31" s="49"/>
      <c r="K31" s="49"/>
      <c r="L31" s="50">
        <v>0.20999999999999999</v>
      </c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51">
        <f>ROUND(BB54, 2)</f>
        <v>0</v>
      </c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49"/>
      <c r="AK31" s="51">
        <v>0</v>
      </c>
      <c r="AL31" s="49"/>
      <c r="AM31" s="49"/>
      <c r="AN31" s="49"/>
      <c r="AO31" s="49"/>
      <c r="AP31" s="49"/>
      <c r="AQ31" s="49"/>
      <c r="AR31" s="52"/>
      <c r="BE31" s="53"/>
    </row>
    <row r="32" hidden="1" s="3" customFormat="1" ht="14.4" customHeight="1">
      <c r="A32" s="3"/>
      <c r="B32" s="48"/>
      <c r="C32" s="49"/>
      <c r="D32" s="49"/>
      <c r="E32" s="49"/>
      <c r="F32" s="33" t="s">
        <v>55</v>
      </c>
      <c r="G32" s="49"/>
      <c r="H32" s="49"/>
      <c r="I32" s="49"/>
      <c r="J32" s="49"/>
      <c r="K32" s="49"/>
      <c r="L32" s="50">
        <v>0.12</v>
      </c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51">
        <f>ROUND(BC54, 2)</f>
        <v>0</v>
      </c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51">
        <v>0</v>
      </c>
      <c r="AL32" s="49"/>
      <c r="AM32" s="49"/>
      <c r="AN32" s="49"/>
      <c r="AO32" s="49"/>
      <c r="AP32" s="49"/>
      <c r="AQ32" s="49"/>
      <c r="AR32" s="52"/>
      <c r="BE32" s="53"/>
    </row>
    <row r="33" hidden="1" s="3" customFormat="1" ht="14.4" customHeight="1">
      <c r="A33" s="3"/>
      <c r="B33" s="48"/>
      <c r="C33" s="49"/>
      <c r="D33" s="49"/>
      <c r="E33" s="49"/>
      <c r="F33" s="33" t="s">
        <v>56</v>
      </c>
      <c r="G33" s="49"/>
      <c r="H33" s="49"/>
      <c r="I33" s="49"/>
      <c r="J33" s="49"/>
      <c r="K33" s="49"/>
      <c r="L33" s="50">
        <v>0</v>
      </c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51">
        <f>ROUND(BD54, 2)</f>
        <v>0</v>
      </c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51">
        <v>0</v>
      </c>
      <c r="AL33" s="49"/>
      <c r="AM33" s="49"/>
      <c r="AN33" s="49"/>
      <c r="AO33" s="49"/>
      <c r="AP33" s="49"/>
      <c r="AQ33" s="49"/>
      <c r="AR33" s="52"/>
      <c r="BE33" s="3"/>
    </row>
    <row r="34" s="2" customFormat="1" ht="6.96" customHeight="1">
      <c r="A34" s="40"/>
      <c r="B34" s="41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6"/>
      <c r="BE34" s="40"/>
    </row>
    <row r="35" s="2" customFormat="1" ht="25.92" customHeight="1">
      <c r="A35" s="40"/>
      <c r="B35" s="41"/>
      <c r="C35" s="54"/>
      <c r="D35" s="55" t="s">
        <v>57</v>
      </c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7" t="s">
        <v>58</v>
      </c>
      <c r="U35" s="56"/>
      <c r="V35" s="56"/>
      <c r="W35" s="56"/>
      <c r="X35" s="58" t="s">
        <v>59</v>
      </c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J35" s="56"/>
      <c r="AK35" s="59">
        <f>SUM(AK26:AK33)</f>
        <v>0</v>
      </c>
      <c r="AL35" s="56"/>
      <c r="AM35" s="56"/>
      <c r="AN35" s="56"/>
      <c r="AO35" s="60"/>
      <c r="AP35" s="54"/>
      <c r="AQ35" s="54"/>
      <c r="AR35" s="46"/>
      <c r="BE35" s="40"/>
    </row>
    <row r="36" s="2" customFormat="1" ht="6.96" customHeight="1">
      <c r="A36" s="40"/>
      <c r="B36" s="41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6"/>
      <c r="BE36" s="40"/>
    </row>
    <row r="37" s="2" customFormat="1" ht="6.96" customHeight="1">
      <c r="A37" s="40"/>
      <c r="B37" s="61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/>
      <c r="AI37" s="62"/>
      <c r="AJ37" s="62"/>
      <c r="AK37" s="62"/>
      <c r="AL37" s="62"/>
      <c r="AM37" s="62"/>
      <c r="AN37" s="62"/>
      <c r="AO37" s="62"/>
      <c r="AP37" s="62"/>
      <c r="AQ37" s="62"/>
      <c r="AR37" s="46"/>
      <c r="BE37" s="40"/>
    </row>
    <row r="41" s="2" customFormat="1" ht="6.96" customHeight="1">
      <c r="A41" s="40"/>
      <c r="B41" s="63"/>
      <c r="C41" s="64"/>
      <c r="D41" s="64"/>
      <c r="E41" s="64"/>
      <c r="F41" s="64"/>
      <c r="G41" s="64"/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4"/>
      <c r="AD41" s="64"/>
      <c r="AE41" s="64"/>
      <c r="AF41" s="64"/>
      <c r="AG41" s="64"/>
      <c r="AH41" s="64"/>
      <c r="AI41" s="64"/>
      <c r="AJ41" s="64"/>
      <c r="AK41" s="64"/>
      <c r="AL41" s="64"/>
      <c r="AM41" s="64"/>
      <c r="AN41" s="64"/>
      <c r="AO41" s="64"/>
      <c r="AP41" s="64"/>
      <c r="AQ41" s="64"/>
      <c r="AR41" s="46"/>
      <c r="BE41" s="40"/>
    </row>
    <row r="42" s="2" customFormat="1" ht="24.96" customHeight="1">
      <c r="A42" s="40"/>
      <c r="B42" s="41"/>
      <c r="C42" s="24" t="s">
        <v>60</v>
      </c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6"/>
      <c r="BE42" s="40"/>
    </row>
    <row r="43" s="2" customFormat="1" ht="6.96" customHeight="1">
      <c r="A43" s="40"/>
      <c r="B43" s="41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6"/>
      <c r="BE43" s="40"/>
    </row>
    <row r="44" s="4" customFormat="1" ht="12" customHeight="1">
      <c r="A44" s="4"/>
      <c r="B44" s="65"/>
      <c r="C44" s="33" t="s">
        <v>13</v>
      </c>
      <c r="D44" s="66"/>
      <c r="E44" s="66"/>
      <c r="F44" s="66"/>
      <c r="G44" s="66"/>
      <c r="H44" s="66"/>
      <c r="I44" s="66"/>
      <c r="J44" s="66"/>
      <c r="K44" s="66"/>
      <c r="L44" s="66" t="str">
        <f>K5</f>
        <v>12-2025</v>
      </c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6"/>
      <c r="Z44" s="66"/>
      <c r="AA44" s="66"/>
      <c r="AB44" s="66"/>
      <c r="AC44" s="66"/>
      <c r="AD44" s="66"/>
      <c r="AE44" s="66"/>
      <c r="AF44" s="66"/>
      <c r="AG44" s="66"/>
      <c r="AH44" s="66"/>
      <c r="AI44" s="66"/>
      <c r="AJ44" s="66"/>
      <c r="AK44" s="66"/>
      <c r="AL44" s="66"/>
      <c r="AM44" s="66"/>
      <c r="AN44" s="66"/>
      <c r="AO44" s="66"/>
      <c r="AP44" s="66"/>
      <c r="AQ44" s="66"/>
      <c r="AR44" s="67"/>
      <c r="BE44" s="4"/>
    </row>
    <row r="45" s="5" customFormat="1" ht="36.96" customHeight="1">
      <c r="A45" s="5"/>
      <c r="B45" s="68"/>
      <c r="C45" s="69" t="s">
        <v>16</v>
      </c>
      <c r="D45" s="70"/>
      <c r="E45" s="70"/>
      <c r="F45" s="70"/>
      <c r="G45" s="70"/>
      <c r="H45" s="70"/>
      <c r="I45" s="70"/>
      <c r="J45" s="70"/>
      <c r="K45" s="70"/>
      <c r="L45" s="71" t="str">
        <f>K6</f>
        <v>Parkovací stání Mařatkova, Praha 12</v>
      </c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70"/>
      <c r="AE45" s="70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2"/>
      <c r="BE45" s="5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42"/>
      <c r="AL46" s="42"/>
      <c r="AM46" s="42"/>
      <c r="AN46" s="42"/>
      <c r="AO46" s="42"/>
      <c r="AP46" s="42"/>
      <c r="AQ46" s="42"/>
      <c r="AR46" s="46"/>
      <c r="BE46" s="40"/>
    </row>
    <row r="47" s="2" customFormat="1" ht="12" customHeight="1">
      <c r="A47" s="40"/>
      <c r="B47" s="41"/>
      <c r="C47" s="33" t="s">
        <v>22</v>
      </c>
      <c r="D47" s="42"/>
      <c r="E47" s="42"/>
      <c r="F47" s="42"/>
      <c r="G47" s="42"/>
      <c r="H47" s="42"/>
      <c r="I47" s="42"/>
      <c r="J47" s="42"/>
      <c r="K47" s="42"/>
      <c r="L47" s="73" t="str">
        <f>IF(K8="","",K8)</f>
        <v>Praha 12</v>
      </c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33" t="s">
        <v>24</v>
      </c>
      <c r="AJ47" s="42"/>
      <c r="AK47" s="42"/>
      <c r="AL47" s="42"/>
      <c r="AM47" s="74" t="str">
        <f>IF(AN8= "","",AN8)</f>
        <v>8. 4. 2025</v>
      </c>
      <c r="AN47" s="74"/>
      <c r="AO47" s="42"/>
      <c r="AP47" s="42"/>
      <c r="AQ47" s="42"/>
      <c r="AR47" s="46"/>
      <c r="BE47" s="40"/>
    </row>
    <row r="48" s="2" customFormat="1" ht="6.96" customHeight="1">
      <c r="A48" s="40"/>
      <c r="B48" s="41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42"/>
      <c r="AI48" s="42"/>
      <c r="AJ48" s="42"/>
      <c r="AK48" s="42"/>
      <c r="AL48" s="42"/>
      <c r="AM48" s="42"/>
      <c r="AN48" s="42"/>
      <c r="AO48" s="42"/>
      <c r="AP48" s="42"/>
      <c r="AQ48" s="42"/>
      <c r="AR48" s="46"/>
      <c r="BE48" s="40"/>
    </row>
    <row r="49" s="2" customFormat="1" ht="25.65" customHeight="1">
      <c r="A49" s="40"/>
      <c r="B49" s="41"/>
      <c r="C49" s="33" t="s">
        <v>30</v>
      </c>
      <c r="D49" s="42"/>
      <c r="E49" s="42"/>
      <c r="F49" s="42"/>
      <c r="G49" s="42"/>
      <c r="H49" s="42"/>
      <c r="I49" s="42"/>
      <c r="J49" s="42"/>
      <c r="K49" s="42"/>
      <c r="L49" s="66" t="str">
        <f>IF(E11= "","",E11)</f>
        <v>Městská část Praha 12, Gen. Šišky 2375/6, 143 00</v>
      </c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33" t="s">
        <v>38</v>
      </c>
      <c r="AJ49" s="42"/>
      <c r="AK49" s="42"/>
      <c r="AL49" s="42"/>
      <c r="AM49" s="75" t="str">
        <f>IF(E17="","",E17)</f>
        <v>Ing. arch. Martin Jirovský Ph.D, MBA</v>
      </c>
      <c r="AN49" s="66"/>
      <c r="AO49" s="66"/>
      <c r="AP49" s="66"/>
      <c r="AQ49" s="42"/>
      <c r="AR49" s="46"/>
      <c r="AS49" s="76" t="s">
        <v>61</v>
      </c>
      <c r="AT49" s="77"/>
      <c r="AU49" s="78"/>
      <c r="AV49" s="78"/>
      <c r="AW49" s="78"/>
      <c r="AX49" s="78"/>
      <c r="AY49" s="78"/>
      <c r="AZ49" s="78"/>
      <c r="BA49" s="78"/>
      <c r="BB49" s="78"/>
      <c r="BC49" s="78"/>
      <c r="BD49" s="79"/>
      <c r="BE49" s="40"/>
    </row>
    <row r="50" s="2" customFormat="1" ht="25.65" customHeight="1">
      <c r="A50" s="40"/>
      <c r="B50" s="41"/>
      <c r="C50" s="33" t="s">
        <v>36</v>
      </c>
      <c r="D50" s="42"/>
      <c r="E50" s="42"/>
      <c r="F50" s="42"/>
      <c r="G50" s="42"/>
      <c r="H50" s="42"/>
      <c r="I50" s="42"/>
      <c r="J50" s="42"/>
      <c r="K50" s="42"/>
      <c r="L50" s="66" t="str">
        <f>IF(E14= "Vyplň údaj","",E14)</f>
        <v/>
      </c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33" t="s">
        <v>42</v>
      </c>
      <c r="AJ50" s="42"/>
      <c r="AK50" s="42"/>
      <c r="AL50" s="42"/>
      <c r="AM50" s="75" t="str">
        <f>IF(E20="","",E20)</f>
        <v>Ateliér M.A.A.T. s.r.o.; Petra Stejskalová</v>
      </c>
      <c r="AN50" s="66"/>
      <c r="AO50" s="66"/>
      <c r="AP50" s="66"/>
      <c r="AQ50" s="42"/>
      <c r="AR50" s="46"/>
      <c r="AS50" s="80"/>
      <c r="AT50" s="81"/>
      <c r="AU50" s="82"/>
      <c r="AV50" s="82"/>
      <c r="AW50" s="82"/>
      <c r="AX50" s="82"/>
      <c r="AY50" s="82"/>
      <c r="AZ50" s="82"/>
      <c r="BA50" s="82"/>
      <c r="BB50" s="82"/>
      <c r="BC50" s="82"/>
      <c r="BD50" s="83"/>
      <c r="BE50" s="40"/>
    </row>
    <row r="51" s="2" customFormat="1" ht="10.8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2"/>
      <c r="AJ51" s="42"/>
      <c r="AK51" s="42"/>
      <c r="AL51" s="42"/>
      <c r="AM51" s="42"/>
      <c r="AN51" s="42"/>
      <c r="AO51" s="42"/>
      <c r="AP51" s="42"/>
      <c r="AQ51" s="42"/>
      <c r="AR51" s="46"/>
      <c r="AS51" s="84"/>
      <c r="AT51" s="85"/>
      <c r="AU51" s="86"/>
      <c r="AV51" s="86"/>
      <c r="AW51" s="86"/>
      <c r="AX51" s="86"/>
      <c r="AY51" s="86"/>
      <c r="AZ51" s="86"/>
      <c r="BA51" s="86"/>
      <c r="BB51" s="86"/>
      <c r="BC51" s="86"/>
      <c r="BD51" s="87"/>
      <c r="BE51" s="40"/>
    </row>
    <row r="52" s="2" customFormat="1" ht="29.28" customHeight="1">
      <c r="A52" s="40"/>
      <c r="B52" s="41"/>
      <c r="C52" s="88" t="s">
        <v>62</v>
      </c>
      <c r="D52" s="89"/>
      <c r="E52" s="89"/>
      <c r="F52" s="89"/>
      <c r="G52" s="89"/>
      <c r="H52" s="90"/>
      <c r="I52" s="91" t="s">
        <v>63</v>
      </c>
      <c r="J52" s="89"/>
      <c r="K52" s="89"/>
      <c r="L52" s="89"/>
      <c r="M52" s="89"/>
      <c r="N52" s="89"/>
      <c r="O52" s="89"/>
      <c r="P52" s="89"/>
      <c r="Q52" s="89"/>
      <c r="R52" s="89"/>
      <c r="S52" s="89"/>
      <c r="T52" s="89"/>
      <c r="U52" s="89"/>
      <c r="V52" s="89"/>
      <c r="W52" s="89"/>
      <c r="X52" s="89"/>
      <c r="Y52" s="89"/>
      <c r="Z52" s="89"/>
      <c r="AA52" s="89"/>
      <c r="AB52" s="89"/>
      <c r="AC52" s="89"/>
      <c r="AD52" s="89"/>
      <c r="AE52" s="89"/>
      <c r="AF52" s="89"/>
      <c r="AG52" s="92" t="s">
        <v>64</v>
      </c>
      <c r="AH52" s="89"/>
      <c r="AI52" s="89"/>
      <c r="AJ52" s="89"/>
      <c r="AK52" s="89"/>
      <c r="AL52" s="89"/>
      <c r="AM52" s="89"/>
      <c r="AN52" s="91" t="s">
        <v>65</v>
      </c>
      <c r="AO52" s="89"/>
      <c r="AP52" s="89"/>
      <c r="AQ52" s="93" t="s">
        <v>66</v>
      </c>
      <c r="AR52" s="46"/>
      <c r="AS52" s="94" t="s">
        <v>67</v>
      </c>
      <c r="AT52" s="95" t="s">
        <v>68</v>
      </c>
      <c r="AU52" s="95" t="s">
        <v>69</v>
      </c>
      <c r="AV52" s="95" t="s">
        <v>70</v>
      </c>
      <c r="AW52" s="95" t="s">
        <v>71</v>
      </c>
      <c r="AX52" s="95" t="s">
        <v>72</v>
      </c>
      <c r="AY52" s="95" t="s">
        <v>73</v>
      </c>
      <c r="AZ52" s="95" t="s">
        <v>74</v>
      </c>
      <c r="BA52" s="95" t="s">
        <v>75</v>
      </c>
      <c r="BB52" s="95" t="s">
        <v>76</v>
      </c>
      <c r="BC52" s="95" t="s">
        <v>77</v>
      </c>
      <c r="BD52" s="96" t="s">
        <v>78</v>
      </c>
      <c r="BE52" s="40"/>
    </row>
    <row r="53" s="2" customFormat="1" ht="10.8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2"/>
      <c r="AJ53" s="42"/>
      <c r="AK53" s="42"/>
      <c r="AL53" s="42"/>
      <c r="AM53" s="42"/>
      <c r="AN53" s="42"/>
      <c r="AO53" s="42"/>
      <c r="AP53" s="42"/>
      <c r="AQ53" s="42"/>
      <c r="AR53" s="46"/>
      <c r="AS53" s="97"/>
      <c r="AT53" s="98"/>
      <c r="AU53" s="98"/>
      <c r="AV53" s="98"/>
      <c r="AW53" s="98"/>
      <c r="AX53" s="98"/>
      <c r="AY53" s="98"/>
      <c r="AZ53" s="98"/>
      <c r="BA53" s="98"/>
      <c r="BB53" s="98"/>
      <c r="BC53" s="98"/>
      <c r="BD53" s="99"/>
      <c r="BE53" s="40"/>
    </row>
    <row r="54" s="6" customFormat="1" ht="32.4" customHeight="1">
      <c r="A54" s="6"/>
      <c r="B54" s="100"/>
      <c r="C54" s="101" t="s">
        <v>79</v>
      </c>
      <c r="D54" s="102"/>
      <c r="E54" s="102"/>
      <c r="F54" s="102"/>
      <c r="G54" s="102"/>
      <c r="H54" s="102"/>
      <c r="I54" s="102"/>
      <c r="J54" s="102"/>
      <c r="K54" s="102"/>
      <c r="L54" s="102"/>
      <c r="M54" s="102"/>
      <c r="N54" s="102"/>
      <c r="O54" s="102"/>
      <c r="P54" s="102"/>
      <c r="Q54" s="102"/>
      <c r="R54" s="102"/>
      <c r="S54" s="102"/>
      <c r="T54" s="102"/>
      <c r="U54" s="102"/>
      <c r="V54" s="102"/>
      <c r="W54" s="102"/>
      <c r="X54" s="102"/>
      <c r="Y54" s="102"/>
      <c r="Z54" s="102"/>
      <c r="AA54" s="102"/>
      <c r="AB54" s="102"/>
      <c r="AC54" s="102"/>
      <c r="AD54" s="102"/>
      <c r="AE54" s="102"/>
      <c r="AF54" s="102"/>
      <c r="AG54" s="103">
        <f>ROUND(SUM(AG55:AG57),2)</f>
        <v>0</v>
      </c>
      <c r="AH54" s="103"/>
      <c r="AI54" s="103"/>
      <c r="AJ54" s="103"/>
      <c r="AK54" s="103"/>
      <c r="AL54" s="103"/>
      <c r="AM54" s="103"/>
      <c r="AN54" s="104">
        <f>SUM(AG54,AT54)</f>
        <v>0</v>
      </c>
      <c r="AO54" s="104"/>
      <c r="AP54" s="104"/>
      <c r="AQ54" s="105" t="s">
        <v>35</v>
      </c>
      <c r="AR54" s="106"/>
      <c r="AS54" s="107">
        <f>ROUND(SUM(AS55:AS57),2)</f>
        <v>0</v>
      </c>
      <c r="AT54" s="108">
        <f>ROUND(SUM(AV54:AW54),2)</f>
        <v>0</v>
      </c>
      <c r="AU54" s="109">
        <f>ROUND(SUM(AU55:AU57),5)</f>
        <v>0</v>
      </c>
      <c r="AV54" s="108">
        <f>ROUND(AZ54*L29,2)</f>
        <v>0</v>
      </c>
      <c r="AW54" s="108">
        <f>ROUND(BA54*L30,2)</f>
        <v>0</v>
      </c>
      <c r="AX54" s="108">
        <f>ROUND(BB54*L29,2)</f>
        <v>0</v>
      </c>
      <c r="AY54" s="108">
        <f>ROUND(BC54*L30,2)</f>
        <v>0</v>
      </c>
      <c r="AZ54" s="108">
        <f>ROUND(SUM(AZ55:AZ57),2)</f>
        <v>0</v>
      </c>
      <c r="BA54" s="108">
        <f>ROUND(SUM(BA55:BA57),2)</f>
        <v>0</v>
      </c>
      <c r="BB54" s="108">
        <f>ROUND(SUM(BB55:BB57),2)</f>
        <v>0</v>
      </c>
      <c r="BC54" s="108">
        <f>ROUND(SUM(BC55:BC57),2)</f>
        <v>0</v>
      </c>
      <c r="BD54" s="110">
        <f>ROUND(SUM(BD55:BD57),2)</f>
        <v>0</v>
      </c>
      <c r="BE54" s="6"/>
      <c r="BS54" s="111" t="s">
        <v>80</v>
      </c>
      <c r="BT54" s="111" t="s">
        <v>81</v>
      </c>
      <c r="BU54" s="112" t="s">
        <v>82</v>
      </c>
      <c r="BV54" s="111" t="s">
        <v>83</v>
      </c>
      <c r="BW54" s="111" t="s">
        <v>5</v>
      </c>
      <c r="BX54" s="111" t="s">
        <v>84</v>
      </c>
      <c r="CL54" s="111" t="s">
        <v>19</v>
      </c>
    </row>
    <row r="55" s="7" customFormat="1" ht="16.5" customHeight="1">
      <c r="A55" s="113" t="s">
        <v>85</v>
      </c>
      <c r="B55" s="114"/>
      <c r="C55" s="115"/>
      <c r="D55" s="116" t="s">
        <v>86</v>
      </c>
      <c r="E55" s="116"/>
      <c r="F55" s="116"/>
      <c r="G55" s="116"/>
      <c r="H55" s="116"/>
      <c r="I55" s="117"/>
      <c r="J55" s="116" t="s">
        <v>87</v>
      </c>
      <c r="K55" s="116"/>
      <c r="L55" s="116"/>
      <c r="M55" s="116"/>
      <c r="N55" s="116"/>
      <c r="O55" s="116"/>
      <c r="P55" s="116"/>
      <c r="Q55" s="116"/>
      <c r="R55" s="116"/>
      <c r="S55" s="116"/>
      <c r="T55" s="116"/>
      <c r="U55" s="116"/>
      <c r="V55" s="116"/>
      <c r="W55" s="116"/>
      <c r="X55" s="116"/>
      <c r="Y55" s="116"/>
      <c r="Z55" s="116"/>
      <c r="AA55" s="116"/>
      <c r="AB55" s="116"/>
      <c r="AC55" s="116"/>
      <c r="AD55" s="116"/>
      <c r="AE55" s="116"/>
      <c r="AF55" s="116"/>
      <c r="AG55" s="118">
        <f>'SO 101 - Parkovací stání'!J30</f>
        <v>0</v>
      </c>
      <c r="AH55" s="117"/>
      <c r="AI55" s="117"/>
      <c r="AJ55" s="117"/>
      <c r="AK55" s="117"/>
      <c r="AL55" s="117"/>
      <c r="AM55" s="117"/>
      <c r="AN55" s="118">
        <f>SUM(AG55,AT55)</f>
        <v>0</v>
      </c>
      <c r="AO55" s="117"/>
      <c r="AP55" s="117"/>
      <c r="AQ55" s="119" t="s">
        <v>88</v>
      </c>
      <c r="AR55" s="120"/>
      <c r="AS55" s="121">
        <v>0</v>
      </c>
      <c r="AT55" s="122">
        <f>ROUND(SUM(AV55:AW55),2)</f>
        <v>0</v>
      </c>
      <c r="AU55" s="123">
        <f>'SO 101 - Parkovací stání'!P88</f>
        <v>0</v>
      </c>
      <c r="AV55" s="122">
        <f>'SO 101 - Parkovací stání'!J33</f>
        <v>0</v>
      </c>
      <c r="AW55" s="122">
        <f>'SO 101 - Parkovací stání'!J34</f>
        <v>0</v>
      </c>
      <c r="AX55" s="122">
        <f>'SO 101 - Parkovací stání'!J35</f>
        <v>0</v>
      </c>
      <c r="AY55" s="122">
        <f>'SO 101 - Parkovací stání'!J36</f>
        <v>0</v>
      </c>
      <c r="AZ55" s="122">
        <f>'SO 101 - Parkovací stání'!F33</f>
        <v>0</v>
      </c>
      <c r="BA55" s="122">
        <f>'SO 101 - Parkovací stání'!F34</f>
        <v>0</v>
      </c>
      <c r="BB55" s="122">
        <f>'SO 101 - Parkovací stání'!F35</f>
        <v>0</v>
      </c>
      <c r="BC55" s="122">
        <f>'SO 101 - Parkovací stání'!F36</f>
        <v>0</v>
      </c>
      <c r="BD55" s="124">
        <f>'SO 101 - Parkovací stání'!F37</f>
        <v>0</v>
      </c>
      <c r="BE55" s="7"/>
      <c r="BT55" s="125" t="s">
        <v>89</v>
      </c>
      <c r="BV55" s="125" t="s">
        <v>83</v>
      </c>
      <c r="BW55" s="125" t="s">
        <v>90</v>
      </c>
      <c r="BX55" s="125" t="s">
        <v>5</v>
      </c>
      <c r="CL55" s="125" t="s">
        <v>19</v>
      </c>
      <c r="CM55" s="125" t="s">
        <v>21</v>
      </c>
    </row>
    <row r="56" s="7" customFormat="1" ht="16.5" customHeight="1">
      <c r="A56" s="113" t="s">
        <v>85</v>
      </c>
      <c r="B56" s="114"/>
      <c r="C56" s="115"/>
      <c r="D56" s="116" t="s">
        <v>91</v>
      </c>
      <c r="E56" s="116"/>
      <c r="F56" s="116"/>
      <c r="G56" s="116"/>
      <c r="H56" s="116"/>
      <c r="I56" s="117"/>
      <c r="J56" s="116" t="s">
        <v>92</v>
      </c>
      <c r="K56" s="116"/>
      <c r="L56" s="116"/>
      <c r="M56" s="116"/>
      <c r="N56" s="116"/>
      <c r="O56" s="116"/>
      <c r="P56" s="116"/>
      <c r="Q56" s="116"/>
      <c r="R56" s="116"/>
      <c r="S56" s="116"/>
      <c r="T56" s="116"/>
      <c r="U56" s="116"/>
      <c r="V56" s="116"/>
      <c r="W56" s="116"/>
      <c r="X56" s="116"/>
      <c r="Y56" s="116"/>
      <c r="Z56" s="116"/>
      <c r="AA56" s="116"/>
      <c r="AB56" s="116"/>
      <c r="AC56" s="116"/>
      <c r="AD56" s="116"/>
      <c r="AE56" s="116"/>
      <c r="AF56" s="116"/>
      <c r="AG56" s="118">
        <f>'SO 801 - Vegetační úpravy'!J30</f>
        <v>0</v>
      </c>
      <c r="AH56" s="117"/>
      <c r="AI56" s="117"/>
      <c r="AJ56" s="117"/>
      <c r="AK56" s="117"/>
      <c r="AL56" s="117"/>
      <c r="AM56" s="117"/>
      <c r="AN56" s="118">
        <f>SUM(AG56,AT56)</f>
        <v>0</v>
      </c>
      <c r="AO56" s="117"/>
      <c r="AP56" s="117"/>
      <c r="AQ56" s="119" t="s">
        <v>88</v>
      </c>
      <c r="AR56" s="120"/>
      <c r="AS56" s="121">
        <v>0</v>
      </c>
      <c r="AT56" s="122">
        <f>ROUND(SUM(AV56:AW56),2)</f>
        <v>0</v>
      </c>
      <c r="AU56" s="123">
        <f>'SO 801 - Vegetační úpravy'!P82</f>
        <v>0</v>
      </c>
      <c r="AV56" s="122">
        <f>'SO 801 - Vegetační úpravy'!J33</f>
        <v>0</v>
      </c>
      <c r="AW56" s="122">
        <f>'SO 801 - Vegetační úpravy'!J34</f>
        <v>0</v>
      </c>
      <c r="AX56" s="122">
        <f>'SO 801 - Vegetační úpravy'!J35</f>
        <v>0</v>
      </c>
      <c r="AY56" s="122">
        <f>'SO 801 - Vegetační úpravy'!J36</f>
        <v>0</v>
      </c>
      <c r="AZ56" s="122">
        <f>'SO 801 - Vegetační úpravy'!F33</f>
        <v>0</v>
      </c>
      <c r="BA56" s="122">
        <f>'SO 801 - Vegetační úpravy'!F34</f>
        <v>0</v>
      </c>
      <c r="BB56" s="122">
        <f>'SO 801 - Vegetační úpravy'!F35</f>
        <v>0</v>
      </c>
      <c r="BC56" s="122">
        <f>'SO 801 - Vegetační úpravy'!F36</f>
        <v>0</v>
      </c>
      <c r="BD56" s="124">
        <f>'SO 801 - Vegetační úpravy'!F37</f>
        <v>0</v>
      </c>
      <c r="BE56" s="7"/>
      <c r="BT56" s="125" t="s">
        <v>89</v>
      </c>
      <c r="BV56" s="125" t="s">
        <v>83</v>
      </c>
      <c r="BW56" s="125" t="s">
        <v>93</v>
      </c>
      <c r="BX56" s="125" t="s">
        <v>5</v>
      </c>
      <c r="CL56" s="125" t="s">
        <v>19</v>
      </c>
      <c r="CM56" s="125" t="s">
        <v>21</v>
      </c>
    </row>
    <row r="57" s="7" customFormat="1" ht="16.5" customHeight="1">
      <c r="A57" s="113" t="s">
        <v>85</v>
      </c>
      <c r="B57" s="114"/>
      <c r="C57" s="115"/>
      <c r="D57" s="116" t="s">
        <v>94</v>
      </c>
      <c r="E57" s="116"/>
      <c r="F57" s="116"/>
      <c r="G57" s="116"/>
      <c r="H57" s="116"/>
      <c r="I57" s="117"/>
      <c r="J57" s="116" t="s">
        <v>95</v>
      </c>
      <c r="K57" s="116"/>
      <c r="L57" s="116"/>
      <c r="M57" s="116"/>
      <c r="N57" s="116"/>
      <c r="O57" s="116"/>
      <c r="P57" s="116"/>
      <c r="Q57" s="116"/>
      <c r="R57" s="116"/>
      <c r="S57" s="116"/>
      <c r="T57" s="116"/>
      <c r="U57" s="116"/>
      <c r="V57" s="116"/>
      <c r="W57" s="116"/>
      <c r="X57" s="116"/>
      <c r="Y57" s="116"/>
      <c r="Z57" s="116"/>
      <c r="AA57" s="116"/>
      <c r="AB57" s="116"/>
      <c r="AC57" s="116"/>
      <c r="AD57" s="116"/>
      <c r="AE57" s="116"/>
      <c r="AF57" s="116"/>
      <c r="AG57" s="118">
        <f>'VRN - Vedlejší rozpočtové...'!J30</f>
        <v>0</v>
      </c>
      <c r="AH57" s="117"/>
      <c r="AI57" s="117"/>
      <c r="AJ57" s="117"/>
      <c r="AK57" s="117"/>
      <c r="AL57" s="117"/>
      <c r="AM57" s="117"/>
      <c r="AN57" s="118">
        <f>SUM(AG57,AT57)</f>
        <v>0</v>
      </c>
      <c r="AO57" s="117"/>
      <c r="AP57" s="117"/>
      <c r="AQ57" s="119" t="s">
        <v>88</v>
      </c>
      <c r="AR57" s="120"/>
      <c r="AS57" s="126">
        <v>0</v>
      </c>
      <c r="AT57" s="127">
        <f>ROUND(SUM(AV57:AW57),2)</f>
        <v>0</v>
      </c>
      <c r="AU57" s="128">
        <f>'VRN - Vedlejší rozpočtové...'!P87</f>
        <v>0</v>
      </c>
      <c r="AV57" s="127">
        <f>'VRN - Vedlejší rozpočtové...'!J33</f>
        <v>0</v>
      </c>
      <c r="AW57" s="127">
        <f>'VRN - Vedlejší rozpočtové...'!J34</f>
        <v>0</v>
      </c>
      <c r="AX57" s="127">
        <f>'VRN - Vedlejší rozpočtové...'!J35</f>
        <v>0</v>
      </c>
      <c r="AY57" s="127">
        <f>'VRN - Vedlejší rozpočtové...'!J36</f>
        <v>0</v>
      </c>
      <c r="AZ57" s="127">
        <f>'VRN - Vedlejší rozpočtové...'!F33</f>
        <v>0</v>
      </c>
      <c r="BA57" s="127">
        <f>'VRN - Vedlejší rozpočtové...'!F34</f>
        <v>0</v>
      </c>
      <c r="BB57" s="127">
        <f>'VRN - Vedlejší rozpočtové...'!F35</f>
        <v>0</v>
      </c>
      <c r="BC57" s="127">
        <f>'VRN - Vedlejší rozpočtové...'!F36</f>
        <v>0</v>
      </c>
      <c r="BD57" s="129">
        <f>'VRN - Vedlejší rozpočtové...'!F37</f>
        <v>0</v>
      </c>
      <c r="BE57" s="7"/>
      <c r="BT57" s="125" t="s">
        <v>89</v>
      </c>
      <c r="BV57" s="125" t="s">
        <v>83</v>
      </c>
      <c r="BW57" s="125" t="s">
        <v>96</v>
      </c>
      <c r="BX57" s="125" t="s">
        <v>5</v>
      </c>
      <c r="CL57" s="125" t="s">
        <v>19</v>
      </c>
      <c r="CM57" s="125" t="s">
        <v>21</v>
      </c>
    </row>
    <row r="58" s="2" customFormat="1" ht="30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42"/>
      <c r="S58" s="42"/>
      <c r="T58" s="42"/>
      <c r="U58" s="42"/>
      <c r="V58" s="42"/>
      <c r="W58" s="42"/>
      <c r="X58" s="42"/>
      <c r="Y58" s="42"/>
      <c r="Z58" s="42"/>
      <c r="AA58" s="42"/>
      <c r="AB58" s="42"/>
      <c r="AC58" s="42"/>
      <c r="AD58" s="42"/>
      <c r="AE58" s="42"/>
      <c r="AF58" s="42"/>
      <c r="AG58" s="42"/>
      <c r="AH58" s="42"/>
      <c r="AI58" s="42"/>
      <c r="AJ58" s="42"/>
      <c r="AK58" s="42"/>
      <c r="AL58" s="42"/>
      <c r="AM58" s="42"/>
      <c r="AN58" s="42"/>
      <c r="AO58" s="42"/>
      <c r="AP58" s="42"/>
      <c r="AQ58" s="42"/>
      <c r="AR58" s="46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</row>
    <row r="59" s="2" customFormat="1" ht="6.96" customHeight="1">
      <c r="A59" s="40"/>
      <c r="B59" s="61"/>
      <c r="C59" s="62"/>
      <c r="D59" s="62"/>
      <c r="E59" s="62"/>
      <c r="F59" s="62"/>
      <c r="G59" s="62"/>
      <c r="H59" s="62"/>
      <c r="I59" s="62"/>
      <c r="J59" s="62"/>
      <c r="K59" s="62"/>
      <c r="L59" s="62"/>
      <c r="M59" s="62"/>
      <c r="N59" s="62"/>
      <c r="O59" s="62"/>
      <c r="P59" s="62"/>
      <c r="Q59" s="62"/>
      <c r="R59" s="62"/>
      <c r="S59" s="62"/>
      <c r="T59" s="62"/>
      <c r="U59" s="62"/>
      <c r="V59" s="62"/>
      <c r="W59" s="62"/>
      <c r="X59" s="62"/>
      <c r="Y59" s="62"/>
      <c r="Z59" s="62"/>
      <c r="AA59" s="62"/>
      <c r="AB59" s="62"/>
      <c r="AC59" s="62"/>
      <c r="AD59" s="62"/>
      <c r="AE59" s="62"/>
      <c r="AF59" s="62"/>
      <c r="AG59" s="62"/>
      <c r="AH59" s="62"/>
      <c r="AI59" s="62"/>
      <c r="AJ59" s="62"/>
      <c r="AK59" s="62"/>
      <c r="AL59" s="62"/>
      <c r="AM59" s="62"/>
      <c r="AN59" s="62"/>
      <c r="AO59" s="62"/>
      <c r="AP59" s="62"/>
      <c r="AQ59" s="62"/>
      <c r="AR59" s="46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</row>
  </sheetData>
  <sheetProtection sheet="1" formatColumns="0" formatRows="0" objects="1" scenarios="1" spinCount="100000" saltValue="ZX31Htl49Uvf7FoDTmwbc3K/pDBz7Z9kQfotsAjQxxQEZUBAz1xBEnTCUTBMVGpLS4fiqqyI2s92G6Zq8ZartA==" hashValue="7V4bB0taUebuCa6GJwvOqJbsGFs0blW9ZJFXoXednVzZEWmNTxglcq/lqTkyMFsy1b+nNpJyexpYUXokwiVbSQ==" algorithmName="SHA-512" password="CC35"/>
  <mergeCells count="50"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45:AO45"/>
    <mergeCell ref="AM47:AN47"/>
    <mergeCell ref="AM49:AP49"/>
    <mergeCell ref="AS49:AT51"/>
    <mergeCell ref="AM50:AP50"/>
    <mergeCell ref="C52:G52"/>
    <mergeCell ref="I52:AF52"/>
    <mergeCell ref="AG52:AM52"/>
    <mergeCell ref="AN52:AP52"/>
    <mergeCell ref="AN55:AP55"/>
    <mergeCell ref="AG55:AM55"/>
    <mergeCell ref="D55:H55"/>
    <mergeCell ref="J55:AF55"/>
    <mergeCell ref="AN56:AP56"/>
    <mergeCell ref="AG56:AM56"/>
    <mergeCell ref="D56:H56"/>
    <mergeCell ref="J56:AF56"/>
    <mergeCell ref="AN57:AP57"/>
    <mergeCell ref="AG57:AM57"/>
    <mergeCell ref="D57:H57"/>
    <mergeCell ref="J57:AF57"/>
    <mergeCell ref="AG54:AM54"/>
    <mergeCell ref="AN54:AP54"/>
    <mergeCell ref="AR2:BE2"/>
  </mergeCells>
  <hyperlinks>
    <hyperlink ref="A55" location="'SO 101 - Parkovací stání'!C2" display="/"/>
    <hyperlink ref="A56" location="'SO 801 - Vegetační úpravy'!C2" display="/"/>
    <hyperlink ref="A57" location="'VRN - Vedlejší rozpočtové...'!C2" display="/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90</v>
      </c>
    </row>
    <row r="3" s="1" customFormat="1" ht="6.96" customHeight="1">
      <c r="B3" s="130"/>
      <c r="C3" s="131"/>
      <c r="D3" s="131"/>
      <c r="E3" s="131"/>
      <c r="F3" s="131"/>
      <c r="G3" s="131"/>
      <c r="H3" s="131"/>
      <c r="I3" s="131"/>
      <c r="J3" s="131"/>
      <c r="K3" s="131"/>
      <c r="L3" s="21"/>
      <c r="AT3" s="18" t="s">
        <v>21</v>
      </c>
    </row>
    <row r="4" s="1" customFormat="1" ht="24.96" customHeight="1">
      <c r="B4" s="21"/>
      <c r="D4" s="132" t="s">
        <v>97</v>
      </c>
      <c r="L4" s="21"/>
      <c r="M4" s="133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34" t="s">
        <v>16</v>
      </c>
      <c r="L6" s="21"/>
    </row>
    <row r="7" s="1" customFormat="1" ht="16.5" customHeight="1">
      <c r="B7" s="21"/>
      <c r="E7" s="135" t="str">
        <f>'Rekapitulace stavby'!K6</f>
        <v>Parkovací stání Mařatkova, Praha 12</v>
      </c>
      <c r="F7" s="134"/>
      <c r="G7" s="134"/>
      <c r="H7" s="134"/>
      <c r="L7" s="21"/>
    </row>
    <row r="8" s="2" customFormat="1" ht="12" customHeight="1">
      <c r="A8" s="40"/>
      <c r="B8" s="46"/>
      <c r="C8" s="40"/>
      <c r="D8" s="134" t="s">
        <v>98</v>
      </c>
      <c r="E8" s="40"/>
      <c r="F8" s="40"/>
      <c r="G8" s="40"/>
      <c r="H8" s="40"/>
      <c r="I8" s="40"/>
      <c r="J8" s="40"/>
      <c r="K8" s="40"/>
      <c r="L8" s="136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37" t="s">
        <v>99</v>
      </c>
      <c r="F9" s="40"/>
      <c r="G9" s="40"/>
      <c r="H9" s="40"/>
      <c r="I9" s="40"/>
      <c r="J9" s="40"/>
      <c r="K9" s="40"/>
      <c r="L9" s="13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4" t="s">
        <v>18</v>
      </c>
      <c r="E11" s="40"/>
      <c r="F11" s="138" t="s">
        <v>19</v>
      </c>
      <c r="G11" s="40"/>
      <c r="H11" s="40"/>
      <c r="I11" s="134" t="s">
        <v>20</v>
      </c>
      <c r="J11" s="138" t="s">
        <v>35</v>
      </c>
      <c r="K11" s="40"/>
      <c r="L11" s="13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4" t="s">
        <v>22</v>
      </c>
      <c r="E12" s="40"/>
      <c r="F12" s="138" t="s">
        <v>23</v>
      </c>
      <c r="G12" s="40"/>
      <c r="H12" s="40"/>
      <c r="I12" s="134" t="s">
        <v>24</v>
      </c>
      <c r="J12" s="139" t="str">
        <f>'Rekapitulace stavby'!AN8</f>
        <v>8. 4. 2025</v>
      </c>
      <c r="K12" s="40"/>
      <c r="L12" s="13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4" t="s">
        <v>30</v>
      </c>
      <c r="E14" s="40"/>
      <c r="F14" s="40"/>
      <c r="G14" s="40"/>
      <c r="H14" s="40"/>
      <c r="I14" s="134" t="s">
        <v>31</v>
      </c>
      <c r="J14" s="138" t="s">
        <v>32</v>
      </c>
      <c r="K14" s="40"/>
      <c r="L14" s="13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8" t="s">
        <v>33</v>
      </c>
      <c r="F15" s="40"/>
      <c r="G15" s="40"/>
      <c r="H15" s="40"/>
      <c r="I15" s="134" t="s">
        <v>34</v>
      </c>
      <c r="J15" s="138" t="s">
        <v>35</v>
      </c>
      <c r="K15" s="40"/>
      <c r="L15" s="13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4" t="s">
        <v>36</v>
      </c>
      <c r="E17" s="40"/>
      <c r="F17" s="40"/>
      <c r="G17" s="40"/>
      <c r="H17" s="40"/>
      <c r="I17" s="134" t="s">
        <v>31</v>
      </c>
      <c r="J17" s="34" t="str">
        <f>'Rekapitulace stavby'!AN13</f>
        <v>Vyplň údaj</v>
      </c>
      <c r="K17" s="40"/>
      <c r="L17" s="13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4" t="str">
        <f>'Rekapitulace stavby'!E14</f>
        <v>Vyplň údaj</v>
      </c>
      <c r="F18" s="138"/>
      <c r="G18" s="138"/>
      <c r="H18" s="138"/>
      <c r="I18" s="134" t="s">
        <v>34</v>
      </c>
      <c r="J18" s="34" t="str">
        <f>'Rekapitulace stavby'!AN14</f>
        <v>Vyplň údaj</v>
      </c>
      <c r="K18" s="40"/>
      <c r="L18" s="13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4" t="s">
        <v>38</v>
      </c>
      <c r="E20" s="40"/>
      <c r="F20" s="40"/>
      <c r="G20" s="40"/>
      <c r="H20" s="40"/>
      <c r="I20" s="134" t="s">
        <v>31</v>
      </c>
      <c r="J20" s="138" t="s">
        <v>39</v>
      </c>
      <c r="K20" s="40"/>
      <c r="L20" s="13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8" t="s">
        <v>40</v>
      </c>
      <c r="F21" s="40"/>
      <c r="G21" s="40"/>
      <c r="H21" s="40"/>
      <c r="I21" s="134" t="s">
        <v>34</v>
      </c>
      <c r="J21" s="138" t="s">
        <v>35</v>
      </c>
      <c r="K21" s="40"/>
      <c r="L21" s="13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4" t="s">
        <v>42</v>
      </c>
      <c r="E23" s="40"/>
      <c r="F23" s="40"/>
      <c r="G23" s="40"/>
      <c r="H23" s="40"/>
      <c r="I23" s="134" t="s">
        <v>31</v>
      </c>
      <c r="J23" s="138" t="s">
        <v>43</v>
      </c>
      <c r="K23" s="40"/>
      <c r="L23" s="13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8" t="s">
        <v>44</v>
      </c>
      <c r="F24" s="40"/>
      <c r="G24" s="40"/>
      <c r="H24" s="40"/>
      <c r="I24" s="134" t="s">
        <v>34</v>
      </c>
      <c r="J24" s="138" t="s">
        <v>35</v>
      </c>
      <c r="K24" s="40"/>
      <c r="L24" s="13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4" t="s">
        <v>45</v>
      </c>
      <c r="E26" s="40"/>
      <c r="F26" s="40"/>
      <c r="G26" s="40"/>
      <c r="H26" s="40"/>
      <c r="I26" s="40"/>
      <c r="J26" s="40"/>
      <c r="K26" s="40"/>
      <c r="L26" s="13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47.25" customHeight="1">
      <c r="A27" s="140"/>
      <c r="B27" s="141"/>
      <c r="C27" s="140"/>
      <c r="D27" s="140"/>
      <c r="E27" s="142" t="s">
        <v>46</v>
      </c>
      <c r="F27" s="142"/>
      <c r="G27" s="142"/>
      <c r="H27" s="142"/>
      <c r="I27" s="140"/>
      <c r="J27" s="140"/>
      <c r="K27" s="140"/>
      <c r="L27" s="143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4"/>
      <c r="E29" s="144"/>
      <c r="F29" s="144"/>
      <c r="G29" s="144"/>
      <c r="H29" s="144"/>
      <c r="I29" s="144"/>
      <c r="J29" s="144"/>
      <c r="K29" s="144"/>
      <c r="L29" s="136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5" t="s">
        <v>47</v>
      </c>
      <c r="E30" s="40"/>
      <c r="F30" s="40"/>
      <c r="G30" s="40"/>
      <c r="H30" s="40"/>
      <c r="I30" s="40"/>
      <c r="J30" s="146">
        <f>ROUND(J88, 2)</f>
        <v>0</v>
      </c>
      <c r="K30" s="40"/>
      <c r="L30" s="13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4"/>
      <c r="E31" s="144"/>
      <c r="F31" s="144"/>
      <c r="G31" s="144"/>
      <c r="H31" s="144"/>
      <c r="I31" s="144"/>
      <c r="J31" s="144"/>
      <c r="K31" s="144"/>
      <c r="L31" s="13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7" t="s">
        <v>49</v>
      </c>
      <c r="G32" s="40"/>
      <c r="H32" s="40"/>
      <c r="I32" s="147" t="s">
        <v>48</v>
      </c>
      <c r="J32" s="147" t="s">
        <v>50</v>
      </c>
      <c r="K32" s="40"/>
      <c r="L32" s="13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8" t="s">
        <v>51</v>
      </c>
      <c r="E33" s="134" t="s">
        <v>52</v>
      </c>
      <c r="F33" s="149">
        <f>ROUND((SUM(BE88:BE324)),  2)</f>
        <v>0</v>
      </c>
      <c r="G33" s="40"/>
      <c r="H33" s="40"/>
      <c r="I33" s="150">
        <v>0.20999999999999999</v>
      </c>
      <c r="J33" s="149">
        <f>ROUND(((SUM(BE88:BE324))*I33),  2)</f>
        <v>0</v>
      </c>
      <c r="K33" s="40"/>
      <c r="L33" s="13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4" t="s">
        <v>53</v>
      </c>
      <c r="F34" s="149">
        <f>ROUND((SUM(BF88:BF324)),  2)</f>
        <v>0</v>
      </c>
      <c r="G34" s="40"/>
      <c r="H34" s="40"/>
      <c r="I34" s="150">
        <v>0.12</v>
      </c>
      <c r="J34" s="149">
        <f>ROUND(((SUM(BF88:BF324))*I34),  2)</f>
        <v>0</v>
      </c>
      <c r="K34" s="40"/>
      <c r="L34" s="13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4" t="s">
        <v>54</v>
      </c>
      <c r="F35" s="149">
        <f>ROUND((SUM(BG88:BG324)),  2)</f>
        <v>0</v>
      </c>
      <c r="G35" s="40"/>
      <c r="H35" s="40"/>
      <c r="I35" s="150">
        <v>0.20999999999999999</v>
      </c>
      <c r="J35" s="149">
        <f>0</f>
        <v>0</v>
      </c>
      <c r="K35" s="40"/>
      <c r="L35" s="13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4" t="s">
        <v>55</v>
      </c>
      <c r="F36" s="149">
        <f>ROUND((SUM(BH88:BH324)),  2)</f>
        <v>0</v>
      </c>
      <c r="G36" s="40"/>
      <c r="H36" s="40"/>
      <c r="I36" s="150">
        <v>0.12</v>
      </c>
      <c r="J36" s="149">
        <f>0</f>
        <v>0</v>
      </c>
      <c r="K36" s="40"/>
      <c r="L36" s="13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4" t="s">
        <v>56</v>
      </c>
      <c r="F37" s="149">
        <f>ROUND((SUM(BI88:BI324)),  2)</f>
        <v>0</v>
      </c>
      <c r="G37" s="40"/>
      <c r="H37" s="40"/>
      <c r="I37" s="150">
        <v>0</v>
      </c>
      <c r="J37" s="149">
        <f>0</f>
        <v>0</v>
      </c>
      <c r="K37" s="40"/>
      <c r="L37" s="13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1"/>
      <c r="D39" s="152" t="s">
        <v>57</v>
      </c>
      <c r="E39" s="153"/>
      <c r="F39" s="153"/>
      <c r="G39" s="154" t="s">
        <v>58</v>
      </c>
      <c r="H39" s="155" t="s">
        <v>59</v>
      </c>
      <c r="I39" s="153"/>
      <c r="J39" s="156">
        <f>SUM(J30:J37)</f>
        <v>0</v>
      </c>
      <c r="K39" s="157"/>
      <c r="L39" s="13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8"/>
      <c r="C40" s="159"/>
      <c r="D40" s="159"/>
      <c r="E40" s="159"/>
      <c r="F40" s="159"/>
      <c r="G40" s="159"/>
      <c r="H40" s="159"/>
      <c r="I40" s="159"/>
      <c r="J40" s="159"/>
      <c r="K40" s="159"/>
      <c r="L40" s="13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0"/>
      <c r="C44" s="161"/>
      <c r="D44" s="161"/>
      <c r="E44" s="161"/>
      <c r="F44" s="161"/>
      <c r="G44" s="161"/>
      <c r="H44" s="161"/>
      <c r="I44" s="161"/>
      <c r="J44" s="161"/>
      <c r="K44" s="161"/>
      <c r="L44" s="136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4" t="s">
        <v>100</v>
      </c>
      <c r="D45" s="42"/>
      <c r="E45" s="42"/>
      <c r="F45" s="42"/>
      <c r="G45" s="42"/>
      <c r="H45" s="42"/>
      <c r="I45" s="42"/>
      <c r="J45" s="42"/>
      <c r="K45" s="42"/>
      <c r="L45" s="136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3" t="s">
        <v>16</v>
      </c>
      <c r="D47" s="42"/>
      <c r="E47" s="42"/>
      <c r="F47" s="42"/>
      <c r="G47" s="42"/>
      <c r="H47" s="42"/>
      <c r="I47" s="42"/>
      <c r="J47" s="42"/>
      <c r="K47" s="42"/>
      <c r="L47" s="13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16.5" customHeight="1">
      <c r="A48" s="40"/>
      <c r="B48" s="41"/>
      <c r="C48" s="42"/>
      <c r="D48" s="42"/>
      <c r="E48" s="162" t="str">
        <f>E7</f>
        <v>Parkovací stání Mařatkova, Praha 12</v>
      </c>
      <c r="F48" s="33"/>
      <c r="G48" s="33"/>
      <c r="H48" s="33"/>
      <c r="I48" s="42"/>
      <c r="J48" s="42"/>
      <c r="K48" s="42"/>
      <c r="L48" s="13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3" t="s">
        <v>98</v>
      </c>
      <c r="D49" s="42"/>
      <c r="E49" s="42"/>
      <c r="F49" s="42"/>
      <c r="G49" s="42"/>
      <c r="H49" s="42"/>
      <c r="I49" s="42"/>
      <c r="J49" s="42"/>
      <c r="K49" s="42"/>
      <c r="L49" s="13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SO 101 - Parkovací stání</v>
      </c>
      <c r="F50" s="42"/>
      <c r="G50" s="42"/>
      <c r="H50" s="42"/>
      <c r="I50" s="42"/>
      <c r="J50" s="42"/>
      <c r="K50" s="42"/>
      <c r="L50" s="13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6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3" t="s">
        <v>22</v>
      </c>
      <c r="D52" s="42"/>
      <c r="E52" s="42"/>
      <c r="F52" s="28" t="str">
        <f>F12</f>
        <v>Praha 12</v>
      </c>
      <c r="G52" s="42"/>
      <c r="H52" s="42"/>
      <c r="I52" s="33" t="s">
        <v>24</v>
      </c>
      <c r="J52" s="74" t="str">
        <f>IF(J12="","",J12)</f>
        <v>8. 4. 2025</v>
      </c>
      <c r="K52" s="42"/>
      <c r="L52" s="13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25.65" customHeight="1">
      <c r="A54" s="40"/>
      <c r="B54" s="41"/>
      <c r="C54" s="33" t="s">
        <v>30</v>
      </c>
      <c r="D54" s="42"/>
      <c r="E54" s="42"/>
      <c r="F54" s="28" t="str">
        <f>E15</f>
        <v>Městská část Praha 12, Gen. Šišky 2375/6, 143 00</v>
      </c>
      <c r="G54" s="42"/>
      <c r="H54" s="42"/>
      <c r="I54" s="33" t="s">
        <v>38</v>
      </c>
      <c r="J54" s="38" t="str">
        <f>E21</f>
        <v>Ing. arch. Martin Jirovský Ph.D, MBA</v>
      </c>
      <c r="K54" s="42"/>
      <c r="L54" s="13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40.05" customHeight="1">
      <c r="A55" s="40"/>
      <c r="B55" s="41"/>
      <c r="C55" s="33" t="s">
        <v>36</v>
      </c>
      <c r="D55" s="42"/>
      <c r="E55" s="42"/>
      <c r="F55" s="28" t="str">
        <f>IF(E18="","",E18)</f>
        <v>Vyplň údaj</v>
      </c>
      <c r="G55" s="42"/>
      <c r="H55" s="42"/>
      <c r="I55" s="33" t="s">
        <v>42</v>
      </c>
      <c r="J55" s="38" t="str">
        <f>E24</f>
        <v>Ateliér M.A.A.T. s.r.o.; Petra Stejskalová</v>
      </c>
      <c r="K55" s="42"/>
      <c r="L55" s="13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63" t="s">
        <v>101</v>
      </c>
      <c r="D57" s="164"/>
      <c r="E57" s="164"/>
      <c r="F57" s="164"/>
      <c r="G57" s="164"/>
      <c r="H57" s="164"/>
      <c r="I57" s="164"/>
      <c r="J57" s="165" t="s">
        <v>102</v>
      </c>
      <c r="K57" s="164"/>
      <c r="L57" s="13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6" t="s">
        <v>79</v>
      </c>
      <c r="D59" s="42"/>
      <c r="E59" s="42"/>
      <c r="F59" s="42"/>
      <c r="G59" s="42"/>
      <c r="H59" s="42"/>
      <c r="I59" s="42"/>
      <c r="J59" s="104">
        <f>J88</f>
        <v>0</v>
      </c>
      <c r="K59" s="42"/>
      <c r="L59" s="13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8" t="s">
        <v>103</v>
      </c>
    </row>
    <row r="60" s="9" customFormat="1" ht="24.96" customHeight="1">
      <c r="A60" s="9"/>
      <c r="B60" s="167"/>
      <c r="C60" s="168"/>
      <c r="D60" s="169" t="s">
        <v>104</v>
      </c>
      <c r="E60" s="170"/>
      <c r="F60" s="170"/>
      <c r="G60" s="170"/>
      <c r="H60" s="170"/>
      <c r="I60" s="170"/>
      <c r="J60" s="171">
        <f>J89</f>
        <v>0</v>
      </c>
      <c r="K60" s="168"/>
      <c r="L60" s="17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3"/>
      <c r="C61" s="174"/>
      <c r="D61" s="175" t="s">
        <v>105</v>
      </c>
      <c r="E61" s="176"/>
      <c r="F61" s="176"/>
      <c r="G61" s="176"/>
      <c r="H61" s="176"/>
      <c r="I61" s="176"/>
      <c r="J61" s="177">
        <f>J90</f>
        <v>0</v>
      </c>
      <c r="K61" s="174"/>
      <c r="L61" s="178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3"/>
      <c r="C62" s="174"/>
      <c r="D62" s="175" t="s">
        <v>106</v>
      </c>
      <c r="E62" s="176"/>
      <c r="F62" s="176"/>
      <c r="G62" s="176"/>
      <c r="H62" s="176"/>
      <c r="I62" s="176"/>
      <c r="J62" s="177">
        <f>J149</f>
        <v>0</v>
      </c>
      <c r="K62" s="174"/>
      <c r="L62" s="178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3"/>
      <c r="C63" s="174"/>
      <c r="D63" s="175" t="s">
        <v>107</v>
      </c>
      <c r="E63" s="176"/>
      <c r="F63" s="176"/>
      <c r="G63" s="176"/>
      <c r="H63" s="176"/>
      <c r="I63" s="176"/>
      <c r="J63" s="177">
        <f>J162</f>
        <v>0</v>
      </c>
      <c r="K63" s="174"/>
      <c r="L63" s="178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3"/>
      <c r="C64" s="174"/>
      <c r="D64" s="175" t="s">
        <v>108</v>
      </c>
      <c r="E64" s="176"/>
      <c r="F64" s="176"/>
      <c r="G64" s="176"/>
      <c r="H64" s="176"/>
      <c r="I64" s="176"/>
      <c r="J64" s="177">
        <f>J170</f>
        <v>0</v>
      </c>
      <c r="K64" s="174"/>
      <c r="L64" s="178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73"/>
      <c r="C65" s="174"/>
      <c r="D65" s="175" t="s">
        <v>109</v>
      </c>
      <c r="E65" s="176"/>
      <c r="F65" s="176"/>
      <c r="G65" s="176"/>
      <c r="H65" s="176"/>
      <c r="I65" s="176"/>
      <c r="J65" s="177">
        <f>J216</f>
        <v>0</v>
      </c>
      <c r="K65" s="174"/>
      <c r="L65" s="178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73"/>
      <c r="C66" s="174"/>
      <c r="D66" s="175" t="s">
        <v>110</v>
      </c>
      <c r="E66" s="176"/>
      <c r="F66" s="176"/>
      <c r="G66" s="176"/>
      <c r="H66" s="176"/>
      <c r="I66" s="176"/>
      <c r="J66" s="177">
        <f>J244</f>
        <v>0</v>
      </c>
      <c r="K66" s="174"/>
      <c r="L66" s="178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73"/>
      <c r="C67" s="174"/>
      <c r="D67" s="175" t="s">
        <v>111</v>
      </c>
      <c r="E67" s="176"/>
      <c r="F67" s="176"/>
      <c r="G67" s="176"/>
      <c r="H67" s="176"/>
      <c r="I67" s="176"/>
      <c r="J67" s="177">
        <f>J309</f>
        <v>0</v>
      </c>
      <c r="K67" s="174"/>
      <c r="L67" s="178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73"/>
      <c r="C68" s="174"/>
      <c r="D68" s="175" t="s">
        <v>112</v>
      </c>
      <c r="E68" s="176"/>
      <c r="F68" s="176"/>
      <c r="G68" s="176"/>
      <c r="H68" s="176"/>
      <c r="I68" s="176"/>
      <c r="J68" s="177">
        <f>J322</f>
        <v>0</v>
      </c>
      <c r="K68" s="174"/>
      <c r="L68" s="178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2" customFormat="1" ht="21.84" customHeight="1">
      <c r="A69" s="40"/>
      <c r="B69" s="41"/>
      <c r="C69" s="42"/>
      <c r="D69" s="42"/>
      <c r="E69" s="42"/>
      <c r="F69" s="42"/>
      <c r="G69" s="42"/>
      <c r="H69" s="42"/>
      <c r="I69" s="42"/>
      <c r="J69" s="42"/>
      <c r="K69" s="42"/>
      <c r="L69" s="136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</row>
    <row r="70" s="2" customFormat="1" ht="6.96" customHeight="1">
      <c r="A70" s="40"/>
      <c r="B70" s="61"/>
      <c r="C70" s="62"/>
      <c r="D70" s="62"/>
      <c r="E70" s="62"/>
      <c r="F70" s="62"/>
      <c r="G70" s="62"/>
      <c r="H70" s="62"/>
      <c r="I70" s="62"/>
      <c r="J70" s="62"/>
      <c r="K70" s="62"/>
      <c r="L70" s="136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</row>
    <row r="74" s="2" customFormat="1" ht="6.96" customHeight="1">
      <c r="A74" s="40"/>
      <c r="B74" s="63"/>
      <c r="C74" s="64"/>
      <c r="D74" s="64"/>
      <c r="E74" s="64"/>
      <c r="F74" s="64"/>
      <c r="G74" s="64"/>
      <c r="H74" s="64"/>
      <c r="I74" s="64"/>
      <c r="J74" s="64"/>
      <c r="K74" s="64"/>
      <c r="L74" s="136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24.96" customHeight="1">
      <c r="A75" s="40"/>
      <c r="B75" s="41"/>
      <c r="C75" s="24" t="s">
        <v>113</v>
      </c>
      <c r="D75" s="42"/>
      <c r="E75" s="42"/>
      <c r="F75" s="42"/>
      <c r="G75" s="42"/>
      <c r="H75" s="42"/>
      <c r="I75" s="42"/>
      <c r="J75" s="42"/>
      <c r="K75" s="42"/>
      <c r="L75" s="136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6.96" customHeight="1">
      <c r="A76" s="40"/>
      <c r="B76" s="41"/>
      <c r="C76" s="42"/>
      <c r="D76" s="42"/>
      <c r="E76" s="42"/>
      <c r="F76" s="42"/>
      <c r="G76" s="42"/>
      <c r="H76" s="42"/>
      <c r="I76" s="42"/>
      <c r="J76" s="42"/>
      <c r="K76" s="42"/>
      <c r="L76" s="136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12" customHeight="1">
      <c r="A77" s="40"/>
      <c r="B77" s="41"/>
      <c r="C77" s="33" t="s">
        <v>16</v>
      </c>
      <c r="D77" s="42"/>
      <c r="E77" s="42"/>
      <c r="F77" s="42"/>
      <c r="G77" s="42"/>
      <c r="H77" s="42"/>
      <c r="I77" s="42"/>
      <c r="J77" s="42"/>
      <c r="K77" s="42"/>
      <c r="L77" s="13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16.5" customHeight="1">
      <c r="A78" s="40"/>
      <c r="B78" s="41"/>
      <c r="C78" s="42"/>
      <c r="D78" s="42"/>
      <c r="E78" s="162" t="str">
        <f>E7</f>
        <v>Parkovací stání Mařatkova, Praha 12</v>
      </c>
      <c r="F78" s="33"/>
      <c r="G78" s="33"/>
      <c r="H78" s="33"/>
      <c r="I78" s="42"/>
      <c r="J78" s="42"/>
      <c r="K78" s="42"/>
      <c r="L78" s="13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12" customHeight="1">
      <c r="A79" s="40"/>
      <c r="B79" s="41"/>
      <c r="C79" s="33" t="s">
        <v>98</v>
      </c>
      <c r="D79" s="42"/>
      <c r="E79" s="42"/>
      <c r="F79" s="42"/>
      <c r="G79" s="42"/>
      <c r="H79" s="42"/>
      <c r="I79" s="42"/>
      <c r="J79" s="42"/>
      <c r="K79" s="42"/>
      <c r="L79" s="13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16.5" customHeight="1">
      <c r="A80" s="40"/>
      <c r="B80" s="41"/>
      <c r="C80" s="42"/>
      <c r="D80" s="42"/>
      <c r="E80" s="71" t="str">
        <f>E9</f>
        <v>SO 101 - Parkovací stání</v>
      </c>
      <c r="F80" s="42"/>
      <c r="G80" s="42"/>
      <c r="H80" s="42"/>
      <c r="I80" s="42"/>
      <c r="J80" s="42"/>
      <c r="K80" s="42"/>
      <c r="L80" s="13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6.96" customHeight="1">
      <c r="A81" s="40"/>
      <c r="B81" s="41"/>
      <c r="C81" s="42"/>
      <c r="D81" s="42"/>
      <c r="E81" s="42"/>
      <c r="F81" s="42"/>
      <c r="G81" s="42"/>
      <c r="H81" s="42"/>
      <c r="I81" s="42"/>
      <c r="J81" s="42"/>
      <c r="K81" s="42"/>
      <c r="L81" s="136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12" customHeight="1">
      <c r="A82" s="40"/>
      <c r="B82" s="41"/>
      <c r="C82" s="33" t="s">
        <v>22</v>
      </c>
      <c r="D82" s="42"/>
      <c r="E82" s="42"/>
      <c r="F82" s="28" t="str">
        <f>F12</f>
        <v>Praha 12</v>
      </c>
      <c r="G82" s="42"/>
      <c r="H82" s="42"/>
      <c r="I82" s="33" t="s">
        <v>24</v>
      </c>
      <c r="J82" s="74" t="str">
        <f>IF(J12="","",J12)</f>
        <v>8. 4. 2025</v>
      </c>
      <c r="K82" s="42"/>
      <c r="L82" s="136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6.96" customHeight="1">
      <c r="A83" s="40"/>
      <c r="B83" s="41"/>
      <c r="C83" s="42"/>
      <c r="D83" s="42"/>
      <c r="E83" s="42"/>
      <c r="F83" s="42"/>
      <c r="G83" s="42"/>
      <c r="H83" s="42"/>
      <c r="I83" s="42"/>
      <c r="J83" s="42"/>
      <c r="K83" s="42"/>
      <c r="L83" s="136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25.65" customHeight="1">
      <c r="A84" s="40"/>
      <c r="B84" s="41"/>
      <c r="C84" s="33" t="s">
        <v>30</v>
      </c>
      <c r="D84" s="42"/>
      <c r="E84" s="42"/>
      <c r="F84" s="28" t="str">
        <f>E15</f>
        <v>Městská část Praha 12, Gen. Šišky 2375/6, 143 00</v>
      </c>
      <c r="G84" s="42"/>
      <c r="H84" s="42"/>
      <c r="I84" s="33" t="s">
        <v>38</v>
      </c>
      <c r="J84" s="38" t="str">
        <f>E21</f>
        <v>Ing. arch. Martin Jirovský Ph.D, MBA</v>
      </c>
      <c r="K84" s="42"/>
      <c r="L84" s="136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2" customFormat="1" ht="40.05" customHeight="1">
      <c r="A85" s="40"/>
      <c r="B85" s="41"/>
      <c r="C85" s="33" t="s">
        <v>36</v>
      </c>
      <c r="D85" s="42"/>
      <c r="E85" s="42"/>
      <c r="F85" s="28" t="str">
        <f>IF(E18="","",E18)</f>
        <v>Vyplň údaj</v>
      </c>
      <c r="G85" s="42"/>
      <c r="H85" s="42"/>
      <c r="I85" s="33" t="s">
        <v>42</v>
      </c>
      <c r="J85" s="38" t="str">
        <f>E24</f>
        <v>Ateliér M.A.A.T. s.r.o.; Petra Stejskalová</v>
      </c>
      <c r="K85" s="42"/>
      <c r="L85" s="136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2" customFormat="1" ht="10.32" customHeight="1">
      <c r="A86" s="40"/>
      <c r="B86" s="41"/>
      <c r="C86" s="42"/>
      <c r="D86" s="42"/>
      <c r="E86" s="42"/>
      <c r="F86" s="42"/>
      <c r="G86" s="42"/>
      <c r="H86" s="42"/>
      <c r="I86" s="42"/>
      <c r="J86" s="42"/>
      <c r="K86" s="42"/>
      <c r="L86" s="136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</row>
    <row r="87" s="11" customFormat="1" ht="29.28" customHeight="1">
      <c r="A87" s="179"/>
      <c r="B87" s="180"/>
      <c r="C87" s="181" t="s">
        <v>114</v>
      </c>
      <c r="D87" s="182" t="s">
        <v>66</v>
      </c>
      <c r="E87" s="182" t="s">
        <v>62</v>
      </c>
      <c r="F87" s="182" t="s">
        <v>63</v>
      </c>
      <c r="G87" s="182" t="s">
        <v>115</v>
      </c>
      <c r="H87" s="182" t="s">
        <v>116</v>
      </c>
      <c r="I87" s="182" t="s">
        <v>117</v>
      </c>
      <c r="J87" s="182" t="s">
        <v>102</v>
      </c>
      <c r="K87" s="183" t="s">
        <v>118</v>
      </c>
      <c r="L87" s="184"/>
      <c r="M87" s="94" t="s">
        <v>35</v>
      </c>
      <c r="N87" s="95" t="s">
        <v>51</v>
      </c>
      <c r="O87" s="95" t="s">
        <v>119</v>
      </c>
      <c r="P87" s="95" t="s">
        <v>120</v>
      </c>
      <c r="Q87" s="95" t="s">
        <v>121</v>
      </c>
      <c r="R87" s="95" t="s">
        <v>122</v>
      </c>
      <c r="S87" s="95" t="s">
        <v>123</v>
      </c>
      <c r="T87" s="96" t="s">
        <v>124</v>
      </c>
      <c r="U87" s="179"/>
      <c r="V87" s="179"/>
      <c r="W87" s="179"/>
      <c r="X87" s="179"/>
      <c r="Y87" s="179"/>
      <c r="Z87" s="179"/>
      <c r="AA87" s="179"/>
      <c r="AB87" s="179"/>
      <c r="AC87" s="179"/>
      <c r="AD87" s="179"/>
      <c r="AE87" s="179"/>
    </row>
    <row r="88" s="2" customFormat="1" ht="22.8" customHeight="1">
      <c r="A88" s="40"/>
      <c r="B88" s="41"/>
      <c r="C88" s="101" t="s">
        <v>125</v>
      </c>
      <c r="D88" s="42"/>
      <c r="E88" s="42"/>
      <c r="F88" s="42"/>
      <c r="G88" s="42"/>
      <c r="H88" s="42"/>
      <c r="I88" s="42"/>
      <c r="J88" s="185">
        <f>BK88</f>
        <v>0</v>
      </c>
      <c r="K88" s="42"/>
      <c r="L88" s="46"/>
      <c r="M88" s="97"/>
      <c r="N88" s="186"/>
      <c r="O88" s="98"/>
      <c r="P88" s="187">
        <f>P89</f>
        <v>0</v>
      </c>
      <c r="Q88" s="98"/>
      <c r="R88" s="187">
        <f>R89</f>
        <v>311.35770321999996</v>
      </c>
      <c r="S88" s="98"/>
      <c r="T88" s="188">
        <f>T89</f>
        <v>15.22275</v>
      </c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T88" s="18" t="s">
        <v>80</v>
      </c>
      <c r="AU88" s="18" t="s">
        <v>103</v>
      </c>
      <c r="BK88" s="189">
        <f>BK89</f>
        <v>0</v>
      </c>
    </row>
    <row r="89" s="12" customFormat="1" ht="25.92" customHeight="1">
      <c r="A89" s="12"/>
      <c r="B89" s="190"/>
      <c r="C89" s="191"/>
      <c r="D89" s="192" t="s">
        <v>80</v>
      </c>
      <c r="E89" s="193" t="s">
        <v>126</v>
      </c>
      <c r="F89" s="193" t="s">
        <v>127</v>
      </c>
      <c r="G89" s="191"/>
      <c r="H89" s="191"/>
      <c r="I89" s="194"/>
      <c r="J89" s="195">
        <f>BK89</f>
        <v>0</v>
      </c>
      <c r="K89" s="191"/>
      <c r="L89" s="196"/>
      <c r="M89" s="197"/>
      <c r="N89" s="198"/>
      <c r="O89" s="198"/>
      <c r="P89" s="199">
        <f>P90+P149+P162+P170+P216+P244+P309+P322</f>
        <v>0</v>
      </c>
      <c r="Q89" s="198"/>
      <c r="R89" s="199">
        <f>R90+R149+R162+R170+R216+R244+R309+R322</f>
        <v>311.35770321999996</v>
      </c>
      <c r="S89" s="198"/>
      <c r="T89" s="200">
        <f>T90+T149+T162+T170+T216+T244+T309+T322</f>
        <v>15.22275</v>
      </c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R89" s="201" t="s">
        <v>89</v>
      </c>
      <c r="AT89" s="202" t="s">
        <v>80</v>
      </c>
      <c r="AU89" s="202" t="s">
        <v>81</v>
      </c>
      <c r="AY89" s="201" t="s">
        <v>128</v>
      </c>
      <c r="BK89" s="203">
        <f>BK90+BK149+BK162+BK170+BK216+BK244+BK309+BK322</f>
        <v>0</v>
      </c>
    </row>
    <row r="90" s="12" customFormat="1" ht="22.8" customHeight="1">
      <c r="A90" s="12"/>
      <c r="B90" s="190"/>
      <c r="C90" s="191"/>
      <c r="D90" s="192" t="s">
        <v>80</v>
      </c>
      <c r="E90" s="204" t="s">
        <v>89</v>
      </c>
      <c r="F90" s="204" t="s">
        <v>129</v>
      </c>
      <c r="G90" s="191"/>
      <c r="H90" s="191"/>
      <c r="I90" s="194"/>
      <c r="J90" s="205">
        <f>BK90</f>
        <v>0</v>
      </c>
      <c r="K90" s="191"/>
      <c r="L90" s="196"/>
      <c r="M90" s="197"/>
      <c r="N90" s="198"/>
      <c r="O90" s="198"/>
      <c r="P90" s="199">
        <f>SUM(P91:P148)</f>
        <v>0</v>
      </c>
      <c r="Q90" s="198"/>
      <c r="R90" s="199">
        <f>SUM(R91:R148)</f>
        <v>0</v>
      </c>
      <c r="S90" s="198"/>
      <c r="T90" s="200">
        <f>SUM(T91:T148)</f>
        <v>14.337819999999999</v>
      </c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R90" s="201" t="s">
        <v>89</v>
      </c>
      <c r="AT90" s="202" t="s">
        <v>80</v>
      </c>
      <c r="AU90" s="202" t="s">
        <v>89</v>
      </c>
      <c r="AY90" s="201" t="s">
        <v>128</v>
      </c>
      <c r="BK90" s="203">
        <f>SUM(BK91:BK148)</f>
        <v>0</v>
      </c>
    </row>
    <row r="91" s="2" customFormat="1" ht="37.8" customHeight="1">
      <c r="A91" s="40"/>
      <c r="B91" s="41"/>
      <c r="C91" s="206" t="s">
        <v>89</v>
      </c>
      <c r="D91" s="206" t="s">
        <v>130</v>
      </c>
      <c r="E91" s="207" t="s">
        <v>131</v>
      </c>
      <c r="F91" s="208" t="s">
        <v>132</v>
      </c>
      <c r="G91" s="209" t="s">
        <v>133</v>
      </c>
      <c r="H91" s="210">
        <v>1.8899999999999999</v>
      </c>
      <c r="I91" s="211"/>
      <c r="J91" s="212">
        <f>ROUND(I91*H91,2)</f>
        <v>0</v>
      </c>
      <c r="K91" s="208" t="s">
        <v>134</v>
      </c>
      <c r="L91" s="46"/>
      <c r="M91" s="213" t="s">
        <v>35</v>
      </c>
      <c r="N91" s="214" t="s">
        <v>52</v>
      </c>
      <c r="O91" s="86"/>
      <c r="P91" s="215">
        <f>O91*H91</f>
        <v>0</v>
      </c>
      <c r="Q91" s="215">
        <v>0</v>
      </c>
      <c r="R91" s="215">
        <f>Q91*H91</f>
        <v>0</v>
      </c>
      <c r="S91" s="215">
        <v>0.38800000000000001</v>
      </c>
      <c r="T91" s="216">
        <f>S91*H91</f>
        <v>0.73331999999999997</v>
      </c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R91" s="217" t="s">
        <v>135</v>
      </c>
      <c r="AT91" s="217" t="s">
        <v>130</v>
      </c>
      <c r="AU91" s="217" t="s">
        <v>21</v>
      </c>
      <c r="AY91" s="18" t="s">
        <v>128</v>
      </c>
      <c r="BE91" s="218">
        <f>IF(N91="základní",J91,0)</f>
        <v>0</v>
      </c>
      <c r="BF91" s="218">
        <f>IF(N91="snížená",J91,0)</f>
        <v>0</v>
      </c>
      <c r="BG91" s="218">
        <f>IF(N91="zákl. přenesená",J91,0)</f>
        <v>0</v>
      </c>
      <c r="BH91" s="218">
        <f>IF(N91="sníž. přenesená",J91,0)</f>
        <v>0</v>
      </c>
      <c r="BI91" s="218">
        <f>IF(N91="nulová",J91,0)</f>
        <v>0</v>
      </c>
      <c r="BJ91" s="18" t="s">
        <v>89</v>
      </c>
      <c r="BK91" s="218">
        <f>ROUND(I91*H91,2)</f>
        <v>0</v>
      </c>
      <c r="BL91" s="18" t="s">
        <v>135</v>
      </c>
      <c r="BM91" s="217" t="s">
        <v>136</v>
      </c>
    </row>
    <row r="92" s="2" customFormat="1">
      <c r="A92" s="40"/>
      <c r="B92" s="41"/>
      <c r="C92" s="42"/>
      <c r="D92" s="219" t="s">
        <v>137</v>
      </c>
      <c r="E92" s="42"/>
      <c r="F92" s="220" t="s">
        <v>138</v>
      </c>
      <c r="G92" s="42"/>
      <c r="H92" s="42"/>
      <c r="I92" s="221"/>
      <c r="J92" s="42"/>
      <c r="K92" s="42"/>
      <c r="L92" s="46"/>
      <c r="M92" s="222"/>
      <c r="N92" s="223"/>
      <c r="O92" s="86"/>
      <c r="P92" s="86"/>
      <c r="Q92" s="86"/>
      <c r="R92" s="86"/>
      <c r="S92" s="86"/>
      <c r="T92" s="87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T92" s="18" t="s">
        <v>137</v>
      </c>
      <c r="AU92" s="18" t="s">
        <v>21</v>
      </c>
    </row>
    <row r="93" s="13" customFormat="1">
      <c r="A93" s="13"/>
      <c r="B93" s="224"/>
      <c r="C93" s="225"/>
      <c r="D93" s="226" t="s">
        <v>139</v>
      </c>
      <c r="E93" s="227" t="s">
        <v>35</v>
      </c>
      <c r="F93" s="228" t="s">
        <v>140</v>
      </c>
      <c r="G93" s="225"/>
      <c r="H93" s="229">
        <v>1.8899999999999999</v>
      </c>
      <c r="I93" s="230"/>
      <c r="J93" s="225"/>
      <c r="K93" s="225"/>
      <c r="L93" s="231"/>
      <c r="M93" s="232"/>
      <c r="N93" s="233"/>
      <c r="O93" s="233"/>
      <c r="P93" s="233"/>
      <c r="Q93" s="233"/>
      <c r="R93" s="233"/>
      <c r="S93" s="233"/>
      <c r="T93" s="234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T93" s="235" t="s">
        <v>139</v>
      </c>
      <c r="AU93" s="235" t="s">
        <v>21</v>
      </c>
      <c r="AV93" s="13" t="s">
        <v>21</v>
      </c>
      <c r="AW93" s="13" t="s">
        <v>41</v>
      </c>
      <c r="AX93" s="13" t="s">
        <v>89</v>
      </c>
      <c r="AY93" s="235" t="s">
        <v>128</v>
      </c>
    </row>
    <row r="94" s="2" customFormat="1" ht="33" customHeight="1">
      <c r="A94" s="40"/>
      <c r="B94" s="41"/>
      <c r="C94" s="206" t="s">
        <v>21</v>
      </c>
      <c r="D94" s="206" t="s">
        <v>130</v>
      </c>
      <c r="E94" s="207" t="s">
        <v>141</v>
      </c>
      <c r="F94" s="208" t="s">
        <v>142</v>
      </c>
      <c r="G94" s="209" t="s">
        <v>133</v>
      </c>
      <c r="H94" s="210">
        <v>3.3999999999999999</v>
      </c>
      <c r="I94" s="211"/>
      <c r="J94" s="212">
        <f>ROUND(I94*H94,2)</f>
        <v>0</v>
      </c>
      <c r="K94" s="208" t="s">
        <v>134</v>
      </c>
      <c r="L94" s="46"/>
      <c r="M94" s="213" t="s">
        <v>35</v>
      </c>
      <c r="N94" s="214" t="s">
        <v>52</v>
      </c>
      <c r="O94" s="86"/>
      <c r="P94" s="215">
        <f>O94*H94</f>
        <v>0</v>
      </c>
      <c r="Q94" s="215">
        <v>0</v>
      </c>
      <c r="R94" s="215">
        <f>Q94*H94</f>
        <v>0</v>
      </c>
      <c r="S94" s="215">
        <v>0.45000000000000001</v>
      </c>
      <c r="T94" s="216">
        <f>S94*H94</f>
        <v>1.53</v>
      </c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R94" s="217" t="s">
        <v>135</v>
      </c>
      <c r="AT94" s="217" t="s">
        <v>130</v>
      </c>
      <c r="AU94" s="217" t="s">
        <v>21</v>
      </c>
      <c r="AY94" s="18" t="s">
        <v>128</v>
      </c>
      <c r="BE94" s="218">
        <f>IF(N94="základní",J94,0)</f>
        <v>0</v>
      </c>
      <c r="BF94" s="218">
        <f>IF(N94="snížená",J94,0)</f>
        <v>0</v>
      </c>
      <c r="BG94" s="218">
        <f>IF(N94="zákl. přenesená",J94,0)</f>
        <v>0</v>
      </c>
      <c r="BH94" s="218">
        <f>IF(N94="sníž. přenesená",J94,0)</f>
        <v>0</v>
      </c>
      <c r="BI94" s="218">
        <f>IF(N94="nulová",J94,0)</f>
        <v>0</v>
      </c>
      <c r="BJ94" s="18" t="s">
        <v>89</v>
      </c>
      <c r="BK94" s="218">
        <f>ROUND(I94*H94,2)</f>
        <v>0</v>
      </c>
      <c r="BL94" s="18" t="s">
        <v>135</v>
      </c>
      <c r="BM94" s="217" t="s">
        <v>143</v>
      </c>
    </row>
    <row r="95" s="2" customFormat="1">
      <c r="A95" s="40"/>
      <c r="B95" s="41"/>
      <c r="C95" s="42"/>
      <c r="D95" s="219" t="s">
        <v>137</v>
      </c>
      <c r="E95" s="42"/>
      <c r="F95" s="220" t="s">
        <v>144</v>
      </c>
      <c r="G95" s="42"/>
      <c r="H95" s="42"/>
      <c r="I95" s="221"/>
      <c r="J95" s="42"/>
      <c r="K95" s="42"/>
      <c r="L95" s="46"/>
      <c r="M95" s="222"/>
      <c r="N95" s="223"/>
      <c r="O95" s="86"/>
      <c r="P95" s="86"/>
      <c r="Q95" s="86"/>
      <c r="R95" s="86"/>
      <c r="S95" s="86"/>
      <c r="T95" s="87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T95" s="18" t="s">
        <v>137</v>
      </c>
      <c r="AU95" s="18" t="s">
        <v>21</v>
      </c>
    </row>
    <row r="96" s="13" customFormat="1">
      <c r="A96" s="13"/>
      <c r="B96" s="224"/>
      <c r="C96" s="225"/>
      <c r="D96" s="226" t="s">
        <v>139</v>
      </c>
      <c r="E96" s="227" t="s">
        <v>35</v>
      </c>
      <c r="F96" s="228" t="s">
        <v>145</v>
      </c>
      <c r="G96" s="225"/>
      <c r="H96" s="229">
        <v>3.3999999999999999</v>
      </c>
      <c r="I96" s="230"/>
      <c r="J96" s="225"/>
      <c r="K96" s="225"/>
      <c r="L96" s="231"/>
      <c r="M96" s="232"/>
      <c r="N96" s="233"/>
      <c r="O96" s="233"/>
      <c r="P96" s="233"/>
      <c r="Q96" s="233"/>
      <c r="R96" s="233"/>
      <c r="S96" s="233"/>
      <c r="T96" s="234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T96" s="235" t="s">
        <v>139</v>
      </c>
      <c r="AU96" s="235" t="s">
        <v>21</v>
      </c>
      <c r="AV96" s="13" t="s">
        <v>21</v>
      </c>
      <c r="AW96" s="13" t="s">
        <v>41</v>
      </c>
      <c r="AX96" s="13" t="s">
        <v>89</v>
      </c>
      <c r="AY96" s="235" t="s">
        <v>128</v>
      </c>
    </row>
    <row r="97" s="2" customFormat="1" ht="24.15" customHeight="1">
      <c r="A97" s="40"/>
      <c r="B97" s="41"/>
      <c r="C97" s="206" t="s">
        <v>146</v>
      </c>
      <c r="D97" s="206" t="s">
        <v>130</v>
      </c>
      <c r="E97" s="207" t="s">
        <v>147</v>
      </c>
      <c r="F97" s="208" t="s">
        <v>148</v>
      </c>
      <c r="G97" s="209" t="s">
        <v>149</v>
      </c>
      <c r="H97" s="210">
        <v>58.899999999999999</v>
      </c>
      <c r="I97" s="211"/>
      <c r="J97" s="212">
        <f>ROUND(I97*H97,2)</f>
        <v>0</v>
      </c>
      <c r="K97" s="208" t="s">
        <v>134</v>
      </c>
      <c r="L97" s="46"/>
      <c r="M97" s="213" t="s">
        <v>35</v>
      </c>
      <c r="N97" s="214" t="s">
        <v>52</v>
      </c>
      <c r="O97" s="86"/>
      <c r="P97" s="215">
        <f>O97*H97</f>
        <v>0</v>
      </c>
      <c r="Q97" s="215">
        <v>0</v>
      </c>
      <c r="R97" s="215">
        <f>Q97*H97</f>
        <v>0</v>
      </c>
      <c r="S97" s="215">
        <v>0.20499999999999999</v>
      </c>
      <c r="T97" s="216">
        <f>S97*H97</f>
        <v>12.074499999999999</v>
      </c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R97" s="217" t="s">
        <v>135</v>
      </c>
      <c r="AT97" s="217" t="s">
        <v>130</v>
      </c>
      <c r="AU97" s="217" t="s">
        <v>21</v>
      </c>
      <c r="AY97" s="18" t="s">
        <v>128</v>
      </c>
      <c r="BE97" s="218">
        <f>IF(N97="základní",J97,0)</f>
        <v>0</v>
      </c>
      <c r="BF97" s="218">
        <f>IF(N97="snížená",J97,0)</f>
        <v>0</v>
      </c>
      <c r="BG97" s="218">
        <f>IF(N97="zákl. přenesená",J97,0)</f>
        <v>0</v>
      </c>
      <c r="BH97" s="218">
        <f>IF(N97="sníž. přenesená",J97,0)</f>
        <v>0</v>
      </c>
      <c r="BI97" s="218">
        <f>IF(N97="nulová",J97,0)</f>
        <v>0</v>
      </c>
      <c r="BJ97" s="18" t="s">
        <v>89</v>
      </c>
      <c r="BK97" s="218">
        <f>ROUND(I97*H97,2)</f>
        <v>0</v>
      </c>
      <c r="BL97" s="18" t="s">
        <v>135</v>
      </c>
      <c r="BM97" s="217" t="s">
        <v>150</v>
      </c>
    </row>
    <row r="98" s="2" customFormat="1">
      <c r="A98" s="40"/>
      <c r="B98" s="41"/>
      <c r="C98" s="42"/>
      <c r="D98" s="219" t="s">
        <v>137</v>
      </c>
      <c r="E98" s="42"/>
      <c r="F98" s="220" t="s">
        <v>151</v>
      </c>
      <c r="G98" s="42"/>
      <c r="H98" s="42"/>
      <c r="I98" s="221"/>
      <c r="J98" s="42"/>
      <c r="K98" s="42"/>
      <c r="L98" s="46"/>
      <c r="M98" s="222"/>
      <c r="N98" s="223"/>
      <c r="O98" s="86"/>
      <c r="P98" s="86"/>
      <c r="Q98" s="86"/>
      <c r="R98" s="86"/>
      <c r="S98" s="86"/>
      <c r="T98" s="87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T98" s="18" t="s">
        <v>137</v>
      </c>
      <c r="AU98" s="18" t="s">
        <v>21</v>
      </c>
    </row>
    <row r="99" s="13" customFormat="1">
      <c r="A99" s="13"/>
      <c r="B99" s="224"/>
      <c r="C99" s="225"/>
      <c r="D99" s="226" t="s">
        <v>139</v>
      </c>
      <c r="E99" s="227" t="s">
        <v>35</v>
      </c>
      <c r="F99" s="228" t="s">
        <v>152</v>
      </c>
      <c r="G99" s="225"/>
      <c r="H99" s="229">
        <v>58.899999999999999</v>
      </c>
      <c r="I99" s="230"/>
      <c r="J99" s="225"/>
      <c r="K99" s="225"/>
      <c r="L99" s="231"/>
      <c r="M99" s="232"/>
      <c r="N99" s="233"/>
      <c r="O99" s="233"/>
      <c r="P99" s="233"/>
      <c r="Q99" s="233"/>
      <c r="R99" s="233"/>
      <c r="S99" s="233"/>
      <c r="T99" s="234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T99" s="235" t="s">
        <v>139</v>
      </c>
      <c r="AU99" s="235" t="s">
        <v>21</v>
      </c>
      <c r="AV99" s="13" t="s">
        <v>21</v>
      </c>
      <c r="AW99" s="13" t="s">
        <v>41</v>
      </c>
      <c r="AX99" s="13" t="s">
        <v>89</v>
      </c>
      <c r="AY99" s="235" t="s">
        <v>128</v>
      </c>
    </row>
    <row r="100" s="2" customFormat="1" ht="16.5" customHeight="1">
      <c r="A100" s="40"/>
      <c r="B100" s="41"/>
      <c r="C100" s="206" t="s">
        <v>135</v>
      </c>
      <c r="D100" s="206" t="s">
        <v>130</v>
      </c>
      <c r="E100" s="207" t="s">
        <v>153</v>
      </c>
      <c r="F100" s="208" t="s">
        <v>154</v>
      </c>
      <c r="G100" s="209" t="s">
        <v>133</v>
      </c>
      <c r="H100" s="210">
        <v>156.13300000000001</v>
      </c>
      <c r="I100" s="211"/>
      <c r="J100" s="212">
        <f>ROUND(I100*H100,2)</f>
        <v>0</v>
      </c>
      <c r="K100" s="208" t="s">
        <v>134</v>
      </c>
      <c r="L100" s="46"/>
      <c r="M100" s="213" t="s">
        <v>35</v>
      </c>
      <c r="N100" s="214" t="s">
        <v>52</v>
      </c>
      <c r="O100" s="86"/>
      <c r="P100" s="215">
        <f>O100*H100</f>
        <v>0</v>
      </c>
      <c r="Q100" s="215">
        <v>0</v>
      </c>
      <c r="R100" s="215">
        <f>Q100*H100</f>
        <v>0</v>
      </c>
      <c r="S100" s="215">
        <v>0</v>
      </c>
      <c r="T100" s="216">
        <f>S100*H100</f>
        <v>0</v>
      </c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R100" s="217" t="s">
        <v>135</v>
      </c>
      <c r="AT100" s="217" t="s">
        <v>130</v>
      </c>
      <c r="AU100" s="217" t="s">
        <v>21</v>
      </c>
      <c r="AY100" s="18" t="s">
        <v>128</v>
      </c>
      <c r="BE100" s="218">
        <f>IF(N100="základní",J100,0)</f>
        <v>0</v>
      </c>
      <c r="BF100" s="218">
        <f>IF(N100="snížená",J100,0)</f>
        <v>0</v>
      </c>
      <c r="BG100" s="218">
        <f>IF(N100="zákl. přenesená",J100,0)</f>
        <v>0</v>
      </c>
      <c r="BH100" s="218">
        <f>IF(N100="sníž. přenesená",J100,0)</f>
        <v>0</v>
      </c>
      <c r="BI100" s="218">
        <f>IF(N100="nulová",J100,0)</f>
        <v>0</v>
      </c>
      <c r="BJ100" s="18" t="s">
        <v>89</v>
      </c>
      <c r="BK100" s="218">
        <f>ROUND(I100*H100,2)</f>
        <v>0</v>
      </c>
      <c r="BL100" s="18" t="s">
        <v>135</v>
      </c>
      <c r="BM100" s="217" t="s">
        <v>155</v>
      </c>
    </row>
    <row r="101" s="2" customFormat="1">
      <c r="A101" s="40"/>
      <c r="B101" s="41"/>
      <c r="C101" s="42"/>
      <c r="D101" s="219" t="s">
        <v>137</v>
      </c>
      <c r="E101" s="42"/>
      <c r="F101" s="220" t="s">
        <v>156</v>
      </c>
      <c r="G101" s="42"/>
      <c r="H101" s="42"/>
      <c r="I101" s="221"/>
      <c r="J101" s="42"/>
      <c r="K101" s="42"/>
      <c r="L101" s="46"/>
      <c r="M101" s="222"/>
      <c r="N101" s="223"/>
      <c r="O101" s="86"/>
      <c r="P101" s="86"/>
      <c r="Q101" s="86"/>
      <c r="R101" s="86"/>
      <c r="S101" s="86"/>
      <c r="T101" s="87"/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T101" s="18" t="s">
        <v>137</v>
      </c>
      <c r="AU101" s="18" t="s">
        <v>21</v>
      </c>
    </row>
    <row r="102" s="13" customFormat="1">
      <c r="A102" s="13"/>
      <c r="B102" s="224"/>
      <c r="C102" s="225"/>
      <c r="D102" s="226" t="s">
        <v>139</v>
      </c>
      <c r="E102" s="227" t="s">
        <v>35</v>
      </c>
      <c r="F102" s="228" t="s">
        <v>157</v>
      </c>
      <c r="G102" s="225"/>
      <c r="H102" s="229">
        <v>156.13300000000001</v>
      </c>
      <c r="I102" s="230"/>
      <c r="J102" s="225"/>
      <c r="K102" s="225"/>
      <c r="L102" s="231"/>
      <c r="M102" s="232"/>
      <c r="N102" s="233"/>
      <c r="O102" s="233"/>
      <c r="P102" s="233"/>
      <c r="Q102" s="233"/>
      <c r="R102" s="233"/>
      <c r="S102" s="233"/>
      <c r="T102" s="234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T102" s="235" t="s">
        <v>139</v>
      </c>
      <c r="AU102" s="235" t="s">
        <v>21</v>
      </c>
      <c r="AV102" s="13" t="s">
        <v>21</v>
      </c>
      <c r="AW102" s="13" t="s">
        <v>41</v>
      </c>
      <c r="AX102" s="13" t="s">
        <v>89</v>
      </c>
      <c r="AY102" s="235" t="s">
        <v>128</v>
      </c>
    </row>
    <row r="103" s="2" customFormat="1" ht="24.15" customHeight="1">
      <c r="A103" s="40"/>
      <c r="B103" s="41"/>
      <c r="C103" s="206" t="s">
        <v>158</v>
      </c>
      <c r="D103" s="206" t="s">
        <v>130</v>
      </c>
      <c r="E103" s="207" t="s">
        <v>159</v>
      </c>
      <c r="F103" s="208" t="s">
        <v>160</v>
      </c>
      <c r="G103" s="209" t="s">
        <v>161</v>
      </c>
      <c r="H103" s="210">
        <v>222.88</v>
      </c>
      <c r="I103" s="211"/>
      <c r="J103" s="212">
        <f>ROUND(I103*H103,2)</f>
        <v>0</v>
      </c>
      <c r="K103" s="208" t="s">
        <v>134</v>
      </c>
      <c r="L103" s="46"/>
      <c r="M103" s="213" t="s">
        <v>35</v>
      </c>
      <c r="N103" s="214" t="s">
        <v>52</v>
      </c>
      <c r="O103" s="86"/>
      <c r="P103" s="215">
        <f>O103*H103</f>
        <v>0</v>
      </c>
      <c r="Q103" s="215">
        <v>0</v>
      </c>
      <c r="R103" s="215">
        <f>Q103*H103</f>
        <v>0</v>
      </c>
      <c r="S103" s="215">
        <v>0</v>
      </c>
      <c r="T103" s="216">
        <f>S103*H103</f>
        <v>0</v>
      </c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R103" s="217" t="s">
        <v>135</v>
      </c>
      <c r="AT103" s="217" t="s">
        <v>130</v>
      </c>
      <c r="AU103" s="217" t="s">
        <v>21</v>
      </c>
      <c r="AY103" s="18" t="s">
        <v>128</v>
      </c>
      <c r="BE103" s="218">
        <f>IF(N103="základní",J103,0)</f>
        <v>0</v>
      </c>
      <c r="BF103" s="218">
        <f>IF(N103="snížená",J103,0)</f>
        <v>0</v>
      </c>
      <c r="BG103" s="218">
        <f>IF(N103="zákl. přenesená",J103,0)</f>
        <v>0</v>
      </c>
      <c r="BH103" s="218">
        <f>IF(N103="sníž. přenesená",J103,0)</f>
        <v>0</v>
      </c>
      <c r="BI103" s="218">
        <f>IF(N103="nulová",J103,0)</f>
        <v>0</v>
      </c>
      <c r="BJ103" s="18" t="s">
        <v>89</v>
      </c>
      <c r="BK103" s="218">
        <f>ROUND(I103*H103,2)</f>
        <v>0</v>
      </c>
      <c r="BL103" s="18" t="s">
        <v>135</v>
      </c>
      <c r="BM103" s="217" t="s">
        <v>162</v>
      </c>
    </row>
    <row r="104" s="2" customFormat="1">
      <c r="A104" s="40"/>
      <c r="B104" s="41"/>
      <c r="C104" s="42"/>
      <c r="D104" s="219" t="s">
        <v>137</v>
      </c>
      <c r="E104" s="42"/>
      <c r="F104" s="220" t="s">
        <v>163</v>
      </c>
      <c r="G104" s="42"/>
      <c r="H104" s="42"/>
      <c r="I104" s="221"/>
      <c r="J104" s="42"/>
      <c r="K104" s="42"/>
      <c r="L104" s="46"/>
      <c r="M104" s="222"/>
      <c r="N104" s="223"/>
      <c r="O104" s="86"/>
      <c r="P104" s="86"/>
      <c r="Q104" s="86"/>
      <c r="R104" s="86"/>
      <c r="S104" s="86"/>
      <c r="T104" s="87"/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T104" s="18" t="s">
        <v>137</v>
      </c>
      <c r="AU104" s="18" t="s">
        <v>21</v>
      </c>
    </row>
    <row r="105" s="13" customFormat="1">
      <c r="A105" s="13"/>
      <c r="B105" s="224"/>
      <c r="C105" s="225"/>
      <c r="D105" s="226" t="s">
        <v>139</v>
      </c>
      <c r="E105" s="227" t="s">
        <v>35</v>
      </c>
      <c r="F105" s="228" t="s">
        <v>164</v>
      </c>
      <c r="G105" s="225"/>
      <c r="H105" s="229">
        <v>154.27000000000001</v>
      </c>
      <c r="I105" s="230"/>
      <c r="J105" s="225"/>
      <c r="K105" s="225"/>
      <c r="L105" s="231"/>
      <c r="M105" s="232"/>
      <c r="N105" s="233"/>
      <c r="O105" s="233"/>
      <c r="P105" s="233"/>
      <c r="Q105" s="233"/>
      <c r="R105" s="233"/>
      <c r="S105" s="233"/>
      <c r="T105" s="234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T105" s="235" t="s">
        <v>139</v>
      </c>
      <c r="AU105" s="235" t="s">
        <v>21</v>
      </c>
      <c r="AV105" s="13" t="s">
        <v>21</v>
      </c>
      <c r="AW105" s="13" t="s">
        <v>41</v>
      </c>
      <c r="AX105" s="13" t="s">
        <v>81</v>
      </c>
      <c r="AY105" s="235" t="s">
        <v>128</v>
      </c>
    </row>
    <row r="106" s="13" customFormat="1">
      <c r="A106" s="13"/>
      <c r="B106" s="224"/>
      <c r="C106" s="225"/>
      <c r="D106" s="226" t="s">
        <v>139</v>
      </c>
      <c r="E106" s="227" t="s">
        <v>35</v>
      </c>
      <c r="F106" s="228" t="s">
        <v>165</v>
      </c>
      <c r="G106" s="225"/>
      <c r="H106" s="229">
        <v>68.609999999999999</v>
      </c>
      <c r="I106" s="230"/>
      <c r="J106" s="225"/>
      <c r="K106" s="225"/>
      <c r="L106" s="231"/>
      <c r="M106" s="232"/>
      <c r="N106" s="233"/>
      <c r="O106" s="233"/>
      <c r="P106" s="233"/>
      <c r="Q106" s="233"/>
      <c r="R106" s="233"/>
      <c r="S106" s="233"/>
      <c r="T106" s="234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T106" s="235" t="s">
        <v>139</v>
      </c>
      <c r="AU106" s="235" t="s">
        <v>21</v>
      </c>
      <c r="AV106" s="13" t="s">
        <v>21</v>
      </c>
      <c r="AW106" s="13" t="s">
        <v>41</v>
      </c>
      <c r="AX106" s="13" t="s">
        <v>81</v>
      </c>
      <c r="AY106" s="235" t="s">
        <v>128</v>
      </c>
    </row>
    <row r="107" s="14" customFormat="1">
      <c r="A107" s="14"/>
      <c r="B107" s="236"/>
      <c r="C107" s="237"/>
      <c r="D107" s="226" t="s">
        <v>139</v>
      </c>
      <c r="E107" s="238" t="s">
        <v>35</v>
      </c>
      <c r="F107" s="239" t="s">
        <v>166</v>
      </c>
      <c r="G107" s="237"/>
      <c r="H107" s="240">
        <v>222.88</v>
      </c>
      <c r="I107" s="241"/>
      <c r="J107" s="237"/>
      <c r="K107" s="237"/>
      <c r="L107" s="242"/>
      <c r="M107" s="243"/>
      <c r="N107" s="244"/>
      <c r="O107" s="244"/>
      <c r="P107" s="244"/>
      <c r="Q107" s="244"/>
      <c r="R107" s="244"/>
      <c r="S107" s="244"/>
      <c r="T107" s="245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T107" s="246" t="s">
        <v>139</v>
      </c>
      <c r="AU107" s="246" t="s">
        <v>21</v>
      </c>
      <c r="AV107" s="14" t="s">
        <v>135</v>
      </c>
      <c r="AW107" s="14" t="s">
        <v>41</v>
      </c>
      <c r="AX107" s="14" t="s">
        <v>89</v>
      </c>
      <c r="AY107" s="246" t="s">
        <v>128</v>
      </c>
    </row>
    <row r="108" s="2" customFormat="1" ht="24.15" customHeight="1">
      <c r="A108" s="40"/>
      <c r="B108" s="41"/>
      <c r="C108" s="206" t="s">
        <v>167</v>
      </c>
      <c r="D108" s="206" t="s">
        <v>130</v>
      </c>
      <c r="E108" s="207" t="s">
        <v>168</v>
      </c>
      <c r="F108" s="208" t="s">
        <v>169</v>
      </c>
      <c r="G108" s="209" t="s">
        <v>161</v>
      </c>
      <c r="H108" s="210">
        <v>13.75</v>
      </c>
      <c r="I108" s="211"/>
      <c r="J108" s="212">
        <f>ROUND(I108*H108,2)</f>
        <v>0</v>
      </c>
      <c r="K108" s="208" t="s">
        <v>134</v>
      </c>
      <c r="L108" s="46"/>
      <c r="M108" s="213" t="s">
        <v>35</v>
      </c>
      <c r="N108" s="214" t="s">
        <v>52</v>
      </c>
      <c r="O108" s="86"/>
      <c r="P108" s="215">
        <f>O108*H108</f>
        <v>0</v>
      </c>
      <c r="Q108" s="215">
        <v>0</v>
      </c>
      <c r="R108" s="215">
        <f>Q108*H108</f>
        <v>0</v>
      </c>
      <c r="S108" s="215">
        <v>0</v>
      </c>
      <c r="T108" s="216">
        <f>S108*H108</f>
        <v>0</v>
      </c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R108" s="217" t="s">
        <v>135</v>
      </c>
      <c r="AT108" s="217" t="s">
        <v>130</v>
      </c>
      <c r="AU108" s="217" t="s">
        <v>21</v>
      </c>
      <c r="AY108" s="18" t="s">
        <v>128</v>
      </c>
      <c r="BE108" s="218">
        <f>IF(N108="základní",J108,0)</f>
        <v>0</v>
      </c>
      <c r="BF108" s="218">
        <f>IF(N108="snížená",J108,0)</f>
        <v>0</v>
      </c>
      <c r="BG108" s="218">
        <f>IF(N108="zákl. přenesená",J108,0)</f>
        <v>0</v>
      </c>
      <c r="BH108" s="218">
        <f>IF(N108="sníž. přenesená",J108,0)</f>
        <v>0</v>
      </c>
      <c r="BI108" s="218">
        <f>IF(N108="nulová",J108,0)</f>
        <v>0</v>
      </c>
      <c r="BJ108" s="18" t="s">
        <v>89</v>
      </c>
      <c r="BK108" s="218">
        <f>ROUND(I108*H108,2)</f>
        <v>0</v>
      </c>
      <c r="BL108" s="18" t="s">
        <v>135</v>
      </c>
      <c r="BM108" s="217" t="s">
        <v>170</v>
      </c>
    </row>
    <row r="109" s="2" customFormat="1">
      <c r="A109" s="40"/>
      <c r="B109" s="41"/>
      <c r="C109" s="42"/>
      <c r="D109" s="219" t="s">
        <v>137</v>
      </c>
      <c r="E109" s="42"/>
      <c r="F109" s="220" t="s">
        <v>171</v>
      </c>
      <c r="G109" s="42"/>
      <c r="H109" s="42"/>
      <c r="I109" s="221"/>
      <c r="J109" s="42"/>
      <c r="K109" s="42"/>
      <c r="L109" s="46"/>
      <c r="M109" s="222"/>
      <c r="N109" s="223"/>
      <c r="O109" s="86"/>
      <c r="P109" s="86"/>
      <c r="Q109" s="86"/>
      <c r="R109" s="86"/>
      <c r="S109" s="86"/>
      <c r="T109" s="87"/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T109" s="18" t="s">
        <v>137</v>
      </c>
      <c r="AU109" s="18" t="s">
        <v>21</v>
      </c>
    </row>
    <row r="110" s="13" customFormat="1">
      <c r="A110" s="13"/>
      <c r="B110" s="224"/>
      <c r="C110" s="225"/>
      <c r="D110" s="226" t="s">
        <v>139</v>
      </c>
      <c r="E110" s="227" t="s">
        <v>35</v>
      </c>
      <c r="F110" s="228" t="s">
        <v>172</v>
      </c>
      <c r="G110" s="225"/>
      <c r="H110" s="229">
        <v>3.25</v>
      </c>
      <c r="I110" s="230"/>
      <c r="J110" s="225"/>
      <c r="K110" s="225"/>
      <c r="L110" s="231"/>
      <c r="M110" s="232"/>
      <c r="N110" s="233"/>
      <c r="O110" s="233"/>
      <c r="P110" s="233"/>
      <c r="Q110" s="233"/>
      <c r="R110" s="233"/>
      <c r="S110" s="233"/>
      <c r="T110" s="234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T110" s="235" t="s">
        <v>139</v>
      </c>
      <c r="AU110" s="235" t="s">
        <v>21</v>
      </c>
      <c r="AV110" s="13" t="s">
        <v>21</v>
      </c>
      <c r="AW110" s="13" t="s">
        <v>41</v>
      </c>
      <c r="AX110" s="13" t="s">
        <v>81</v>
      </c>
      <c r="AY110" s="235" t="s">
        <v>128</v>
      </c>
    </row>
    <row r="111" s="13" customFormat="1">
      <c r="A111" s="13"/>
      <c r="B111" s="224"/>
      <c r="C111" s="225"/>
      <c r="D111" s="226" t="s">
        <v>139</v>
      </c>
      <c r="E111" s="227" t="s">
        <v>35</v>
      </c>
      <c r="F111" s="228" t="s">
        <v>173</v>
      </c>
      <c r="G111" s="225"/>
      <c r="H111" s="229">
        <v>4.5</v>
      </c>
      <c r="I111" s="230"/>
      <c r="J111" s="225"/>
      <c r="K111" s="225"/>
      <c r="L111" s="231"/>
      <c r="M111" s="232"/>
      <c r="N111" s="233"/>
      <c r="O111" s="233"/>
      <c r="P111" s="233"/>
      <c r="Q111" s="233"/>
      <c r="R111" s="233"/>
      <c r="S111" s="233"/>
      <c r="T111" s="234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T111" s="235" t="s">
        <v>139</v>
      </c>
      <c r="AU111" s="235" t="s">
        <v>21</v>
      </c>
      <c r="AV111" s="13" t="s">
        <v>21</v>
      </c>
      <c r="AW111" s="13" t="s">
        <v>41</v>
      </c>
      <c r="AX111" s="13" t="s">
        <v>81</v>
      </c>
      <c r="AY111" s="235" t="s">
        <v>128</v>
      </c>
    </row>
    <row r="112" s="13" customFormat="1">
      <c r="A112" s="13"/>
      <c r="B112" s="224"/>
      <c r="C112" s="225"/>
      <c r="D112" s="226" t="s">
        <v>139</v>
      </c>
      <c r="E112" s="227" t="s">
        <v>35</v>
      </c>
      <c r="F112" s="228" t="s">
        <v>174</v>
      </c>
      <c r="G112" s="225"/>
      <c r="H112" s="229">
        <v>3</v>
      </c>
      <c r="I112" s="230"/>
      <c r="J112" s="225"/>
      <c r="K112" s="225"/>
      <c r="L112" s="231"/>
      <c r="M112" s="232"/>
      <c r="N112" s="233"/>
      <c r="O112" s="233"/>
      <c r="P112" s="233"/>
      <c r="Q112" s="233"/>
      <c r="R112" s="233"/>
      <c r="S112" s="233"/>
      <c r="T112" s="234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T112" s="235" t="s">
        <v>139</v>
      </c>
      <c r="AU112" s="235" t="s">
        <v>21</v>
      </c>
      <c r="AV112" s="13" t="s">
        <v>21</v>
      </c>
      <c r="AW112" s="13" t="s">
        <v>41</v>
      </c>
      <c r="AX112" s="13" t="s">
        <v>81</v>
      </c>
      <c r="AY112" s="235" t="s">
        <v>128</v>
      </c>
    </row>
    <row r="113" s="13" customFormat="1">
      <c r="A113" s="13"/>
      <c r="B113" s="224"/>
      <c r="C113" s="225"/>
      <c r="D113" s="226" t="s">
        <v>139</v>
      </c>
      <c r="E113" s="227" t="s">
        <v>35</v>
      </c>
      <c r="F113" s="228" t="s">
        <v>175</v>
      </c>
      <c r="G113" s="225"/>
      <c r="H113" s="229">
        <v>3</v>
      </c>
      <c r="I113" s="230"/>
      <c r="J113" s="225"/>
      <c r="K113" s="225"/>
      <c r="L113" s="231"/>
      <c r="M113" s="232"/>
      <c r="N113" s="233"/>
      <c r="O113" s="233"/>
      <c r="P113" s="233"/>
      <c r="Q113" s="233"/>
      <c r="R113" s="233"/>
      <c r="S113" s="233"/>
      <c r="T113" s="234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T113" s="235" t="s">
        <v>139</v>
      </c>
      <c r="AU113" s="235" t="s">
        <v>21</v>
      </c>
      <c r="AV113" s="13" t="s">
        <v>21</v>
      </c>
      <c r="AW113" s="13" t="s">
        <v>41</v>
      </c>
      <c r="AX113" s="13" t="s">
        <v>81</v>
      </c>
      <c r="AY113" s="235" t="s">
        <v>128</v>
      </c>
    </row>
    <row r="114" s="14" customFormat="1">
      <c r="A114" s="14"/>
      <c r="B114" s="236"/>
      <c r="C114" s="237"/>
      <c r="D114" s="226" t="s">
        <v>139</v>
      </c>
      <c r="E114" s="238" t="s">
        <v>35</v>
      </c>
      <c r="F114" s="239" t="s">
        <v>166</v>
      </c>
      <c r="G114" s="237"/>
      <c r="H114" s="240">
        <v>13.75</v>
      </c>
      <c r="I114" s="241"/>
      <c r="J114" s="237"/>
      <c r="K114" s="237"/>
      <c r="L114" s="242"/>
      <c r="M114" s="243"/>
      <c r="N114" s="244"/>
      <c r="O114" s="244"/>
      <c r="P114" s="244"/>
      <c r="Q114" s="244"/>
      <c r="R114" s="244"/>
      <c r="S114" s="244"/>
      <c r="T114" s="245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T114" s="246" t="s">
        <v>139</v>
      </c>
      <c r="AU114" s="246" t="s">
        <v>21</v>
      </c>
      <c r="AV114" s="14" t="s">
        <v>135</v>
      </c>
      <c r="AW114" s="14" t="s">
        <v>41</v>
      </c>
      <c r="AX114" s="14" t="s">
        <v>89</v>
      </c>
      <c r="AY114" s="246" t="s">
        <v>128</v>
      </c>
    </row>
    <row r="115" s="2" customFormat="1" ht="24.15" customHeight="1">
      <c r="A115" s="40"/>
      <c r="B115" s="41"/>
      <c r="C115" s="206" t="s">
        <v>176</v>
      </c>
      <c r="D115" s="206" t="s">
        <v>130</v>
      </c>
      <c r="E115" s="207" t="s">
        <v>177</v>
      </c>
      <c r="F115" s="208" t="s">
        <v>178</v>
      </c>
      <c r="G115" s="209" t="s">
        <v>161</v>
      </c>
      <c r="H115" s="210">
        <v>1.0840000000000001</v>
      </c>
      <c r="I115" s="211"/>
      <c r="J115" s="212">
        <f>ROUND(I115*H115,2)</f>
        <v>0</v>
      </c>
      <c r="K115" s="208" t="s">
        <v>134</v>
      </c>
      <c r="L115" s="46"/>
      <c r="M115" s="213" t="s">
        <v>35</v>
      </c>
      <c r="N115" s="214" t="s">
        <v>52</v>
      </c>
      <c r="O115" s="86"/>
      <c r="P115" s="215">
        <f>O115*H115</f>
        <v>0</v>
      </c>
      <c r="Q115" s="215">
        <v>0</v>
      </c>
      <c r="R115" s="215">
        <f>Q115*H115</f>
        <v>0</v>
      </c>
      <c r="S115" s="215">
        <v>0</v>
      </c>
      <c r="T115" s="216">
        <f>S115*H115</f>
        <v>0</v>
      </c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R115" s="217" t="s">
        <v>135</v>
      </c>
      <c r="AT115" s="217" t="s">
        <v>130</v>
      </c>
      <c r="AU115" s="217" t="s">
        <v>21</v>
      </c>
      <c r="AY115" s="18" t="s">
        <v>128</v>
      </c>
      <c r="BE115" s="218">
        <f>IF(N115="základní",J115,0)</f>
        <v>0</v>
      </c>
      <c r="BF115" s="218">
        <f>IF(N115="snížená",J115,0)</f>
        <v>0</v>
      </c>
      <c r="BG115" s="218">
        <f>IF(N115="zákl. přenesená",J115,0)</f>
        <v>0</v>
      </c>
      <c r="BH115" s="218">
        <f>IF(N115="sníž. přenesená",J115,0)</f>
        <v>0</v>
      </c>
      <c r="BI115" s="218">
        <f>IF(N115="nulová",J115,0)</f>
        <v>0</v>
      </c>
      <c r="BJ115" s="18" t="s">
        <v>89</v>
      </c>
      <c r="BK115" s="218">
        <f>ROUND(I115*H115,2)</f>
        <v>0</v>
      </c>
      <c r="BL115" s="18" t="s">
        <v>135</v>
      </c>
      <c r="BM115" s="217" t="s">
        <v>179</v>
      </c>
    </row>
    <row r="116" s="2" customFormat="1">
      <c r="A116" s="40"/>
      <c r="B116" s="41"/>
      <c r="C116" s="42"/>
      <c r="D116" s="219" t="s">
        <v>137</v>
      </c>
      <c r="E116" s="42"/>
      <c r="F116" s="220" t="s">
        <v>180</v>
      </c>
      <c r="G116" s="42"/>
      <c r="H116" s="42"/>
      <c r="I116" s="221"/>
      <c r="J116" s="42"/>
      <c r="K116" s="42"/>
      <c r="L116" s="46"/>
      <c r="M116" s="222"/>
      <c r="N116" s="223"/>
      <c r="O116" s="86"/>
      <c r="P116" s="86"/>
      <c r="Q116" s="86"/>
      <c r="R116" s="86"/>
      <c r="S116" s="86"/>
      <c r="T116" s="87"/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T116" s="18" t="s">
        <v>137</v>
      </c>
      <c r="AU116" s="18" t="s">
        <v>21</v>
      </c>
    </row>
    <row r="117" s="13" customFormat="1">
      <c r="A117" s="13"/>
      <c r="B117" s="224"/>
      <c r="C117" s="225"/>
      <c r="D117" s="226" t="s">
        <v>139</v>
      </c>
      <c r="E117" s="227" t="s">
        <v>35</v>
      </c>
      <c r="F117" s="228" t="s">
        <v>181</v>
      </c>
      <c r="G117" s="225"/>
      <c r="H117" s="229">
        <v>1.0840000000000001</v>
      </c>
      <c r="I117" s="230"/>
      <c r="J117" s="225"/>
      <c r="K117" s="225"/>
      <c r="L117" s="231"/>
      <c r="M117" s="232"/>
      <c r="N117" s="233"/>
      <c r="O117" s="233"/>
      <c r="P117" s="233"/>
      <c r="Q117" s="233"/>
      <c r="R117" s="233"/>
      <c r="S117" s="233"/>
      <c r="T117" s="234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T117" s="235" t="s">
        <v>139</v>
      </c>
      <c r="AU117" s="235" t="s">
        <v>21</v>
      </c>
      <c r="AV117" s="13" t="s">
        <v>21</v>
      </c>
      <c r="AW117" s="13" t="s">
        <v>41</v>
      </c>
      <c r="AX117" s="13" t="s">
        <v>89</v>
      </c>
      <c r="AY117" s="235" t="s">
        <v>128</v>
      </c>
    </row>
    <row r="118" s="2" customFormat="1" ht="37.8" customHeight="1">
      <c r="A118" s="40"/>
      <c r="B118" s="41"/>
      <c r="C118" s="206" t="s">
        <v>182</v>
      </c>
      <c r="D118" s="206" t="s">
        <v>130</v>
      </c>
      <c r="E118" s="207" t="s">
        <v>183</v>
      </c>
      <c r="F118" s="208" t="s">
        <v>184</v>
      </c>
      <c r="G118" s="209" t="s">
        <v>161</v>
      </c>
      <c r="H118" s="210">
        <v>4.2300000000000004</v>
      </c>
      <c r="I118" s="211"/>
      <c r="J118" s="212">
        <f>ROUND(I118*H118,2)</f>
        <v>0</v>
      </c>
      <c r="K118" s="208" t="s">
        <v>134</v>
      </c>
      <c r="L118" s="46"/>
      <c r="M118" s="213" t="s">
        <v>35</v>
      </c>
      <c r="N118" s="214" t="s">
        <v>52</v>
      </c>
      <c r="O118" s="86"/>
      <c r="P118" s="215">
        <f>O118*H118</f>
        <v>0</v>
      </c>
      <c r="Q118" s="215">
        <v>0</v>
      </c>
      <c r="R118" s="215">
        <f>Q118*H118</f>
        <v>0</v>
      </c>
      <c r="S118" s="215">
        <v>0</v>
      </c>
      <c r="T118" s="216">
        <f>S118*H118</f>
        <v>0</v>
      </c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R118" s="217" t="s">
        <v>135</v>
      </c>
      <c r="AT118" s="217" t="s">
        <v>130</v>
      </c>
      <c r="AU118" s="217" t="s">
        <v>21</v>
      </c>
      <c r="AY118" s="18" t="s">
        <v>128</v>
      </c>
      <c r="BE118" s="218">
        <f>IF(N118="základní",J118,0)</f>
        <v>0</v>
      </c>
      <c r="BF118" s="218">
        <f>IF(N118="snížená",J118,0)</f>
        <v>0</v>
      </c>
      <c r="BG118" s="218">
        <f>IF(N118="zákl. přenesená",J118,0)</f>
        <v>0</v>
      </c>
      <c r="BH118" s="218">
        <f>IF(N118="sníž. přenesená",J118,0)</f>
        <v>0</v>
      </c>
      <c r="BI118" s="218">
        <f>IF(N118="nulová",J118,0)</f>
        <v>0</v>
      </c>
      <c r="BJ118" s="18" t="s">
        <v>89</v>
      </c>
      <c r="BK118" s="218">
        <f>ROUND(I118*H118,2)</f>
        <v>0</v>
      </c>
      <c r="BL118" s="18" t="s">
        <v>135</v>
      </c>
      <c r="BM118" s="217" t="s">
        <v>185</v>
      </c>
    </row>
    <row r="119" s="2" customFormat="1">
      <c r="A119" s="40"/>
      <c r="B119" s="41"/>
      <c r="C119" s="42"/>
      <c r="D119" s="219" t="s">
        <v>137</v>
      </c>
      <c r="E119" s="42"/>
      <c r="F119" s="220" t="s">
        <v>186</v>
      </c>
      <c r="G119" s="42"/>
      <c r="H119" s="42"/>
      <c r="I119" s="221"/>
      <c r="J119" s="42"/>
      <c r="K119" s="42"/>
      <c r="L119" s="46"/>
      <c r="M119" s="222"/>
      <c r="N119" s="223"/>
      <c r="O119" s="86"/>
      <c r="P119" s="86"/>
      <c r="Q119" s="86"/>
      <c r="R119" s="86"/>
      <c r="S119" s="86"/>
      <c r="T119" s="87"/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T119" s="18" t="s">
        <v>137</v>
      </c>
      <c r="AU119" s="18" t="s">
        <v>21</v>
      </c>
    </row>
    <row r="120" s="13" customFormat="1">
      <c r="A120" s="13"/>
      <c r="B120" s="224"/>
      <c r="C120" s="225"/>
      <c r="D120" s="226" t="s">
        <v>139</v>
      </c>
      <c r="E120" s="227" t="s">
        <v>35</v>
      </c>
      <c r="F120" s="228" t="s">
        <v>187</v>
      </c>
      <c r="G120" s="225"/>
      <c r="H120" s="229">
        <v>2.1499999999999999</v>
      </c>
      <c r="I120" s="230"/>
      <c r="J120" s="225"/>
      <c r="K120" s="225"/>
      <c r="L120" s="231"/>
      <c r="M120" s="232"/>
      <c r="N120" s="233"/>
      <c r="O120" s="233"/>
      <c r="P120" s="233"/>
      <c r="Q120" s="233"/>
      <c r="R120" s="233"/>
      <c r="S120" s="233"/>
      <c r="T120" s="234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T120" s="235" t="s">
        <v>139</v>
      </c>
      <c r="AU120" s="235" t="s">
        <v>21</v>
      </c>
      <c r="AV120" s="13" t="s">
        <v>21</v>
      </c>
      <c r="AW120" s="13" t="s">
        <v>41</v>
      </c>
      <c r="AX120" s="13" t="s">
        <v>81</v>
      </c>
      <c r="AY120" s="235" t="s">
        <v>128</v>
      </c>
    </row>
    <row r="121" s="13" customFormat="1">
      <c r="A121" s="13"/>
      <c r="B121" s="224"/>
      <c r="C121" s="225"/>
      <c r="D121" s="226" t="s">
        <v>139</v>
      </c>
      <c r="E121" s="227" t="s">
        <v>35</v>
      </c>
      <c r="F121" s="228" t="s">
        <v>188</v>
      </c>
      <c r="G121" s="225"/>
      <c r="H121" s="229">
        <v>2.0800000000000001</v>
      </c>
      <c r="I121" s="230"/>
      <c r="J121" s="225"/>
      <c r="K121" s="225"/>
      <c r="L121" s="231"/>
      <c r="M121" s="232"/>
      <c r="N121" s="233"/>
      <c r="O121" s="233"/>
      <c r="P121" s="233"/>
      <c r="Q121" s="233"/>
      <c r="R121" s="233"/>
      <c r="S121" s="233"/>
      <c r="T121" s="234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T121" s="235" t="s">
        <v>139</v>
      </c>
      <c r="AU121" s="235" t="s">
        <v>21</v>
      </c>
      <c r="AV121" s="13" t="s">
        <v>21</v>
      </c>
      <c r="AW121" s="13" t="s">
        <v>41</v>
      </c>
      <c r="AX121" s="13" t="s">
        <v>81</v>
      </c>
      <c r="AY121" s="235" t="s">
        <v>128</v>
      </c>
    </row>
    <row r="122" s="14" customFormat="1">
      <c r="A122" s="14"/>
      <c r="B122" s="236"/>
      <c r="C122" s="237"/>
      <c r="D122" s="226" t="s">
        <v>139</v>
      </c>
      <c r="E122" s="238" t="s">
        <v>35</v>
      </c>
      <c r="F122" s="239" t="s">
        <v>166</v>
      </c>
      <c r="G122" s="237"/>
      <c r="H122" s="240">
        <v>4.2300000000000004</v>
      </c>
      <c r="I122" s="241"/>
      <c r="J122" s="237"/>
      <c r="K122" s="237"/>
      <c r="L122" s="242"/>
      <c r="M122" s="243"/>
      <c r="N122" s="244"/>
      <c r="O122" s="244"/>
      <c r="P122" s="244"/>
      <c r="Q122" s="244"/>
      <c r="R122" s="244"/>
      <c r="S122" s="244"/>
      <c r="T122" s="245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T122" s="246" t="s">
        <v>139</v>
      </c>
      <c r="AU122" s="246" t="s">
        <v>21</v>
      </c>
      <c r="AV122" s="14" t="s">
        <v>135</v>
      </c>
      <c r="AW122" s="14" t="s">
        <v>41</v>
      </c>
      <c r="AX122" s="14" t="s">
        <v>89</v>
      </c>
      <c r="AY122" s="246" t="s">
        <v>128</v>
      </c>
    </row>
    <row r="123" s="2" customFormat="1" ht="37.8" customHeight="1">
      <c r="A123" s="40"/>
      <c r="B123" s="41"/>
      <c r="C123" s="206" t="s">
        <v>189</v>
      </c>
      <c r="D123" s="206" t="s">
        <v>130</v>
      </c>
      <c r="E123" s="207" t="s">
        <v>190</v>
      </c>
      <c r="F123" s="208" t="s">
        <v>191</v>
      </c>
      <c r="G123" s="209" t="s">
        <v>161</v>
      </c>
      <c r="H123" s="210">
        <v>21.27</v>
      </c>
      <c r="I123" s="211"/>
      <c r="J123" s="212">
        <f>ROUND(I123*H123,2)</f>
        <v>0</v>
      </c>
      <c r="K123" s="208" t="s">
        <v>134</v>
      </c>
      <c r="L123" s="46"/>
      <c r="M123" s="213" t="s">
        <v>35</v>
      </c>
      <c r="N123" s="214" t="s">
        <v>52</v>
      </c>
      <c r="O123" s="86"/>
      <c r="P123" s="215">
        <f>O123*H123</f>
        <v>0</v>
      </c>
      <c r="Q123" s="215">
        <v>0</v>
      </c>
      <c r="R123" s="215">
        <f>Q123*H123</f>
        <v>0</v>
      </c>
      <c r="S123" s="215">
        <v>0</v>
      </c>
      <c r="T123" s="216">
        <f>S123*H123</f>
        <v>0</v>
      </c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R123" s="217" t="s">
        <v>135</v>
      </c>
      <c r="AT123" s="217" t="s">
        <v>130</v>
      </c>
      <c r="AU123" s="217" t="s">
        <v>21</v>
      </c>
      <c r="AY123" s="18" t="s">
        <v>128</v>
      </c>
      <c r="BE123" s="218">
        <f>IF(N123="základní",J123,0)</f>
        <v>0</v>
      </c>
      <c r="BF123" s="218">
        <f>IF(N123="snížená",J123,0)</f>
        <v>0</v>
      </c>
      <c r="BG123" s="218">
        <f>IF(N123="zákl. přenesená",J123,0)</f>
        <v>0</v>
      </c>
      <c r="BH123" s="218">
        <f>IF(N123="sníž. přenesená",J123,0)</f>
        <v>0</v>
      </c>
      <c r="BI123" s="218">
        <f>IF(N123="nulová",J123,0)</f>
        <v>0</v>
      </c>
      <c r="BJ123" s="18" t="s">
        <v>89</v>
      </c>
      <c r="BK123" s="218">
        <f>ROUND(I123*H123,2)</f>
        <v>0</v>
      </c>
      <c r="BL123" s="18" t="s">
        <v>135</v>
      </c>
      <c r="BM123" s="217" t="s">
        <v>192</v>
      </c>
    </row>
    <row r="124" s="2" customFormat="1">
      <c r="A124" s="40"/>
      <c r="B124" s="41"/>
      <c r="C124" s="42"/>
      <c r="D124" s="219" t="s">
        <v>137</v>
      </c>
      <c r="E124" s="42"/>
      <c r="F124" s="220" t="s">
        <v>193</v>
      </c>
      <c r="G124" s="42"/>
      <c r="H124" s="42"/>
      <c r="I124" s="221"/>
      <c r="J124" s="42"/>
      <c r="K124" s="42"/>
      <c r="L124" s="46"/>
      <c r="M124" s="222"/>
      <c r="N124" s="223"/>
      <c r="O124" s="86"/>
      <c r="P124" s="86"/>
      <c r="Q124" s="86"/>
      <c r="R124" s="86"/>
      <c r="S124" s="86"/>
      <c r="T124" s="87"/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T124" s="18" t="s">
        <v>137</v>
      </c>
      <c r="AU124" s="18" t="s">
        <v>21</v>
      </c>
    </row>
    <row r="125" s="13" customFormat="1">
      <c r="A125" s="13"/>
      <c r="B125" s="224"/>
      <c r="C125" s="225"/>
      <c r="D125" s="226" t="s">
        <v>139</v>
      </c>
      <c r="E125" s="227" t="s">
        <v>35</v>
      </c>
      <c r="F125" s="228" t="s">
        <v>194</v>
      </c>
      <c r="G125" s="225"/>
      <c r="H125" s="229">
        <v>21.27</v>
      </c>
      <c r="I125" s="230"/>
      <c r="J125" s="225"/>
      <c r="K125" s="225"/>
      <c r="L125" s="231"/>
      <c r="M125" s="232"/>
      <c r="N125" s="233"/>
      <c r="O125" s="233"/>
      <c r="P125" s="233"/>
      <c r="Q125" s="233"/>
      <c r="R125" s="233"/>
      <c r="S125" s="233"/>
      <c r="T125" s="234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T125" s="235" t="s">
        <v>139</v>
      </c>
      <c r="AU125" s="235" t="s">
        <v>21</v>
      </c>
      <c r="AV125" s="13" t="s">
        <v>21</v>
      </c>
      <c r="AW125" s="13" t="s">
        <v>41</v>
      </c>
      <c r="AX125" s="13" t="s">
        <v>89</v>
      </c>
      <c r="AY125" s="235" t="s">
        <v>128</v>
      </c>
    </row>
    <row r="126" s="2" customFormat="1" ht="37.8" customHeight="1">
      <c r="A126" s="40"/>
      <c r="B126" s="41"/>
      <c r="C126" s="206" t="s">
        <v>195</v>
      </c>
      <c r="D126" s="206" t="s">
        <v>130</v>
      </c>
      <c r="E126" s="207" t="s">
        <v>196</v>
      </c>
      <c r="F126" s="208" t="s">
        <v>197</v>
      </c>
      <c r="G126" s="209" t="s">
        <v>161</v>
      </c>
      <c r="H126" s="210">
        <v>222.92400000000001</v>
      </c>
      <c r="I126" s="211"/>
      <c r="J126" s="212">
        <f>ROUND(I126*H126,2)</f>
        <v>0</v>
      </c>
      <c r="K126" s="208" t="s">
        <v>134</v>
      </c>
      <c r="L126" s="46"/>
      <c r="M126" s="213" t="s">
        <v>35</v>
      </c>
      <c r="N126" s="214" t="s">
        <v>52</v>
      </c>
      <c r="O126" s="86"/>
      <c r="P126" s="215">
        <f>O126*H126</f>
        <v>0</v>
      </c>
      <c r="Q126" s="215">
        <v>0</v>
      </c>
      <c r="R126" s="215">
        <f>Q126*H126</f>
        <v>0</v>
      </c>
      <c r="S126" s="215">
        <v>0</v>
      </c>
      <c r="T126" s="216">
        <f>S126*H126</f>
        <v>0</v>
      </c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R126" s="217" t="s">
        <v>135</v>
      </c>
      <c r="AT126" s="217" t="s">
        <v>130</v>
      </c>
      <c r="AU126" s="217" t="s">
        <v>21</v>
      </c>
      <c r="AY126" s="18" t="s">
        <v>128</v>
      </c>
      <c r="BE126" s="218">
        <f>IF(N126="základní",J126,0)</f>
        <v>0</v>
      </c>
      <c r="BF126" s="218">
        <f>IF(N126="snížená",J126,0)</f>
        <v>0</v>
      </c>
      <c r="BG126" s="218">
        <f>IF(N126="zákl. přenesená",J126,0)</f>
        <v>0</v>
      </c>
      <c r="BH126" s="218">
        <f>IF(N126="sníž. přenesená",J126,0)</f>
        <v>0</v>
      </c>
      <c r="BI126" s="218">
        <f>IF(N126="nulová",J126,0)</f>
        <v>0</v>
      </c>
      <c r="BJ126" s="18" t="s">
        <v>89</v>
      </c>
      <c r="BK126" s="218">
        <f>ROUND(I126*H126,2)</f>
        <v>0</v>
      </c>
      <c r="BL126" s="18" t="s">
        <v>135</v>
      </c>
      <c r="BM126" s="217" t="s">
        <v>198</v>
      </c>
    </row>
    <row r="127" s="2" customFormat="1">
      <c r="A127" s="40"/>
      <c r="B127" s="41"/>
      <c r="C127" s="42"/>
      <c r="D127" s="219" t="s">
        <v>137</v>
      </c>
      <c r="E127" s="42"/>
      <c r="F127" s="220" t="s">
        <v>199</v>
      </c>
      <c r="G127" s="42"/>
      <c r="H127" s="42"/>
      <c r="I127" s="221"/>
      <c r="J127" s="42"/>
      <c r="K127" s="42"/>
      <c r="L127" s="46"/>
      <c r="M127" s="222"/>
      <c r="N127" s="223"/>
      <c r="O127" s="86"/>
      <c r="P127" s="86"/>
      <c r="Q127" s="86"/>
      <c r="R127" s="86"/>
      <c r="S127" s="86"/>
      <c r="T127" s="87"/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T127" s="18" t="s">
        <v>137</v>
      </c>
      <c r="AU127" s="18" t="s">
        <v>21</v>
      </c>
    </row>
    <row r="128" s="2" customFormat="1">
      <c r="A128" s="40"/>
      <c r="B128" s="41"/>
      <c r="C128" s="42"/>
      <c r="D128" s="226" t="s">
        <v>200</v>
      </c>
      <c r="E128" s="42"/>
      <c r="F128" s="247" t="s">
        <v>201</v>
      </c>
      <c r="G128" s="42"/>
      <c r="H128" s="42"/>
      <c r="I128" s="221"/>
      <c r="J128" s="42"/>
      <c r="K128" s="42"/>
      <c r="L128" s="46"/>
      <c r="M128" s="222"/>
      <c r="N128" s="223"/>
      <c r="O128" s="86"/>
      <c r="P128" s="86"/>
      <c r="Q128" s="86"/>
      <c r="R128" s="86"/>
      <c r="S128" s="86"/>
      <c r="T128" s="87"/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T128" s="18" t="s">
        <v>200</v>
      </c>
      <c r="AU128" s="18" t="s">
        <v>21</v>
      </c>
    </row>
    <row r="129" s="13" customFormat="1">
      <c r="A129" s="13"/>
      <c r="B129" s="224"/>
      <c r="C129" s="225"/>
      <c r="D129" s="226" t="s">
        <v>139</v>
      </c>
      <c r="E129" s="227" t="s">
        <v>35</v>
      </c>
      <c r="F129" s="228" t="s">
        <v>202</v>
      </c>
      <c r="G129" s="225"/>
      <c r="H129" s="229">
        <v>222.92400000000001</v>
      </c>
      <c r="I129" s="230"/>
      <c r="J129" s="225"/>
      <c r="K129" s="225"/>
      <c r="L129" s="231"/>
      <c r="M129" s="232"/>
      <c r="N129" s="233"/>
      <c r="O129" s="233"/>
      <c r="P129" s="233"/>
      <c r="Q129" s="233"/>
      <c r="R129" s="233"/>
      <c r="S129" s="233"/>
      <c r="T129" s="234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235" t="s">
        <v>139</v>
      </c>
      <c r="AU129" s="235" t="s">
        <v>21</v>
      </c>
      <c r="AV129" s="13" t="s">
        <v>21</v>
      </c>
      <c r="AW129" s="13" t="s">
        <v>41</v>
      </c>
      <c r="AX129" s="13" t="s">
        <v>89</v>
      </c>
      <c r="AY129" s="235" t="s">
        <v>128</v>
      </c>
    </row>
    <row r="130" s="2" customFormat="1" ht="24.15" customHeight="1">
      <c r="A130" s="40"/>
      <c r="B130" s="41"/>
      <c r="C130" s="206" t="s">
        <v>203</v>
      </c>
      <c r="D130" s="206" t="s">
        <v>130</v>
      </c>
      <c r="E130" s="207" t="s">
        <v>204</v>
      </c>
      <c r="F130" s="208" t="s">
        <v>205</v>
      </c>
      <c r="G130" s="209" t="s">
        <v>161</v>
      </c>
      <c r="H130" s="210">
        <v>1.04</v>
      </c>
      <c r="I130" s="211"/>
      <c r="J130" s="212">
        <f>ROUND(I130*H130,2)</f>
        <v>0</v>
      </c>
      <c r="K130" s="208" t="s">
        <v>134</v>
      </c>
      <c r="L130" s="46"/>
      <c r="M130" s="213" t="s">
        <v>35</v>
      </c>
      <c r="N130" s="214" t="s">
        <v>52</v>
      </c>
      <c r="O130" s="86"/>
      <c r="P130" s="215">
        <f>O130*H130</f>
        <v>0</v>
      </c>
      <c r="Q130" s="215">
        <v>0</v>
      </c>
      <c r="R130" s="215">
        <f>Q130*H130</f>
        <v>0</v>
      </c>
      <c r="S130" s="215">
        <v>0</v>
      </c>
      <c r="T130" s="216">
        <f>S130*H130</f>
        <v>0</v>
      </c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R130" s="217" t="s">
        <v>135</v>
      </c>
      <c r="AT130" s="217" t="s">
        <v>130</v>
      </c>
      <c r="AU130" s="217" t="s">
        <v>21</v>
      </c>
      <c r="AY130" s="18" t="s">
        <v>128</v>
      </c>
      <c r="BE130" s="218">
        <f>IF(N130="základní",J130,0)</f>
        <v>0</v>
      </c>
      <c r="BF130" s="218">
        <f>IF(N130="snížená",J130,0)</f>
        <v>0</v>
      </c>
      <c r="BG130" s="218">
        <f>IF(N130="zákl. přenesená",J130,0)</f>
        <v>0</v>
      </c>
      <c r="BH130" s="218">
        <f>IF(N130="sníž. přenesená",J130,0)</f>
        <v>0</v>
      </c>
      <c r="BI130" s="218">
        <f>IF(N130="nulová",J130,0)</f>
        <v>0</v>
      </c>
      <c r="BJ130" s="18" t="s">
        <v>89</v>
      </c>
      <c r="BK130" s="218">
        <f>ROUND(I130*H130,2)</f>
        <v>0</v>
      </c>
      <c r="BL130" s="18" t="s">
        <v>135</v>
      </c>
      <c r="BM130" s="217" t="s">
        <v>206</v>
      </c>
    </row>
    <row r="131" s="2" customFormat="1">
      <c r="A131" s="40"/>
      <c r="B131" s="41"/>
      <c r="C131" s="42"/>
      <c r="D131" s="219" t="s">
        <v>137</v>
      </c>
      <c r="E131" s="42"/>
      <c r="F131" s="220" t="s">
        <v>207</v>
      </c>
      <c r="G131" s="42"/>
      <c r="H131" s="42"/>
      <c r="I131" s="221"/>
      <c r="J131" s="42"/>
      <c r="K131" s="42"/>
      <c r="L131" s="46"/>
      <c r="M131" s="222"/>
      <c r="N131" s="223"/>
      <c r="O131" s="86"/>
      <c r="P131" s="86"/>
      <c r="Q131" s="86"/>
      <c r="R131" s="86"/>
      <c r="S131" s="86"/>
      <c r="T131" s="87"/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T131" s="18" t="s">
        <v>137</v>
      </c>
      <c r="AU131" s="18" t="s">
        <v>21</v>
      </c>
    </row>
    <row r="132" s="13" customFormat="1">
      <c r="A132" s="13"/>
      <c r="B132" s="224"/>
      <c r="C132" s="225"/>
      <c r="D132" s="226" t="s">
        <v>139</v>
      </c>
      <c r="E132" s="227" t="s">
        <v>35</v>
      </c>
      <c r="F132" s="228" t="s">
        <v>208</v>
      </c>
      <c r="G132" s="225"/>
      <c r="H132" s="229">
        <v>1.04</v>
      </c>
      <c r="I132" s="230"/>
      <c r="J132" s="225"/>
      <c r="K132" s="225"/>
      <c r="L132" s="231"/>
      <c r="M132" s="232"/>
      <c r="N132" s="233"/>
      <c r="O132" s="233"/>
      <c r="P132" s="233"/>
      <c r="Q132" s="233"/>
      <c r="R132" s="233"/>
      <c r="S132" s="233"/>
      <c r="T132" s="234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235" t="s">
        <v>139</v>
      </c>
      <c r="AU132" s="235" t="s">
        <v>21</v>
      </c>
      <c r="AV132" s="13" t="s">
        <v>21</v>
      </c>
      <c r="AW132" s="13" t="s">
        <v>41</v>
      </c>
      <c r="AX132" s="13" t="s">
        <v>89</v>
      </c>
      <c r="AY132" s="235" t="s">
        <v>128</v>
      </c>
    </row>
    <row r="133" s="2" customFormat="1" ht="33" customHeight="1">
      <c r="A133" s="40"/>
      <c r="B133" s="41"/>
      <c r="C133" s="206" t="s">
        <v>8</v>
      </c>
      <c r="D133" s="206" t="s">
        <v>130</v>
      </c>
      <c r="E133" s="207" t="s">
        <v>209</v>
      </c>
      <c r="F133" s="208" t="s">
        <v>210</v>
      </c>
      <c r="G133" s="209" t="s">
        <v>161</v>
      </c>
      <c r="H133" s="210">
        <v>0.25</v>
      </c>
      <c r="I133" s="211"/>
      <c r="J133" s="212">
        <f>ROUND(I133*H133,2)</f>
        <v>0</v>
      </c>
      <c r="K133" s="208" t="s">
        <v>134</v>
      </c>
      <c r="L133" s="46"/>
      <c r="M133" s="213" t="s">
        <v>35</v>
      </c>
      <c r="N133" s="214" t="s">
        <v>52</v>
      </c>
      <c r="O133" s="86"/>
      <c r="P133" s="215">
        <f>O133*H133</f>
        <v>0</v>
      </c>
      <c r="Q133" s="215">
        <v>0</v>
      </c>
      <c r="R133" s="215">
        <f>Q133*H133</f>
        <v>0</v>
      </c>
      <c r="S133" s="215">
        <v>0</v>
      </c>
      <c r="T133" s="216">
        <f>S133*H133</f>
        <v>0</v>
      </c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R133" s="217" t="s">
        <v>135</v>
      </c>
      <c r="AT133" s="217" t="s">
        <v>130</v>
      </c>
      <c r="AU133" s="217" t="s">
        <v>21</v>
      </c>
      <c r="AY133" s="18" t="s">
        <v>128</v>
      </c>
      <c r="BE133" s="218">
        <f>IF(N133="základní",J133,0)</f>
        <v>0</v>
      </c>
      <c r="BF133" s="218">
        <f>IF(N133="snížená",J133,0)</f>
        <v>0</v>
      </c>
      <c r="BG133" s="218">
        <f>IF(N133="zákl. přenesená",J133,0)</f>
        <v>0</v>
      </c>
      <c r="BH133" s="218">
        <f>IF(N133="sníž. přenesená",J133,0)</f>
        <v>0</v>
      </c>
      <c r="BI133" s="218">
        <f>IF(N133="nulová",J133,0)</f>
        <v>0</v>
      </c>
      <c r="BJ133" s="18" t="s">
        <v>89</v>
      </c>
      <c r="BK133" s="218">
        <f>ROUND(I133*H133,2)</f>
        <v>0</v>
      </c>
      <c r="BL133" s="18" t="s">
        <v>135</v>
      </c>
      <c r="BM133" s="217" t="s">
        <v>211</v>
      </c>
    </row>
    <row r="134" s="2" customFormat="1">
      <c r="A134" s="40"/>
      <c r="B134" s="41"/>
      <c r="C134" s="42"/>
      <c r="D134" s="219" t="s">
        <v>137</v>
      </c>
      <c r="E134" s="42"/>
      <c r="F134" s="220" t="s">
        <v>212</v>
      </c>
      <c r="G134" s="42"/>
      <c r="H134" s="42"/>
      <c r="I134" s="221"/>
      <c r="J134" s="42"/>
      <c r="K134" s="42"/>
      <c r="L134" s="46"/>
      <c r="M134" s="222"/>
      <c r="N134" s="223"/>
      <c r="O134" s="86"/>
      <c r="P134" s="86"/>
      <c r="Q134" s="86"/>
      <c r="R134" s="86"/>
      <c r="S134" s="86"/>
      <c r="T134" s="87"/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T134" s="18" t="s">
        <v>137</v>
      </c>
      <c r="AU134" s="18" t="s">
        <v>21</v>
      </c>
    </row>
    <row r="135" s="13" customFormat="1">
      <c r="A135" s="13"/>
      <c r="B135" s="224"/>
      <c r="C135" s="225"/>
      <c r="D135" s="226" t="s">
        <v>139</v>
      </c>
      <c r="E135" s="227" t="s">
        <v>35</v>
      </c>
      <c r="F135" s="228" t="s">
        <v>213</v>
      </c>
      <c r="G135" s="225"/>
      <c r="H135" s="229">
        <v>0.25</v>
      </c>
      <c r="I135" s="230"/>
      <c r="J135" s="225"/>
      <c r="K135" s="225"/>
      <c r="L135" s="231"/>
      <c r="M135" s="232"/>
      <c r="N135" s="233"/>
      <c r="O135" s="233"/>
      <c r="P135" s="233"/>
      <c r="Q135" s="233"/>
      <c r="R135" s="233"/>
      <c r="S135" s="233"/>
      <c r="T135" s="234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35" t="s">
        <v>139</v>
      </c>
      <c r="AU135" s="235" t="s">
        <v>21</v>
      </c>
      <c r="AV135" s="13" t="s">
        <v>21</v>
      </c>
      <c r="AW135" s="13" t="s">
        <v>41</v>
      </c>
      <c r="AX135" s="13" t="s">
        <v>89</v>
      </c>
      <c r="AY135" s="235" t="s">
        <v>128</v>
      </c>
    </row>
    <row r="136" s="2" customFormat="1" ht="24.15" customHeight="1">
      <c r="A136" s="40"/>
      <c r="B136" s="41"/>
      <c r="C136" s="206" t="s">
        <v>214</v>
      </c>
      <c r="D136" s="206" t="s">
        <v>130</v>
      </c>
      <c r="E136" s="207" t="s">
        <v>215</v>
      </c>
      <c r="F136" s="208" t="s">
        <v>216</v>
      </c>
      <c r="G136" s="209" t="s">
        <v>217</v>
      </c>
      <c r="H136" s="210">
        <v>445.84800000000001</v>
      </c>
      <c r="I136" s="211"/>
      <c r="J136" s="212">
        <f>ROUND(I136*H136,2)</f>
        <v>0</v>
      </c>
      <c r="K136" s="208" t="s">
        <v>134</v>
      </c>
      <c r="L136" s="46"/>
      <c r="M136" s="213" t="s">
        <v>35</v>
      </c>
      <c r="N136" s="214" t="s">
        <v>52</v>
      </c>
      <c r="O136" s="86"/>
      <c r="P136" s="215">
        <f>O136*H136</f>
        <v>0</v>
      </c>
      <c r="Q136" s="215">
        <v>0</v>
      </c>
      <c r="R136" s="215">
        <f>Q136*H136</f>
        <v>0</v>
      </c>
      <c r="S136" s="215">
        <v>0</v>
      </c>
      <c r="T136" s="216">
        <f>S136*H136</f>
        <v>0</v>
      </c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R136" s="217" t="s">
        <v>135</v>
      </c>
      <c r="AT136" s="217" t="s">
        <v>130</v>
      </c>
      <c r="AU136" s="217" t="s">
        <v>21</v>
      </c>
      <c r="AY136" s="18" t="s">
        <v>128</v>
      </c>
      <c r="BE136" s="218">
        <f>IF(N136="základní",J136,0)</f>
        <v>0</v>
      </c>
      <c r="BF136" s="218">
        <f>IF(N136="snížená",J136,0)</f>
        <v>0</v>
      </c>
      <c r="BG136" s="218">
        <f>IF(N136="zákl. přenesená",J136,0)</f>
        <v>0</v>
      </c>
      <c r="BH136" s="218">
        <f>IF(N136="sníž. přenesená",J136,0)</f>
        <v>0</v>
      </c>
      <c r="BI136" s="218">
        <f>IF(N136="nulová",J136,0)</f>
        <v>0</v>
      </c>
      <c r="BJ136" s="18" t="s">
        <v>89</v>
      </c>
      <c r="BK136" s="218">
        <f>ROUND(I136*H136,2)</f>
        <v>0</v>
      </c>
      <c r="BL136" s="18" t="s">
        <v>135</v>
      </c>
      <c r="BM136" s="217" t="s">
        <v>218</v>
      </c>
    </row>
    <row r="137" s="2" customFormat="1">
      <c r="A137" s="40"/>
      <c r="B137" s="41"/>
      <c r="C137" s="42"/>
      <c r="D137" s="219" t="s">
        <v>137</v>
      </c>
      <c r="E137" s="42"/>
      <c r="F137" s="220" t="s">
        <v>219</v>
      </c>
      <c r="G137" s="42"/>
      <c r="H137" s="42"/>
      <c r="I137" s="221"/>
      <c r="J137" s="42"/>
      <c r="K137" s="42"/>
      <c r="L137" s="46"/>
      <c r="M137" s="222"/>
      <c r="N137" s="223"/>
      <c r="O137" s="86"/>
      <c r="P137" s="86"/>
      <c r="Q137" s="86"/>
      <c r="R137" s="86"/>
      <c r="S137" s="86"/>
      <c r="T137" s="87"/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T137" s="18" t="s">
        <v>137</v>
      </c>
      <c r="AU137" s="18" t="s">
        <v>21</v>
      </c>
    </row>
    <row r="138" s="13" customFormat="1">
      <c r="A138" s="13"/>
      <c r="B138" s="224"/>
      <c r="C138" s="225"/>
      <c r="D138" s="226" t="s">
        <v>139</v>
      </c>
      <c r="E138" s="225"/>
      <c r="F138" s="228" t="s">
        <v>220</v>
      </c>
      <c r="G138" s="225"/>
      <c r="H138" s="229">
        <v>445.84800000000001</v>
      </c>
      <c r="I138" s="230"/>
      <c r="J138" s="225"/>
      <c r="K138" s="225"/>
      <c r="L138" s="231"/>
      <c r="M138" s="232"/>
      <c r="N138" s="233"/>
      <c r="O138" s="233"/>
      <c r="P138" s="233"/>
      <c r="Q138" s="233"/>
      <c r="R138" s="233"/>
      <c r="S138" s="233"/>
      <c r="T138" s="234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35" t="s">
        <v>139</v>
      </c>
      <c r="AU138" s="235" t="s">
        <v>21</v>
      </c>
      <c r="AV138" s="13" t="s">
        <v>21</v>
      </c>
      <c r="AW138" s="13" t="s">
        <v>4</v>
      </c>
      <c r="AX138" s="13" t="s">
        <v>89</v>
      </c>
      <c r="AY138" s="235" t="s">
        <v>128</v>
      </c>
    </row>
    <row r="139" s="2" customFormat="1" ht="24.15" customHeight="1">
      <c r="A139" s="40"/>
      <c r="B139" s="41"/>
      <c r="C139" s="206" t="s">
        <v>221</v>
      </c>
      <c r="D139" s="206" t="s">
        <v>130</v>
      </c>
      <c r="E139" s="207" t="s">
        <v>222</v>
      </c>
      <c r="F139" s="208" t="s">
        <v>223</v>
      </c>
      <c r="G139" s="209" t="s">
        <v>161</v>
      </c>
      <c r="H139" s="210">
        <v>0.79000000000000004</v>
      </c>
      <c r="I139" s="211"/>
      <c r="J139" s="212">
        <f>ROUND(I139*H139,2)</f>
        <v>0</v>
      </c>
      <c r="K139" s="208" t="s">
        <v>134</v>
      </c>
      <c r="L139" s="46"/>
      <c r="M139" s="213" t="s">
        <v>35</v>
      </c>
      <c r="N139" s="214" t="s">
        <v>52</v>
      </c>
      <c r="O139" s="86"/>
      <c r="P139" s="215">
        <f>O139*H139</f>
        <v>0</v>
      </c>
      <c r="Q139" s="215">
        <v>0</v>
      </c>
      <c r="R139" s="215">
        <f>Q139*H139</f>
        <v>0</v>
      </c>
      <c r="S139" s="215">
        <v>0</v>
      </c>
      <c r="T139" s="216">
        <f>S139*H139</f>
        <v>0</v>
      </c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R139" s="217" t="s">
        <v>135</v>
      </c>
      <c r="AT139" s="217" t="s">
        <v>130</v>
      </c>
      <c r="AU139" s="217" t="s">
        <v>21</v>
      </c>
      <c r="AY139" s="18" t="s">
        <v>128</v>
      </c>
      <c r="BE139" s="218">
        <f>IF(N139="základní",J139,0)</f>
        <v>0</v>
      </c>
      <c r="BF139" s="218">
        <f>IF(N139="snížená",J139,0)</f>
        <v>0</v>
      </c>
      <c r="BG139" s="218">
        <f>IF(N139="zákl. přenesená",J139,0)</f>
        <v>0</v>
      </c>
      <c r="BH139" s="218">
        <f>IF(N139="sníž. přenesená",J139,0)</f>
        <v>0</v>
      </c>
      <c r="BI139" s="218">
        <f>IF(N139="nulová",J139,0)</f>
        <v>0</v>
      </c>
      <c r="BJ139" s="18" t="s">
        <v>89</v>
      </c>
      <c r="BK139" s="218">
        <f>ROUND(I139*H139,2)</f>
        <v>0</v>
      </c>
      <c r="BL139" s="18" t="s">
        <v>135</v>
      </c>
      <c r="BM139" s="217" t="s">
        <v>224</v>
      </c>
    </row>
    <row r="140" s="2" customFormat="1">
      <c r="A140" s="40"/>
      <c r="B140" s="41"/>
      <c r="C140" s="42"/>
      <c r="D140" s="219" t="s">
        <v>137</v>
      </c>
      <c r="E140" s="42"/>
      <c r="F140" s="220" t="s">
        <v>225</v>
      </c>
      <c r="G140" s="42"/>
      <c r="H140" s="42"/>
      <c r="I140" s="221"/>
      <c r="J140" s="42"/>
      <c r="K140" s="42"/>
      <c r="L140" s="46"/>
      <c r="M140" s="222"/>
      <c r="N140" s="223"/>
      <c r="O140" s="86"/>
      <c r="P140" s="86"/>
      <c r="Q140" s="86"/>
      <c r="R140" s="86"/>
      <c r="S140" s="86"/>
      <c r="T140" s="87"/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T140" s="18" t="s">
        <v>137</v>
      </c>
      <c r="AU140" s="18" t="s">
        <v>21</v>
      </c>
    </row>
    <row r="141" s="13" customFormat="1">
      <c r="A141" s="13"/>
      <c r="B141" s="224"/>
      <c r="C141" s="225"/>
      <c r="D141" s="226" t="s">
        <v>139</v>
      </c>
      <c r="E141" s="227" t="s">
        <v>35</v>
      </c>
      <c r="F141" s="228" t="s">
        <v>226</v>
      </c>
      <c r="G141" s="225"/>
      <c r="H141" s="229">
        <v>1.0840000000000001</v>
      </c>
      <c r="I141" s="230"/>
      <c r="J141" s="225"/>
      <c r="K141" s="225"/>
      <c r="L141" s="231"/>
      <c r="M141" s="232"/>
      <c r="N141" s="233"/>
      <c r="O141" s="233"/>
      <c r="P141" s="233"/>
      <c r="Q141" s="233"/>
      <c r="R141" s="233"/>
      <c r="S141" s="233"/>
      <c r="T141" s="234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35" t="s">
        <v>139</v>
      </c>
      <c r="AU141" s="235" t="s">
        <v>21</v>
      </c>
      <c r="AV141" s="13" t="s">
        <v>21</v>
      </c>
      <c r="AW141" s="13" t="s">
        <v>41</v>
      </c>
      <c r="AX141" s="13" t="s">
        <v>81</v>
      </c>
      <c r="AY141" s="235" t="s">
        <v>128</v>
      </c>
    </row>
    <row r="142" s="13" customFormat="1">
      <c r="A142" s="13"/>
      <c r="B142" s="224"/>
      <c r="C142" s="225"/>
      <c r="D142" s="226" t="s">
        <v>139</v>
      </c>
      <c r="E142" s="227" t="s">
        <v>35</v>
      </c>
      <c r="F142" s="228" t="s">
        <v>227</v>
      </c>
      <c r="G142" s="225"/>
      <c r="H142" s="229">
        <v>-0.056000000000000001</v>
      </c>
      <c r="I142" s="230"/>
      <c r="J142" s="225"/>
      <c r="K142" s="225"/>
      <c r="L142" s="231"/>
      <c r="M142" s="232"/>
      <c r="N142" s="233"/>
      <c r="O142" s="233"/>
      <c r="P142" s="233"/>
      <c r="Q142" s="233"/>
      <c r="R142" s="233"/>
      <c r="S142" s="233"/>
      <c r="T142" s="234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35" t="s">
        <v>139</v>
      </c>
      <c r="AU142" s="235" t="s">
        <v>21</v>
      </c>
      <c r="AV142" s="13" t="s">
        <v>21</v>
      </c>
      <c r="AW142" s="13" t="s">
        <v>41</v>
      </c>
      <c r="AX142" s="13" t="s">
        <v>81</v>
      </c>
      <c r="AY142" s="235" t="s">
        <v>128</v>
      </c>
    </row>
    <row r="143" s="13" customFormat="1">
      <c r="A143" s="13"/>
      <c r="B143" s="224"/>
      <c r="C143" s="225"/>
      <c r="D143" s="226" t="s">
        <v>139</v>
      </c>
      <c r="E143" s="227" t="s">
        <v>35</v>
      </c>
      <c r="F143" s="228" t="s">
        <v>228</v>
      </c>
      <c r="G143" s="225"/>
      <c r="H143" s="229">
        <v>-0.23799999999999999</v>
      </c>
      <c r="I143" s="230"/>
      <c r="J143" s="225"/>
      <c r="K143" s="225"/>
      <c r="L143" s="231"/>
      <c r="M143" s="232"/>
      <c r="N143" s="233"/>
      <c r="O143" s="233"/>
      <c r="P143" s="233"/>
      <c r="Q143" s="233"/>
      <c r="R143" s="233"/>
      <c r="S143" s="233"/>
      <c r="T143" s="234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35" t="s">
        <v>139</v>
      </c>
      <c r="AU143" s="235" t="s">
        <v>21</v>
      </c>
      <c r="AV143" s="13" t="s">
        <v>21</v>
      </c>
      <c r="AW143" s="13" t="s">
        <v>41</v>
      </c>
      <c r="AX143" s="13" t="s">
        <v>81</v>
      </c>
      <c r="AY143" s="235" t="s">
        <v>128</v>
      </c>
    </row>
    <row r="144" s="14" customFormat="1">
      <c r="A144" s="14"/>
      <c r="B144" s="236"/>
      <c r="C144" s="237"/>
      <c r="D144" s="226" t="s">
        <v>139</v>
      </c>
      <c r="E144" s="238" t="s">
        <v>35</v>
      </c>
      <c r="F144" s="239" t="s">
        <v>166</v>
      </c>
      <c r="G144" s="237"/>
      <c r="H144" s="240">
        <v>0.79000000000000004</v>
      </c>
      <c r="I144" s="241"/>
      <c r="J144" s="237"/>
      <c r="K144" s="237"/>
      <c r="L144" s="242"/>
      <c r="M144" s="243"/>
      <c r="N144" s="244"/>
      <c r="O144" s="244"/>
      <c r="P144" s="244"/>
      <c r="Q144" s="244"/>
      <c r="R144" s="244"/>
      <c r="S144" s="244"/>
      <c r="T144" s="245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T144" s="246" t="s">
        <v>139</v>
      </c>
      <c r="AU144" s="246" t="s">
        <v>21</v>
      </c>
      <c r="AV144" s="14" t="s">
        <v>135</v>
      </c>
      <c r="AW144" s="14" t="s">
        <v>41</v>
      </c>
      <c r="AX144" s="14" t="s">
        <v>89</v>
      </c>
      <c r="AY144" s="246" t="s">
        <v>128</v>
      </c>
    </row>
    <row r="145" s="2" customFormat="1" ht="16.5" customHeight="1">
      <c r="A145" s="40"/>
      <c r="B145" s="41"/>
      <c r="C145" s="206" t="s">
        <v>229</v>
      </c>
      <c r="D145" s="206" t="s">
        <v>130</v>
      </c>
      <c r="E145" s="207" t="s">
        <v>230</v>
      </c>
      <c r="F145" s="208" t="s">
        <v>231</v>
      </c>
      <c r="G145" s="209" t="s">
        <v>133</v>
      </c>
      <c r="H145" s="210">
        <v>141.03</v>
      </c>
      <c r="I145" s="211"/>
      <c r="J145" s="212">
        <f>ROUND(I145*H145,2)</f>
        <v>0</v>
      </c>
      <c r="K145" s="208" t="s">
        <v>134</v>
      </c>
      <c r="L145" s="46"/>
      <c r="M145" s="213" t="s">
        <v>35</v>
      </c>
      <c r="N145" s="214" t="s">
        <v>52</v>
      </c>
      <c r="O145" s="86"/>
      <c r="P145" s="215">
        <f>O145*H145</f>
        <v>0</v>
      </c>
      <c r="Q145" s="215">
        <v>0</v>
      </c>
      <c r="R145" s="215">
        <f>Q145*H145</f>
        <v>0</v>
      </c>
      <c r="S145" s="215">
        <v>0</v>
      </c>
      <c r="T145" s="216">
        <f>S145*H145</f>
        <v>0</v>
      </c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R145" s="217" t="s">
        <v>135</v>
      </c>
      <c r="AT145" s="217" t="s">
        <v>130</v>
      </c>
      <c r="AU145" s="217" t="s">
        <v>21</v>
      </c>
      <c r="AY145" s="18" t="s">
        <v>128</v>
      </c>
      <c r="BE145" s="218">
        <f>IF(N145="základní",J145,0)</f>
        <v>0</v>
      </c>
      <c r="BF145" s="218">
        <f>IF(N145="snížená",J145,0)</f>
        <v>0</v>
      </c>
      <c r="BG145" s="218">
        <f>IF(N145="zákl. přenesená",J145,0)</f>
        <v>0</v>
      </c>
      <c r="BH145" s="218">
        <f>IF(N145="sníž. přenesená",J145,0)</f>
        <v>0</v>
      </c>
      <c r="BI145" s="218">
        <f>IF(N145="nulová",J145,0)</f>
        <v>0</v>
      </c>
      <c r="BJ145" s="18" t="s">
        <v>89</v>
      </c>
      <c r="BK145" s="218">
        <f>ROUND(I145*H145,2)</f>
        <v>0</v>
      </c>
      <c r="BL145" s="18" t="s">
        <v>135</v>
      </c>
      <c r="BM145" s="217" t="s">
        <v>232</v>
      </c>
    </row>
    <row r="146" s="2" customFormat="1">
      <c r="A146" s="40"/>
      <c r="B146" s="41"/>
      <c r="C146" s="42"/>
      <c r="D146" s="219" t="s">
        <v>137</v>
      </c>
      <c r="E146" s="42"/>
      <c r="F146" s="220" t="s">
        <v>233</v>
      </c>
      <c r="G146" s="42"/>
      <c r="H146" s="42"/>
      <c r="I146" s="221"/>
      <c r="J146" s="42"/>
      <c r="K146" s="42"/>
      <c r="L146" s="46"/>
      <c r="M146" s="222"/>
      <c r="N146" s="223"/>
      <c r="O146" s="86"/>
      <c r="P146" s="86"/>
      <c r="Q146" s="86"/>
      <c r="R146" s="86"/>
      <c r="S146" s="86"/>
      <c r="T146" s="87"/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T146" s="18" t="s">
        <v>137</v>
      </c>
      <c r="AU146" s="18" t="s">
        <v>21</v>
      </c>
    </row>
    <row r="147" s="2" customFormat="1">
      <c r="A147" s="40"/>
      <c r="B147" s="41"/>
      <c r="C147" s="42"/>
      <c r="D147" s="226" t="s">
        <v>200</v>
      </c>
      <c r="E147" s="42"/>
      <c r="F147" s="247" t="s">
        <v>234</v>
      </c>
      <c r="G147" s="42"/>
      <c r="H147" s="42"/>
      <c r="I147" s="221"/>
      <c r="J147" s="42"/>
      <c r="K147" s="42"/>
      <c r="L147" s="46"/>
      <c r="M147" s="222"/>
      <c r="N147" s="223"/>
      <c r="O147" s="86"/>
      <c r="P147" s="86"/>
      <c r="Q147" s="86"/>
      <c r="R147" s="86"/>
      <c r="S147" s="86"/>
      <c r="T147" s="87"/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T147" s="18" t="s">
        <v>200</v>
      </c>
      <c r="AU147" s="18" t="s">
        <v>21</v>
      </c>
    </row>
    <row r="148" s="13" customFormat="1">
      <c r="A148" s="13"/>
      <c r="B148" s="224"/>
      <c r="C148" s="225"/>
      <c r="D148" s="226" t="s">
        <v>139</v>
      </c>
      <c r="E148" s="227" t="s">
        <v>35</v>
      </c>
      <c r="F148" s="228" t="s">
        <v>235</v>
      </c>
      <c r="G148" s="225"/>
      <c r="H148" s="229">
        <v>141.03</v>
      </c>
      <c r="I148" s="230"/>
      <c r="J148" s="225"/>
      <c r="K148" s="225"/>
      <c r="L148" s="231"/>
      <c r="M148" s="232"/>
      <c r="N148" s="233"/>
      <c r="O148" s="233"/>
      <c r="P148" s="233"/>
      <c r="Q148" s="233"/>
      <c r="R148" s="233"/>
      <c r="S148" s="233"/>
      <c r="T148" s="234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35" t="s">
        <v>139</v>
      </c>
      <c r="AU148" s="235" t="s">
        <v>21</v>
      </c>
      <c r="AV148" s="13" t="s">
        <v>21</v>
      </c>
      <c r="AW148" s="13" t="s">
        <v>41</v>
      </c>
      <c r="AX148" s="13" t="s">
        <v>89</v>
      </c>
      <c r="AY148" s="235" t="s">
        <v>128</v>
      </c>
    </row>
    <row r="149" s="12" customFormat="1" ht="22.8" customHeight="1">
      <c r="A149" s="12"/>
      <c r="B149" s="190"/>
      <c r="C149" s="191"/>
      <c r="D149" s="192" t="s">
        <v>80</v>
      </c>
      <c r="E149" s="204" t="s">
        <v>21</v>
      </c>
      <c r="F149" s="204" t="s">
        <v>236</v>
      </c>
      <c r="G149" s="191"/>
      <c r="H149" s="191"/>
      <c r="I149" s="194"/>
      <c r="J149" s="205">
        <f>BK149</f>
        <v>0</v>
      </c>
      <c r="K149" s="191"/>
      <c r="L149" s="196"/>
      <c r="M149" s="197"/>
      <c r="N149" s="198"/>
      <c r="O149" s="198"/>
      <c r="P149" s="199">
        <f>SUM(P150:P161)</f>
        <v>0</v>
      </c>
      <c r="Q149" s="198"/>
      <c r="R149" s="199">
        <f>SUM(R150:R161)</f>
        <v>5.1562729000000003</v>
      </c>
      <c r="S149" s="198"/>
      <c r="T149" s="200">
        <f>SUM(T150:T161)</f>
        <v>0</v>
      </c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R149" s="201" t="s">
        <v>89</v>
      </c>
      <c r="AT149" s="202" t="s">
        <v>80</v>
      </c>
      <c r="AU149" s="202" t="s">
        <v>89</v>
      </c>
      <c r="AY149" s="201" t="s">
        <v>128</v>
      </c>
      <c r="BK149" s="203">
        <f>SUM(BK150:BK161)</f>
        <v>0</v>
      </c>
    </row>
    <row r="150" s="2" customFormat="1" ht="24.15" customHeight="1">
      <c r="A150" s="40"/>
      <c r="B150" s="41"/>
      <c r="C150" s="206" t="s">
        <v>237</v>
      </c>
      <c r="D150" s="206" t="s">
        <v>130</v>
      </c>
      <c r="E150" s="207" t="s">
        <v>238</v>
      </c>
      <c r="F150" s="208" t="s">
        <v>239</v>
      </c>
      <c r="G150" s="209" t="s">
        <v>133</v>
      </c>
      <c r="H150" s="210">
        <v>40</v>
      </c>
      <c r="I150" s="211"/>
      <c r="J150" s="212">
        <f>ROUND(I150*H150,2)</f>
        <v>0</v>
      </c>
      <c r="K150" s="208" t="s">
        <v>134</v>
      </c>
      <c r="L150" s="46"/>
      <c r="M150" s="213" t="s">
        <v>35</v>
      </c>
      <c r="N150" s="214" t="s">
        <v>52</v>
      </c>
      <c r="O150" s="86"/>
      <c r="P150" s="215">
        <f>O150*H150</f>
        <v>0</v>
      </c>
      <c r="Q150" s="215">
        <v>0.00017000000000000001</v>
      </c>
      <c r="R150" s="215">
        <f>Q150*H150</f>
        <v>0.0068000000000000005</v>
      </c>
      <c r="S150" s="215">
        <v>0</v>
      </c>
      <c r="T150" s="216">
        <f>S150*H150</f>
        <v>0</v>
      </c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R150" s="217" t="s">
        <v>135</v>
      </c>
      <c r="AT150" s="217" t="s">
        <v>130</v>
      </c>
      <c r="AU150" s="217" t="s">
        <v>21</v>
      </c>
      <c r="AY150" s="18" t="s">
        <v>128</v>
      </c>
      <c r="BE150" s="218">
        <f>IF(N150="základní",J150,0)</f>
        <v>0</v>
      </c>
      <c r="BF150" s="218">
        <f>IF(N150="snížená",J150,0)</f>
        <v>0</v>
      </c>
      <c r="BG150" s="218">
        <f>IF(N150="zákl. přenesená",J150,0)</f>
        <v>0</v>
      </c>
      <c r="BH150" s="218">
        <f>IF(N150="sníž. přenesená",J150,0)</f>
        <v>0</v>
      </c>
      <c r="BI150" s="218">
        <f>IF(N150="nulová",J150,0)</f>
        <v>0</v>
      </c>
      <c r="BJ150" s="18" t="s">
        <v>89</v>
      </c>
      <c r="BK150" s="218">
        <f>ROUND(I150*H150,2)</f>
        <v>0</v>
      </c>
      <c r="BL150" s="18" t="s">
        <v>135</v>
      </c>
      <c r="BM150" s="217" t="s">
        <v>240</v>
      </c>
    </row>
    <row r="151" s="2" customFormat="1">
      <c r="A151" s="40"/>
      <c r="B151" s="41"/>
      <c r="C151" s="42"/>
      <c r="D151" s="219" t="s">
        <v>137</v>
      </c>
      <c r="E151" s="42"/>
      <c r="F151" s="220" t="s">
        <v>241</v>
      </c>
      <c r="G151" s="42"/>
      <c r="H151" s="42"/>
      <c r="I151" s="221"/>
      <c r="J151" s="42"/>
      <c r="K151" s="42"/>
      <c r="L151" s="46"/>
      <c r="M151" s="222"/>
      <c r="N151" s="223"/>
      <c r="O151" s="86"/>
      <c r="P151" s="86"/>
      <c r="Q151" s="86"/>
      <c r="R151" s="86"/>
      <c r="S151" s="86"/>
      <c r="T151" s="87"/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T151" s="18" t="s">
        <v>137</v>
      </c>
      <c r="AU151" s="18" t="s">
        <v>21</v>
      </c>
    </row>
    <row r="152" s="13" customFormat="1">
      <c r="A152" s="13"/>
      <c r="B152" s="224"/>
      <c r="C152" s="225"/>
      <c r="D152" s="226" t="s">
        <v>139</v>
      </c>
      <c r="E152" s="227" t="s">
        <v>35</v>
      </c>
      <c r="F152" s="228" t="s">
        <v>242</v>
      </c>
      <c r="G152" s="225"/>
      <c r="H152" s="229">
        <v>40</v>
      </c>
      <c r="I152" s="230"/>
      <c r="J152" s="225"/>
      <c r="K152" s="225"/>
      <c r="L152" s="231"/>
      <c r="M152" s="232"/>
      <c r="N152" s="233"/>
      <c r="O152" s="233"/>
      <c r="P152" s="233"/>
      <c r="Q152" s="233"/>
      <c r="R152" s="233"/>
      <c r="S152" s="233"/>
      <c r="T152" s="234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35" t="s">
        <v>139</v>
      </c>
      <c r="AU152" s="235" t="s">
        <v>21</v>
      </c>
      <c r="AV152" s="13" t="s">
        <v>21</v>
      </c>
      <c r="AW152" s="13" t="s">
        <v>41</v>
      </c>
      <c r="AX152" s="13" t="s">
        <v>89</v>
      </c>
      <c r="AY152" s="235" t="s">
        <v>128</v>
      </c>
    </row>
    <row r="153" s="2" customFormat="1" ht="16.5" customHeight="1">
      <c r="A153" s="40"/>
      <c r="B153" s="41"/>
      <c r="C153" s="248" t="s">
        <v>243</v>
      </c>
      <c r="D153" s="248" t="s">
        <v>244</v>
      </c>
      <c r="E153" s="249" t="s">
        <v>245</v>
      </c>
      <c r="F153" s="250" t="s">
        <v>246</v>
      </c>
      <c r="G153" s="251" t="s">
        <v>133</v>
      </c>
      <c r="H153" s="252">
        <v>85.769999999999996</v>
      </c>
      <c r="I153" s="253"/>
      <c r="J153" s="254">
        <f>ROUND(I153*H153,2)</f>
        <v>0</v>
      </c>
      <c r="K153" s="250" t="s">
        <v>134</v>
      </c>
      <c r="L153" s="255"/>
      <c r="M153" s="256" t="s">
        <v>35</v>
      </c>
      <c r="N153" s="257" t="s">
        <v>52</v>
      </c>
      <c r="O153" s="86"/>
      <c r="P153" s="215">
        <f>O153*H153</f>
        <v>0</v>
      </c>
      <c r="Q153" s="215">
        <v>0.00029999999999999997</v>
      </c>
      <c r="R153" s="215">
        <f>Q153*H153</f>
        <v>0.025730999999999997</v>
      </c>
      <c r="S153" s="215">
        <v>0</v>
      </c>
      <c r="T153" s="216">
        <f>S153*H153</f>
        <v>0</v>
      </c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R153" s="217" t="s">
        <v>182</v>
      </c>
      <c r="AT153" s="217" t="s">
        <v>244</v>
      </c>
      <c r="AU153" s="217" t="s">
        <v>21</v>
      </c>
      <c r="AY153" s="18" t="s">
        <v>128</v>
      </c>
      <c r="BE153" s="218">
        <f>IF(N153="základní",J153,0)</f>
        <v>0</v>
      </c>
      <c r="BF153" s="218">
        <f>IF(N153="snížená",J153,0)</f>
        <v>0</v>
      </c>
      <c r="BG153" s="218">
        <f>IF(N153="zákl. přenesená",J153,0)</f>
        <v>0</v>
      </c>
      <c r="BH153" s="218">
        <f>IF(N153="sníž. přenesená",J153,0)</f>
        <v>0</v>
      </c>
      <c r="BI153" s="218">
        <f>IF(N153="nulová",J153,0)</f>
        <v>0</v>
      </c>
      <c r="BJ153" s="18" t="s">
        <v>89</v>
      </c>
      <c r="BK153" s="218">
        <f>ROUND(I153*H153,2)</f>
        <v>0</v>
      </c>
      <c r="BL153" s="18" t="s">
        <v>135</v>
      </c>
      <c r="BM153" s="217" t="s">
        <v>247</v>
      </c>
    </row>
    <row r="154" s="13" customFormat="1">
      <c r="A154" s="13"/>
      <c r="B154" s="224"/>
      <c r="C154" s="225"/>
      <c r="D154" s="226" t="s">
        <v>139</v>
      </c>
      <c r="E154" s="225"/>
      <c r="F154" s="228" t="s">
        <v>248</v>
      </c>
      <c r="G154" s="225"/>
      <c r="H154" s="229">
        <v>85.769999999999996</v>
      </c>
      <c r="I154" s="230"/>
      <c r="J154" s="225"/>
      <c r="K154" s="225"/>
      <c r="L154" s="231"/>
      <c r="M154" s="232"/>
      <c r="N154" s="233"/>
      <c r="O154" s="233"/>
      <c r="P154" s="233"/>
      <c r="Q154" s="233"/>
      <c r="R154" s="233"/>
      <c r="S154" s="233"/>
      <c r="T154" s="234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35" t="s">
        <v>139</v>
      </c>
      <c r="AU154" s="235" t="s">
        <v>21</v>
      </c>
      <c r="AV154" s="13" t="s">
        <v>21</v>
      </c>
      <c r="AW154" s="13" t="s">
        <v>4</v>
      </c>
      <c r="AX154" s="13" t="s">
        <v>89</v>
      </c>
      <c r="AY154" s="235" t="s">
        <v>128</v>
      </c>
    </row>
    <row r="155" s="2" customFormat="1" ht="33" customHeight="1">
      <c r="A155" s="40"/>
      <c r="B155" s="41"/>
      <c r="C155" s="206" t="s">
        <v>249</v>
      </c>
      <c r="D155" s="206" t="s">
        <v>130</v>
      </c>
      <c r="E155" s="207" t="s">
        <v>250</v>
      </c>
      <c r="F155" s="208" t="s">
        <v>251</v>
      </c>
      <c r="G155" s="209" t="s">
        <v>149</v>
      </c>
      <c r="H155" s="210">
        <v>25</v>
      </c>
      <c r="I155" s="211"/>
      <c r="J155" s="212">
        <f>ROUND(I155*H155,2)</f>
        <v>0</v>
      </c>
      <c r="K155" s="208" t="s">
        <v>134</v>
      </c>
      <c r="L155" s="46"/>
      <c r="M155" s="213" t="s">
        <v>35</v>
      </c>
      <c r="N155" s="214" t="s">
        <v>52</v>
      </c>
      <c r="O155" s="86"/>
      <c r="P155" s="215">
        <f>O155*H155</f>
        <v>0</v>
      </c>
      <c r="Q155" s="215">
        <v>0.20477000000000001</v>
      </c>
      <c r="R155" s="215">
        <f>Q155*H155</f>
        <v>5.1192500000000001</v>
      </c>
      <c r="S155" s="215">
        <v>0</v>
      </c>
      <c r="T155" s="216">
        <f>S155*H155</f>
        <v>0</v>
      </c>
      <c r="U155" s="40"/>
      <c r="V155" s="40"/>
      <c r="W155" s="40"/>
      <c r="X155" s="40"/>
      <c r="Y155" s="40"/>
      <c r="Z155" s="40"/>
      <c r="AA155" s="40"/>
      <c r="AB155" s="40"/>
      <c r="AC155" s="40"/>
      <c r="AD155" s="40"/>
      <c r="AE155" s="40"/>
      <c r="AR155" s="217" t="s">
        <v>135</v>
      </c>
      <c r="AT155" s="217" t="s">
        <v>130</v>
      </c>
      <c r="AU155" s="217" t="s">
        <v>21</v>
      </c>
      <c r="AY155" s="18" t="s">
        <v>128</v>
      </c>
      <c r="BE155" s="218">
        <f>IF(N155="základní",J155,0)</f>
        <v>0</v>
      </c>
      <c r="BF155" s="218">
        <f>IF(N155="snížená",J155,0)</f>
        <v>0</v>
      </c>
      <c r="BG155" s="218">
        <f>IF(N155="zákl. přenesená",J155,0)</f>
        <v>0</v>
      </c>
      <c r="BH155" s="218">
        <f>IF(N155="sníž. přenesená",J155,0)</f>
        <v>0</v>
      </c>
      <c r="BI155" s="218">
        <f>IF(N155="nulová",J155,0)</f>
        <v>0</v>
      </c>
      <c r="BJ155" s="18" t="s">
        <v>89</v>
      </c>
      <c r="BK155" s="218">
        <f>ROUND(I155*H155,2)</f>
        <v>0</v>
      </c>
      <c r="BL155" s="18" t="s">
        <v>135</v>
      </c>
      <c r="BM155" s="217" t="s">
        <v>252</v>
      </c>
    </row>
    <row r="156" s="2" customFormat="1">
      <c r="A156" s="40"/>
      <c r="B156" s="41"/>
      <c r="C156" s="42"/>
      <c r="D156" s="219" t="s">
        <v>137</v>
      </c>
      <c r="E156" s="42"/>
      <c r="F156" s="220" t="s">
        <v>253</v>
      </c>
      <c r="G156" s="42"/>
      <c r="H156" s="42"/>
      <c r="I156" s="221"/>
      <c r="J156" s="42"/>
      <c r="K156" s="42"/>
      <c r="L156" s="46"/>
      <c r="M156" s="222"/>
      <c r="N156" s="223"/>
      <c r="O156" s="86"/>
      <c r="P156" s="86"/>
      <c r="Q156" s="86"/>
      <c r="R156" s="86"/>
      <c r="S156" s="86"/>
      <c r="T156" s="87"/>
      <c r="U156" s="40"/>
      <c r="V156" s="40"/>
      <c r="W156" s="40"/>
      <c r="X156" s="40"/>
      <c r="Y156" s="40"/>
      <c r="Z156" s="40"/>
      <c r="AA156" s="40"/>
      <c r="AB156" s="40"/>
      <c r="AC156" s="40"/>
      <c r="AD156" s="40"/>
      <c r="AE156" s="40"/>
      <c r="AT156" s="18" t="s">
        <v>137</v>
      </c>
      <c r="AU156" s="18" t="s">
        <v>21</v>
      </c>
    </row>
    <row r="157" s="2" customFormat="1" ht="16.5" customHeight="1">
      <c r="A157" s="40"/>
      <c r="B157" s="41"/>
      <c r="C157" s="206" t="s">
        <v>254</v>
      </c>
      <c r="D157" s="206" t="s">
        <v>130</v>
      </c>
      <c r="E157" s="207" t="s">
        <v>255</v>
      </c>
      <c r="F157" s="208" t="s">
        <v>256</v>
      </c>
      <c r="G157" s="209" t="s">
        <v>149</v>
      </c>
      <c r="H157" s="210">
        <v>6.2000000000000002</v>
      </c>
      <c r="I157" s="211"/>
      <c r="J157" s="212">
        <f>ROUND(I157*H157,2)</f>
        <v>0</v>
      </c>
      <c r="K157" s="208" t="s">
        <v>134</v>
      </c>
      <c r="L157" s="46"/>
      <c r="M157" s="213" t="s">
        <v>35</v>
      </c>
      <c r="N157" s="214" t="s">
        <v>52</v>
      </c>
      <c r="O157" s="86"/>
      <c r="P157" s="215">
        <f>O157*H157</f>
        <v>0</v>
      </c>
      <c r="Q157" s="215">
        <v>0</v>
      </c>
      <c r="R157" s="215">
        <f>Q157*H157</f>
        <v>0</v>
      </c>
      <c r="S157" s="215">
        <v>0</v>
      </c>
      <c r="T157" s="216">
        <f>S157*H157</f>
        <v>0</v>
      </c>
      <c r="U157" s="40"/>
      <c r="V157" s="40"/>
      <c r="W157" s="40"/>
      <c r="X157" s="40"/>
      <c r="Y157" s="40"/>
      <c r="Z157" s="40"/>
      <c r="AA157" s="40"/>
      <c r="AB157" s="40"/>
      <c r="AC157" s="40"/>
      <c r="AD157" s="40"/>
      <c r="AE157" s="40"/>
      <c r="AR157" s="217" t="s">
        <v>135</v>
      </c>
      <c r="AT157" s="217" t="s">
        <v>130</v>
      </c>
      <c r="AU157" s="217" t="s">
        <v>21</v>
      </c>
      <c r="AY157" s="18" t="s">
        <v>128</v>
      </c>
      <c r="BE157" s="218">
        <f>IF(N157="základní",J157,0)</f>
        <v>0</v>
      </c>
      <c r="BF157" s="218">
        <f>IF(N157="snížená",J157,0)</f>
        <v>0</v>
      </c>
      <c r="BG157" s="218">
        <f>IF(N157="zákl. přenesená",J157,0)</f>
        <v>0</v>
      </c>
      <c r="BH157" s="218">
        <f>IF(N157="sníž. přenesená",J157,0)</f>
        <v>0</v>
      </c>
      <c r="BI157" s="218">
        <f>IF(N157="nulová",J157,0)</f>
        <v>0</v>
      </c>
      <c r="BJ157" s="18" t="s">
        <v>89</v>
      </c>
      <c r="BK157" s="218">
        <f>ROUND(I157*H157,2)</f>
        <v>0</v>
      </c>
      <c r="BL157" s="18" t="s">
        <v>135</v>
      </c>
      <c r="BM157" s="217" t="s">
        <v>257</v>
      </c>
    </row>
    <row r="158" s="2" customFormat="1">
      <c r="A158" s="40"/>
      <c r="B158" s="41"/>
      <c r="C158" s="42"/>
      <c r="D158" s="219" t="s">
        <v>137</v>
      </c>
      <c r="E158" s="42"/>
      <c r="F158" s="220" t="s">
        <v>258</v>
      </c>
      <c r="G158" s="42"/>
      <c r="H158" s="42"/>
      <c r="I158" s="221"/>
      <c r="J158" s="42"/>
      <c r="K158" s="42"/>
      <c r="L158" s="46"/>
      <c r="M158" s="222"/>
      <c r="N158" s="223"/>
      <c r="O158" s="86"/>
      <c r="P158" s="86"/>
      <c r="Q158" s="86"/>
      <c r="R158" s="86"/>
      <c r="S158" s="86"/>
      <c r="T158" s="87"/>
      <c r="U158" s="40"/>
      <c r="V158" s="40"/>
      <c r="W158" s="40"/>
      <c r="X158" s="40"/>
      <c r="Y158" s="40"/>
      <c r="Z158" s="40"/>
      <c r="AA158" s="40"/>
      <c r="AB158" s="40"/>
      <c r="AC158" s="40"/>
      <c r="AD158" s="40"/>
      <c r="AE158" s="40"/>
      <c r="AT158" s="18" t="s">
        <v>137</v>
      </c>
      <c r="AU158" s="18" t="s">
        <v>21</v>
      </c>
    </row>
    <row r="159" s="2" customFormat="1" ht="16.5" customHeight="1">
      <c r="A159" s="40"/>
      <c r="B159" s="41"/>
      <c r="C159" s="248" t="s">
        <v>259</v>
      </c>
      <c r="D159" s="248" t="s">
        <v>244</v>
      </c>
      <c r="E159" s="249" t="s">
        <v>260</v>
      </c>
      <c r="F159" s="250" t="s">
        <v>261</v>
      </c>
      <c r="G159" s="251" t="s">
        <v>149</v>
      </c>
      <c r="H159" s="252">
        <v>6.5099999999999998</v>
      </c>
      <c r="I159" s="253"/>
      <c r="J159" s="254">
        <f>ROUND(I159*H159,2)</f>
        <v>0</v>
      </c>
      <c r="K159" s="250" t="s">
        <v>134</v>
      </c>
      <c r="L159" s="255"/>
      <c r="M159" s="256" t="s">
        <v>35</v>
      </c>
      <c r="N159" s="257" t="s">
        <v>52</v>
      </c>
      <c r="O159" s="86"/>
      <c r="P159" s="215">
        <f>O159*H159</f>
        <v>0</v>
      </c>
      <c r="Q159" s="215">
        <v>0.00068999999999999997</v>
      </c>
      <c r="R159" s="215">
        <f>Q159*H159</f>
        <v>0.0044919000000000001</v>
      </c>
      <c r="S159" s="215">
        <v>0</v>
      </c>
      <c r="T159" s="216">
        <f>S159*H159</f>
        <v>0</v>
      </c>
      <c r="U159" s="40"/>
      <c r="V159" s="40"/>
      <c r="W159" s="40"/>
      <c r="X159" s="40"/>
      <c r="Y159" s="40"/>
      <c r="Z159" s="40"/>
      <c r="AA159" s="40"/>
      <c r="AB159" s="40"/>
      <c r="AC159" s="40"/>
      <c r="AD159" s="40"/>
      <c r="AE159" s="40"/>
      <c r="AR159" s="217" t="s">
        <v>182</v>
      </c>
      <c r="AT159" s="217" t="s">
        <v>244</v>
      </c>
      <c r="AU159" s="217" t="s">
        <v>21</v>
      </c>
      <c r="AY159" s="18" t="s">
        <v>128</v>
      </c>
      <c r="BE159" s="218">
        <f>IF(N159="základní",J159,0)</f>
        <v>0</v>
      </c>
      <c r="BF159" s="218">
        <f>IF(N159="snížená",J159,0)</f>
        <v>0</v>
      </c>
      <c r="BG159" s="218">
        <f>IF(N159="zákl. přenesená",J159,0)</f>
        <v>0</v>
      </c>
      <c r="BH159" s="218">
        <f>IF(N159="sníž. přenesená",J159,0)</f>
        <v>0</v>
      </c>
      <c r="BI159" s="218">
        <f>IF(N159="nulová",J159,0)</f>
        <v>0</v>
      </c>
      <c r="BJ159" s="18" t="s">
        <v>89</v>
      </c>
      <c r="BK159" s="218">
        <f>ROUND(I159*H159,2)</f>
        <v>0</v>
      </c>
      <c r="BL159" s="18" t="s">
        <v>135</v>
      </c>
      <c r="BM159" s="217" t="s">
        <v>262</v>
      </c>
    </row>
    <row r="160" s="2" customFormat="1">
      <c r="A160" s="40"/>
      <c r="B160" s="41"/>
      <c r="C160" s="42"/>
      <c r="D160" s="226" t="s">
        <v>200</v>
      </c>
      <c r="E160" s="42"/>
      <c r="F160" s="247" t="s">
        <v>263</v>
      </c>
      <c r="G160" s="42"/>
      <c r="H160" s="42"/>
      <c r="I160" s="221"/>
      <c r="J160" s="42"/>
      <c r="K160" s="42"/>
      <c r="L160" s="46"/>
      <c r="M160" s="222"/>
      <c r="N160" s="223"/>
      <c r="O160" s="86"/>
      <c r="P160" s="86"/>
      <c r="Q160" s="86"/>
      <c r="R160" s="86"/>
      <c r="S160" s="86"/>
      <c r="T160" s="87"/>
      <c r="U160" s="40"/>
      <c r="V160" s="40"/>
      <c r="W160" s="40"/>
      <c r="X160" s="40"/>
      <c r="Y160" s="40"/>
      <c r="Z160" s="40"/>
      <c r="AA160" s="40"/>
      <c r="AB160" s="40"/>
      <c r="AC160" s="40"/>
      <c r="AD160" s="40"/>
      <c r="AE160" s="40"/>
      <c r="AT160" s="18" t="s">
        <v>200</v>
      </c>
      <c r="AU160" s="18" t="s">
        <v>21</v>
      </c>
    </row>
    <row r="161" s="13" customFormat="1">
      <c r="A161" s="13"/>
      <c r="B161" s="224"/>
      <c r="C161" s="225"/>
      <c r="D161" s="226" t="s">
        <v>139</v>
      </c>
      <c r="E161" s="225"/>
      <c r="F161" s="228" t="s">
        <v>264</v>
      </c>
      <c r="G161" s="225"/>
      <c r="H161" s="229">
        <v>6.5099999999999998</v>
      </c>
      <c r="I161" s="230"/>
      <c r="J161" s="225"/>
      <c r="K161" s="225"/>
      <c r="L161" s="231"/>
      <c r="M161" s="232"/>
      <c r="N161" s="233"/>
      <c r="O161" s="233"/>
      <c r="P161" s="233"/>
      <c r="Q161" s="233"/>
      <c r="R161" s="233"/>
      <c r="S161" s="233"/>
      <c r="T161" s="234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35" t="s">
        <v>139</v>
      </c>
      <c r="AU161" s="235" t="s">
        <v>21</v>
      </c>
      <c r="AV161" s="13" t="s">
        <v>21</v>
      </c>
      <c r="AW161" s="13" t="s">
        <v>4</v>
      </c>
      <c r="AX161" s="13" t="s">
        <v>89</v>
      </c>
      <c r="AY161" s="235" t="s">
        <v>128</v>
      </c>
    </row>
    <row r="162" s="12" customFormat="1" ht="22.8" customHeight="1">
      <c r="A162" s="12"/>
      <c r="B162" s="190"/>
      <c r="C162" s="191"/>
      <c r="D162" s="192" t="s">
        <v>80</v>
      </c>
      <c r="E162" s="204" t="s">
        <v>135</v>
      </c>
      <c r="F162" s="204" t="s">
        <v>265</v>
      </c>
      <c r="G162" s="191"/>
      <c r="H162" s="191"/>
      <c r="I162" s="194"/>
      <c r="J162" s="205">
        <f>BK162</f>
        <v>0</v>
      </c>
      <c r="K162" s="191"/>
      <c r="L162" s="196"/>
      <c r="M162" s="197"/>
      <c r="N162" s="198"/>
      <c r="O162" s="198"/>
      <c r="P162" s="199">
        <f>SUM(P163:P169)</f>
        <v>0</v>
      </c>
      <c r="Q162" s="198"/>
      <c r="R162" s="199">
        <f>SUM(R163:R169)</f>
        <v>0.24327711999999999</v>
      </c>
      <c r="S162" s="198"/>
      <c r="T162" s="200">
        <f>SUM(T163:T169)</f>
        <v>0</v>
      </c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  <c r="AR162" s="201" t="s">
        <v>89</v>
      </c>
      <c r="AT162" s="202" t="s">
        <v>80</v>
      </c>
      <c r="AU162" s="202" t="s">
        <v>89</v>
      </c>
      <c r="AY162" s="201" t="s">
        <v>128</v>
      </c>
      <c r="BK162" s="203">
        <f>SUM(BK163:BK169)</f>
        <v>0</v>
      </c>
    </row>
    <row r="163" s="2" customFormat="1" ht="16.5" customHeight="1">
      <c r="A163" s="40"/>
      <c r="B163" s="41"/>
      <c r="C163" s="206" t="s">
        <v>7</v>
      </c>
      <c r="D163" s="206" t="s">
        <v>130</v>
      </c>
      <c r="E163" s="207" t="s">
        <v>266</v>
      </c>
      <c r="F163" s="208" t="s">
        <v>267</v>
      </c>
      <c r="G163" s="209" t="s">
        <v>268</v>
      </c>
      <c r="H163" s="210">
        <v>1</v>
      </c>
      <c r="I163" s="211"/>
      <c r="J163" s="212">
        <f>ROUND(I163*H163,2)</f>
        <v>0</v>
      </c>
      <c r="K163" s="208" t="s">
        <v>134</v>
      </c>
      <c r="L163" s="46"/>
      <c r="M163" s="213" t="s">
        <v>35</v>
      </c>
      <c r="N163" s="214" t="s">
        <v>52</v>
      </c>
      <c r="O163" s="86"/>
      <c r="P163" s="215">
        <f>O163*H163</f>
        <v>0</v>
      </c>
      <c r="Q163" s="215">
        <v>0.087419999999999998</v>
      </c>
      <c r="R163" s="215">
        <f>Q163*H163</f>
        <v>0.087419999999999998</v>
      </c>
      <c r="S163" s="215">
        <v>0</v>
      </c>
      <c r="T163" s="216">
        <f>S163*H163</f>
        <v>0</v>
      </c>
      <c r="U163" s="40"/>
      <c r="V163" s="40"/>
      <c r="W163" s="40"/>
      <c r="X163" s="40"/>
      <c r="Y163" s="40"/>
      <c r="Z163" s="40"/>
      <c r="AA163" s="40"/>
      <c r="AB163" s="40"/>
      <c r="AC163" s="40"/>
      <c r="AD163" s="40"/>
      <c r="AE163" s="40"/>
      <c r="AR163" s="217" t="s">
        <v>135</v>
      </c>
      <c r="AT163" s="217" t="s">
        <v>130</v>
      </c>
      <c r="AU163" s="217" t="s">
        <v>21</v>
      </c>
      <c r="AY163" s="18" t="s">
        <v>128</v>
      </c>
      <c r="BE163" s="218">
        <f>IF(N163="základní",J163,0)</f>
        <v>0</v>
      </c>
      <c r="BF163" s="218">
        <f>IF(N163="snížená",J163,0)</f>
        <v>0</v>
      </c>
      <c r="BG163" s="218">
        <f>IF(N163="zákl. přenesená",J163,0)</f>
        <v>0</v>
      </c>
      <c r="BH163" s="218">
        <f>IF(N163="sníž. přenesená",J163,0)</f>
        <v>0</v>
      </c>
      <c r="BI163" s="218">
        <f>IF(N163="nulová",J163,0)</f>
        <v>0</v>
      </c>
      <c r="BJ163" s="18" t="s">
        <v>89</v>
      </c>
      <c r="BK163" s="218">
        <f>ROUND(I163*H163,2)</f>
        <v>0</v>
      </c>
      <c r="BL163" s="18" t="s">
        <v>135</v>
      </c>
      <c r="BM163" s="217" t="s">
        <v>269</v>
      </c>
    </row>
    <row r="164" s="2" customFormat="1">
      <c r="A164" s="40"/>
      <c r="B164" s="41"/>
      <c r="C164" s="42"/>
      <c r="D164" s="219" t="s">
        <v>137</v>
      </c>
      <c r="E164" s="42"/>
      <c r="F164" s="220" t="s">
        <v>270</v>
      </c>
      <c r="G164" s="42"/>
      <c r="H164" s="42"/>
      <c r="I164" s="221"/>
      <c r="J164" s="42"/>
      <c r="K164" s="42"/>
      <c r="L164" s="46"/>
      <c r="M164" s="222"/>
      <c r="N164" s="223"/>
      <c r="O164" s="86"/>
      <c r="P164" s="86"/>
      <c r="Q164" s="86"/>
      <c r="R164" s="86"/>
      <c r="S164" s="86"/>
      <c r="T164" s="87"/>
      <c r="U164" s="40"/>
      <c r="V164" s="40"/>
      <c r="W164" s="40"/>
      <c r="X164" s="40"/>
      <c r="Y164" s="40"/>
      <c r="Z164" s="40"/>
      <c r="AA164" s="40"/>
      <c r="AB164" s="40"/>
      <c r="AC164" s="40"/>
      <c r="AD164" s="40"/>
      <c r="AE164" s="40"/>
      <c r="AT164" s="18" t="s">
        <v>137</v>
      </c>
      <c r="AU164" s="18" t="s">
        <v>21</v>
      </c>
    </row>
    <row r="165" s="2" customFormat="1">
      <c r="A165" s="40"/>
      <c r="B165" s="41"/>
      <c r="C165" s="42"/>
      <c r="D165" s="226" t="s">
        <v>200</v>
      </c>
      <c r="E165" s="42"/>
      <c r="F165" s="247" t="s">
        <v>271</v>
      </c>
      <c r="G165" s="42"/>
      <c r="H165" s="42"/>
      <c r="I165" s="221"/>
      <c r="J165" s="42"/>
      <c r="K165" s="42"/>
      <c r="L165" s="46"/>
      <c r="M165" s="222"/>
      <c r="N165" s="223"/>
      <c r="O165" s="86"/>
      <c r="P165" s="86"/>
      <c r="Q165" s="86"/>
      <c r="R165" s="86"/>
      <c r="S165" s="86"/>
      <c r="T165" s="87"/>
      <c r="U165" s="40"/>
      <c r="V165" s="40"/>
      <c r="W165" s="40"/>
      <c r="X165" s="40"/>
      <c r="Y165" s="40"/>
      <c r="Z165" s="40"/>
      <c r="AA165" s="40"/>
      <c r="AB165" s="40"/>
      <c r="AC165" s="40"/>
      <c r="AD165" s="40"/>
      <c r="AE165" s="40"/>
      <c r="AT165" s="18" t="s">
        <v>200</v>
      </c>
      <c r="AU165" s="18" t="s">
        <v>21</v>
      </c>
    </row>
    <row r="166" s="2" customFormat="1" ht="16.5" customHeight="1">
      <c r="A166" s="40"/>
      <c r="B166" s="41"/>
      <c r="C166" s="248" t="s">
        <v>272</v>
      </c>
      <c r="D166" s="248" t="s">
        <v>244</v>
      </c>
      <c r="E166" s="249" t="s">
        <v>273</v>
      </c>
      <c r="F166" s="250" t="s">
        <v>274</v>
      </c>
      <c r="G166" s="251" t="s">
        <v>268</v>
      </c>
      <c r="H166" s="252">
        <v>1</v>
      </c>
      <c r="I166" s="253"/>
      <c r="J166" s="254">
        <f>ROUND(I166*H166,2)</f>
        <v>0</v>
      </c>
      <c r="K166" s="250" t="s">
        <v>134</v>
      </c>
      <c r="L166" s="255"/>
      <c r="M166" s="256" t="s">
        <v>35</v>
      </c>
      <c r="N166" s="257" t="s">
        <v>52</v>
      </c>
      <c r="O166" s="86"/>
      <c r="P166" s="215">
        <f>O166*H166</f>
        <v>0</v>
      </c>
      <c r="Q166" s="215">
        <v>0.027</v>
      </c>
      <c r="R166" s="215">
        <f>Q166*H166</f>
        <v>0.027</v>
      </c>
      <c r="S166" s="215">
        <v>0</v>
      </c>
      <c r="T166" s="216">
        <f>S166*H166</f>
        <v>0</v>
      </c>
      <c r="U166" s="40"/>
      <c r="V166" s="40"/>
      <c r="W166" s="40"/>
      <c r="X166" s="40"/>
      <c r="Y166" s="40"/>
      <c r="Z166" s="40"/>
      <c r="AA166" s="40"/>
      <c r="AB166" s="40"/>
      <c r="AC166" s="40"/>
      <c r="AD166" s="40"/>
      <c r="AE166" s="40"/>
      <c r="AR166" s="217" t="s">
        <v>182</v>
      </c>
      <c r="AT166" s="217" t="s">
        <v>244</v>
      </c>
      <c r="AU166" s="217" t="s">
        <v>21</v>
      </c>
      <c r="AY166" s="18" t="s">
        <v>128</v>
      </c>
      <c r="BE166" s="218">
        <f>IF(N166="základní",J166,0)</f>
        <v>0</v>
      </c>
      <c r="BF166" s="218">
        <f>IF(N166="snížená",J166,0)</f>
        <v>0</v>
      </c>
      <c r="BG166" s="218">
        <f>IF(N166="zákl. přenesená",J166,0)</f>
        <v>0</v>
      </c>
      <c r="BH166" s="218">
        <f>IF(N166="sníž. přenesená",J166,0)</f>
        <v>0</v>
      </c>
      <c r="BI166" s="218">
        <f>IF(N166="nulová",J166,0)</f>
        <v>0</v>
      </c>
      <c r="BJ166" s="18" t="s">
        <v>89</v>
      </c>
      <c r="BK166" s="218">
        <f>ROUND(I166*H166,2)</f>
        <v>0</v>
      </c>
      <c r="BL166" s="18" t="s">
        <v>135</v>
      </c>
      <c r="BM166" s="217" t="s">
        <v>275</v>
      </c>
    </row>
    <row r="167" s="2" customFormat="1" ht="24.15" customHeight="1">
      <c r="A167" s="40"/>
      <c r="B167" s="41"/>
      <c r="C167" s="206" t="s">
        <v>276</v>
      </c>
      <c r="D167" s="206" t="s">
        <v>130</v>
      </c>
      <c r="E167" s="207" t="s">
        <v>277</v>
      </c>
      <c r="F167" s="208" t="s">
        <v>278</v>
      </c>
      <c r="G167" s="209" t="s">
        <v>161</v>
      </c>
      <c r="H167" s="210">
        <v>0.056000000000000001</v>
      </c>
      <c r="I167" s="211"/>
      <c r="J167" s="212">
        <f>ROUND(I167*H167,2)</f>
        <v>0</v>
      </c>
      <c r="K167" s="208" t="s">
        <v>134</v>
      </c>
      <c r="L167" s="46"/>
      <c r="M167" s="213" t="s">
        <v>35</v>
      </c>
      <c r="N167" s="214" t="s">
        <v>52</v>
      </c>
      <c r="O167" s="86"/>
      <c r="P167" s="215">
        <f>O167*H167</f>
        <v>0</v>
      </c>
      <c r="Q167" s="215">
        <v>2.3010199999999998</v>
      </c>
      <c r="R167" s="215">
        <f>Q167*H167</f>
        <v>0.12885711999999999</v>
      </c>
      <c r="S167" s="215">
        <v>0</v>
      </c>
      <c r="T167" s="216">
        <f>S167*H167</f>
        <v>0</v>
      </c>
      <c r="U167" s="40"/>
      <c r="V167" s="40"/>
      <c r="W167" s="40"/>
      <c r="X167" s="40"/>
      <c r="Y167" s="40"/>
      <c r="Z167" s="40"/>
      <c r="AA167" s="40"/>
      <c r="AB167" s="40"/>
      <c r="AC167" s="40"/>
      <c r="AD167" s="40"/>
      <c r="AE167" s="40"/>
      <c r="AR167" s="217" t="s">
        <v>135</v>
      </c>
      <c r="AT167" s="217" t="s">
        <v>130</v>
      </c>
      <c r="AU167" s="217" t="s">
        <v>21</v>
      </c>
      <c r="AY167" s="18" t="s">
        <v>128</v>
      </c>
      <c r="BE167" s="218">
        <f>IF(N167="základní",J167,0)</f>
        <v>0</v>
      </c>
      <c r="BF167" s="218">
        <f>IF(N167="snížená",J167,0)</f>
        <v>0</v>
      </c>
      <c r="BG167" s="218">
        <f>IF(N167="zákl. přenesená",J167,0)</f>
        <v>0</v>
      </c>
      <c r="BH167" s="218">
        <f>IF(N167="sníž. přenesená",J167,0)</f>
        <v>0</v>
      </c>
      <c r="BI167" s="218">
        <f>IF(N167="nulová",J167,0)</f>
        <v>0</v>
      </c>
      <c r="BJ167" s="18" t="s">
        <v>89</v>
      </c>
      <c r="BK167" s="218">
        <f>ROUND(I167*H167,2)</f>
        <v>0</v>
      </c>
      <c r="BL167" s="18" t="s">
        <v>135</v>
      </c>
      <c r="BM167" s="217" t="s">
        <v>279</v>
      </c>
    </row>
    <row r="168" s="2" customFormat="1">
      <c r="A168" s="40"/>
      <c r="B168" s="41"/>
      <c r="C168" s="42"/>
      <c r="D168" s="219" t="s">
        <v>137</v>
      </c>
      <c r="E168" s="42"/>
      <c r="F168" s="220" t="s">
        <v>280</v>
      </c>
      <c r="G168" s="42"/>
      <c r="H168" s="42"/>
      <c r="I168" s="221"/>
      <c r="J168" s="42"/>
      <c r="K168" s="42"/>
      <c r="L168" s="46"/>
      <c r="M168" s="222"/>
      <c r="N168" s="223"/>
      <c r="O168" s="86"/>
      <c r="P168" s="86"/>
      <c r="Q168" s="86"/>
      <c r="R168" s="86"/>
      <c r="S168" s="86"/>
      <c r="T168" s="87"/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  <c r="AE168" s="40"/>
      <c r="AT168" s="18" t="s">
        <v>137</v>
      </c>
      <c r="AU168" s="18" t="s">
        <v>21</v>
      </c>
    </row>
    <row r="169" s="13" customFormat="1">
      <c r="A169" s="13"/>
      <c r="B169" s="224"/>
      <c r="C169" s="225"/>
      <c r="D169" s="226" t="s">
        <v>139</v>
      </c>
      <c r="E169" s="227" t="s">
        <v>35</v>
      </c>
      <c r="F169" s="228" t="s">
        <v>281</v>
      </c>
      <c r="G169" s="225"/>
      <c r="H169" s="229">
        <v>0.056000000000000001</v>
      </c>
      <c r="I169" s="230"/>
      <c r="J169" s="225"/>
      <c r="K169" s="225"/>
      <c r="L169" s="231"/>
      <c r="M169" s="232"/>
      <c r="N169" s="233"/>
      <c r="O169" s="233"/>
      <c r="P169" s="233"/>
      <c r="Q169" s="233"/>
      <c r="R169" s="233"/>
      <c r="S169" s="233"/>
      <c r="T169" s="234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35" t="s">
        <v>139</v>
      </c>
      <c r="AU169" s="235" t="s">
        <v>21</v>
      </c>
      <c r="AV169" s="13" t="s">
        <v>21</v>
      </c>
      <c r="AW169" s="13" t="s">
        <v>41</v>
      </c>
      <c r="AX169" s="13" t="s">
        <v>89</v>
      </c>
      <c r="AY169" s="235" t="s">
        <v>128</v>
      </c>
    </row>
    <row r="170" s="12" customFormat="1" ht="22.8" customHeight="1">
      <c r="A170" s="12"/>
      <c r="B170" s="190"/>
      <c r="C170" s="191"/>
      <c r="D170" s="192" t="s">
        <v>80</v>
      </c>
      <c r="E170" s="204" t="s">
        <v>158</v>
      </c>
      <c r="F170" s="204" t="s">
        <v>282</v>
      </c>
      <c r="G170" s="191"/>
      <c r="H170" s="191"/>
      <c r="I170" s="194"/>
      <c r="J170" s="205">
        <f>BK170</f>
        <v>0</v>
      </c>
      <c r="K170" s="191"/>
      <c r="L170" s="196"/>
      <c r="M170" s="197"/>
      <c r="N170" s="198"/>
      <c r="O170" s="198"/>
      <c r="P170" s="199">
        <f>SUM(P171:P215)</f>
        <v>0</v>
      </c>
      <c r="Q170" s="198"/>
      <c r="R170" s="199">
        <f>SUM(R171:R215)</f>
        <v>280.41017599999998</v>
      </c>
      <c r="S170" s="198"/>
      <c r="T170" s="200">
        <f>SUM(T171:T215)</f>
        <v>0</v>
      </c>
      <c r="U170" s="12"/>
      <c r="V170" s="12"/>
      <c r="W170" s="12"/>
      <c r="X170" s="12"/>
      <c r="Y170" s="12"/>
      <c r="Z170" s="12"/>
      <c r="AA170" s="12"/>
      <c r="AB170" s="12"/>
      <c r="AC170" s="12"/>
      <c r="AD170" s="12"/>
      <c r="AE170" s="12"/>
      <c r="AR170" s="201" t="s">
        <v>89</v>
      </c>
      <c r="AT170" s="202" t="s">
        <v>80</v>
      </c>
      <c r="AU170" s="202" t="s">
        <v>89</v>
      </c>
      <c r="AY170" s="201" t="s">
        <v>128</v>
      </c>
      <c r="BK170" s="203">
        <f>SUM(BK171:BK215)</f>
        <v>0</v>
      </c>
    </row>
    <row r="171" s="2" customFormat="1" ht="21.75" customHeight="1">
      <c r="A171" s="40"/>
      <c r="B171" s="41"/>
      <c r="C171" s="206" t="s">
        <v>283</v>
      </c>
      <c r="D171" s="206" t="s">
        <v>130</v>
      </c>
      <c r="E171" s="207" t="s">
        <v>284</v>
      </c>
      <c r="F171" s="208" t="s">
        <v>285</v>
      </c>
      <c r="G171" s="209" t="s">
        <v>133</v>
      </c>
      <c r="H171" s="210">
        <v>6.5199999999999996</v>
      </c>
      <c r="I171" s="211"/>
      <c r="J171" s="212">
        <f>ROUND(I171*H171,2)</f>
        <v>0</v>
      </c>
      <c r="K171" s="208" t="s">
        <v>134</v>
      </c>
      <c r="L171" s="46"/>
      <c r="M171" s="213" t="s">
        <v>35</v>
      </c>
      <c r="N171" s="214" t="s">
        <v>52</v>
      </c>
      <c r="O171" s="86"/>
      <c r="P171" s="215">
        <f>O171*H171</f>
        <v>0</v>
      </c>
      <c r="Q171" s="215">
        <v>0.57499999999999996</v>
      </c>
      <c r="R171" s="215">
        <f>Q171*H171</f>
        <v>3.7489999999999997</v>
      </c>
      <c r="S171" s="215">
        <v>0</v>
      </c>
      <c r="T171" s="216">
        <f>S171*H171</f>
        <v>0</v>
      </c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  <c r="AE171" s="40"/>
      <c r="AR171" s="217" t="s">
        <v>135</v>
      </c>
      <c r="AT171" s="217" t="s">
        <v>130</v>
      </c>
      <c r="AU171" s="217" t="s">
        <v>21</v>
      </c>
      <c r="AY171" s="18" t="s">
        <v>128</v>
      </c>
      <c r="BE171" s="218">
        <f>IF(N171="základní",J171,0)</f>
        <v>0</v>
      </c>
      <c r="BF171" s="218">
        <f>IF(N171="snížená",J171,0)</f>
        <v>0</v>
      </c>
      <c r="BG171" s="218">
        <f>IF(N171="zákl. přenesená",J171,0)</f>
        <v>0</v>
      </c>
      <c r="BH171" s="218">
        <f>IF(N171="sníž. přenesená",J171,0)</f>
        <v>0</v>
      </c>
      <c r="BI171" s="218">
        <f>IF(N171="nulová",J171,0)</f>
        <v>0</v>
      </c>
      <c r="BJ171" s="18" t="s">
        <v>89</v>
      </c>
      <c r="BK171" s="218">
        <f>ROUND(I171*H171,2)</f>
        <v>0</v>
      </c>
      <c r="BL171" s="18" t="s">
        <v>135</v>
      </c>
      <c r="BM171" s="217" t="s">
        <v>286</v>
      </c>
    </row>
    <row r="172" s="2" customFormat="1">
      <c r="A172" s="40"/>
      <c r="B172" s="41"/>
      <c r="C172" s="42"/>
      <c r="D172" s="219" t="s">
        <v>137</v>
      </c>
      <c r="E172" s="42"/>
      <c r="F172" s="220" t="s">
        <v>287</v>
      </c>
      <c r="G172" s="42"/>
      <c r="H172" s="42"/>
      <c r="I172" s="221"/>
      <c r="J172" s="42"/>
      <c r="K172" s="42"/>
      <c r="L172" s="46"/>
      <c r="M172" s="222"/>
      <c r="N172" s="223"/>
      <c r="O172" s="86"/>
      <c r="P172" s="86"/>
      <c r="Q172" s="86"/>
      <c r="R172" s="86"/>
      <c r="S172" s="86"/>
      <c r="T172" s="87"/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  <c r="AE172" s="40"/>
      <c r="AT172" s="18" t="s">
        <v>137</v>
      </c>
      <c r="AU172" s="18" t="s">
        <v>21</v>
      </c>
    </row>
    <row r="173" s="13" customFormat="1">
      <c r="A173" s="13"/>
      <c r="B173" s="224"/>
      <c r="C173" s="225"/>
      <c r="D173" s="226" t="s">
        <v>139</v>
      </c>
      <c r="E173" s="227" t="s">
        <v>35</v>
      </c>
      <c r="F173" s="228" t="s">
        <v>288</v>
      </c>
      <c r="G173" s="225"/>
      <c r="H173" s="229">
        <v>6.5199999999999996</v>
      </c>
      <c r="I173" s="230"/>
      <c r="J173" s="225"/>
      <c r="K173" s="225"/>
      <c r="L173" s="231"/>
      <c r="M173" s="232"/>
      <c r="N173" s="233"/>
      <c r="O173" s="233"/>
      <c r="P173" s="233"/>
      <c r="Q173" s="233"/>
      <c r="R173" s="233"/>
      <c r="S173" s="233"/>
      <c r="T173" s="234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35" t="s">
        <v>139</v>
      </c>
      <c r="AU173" s="235" t="s">
        <v>21</v>
      </c>
      <c r="AV173" s="13" t="s">
        <v>21</v>
      </c>
      <c r="AW173" s="13" t="s">
        <v>41</v>
      </c>
      <c r="AX173" s="13" t="s">
        <v>89</v>
      </c>
      <c r="AY173" s="235" t="s">
        <v>128</v>
      </c>
    </row>
    <row r="174" s="2" customFormat="1" ht="24.15" customHeight="1">
      <c r="A174" s="40"/>
      <c r="B174" s="41"/>
      <c r="C174" s="206" t="s">
        <v>289</v>
      </c>
      <c r="D174" s="206" t="s">
        <v>130</v>
      </c>
      <c r="E174" s="207" t="s">
        <v>290</v>
      </c>
      <c r="F174" s="208" t="s">
        <v>291</v>
      </c>
      <c r="G174" s="209" t="s">
        <v>133</v>
      </c>
      <c r="H174" s="210">
        <v>19.059999999999999</v>
      </c>
      <c r="I174" s="211"/>
      <c r="J174" s="212">
        <f>ROUND(I174*H174,2)</f>
        <v>0</v>
      </c>
      <c r="K174" s="208" t="s">
        <v>134</v>
      </c>
      <c r="L174" s="46"/>
      <c r="M174" s="213" t="s">
        <v>35</v>
      </c>
      <c r="N174" s="214" t="s">
        <v>52</v>
      </c>
      <c r="O174" s="86"/>
      <c r="P174" s="215">
        <f>O174*H174</f>
        <v>0</v>
      </c>
      <c r="Q174" s="215">
        <v>0.28499999999999998</v>
      </c>
      <c r="R174" s="215">
        <f>Q174*H174</f>
        <v>5.4320999999999993</v>
      </c>
      <c r="S174" s="215">
        <v>0</v>
      </c>
      <c r="T174" s="216">
        <f>S174*H174</f>
        <v>0</v>
      </c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  <c r="AE174" s="40"/>
      <c r="AR174" s="217" t="s">
        <v>135</v>
      </c>
      <c r="AT174" s="217" t="s">
        <v>130</v>
      </c>
      <c r="AU174" s="217" t="s">
        <v>21</v>
      </c>
      <c r="AY174" s="18" t="s">
        <v>128</v>
      </c>
      <c r="BE174" s="218">
        <f>IF(N174="základní",J174,0)</f>
        <v>0</v>
      </c>
      <c r="BF174" s="218">
        <f>IF(N174="snížená",J174,0)</f>
        <v>0</v>
      </c>
      <c r="BG174" s="218">
        <f>IF(N174="zákl. přenesená",J174,0)</f>
        <v>0</v>
      </c>
      <c r="BH174" s="218">
        <f>IF(N174="sníž. přenesená",J174,0)</f>
        <v>0</v>
      </c>
      <c r="BI174" s="218">
        <f>IF(N174="nulová",J174,0)</f>
        <v>0</v>
      </c>
      <c r="BJ174" s="18" t="s">
        <v>89</v>
      </c>
      <c r="BK174" s="218">
        <f>ROUND(I174*H174,2)</f>
        <v>0</v>
      </c>
      <c r="BL174" s="18" t="s">
        <v>135</v>
      </c>
      <c r="BM174" s="217" t="s">
        <v>292</v>
      </c>
    </row>
    <row r="175" s="2" customFormat="1">
      <c r="A175" s="40"/>
      <c r="B175" s="41"/>
      <c r="C175" s="42"/>
      <c r="D175" s="219" t="s">
        <v>137</v>
      </c>
      <c r="E175" s="42"/>
      <c r="F175" s="220" t="s">
        <v>293</v>
      </c>
      <c r="G175" s="42"/>
      <c r="H175" s="42"/>
      <c r="I175" s="221"/>
      <c r="J175" s="42"/>
      <c r="K175" s="42"/>
      <c r="L175" s="46"/>
      <c r="M175" s="222"/>
      <c r="N175" s="223"/>
      <c r="O175" s="86"/>
      <c r="P175" s="86"/>
      <c r="Q175" s="86"/>
      <c r="R175" s="86"/>
      <c r="S175" s="86"/>
      <c r="T175" s="87"/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  <c r="AE175" s="40"/>
      <c r="AT175" s="18" t="s">
        <v>137</v>
      </c>
      <c r="AU175" s="18" t="s">
        <v>21</v>
      </c>
    </row>
    <row r="176" s="2" customFormat="1">
      <c r="A176" s="40"/>
      <c r="B176" s="41"/>
      <c r="C176" s="42"/>
      <c r="D176" s="226" t="s">
        <v>200</v>
      </c>
      <c r="E176" s="42"/>
      <c r="F176" s="247" t="s">
        <v>294</v>
      </c>
      <c r="G176" s="42"/>
      <c r="H176" s="42"/>
      <c r="I176" s="221"/>
      <c r="J176" s="42"/>
      <c r="K176" s="42"/>
      <c r="L176" s="46"/>
      <c r="M176" s="222"/>
      <c r="N176" s="223"/>
      <c r="O176" s="86"/>
      <c r="P176" s="86"/>
      <c r="Q176" s="86"/>
      <c r="R176" s="86"/>
      <c r="S176" s="86"/>
      <c r="T176" s="87"/>
      <c r="U176" s="40"/>
      <c r="V176" s="40"/>
      <c r="W176" s="40"/>
      <c r="X176" s="40"/>
      <c r="Y176" s="40"/>
      <c r="Z176" s="40"/>
      <c r="AA176" s="40"/>
      <c r="AB176" s="40"/>
      <c r="AC176" s="40"/>
      <c r="AD176" s="40"/>
      <c r="AE176" s="40"/>
      <c r="AT176" s="18" t="s">
        <v>200</v>
      </c>
      <c r="AU176" s="18" t="s">
        <v>21</v>
      </c>
    </row>
    <row r="177" s="13" customFormat="1">
      <c r="A177" s="13"/>
      <c r="B177" s="224"/>
      <c r="C177" s="225"/>
      <c r="D177" s="226" t="s">
        <v>139</v>
      </c>
      <c r="E177" s="227" t="s">
        <v>35</v>
      </c>
      <c r="F177" s="228" t="s">
        <v>295</v>
      </c>
      <c r="G177" s="225"/>
      <c r="H177" s="229">
        <v>19.059999999999999</v>
      </c>
      <c r="I177" s="230"/>
      <c r="J177" s="225"/>
      <c r="K177" s="225"/>
      <c r="L177" s="231"/>
      <c r="M177" s="232"/>
      <c r="N177" s="233"/>
      <c r="O177" s="233"/>
      <c r="P177" s="233"/>
      <c r="Q177" s="233"/>
      <c r="R177" s="233"/>
      <c r="S177" s="233"/>
      <c r="T177" s="234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235" t="s">
        <v>139</v>
      </c>
      <c r="AU177" s="235" t="s">
        <v>21</v>
      </c>
      <c r="AV177" s="13" t="s">
        <v>21</v>
      </c>
      <c r="AW177" s="13" t="s">
        <v>41</v>
      </c>
      <c r="AX177" s="13" t="s">
        <v>89</v>
      </c>
      <c r="AY177" s="235" t="s">
        <v>128</v>
      </c>
    </row>
    <row r="178" s="2" customFormat="1" ht="24.15" customHeight="1">
      <c r="A178" s="40"/>
      <c r="B178" s="41"/>
      <c r="C178" s="206" t="s">
        <v>296</v>
      </c>
      <c r="D178" s="206" t="s">
        <v>130</v>
      </c>
      <c r="E178" s="207" t="s">
        <v>297</v>
      </c>
      <c r="F178" s="208" t="s">
        <v>298</v>
      </c>
      <c r="G178" s="209" t="s">
        <v>133</v>
      </c>
      <c r="H178" s="210">
        <v>263</v>
      </c>
      <c r="I178" s="211"/>
      <c r="J178" s="212">
        <f>ROUND(I178*H178,2)</f>
        <v>0</v>
      </c>
      <c r="K178" s="208" t="s">
        <v>134</v>
      </c>
      <c r="L178" s="46"/>
      <c r="M178" s="213" t="s">
        <v>35</v>
      </c>
      <c r="N178" s="214" t="s">
        <v>52</v>
      </c>
      <c r="O178" s="86"/>
      <c r="P178" s="215">
        <f>O178*H178</f>
        <v>0</v>
      </c>
      <c r="Q178" s="215">
        <v>0.47499999999999998</v>
      </c>
      <c r="R178" s="215">
        <f>Q178*H178</f>
        <v>124.925</v>
      </c>
      <c r="S178" s="215">
        <v>0</v>
      </c>
      <c r="T178" s="216">
        <f>S178*H178</f>
        <v>0</v>
      </c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  <c r="AE178" s="40"/>
      <c r="AR178" s="217" t="s">
        <v>135</v>
      </c>
      <c r="AT178" s="217" t="s">
        <v>130</v>
      </c>
      <c r="AU178" s="217" t="s">
        <v>21</v>
      </c>
      <c r="AY178" s="18" t="s">
        <v>128</v>
      </c>
      <c r="BE178" s="218">
        <f>IF(N178="základní",J178,0)</f>
        <v>0</v>
      </c>
      <c r="BF178" s="218">
        <f>IF(N178="snížená",J178,0)</f>
        <v>0</v>
      </c>
      <c r="BG178" s="218">
        <f>IF(N178="zákl. přenesená",J178,0)</f>
        <v>0</v>
      </c>
      <c r="BH178" s="218">
        <f>IF(N178="sníž. přenesená",J178,0)</f>
        <v>0</v>
      </c>
      <c r="BI178" s="218">
        <f>IF(N178="nulová",J178,0)</f>
        <v>0</v>
      </c>
      <c r="BJ178" s="18" t="s">
        <v>89</v>
      </c>
      <c r="BK178" s="218">
        <f>ROUND(I178*H178,2)</f>
        <v>0</v>
      </c>
      <c r="BL178" s="18" t="s">
        <v>135</v>
      </c>
      <c r="BM178" s="217" t="s">
        <v>299</v>
      </c>
    </row>
    <row r="179" s="2" customFormat="1">
      <c r="A179" s="40"/>
      <c r="B179" s="41"/>
      <c r="C179" s="42"/>
      <c r="D179" s="219" t="s">
        <v>137</v>
      </c>
      <c r="E179" s="42"/>
      <c r="F179" s="220" t="s">
        <v>300</v>
      </c>
      <c r="G179" s="42"/>
      <c r="H179" s="42"/>
      <c r="I179" s="221"/>
      <c r="J179" s="42"/>
      <c r="K179" s="42"/>
      <c r="L179" s="46"/>
      <c r="M179" s="222"/>
      <c r="N179" s="223"/>
      <c r="O179" s="86"/>
      <c r="P179" s="86"/>
      <c r="Q179" s="86"/>
      <c r="R179" s="86"/>
      <c r="S179" s="86"/>
      <c r="T179" s="87"/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  <c r="AE179" s="40"/>
      <c r="AT179" s="18" t="s">
        <v>137</v>
      </c>
      <c r="AU179" s="18" t="s">
        <v>21</v>
      </c>
    </row>
    <row r="180" s="2" customFormat="1">
      <c r="A180" s="40"/>
      <c r="B180" s="41"/>
      <c r="C180" s="42"/>
      <c r="D180" s="226" t="s">
        <v>200</v>
      </c>
      <c r="E180" s="42"/>
      <c r="F180" s="247" t="s">
        <v>301</v>
      </c>
      <c r="G180" s="42"/>
      <c r="H180" s="42"/>
      <c r="I180" s="221"/>
      <c r="J180" s="42"/>
      <c r="K180" s="42"/>
      <c r="L180" s="46"/>
      <c r="M180" s="222"/>
      <c r="N180" s="223"/>
      <c r="O180" s="86"/>
      <c r="P180" s="86"/>
      <c r="Q180" s="86"/>
      <c r="R180" s="86"/>
      <c r="S180" s="86"/>
      <c r="T180" s="87"/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  <c r="AE180" s="40"/>
      <c r="AT180" s="18" t="s">
        <v>200</v>
      </c>
      <c r="AU180" s="18" t="s">
        <v>21</v>
      </c>
    </row>
    <row r="181" s="13" customFormat="1">
      <c r="A181" s="13"/>
      <c r="B181" s="224"/>
      <c r="C181" s="225"/>
      <c r="D181" s="226" t="s">
        <v>139</v>
      </c>
      <c r="E181" s="227" t="s">
        <v>35</v>
      </c>
      <c r="F181" s="228" t="s">
        <v>302</v>
      </c>
      <c r="G181" s="225"/>
      <c r="H181" s="229">
        <v>263</v>
      </c>
      <c r="I181" s="230"/>
      <c r="J181" s="225"/>
      <c r="K181" s="225"/>
      <c r="L181" s="231"/>
      <c r="M181" s="232"/>
      <c r="N181" s="233"/>
      <c r="O181" s="233"/>
      <c r="P181" s="233"/>
      <c r="Q181" s="233"/>
      <c r="R181" s="233"/>
      <c r="S181" s="233"/>
      <c r="T181" s="234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235" t="s">
        <v>139</v>
      </c>
      <c r="AU181" s="235" t="s">
        <v>21</v>
      </c>
      <c r="AV181" s="13" t="s">
        <v>21</v>
      </c>
      <c r="AW181" s="13" t="s">
        <v>41</v>
      </c>
      <c r="AX181" s="13" t="s">
        <v>89</v>
      </c>
      <c r="AY181" s="235" t="s">
        <v>128</v>
      </c>
    </row>
    <row r="182" s="2" customFormat="1" ht="21.75" customHeight="1">
      <c r="A182" s="40"/>
      <c r="B182" s="41"/>
      <c r="C182" s="206" t="s">
        <v>303</v>
      </c>
      <c r="D182" s="206" t="s">
        <v>130</v>
      </c>
      <c r="E182" s="207" t="s">
        <v>304</v>
      </c>
      <c r="F182" s="208" t="s">
        <v>305</v>
      </c>
      <c r="G182" s="209" t="s">
        <v>133</v>
      </c>
      <c r="H182" s="210">
        <v>131.5</v>
      </c>
      <c r="I182" s="211"/>
      <c r="J182" s="212">
        <f>ROUND(I182*H182,2)</f>
        <v>0</v>
      </c>
      <c r="K182" s="208" t="s">
        <v>134</v>
      </c>
      <c r="L182" s="46"/>
      <c r="M182" s="213" t="s">
        <v>35</v>
      </c>
      <c r="N182" s="214" t="s">
        <v>52</v>
      </c>
      <c r="O182" s="86"/>
      <c r="P182" s="215">
        <f>O182*H182</f>
        <v>0</v>
      </c>
      <c r="Q182" s="215">
        <v>0.46000000000000002</v>
      </c>
      <c r="R182" s="215">
        <f>Q182*H182</f>
        <v>60.490000000000002</v>
      </c>
      <c r="S182" s="215">
        <v>0</v>
      </c>
      <c r="T182" s="216">
        <f>S182*H182</f>
        <v>0</v>
      </c>
      <c r="U182" s="40"/>
      <c r="V182" s="40"/>
      <c r="W182" s="40"/>
      <c r="X182" s="40"/>
      <c r="Y182" s="40"/>
      <c r="Z182" s="40"/>
      <c r="AA182" s="40"/>
      <c r="AB182" s="40"/>
      <c r="AC182" s="40"/>
      <c r="AD182" s="40"/>
      <c r="AE182" s="40"/>
      <c r="AR182" s="217" t="s">
        <v>135</v>
      </c>
      <c r="AT182" s="217" t="s">
        <v>130</v>
      </c>
      <c r="AU182" s="217" t="s">
        <v>21</v>
      </c>
      <c r="AY182" s="18" t="s">
        <v>128</v>
      </c>
      <c r="BE182" s="218">
        <f>IF(N182="základní",J182,0)</f>
        <v>0</v>
      </c>
      <c r="BF182" s="218">
        <f>IF(N182="snížená",J182,0)</f>
        <v>0</v>
      </c>
      <c r="BG182" s="218">
        <f>IF(N182="zákl. přenesená",J182,0)</f>
        <v>0</v>
      </c>
      <c r="BH182" s="218">
        <f>IF(N182="sníž. přenesená",J182,0)</f>
        <v>0</v>
      </c>
      <c r="BI182" s="218">
        <f>IF(N182="nulová",J182,0)</f>
        <v>0</v>
      </c>
      <c r="BJ182" s="18" t="s">
        <v>89</v>
      </c>
      <c r="BK182" s="218">
        <f>ROUND(I182*H182,2)</f>
        <v>0</v>
      </c>
      <c r="BL182" s="18" t="s">
        <v>135</v>
      </c>
      <c r="BM182" s="217" t="s">
        <v>306</v>
      </c>
    </row>
    <row r="183" s="2" customFormat="1">
      <c r="A183" s="40"/>
      <c r="B183" s="41"/>
      <c r="C183" s="42"/>
      <c r="D183" s="219" t="s">
        <v>137</v>
      </c>
      <c r="E183" s="42"/>
      <c r="F183" s="220" t="s">
        <v>307</v>
      </c>
      <c r="G183" s="42"/>
      <c r="H183" s="42"/>
      <c r="I183" s="221"/>
      <c r="J183" s="42"/>
      <c r="K183" s="42"/>
      <c r="L183" s="46"/>
      <c r="M183" s="222"/>
      <c r="N183" s="223"/>
      <c r="O183" s="86"/>
      <c r="P183" s="86"/>
      <c r="Q183" s="86"/>
      <c r="R183" s="86"/>
      <c r="S183" s="86"/>
      <c r="T183" s="87"/>
      <c r="U183" s="40"/>
      <c r="V183" s="40"/>
      <c r="W183" s="40"/>
      <c r="X183" s="40"/>
      <c r="Y183" s="40"/>
      <c r="Z183" s="40"/>
      <c r="AA183" s="40"/>
      <c r="AB183" s="40"/>
      <c r="AC183" s="40"/>
      <c r="AD183" s="40"/>
      <c r="AE183" s="40"/>
      <c r="AT183" s="18" t="s">
        <v>137</v>
      </c>
      <c r="AU183" s="18" t="s">
        <v>21</v>
      </c>
    </row>
    <row r="184" s="2" customFormat="1">
      <c r="A184" s="40"/>
      <c r="B184" s="41"/>
      <c r="C184" s="42"/>
      <c r="D184" s="226" t="s">
        <v>200</v>
      </c>
      <c r="E184" s="42"/>
      <c r="F184" s="247" t="s">
        <v>308</v>
      </c>
      <c r="G184" s="42"/>
      <c r="H184" s="42"/>
      <c r="I184" s="221"/>
      <c r="J184" s="42"/>
      <c r="K184" s="42"/>
      <c r="L184" s="46"/>
      <c r="M184" s="222"/>
      <c r="N184" s="223"/>
      <c r="O184" s="86"/>
      <c r="P184" s="86"/>
      <c r="Q184" s="86"/>
      <c r="R184" s="86"/>
      <c r="S184" s="86"/>
      <c r="T184" s="87"/>
      <c r="U184" s="40"/>
      <c r="V184" s="40"/>
      <c r="W184" s="40"/>
      <c r="X184" s="40"/>
      <c r="Y184" s="40"/>
      <c r="Z184" s="40"/>
      <c r="AA184" s="40"/>
      <c r="AB184" s="40"/>
      <c r="AC184" s="40"/>
      <c r="AD184" s="40"/>
      <c r="AE184" s="40"/>
      <c r="AT184" s="18" t="s">
        <v>200</v>
      </c>
      <c r="AU184" s="18" t="s">
        <v>21</v>
      </c>
    </row>
    <row r="185" s="13" customFormat="1">
      <c r="A185" s="13"/>
      <c r="B185" s="224"/>
      <c r="C185" s="225"/>
      <c r="D185" s="226" t="s">
        <v>139</v>
      </c>
      <c r="E185" s="227" t="s">
        <v>35</v>
      </c>
      <c r="F185" s="228" t="s">
        <v>309</v>
      </c>
      <c r="G185" s="225"/>
      <c r="H185" s="229">
        <v>131.5</v>
      </c>
      <c r="I185" s="230"/>
      <c r="J185" s="225"/>
      <c r="K185" s="225"/>
      <c r="L185" s="231"/>
      <c r="M185" s="232"/>
      <c r="N185" s="233"/>
      <c r="O185" s="233"/>
      <c r="P185" s="233"/>
      <c r="Q185" s="233"/>
      <c r="R185" s="233"/>
      <c r="S185" s="233"/>
      <c r="T185" s="234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235" t="s">
        <v>139</v>
      </c>
      <c r="AU185" s="235" t="s">
        <v>21</v>
      </c>
      <c r="AV185" s="13" t="s">
        <v>21</v>
      </c>
      <c r="AW185" s="13" t="s">
        <v>41</v>
      </c>
      <c r="AX185" s="13" t="s">
        <v>89</v>
      </c>
      <c r="AY185" s="235" t="s">
        <v>128</v>
      </c>
    </row>
    <row r="186" s="2" customFormat="1" ht="21.75" customHeight="1">
      <c r="A186" s="40"/>
      <c r="B186" s="41"/>
      <c r="C186" s="206" t="s">
        <v>310</v>
      </c>
      <c r="D186" s="206" t="s">
        <v>130</v>
      </c>
      <c r="E186" s="207" t="s">
        <v>311</v>
      </c>
      <c r="F186" s="208" t="s">
        <v>312</v>
      </c>
      <c r="G186" s="209" t="s">
        <v>133</v>
      </c>
      <c r="H186" s="210">
        <v>141.03</v>
      </c>
      <c r="I186" s="211"/>
      <c r="J186" s="212">
        <f>ROUND(I186*H186,2)</f>
        <v>0</v>
      </c>
      <c r="K186" s="208" t="s">
        <v>134</v>
      </c>
      <c r="L186" s="46"/>
      <c r="M186" s="213" t="s">
        <v>35</v>
      </c>
      <c r="N186" s="214" t="s">
        <v>52</v>
      </c>
      <c r="O186" s="86"/>
      <c r="P186" s="215">
        <f>O186*H186</f>
        <v>0</v>
      </c>
      <c r="Q186" s="215">
        <v>0.34499999999999997</v>
      </c>
      <c r="R186" s="215">
        <f>Q186*H186</f>
        <v>48.655349999999999</v>
      </c>
      <c r="S186" s="215">
        <v>0</v>
      </c>
      <c r="T186" s="216">
        <f>S186*H186</f>
        <v>0</v>
      </c>
      <c r="U186" s="40"/>
      <c r="V186" s="40"/>
      <c r="W186" s="40"/>
      <c r="X186" s="40"/>
      <c r="Y186" s="40"/>
      <c r="Z186" s="40"/>
      <c r="AA186" s="40"/>
      <c r="AB186" s="40"/>
      <c r="AC186" s="40"/>
      <c r="AD186" s="40"/>
      <c r="AE186" s="40"/>
      <c r="AR186" s="217" t="s">
        <v>135</v>
      </c>
      <c r="AT186" s="217" t="s">
        <v>130</v>
      </c>
      <c r="AU186" s="217" t="s">
        <v>21</v>
      </c>
      <c r="AY186" s="18" t="s">
        <v>128</v>
      </c>
      <c r="BE186" s="218">
        <f>IF(N186="základní",J186,0)</f>
        <v>0</v>
      </c>
      <c r="BF186" s="218">
        <f>IF(N186="snížená",J186,0)</f>
        <v>0</v>
      </c>
      <c r="BG186" s="218">
        <f>IF(N186="zákl. přenesená",J186,0)</f>
        <v>0</v>
      </c>
      <c r="BH186" s="218">
        <f>IF(N186="sníž. přenesená",J186,0)</f>
        <v>0</v>
      </c>
      <c r="BI186" s="218">
        <f>IF(N186="nulová",J186,0)</f>
        <v>0</v>
      </c>
      <c r="BJ186" s="18" t="s">
        <v>89</v>
      </c>
      <c r="BK186" s="218">
        <f>ROUND(I186*H186,2)</f>
        <v>0</v>
      </c>
      <c r="BL186" s="18" t="s">
        <v>135</v>
      </c>
      <c r="BM186" s="217" t="s">
        <v>313</v>
      </c>
    </row>
    <row r="187" s="2" customFormat="1">
      <c r="A187" s="40"/>
      <c r="B187" s="41"/>
      <c r="C187" s="42"/>
      <c r="D187" s="219" t="s">
        <v>137</v>
      </c>
      <c r="E187" s="42"/>
      <c r="F187" s="220" t="s">
        <v>314</v>
      </c>
      <c r="G187" s="42"/>
      <c r="H187" s="42"/>
      <c r="I187" s="221"/>
      <c r="J187" s="42"/>
      <c r="K187" s="42"/>
      <c r="L187" s="46"/>
      <c r="M187" s="222"/>
      <c r="N187" s="223"/>
      <c r="O187" s="86"/>
      <c r="P187" s="86"/>
      <c r="Q187" s="86"/>
      <c r="R187" s="86"/>
      <c r="S187" s="86"/>
      <c r="T187" s="87"/>
      <c r="U187" s="40"/>
      <c r="V187" s="40"/>
      <c r="W187" s="40"/>
      <c r="X187" s="40"/>
      <c r="Y187" s="40"/>
      <c r="Z187" s="40"/>
      <c r="AA187" s="40"/>
      <c r="AB187" s="40"/>
      <c r="AC187" s="40"/>
      <c r="AD187" s="40"/>
      <c r="AE187" s="40"/>
      <c r="AT187" s="18" t="s">
        <v>137</v>
      </c>
      <c r="AU187" s="18" t="s">
        <v>21</v>
      </c>
    </row>
    <row r="188" s="2" customFormat="1">
      <c r="A188" s="40"/>
      <c r="B188" s="41"/>
      <c r="C188" s="42"/>
      <c r="D188" s="226" t="s">
        <v>200</v>
      </c>
      <c r="E188" s="42"/>
      <c r="F188" s="247" t="s">
        <v>315</v>
      </c>
      <c r="G188" s="42"/>
      <c r="H188" s="42"/>
      <c r="I188" s="221"/>
      <c r="J188" s="42"/>
      <c r="K188" s="42"/>
      <c r="L188" s="46"/>
      <c r="M188" s="222"/>
      <c r="N188" s="223"/>
      <c r="O188" s="86"/>
      <c r="P188" s="86"/>
      <c r="Q188" s="86"/>
      <c r="R188" s="86"/>
      <c r="S188" s="86"/>
      <c r="T188" s="87"/>
      <c r="U188" s="40"/>
      <c r="V188" s="40"/>
      <c r="W188" s="40"/>
      <c r="X188" s="40"/>
      <c r="Y188" s="40"/>
      <c r="Z188" s="40"/>
      <c r="AA188" s="40"/>
      <c r="AB188" s="40"/>
      <c r="AC188" s="40"/>
      <c r="AD188" s="40"/>
      <c r="AE188" s="40"/>
      <c r="AT188" s="18" t="s">
        <v>200</v>
      </c>
      <c r="AU188" s="18" t="s">
        <v>21</v>
      </c>
    </row>
    <row r="189" s="13" customFormat="1">
      <c r="A189" s="13"/>
      <c r="B189" s="224"/>
      <c r="C189" s="225"/>
      <c r="D189" s="226" t="s">
        <v>139</v>
      </c>
      <c r="E189" s="227" t="s">
        <v>35</v>
      </c>
      <c r="F189" s="228" t="s">
        <v>309</v>
      </c>
      <c r="G189" s="225"/>
      <c r="H189" s="229">
        <v>131.5</v>
      </c>
      <c r="I189" s="230"/>
      <c r="J189" s="225"/>
      <c r="K189" s="225"/>
      <c r="L189" s="231"/>
      <c r="M189" s="232"/>
      <c r="N189" s="233"/>
      <c r="O189" s="233"/>
      <c r="P189" s="233"/>
      <c r="Q189" s="233"/>
      <c r="R189" s="233"/>
      <c r="S189" s="233"/>
      <c r="T189" s="234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235" t="s">
        <v>139</v>
      </c>
      <c r="AU189" s="235" t="s">
        <v>21</v>
      </c>
      <c r="AV189" s="13" t="s">
        <v>21</v>
      </c>
      <c r="AW189" s="13" t="s">
        <v>41</v>
      </c>
      <c r="AX189" s="13" t="s">
        <v>81</v>
      </c>
      <c r="AY189" s="235" t="s">
        <v>128</v>
      </c>
    </row>
    <row r="190" s="13" customFormat="1">
      <c r="A190" s="13"/>
      <c r="B190" s="224"/>
      <c r="C190" s="225"/>
      <c r="D190" s="226" t="s">
        <v>139</v>
      </c>
      <c r="E190" s="227" t="s">
        <v>35</v>
      </c>
      <c r="F190" s="228" t="s">
        <v>316</v>
      </c>
      <c r="G190" s="225"/>
      <c r="H190" s="229">
        <v>9.5299999999999994</v>
      </c>
      <c r="I190" s="230"/>
      <c r="J190" s="225"/>
      <c r="K190" s="225"/>
      <c r="L190" s="231"/>
      <c r="M190" s="232"/>
      <c r="N190" s="233"/>
      <c r="O190" s="233"/>
      <c r="P190" s="233"/>
      <c r="Q190" s="233"/>
      <c r="R190" s="233"/>
      <c r="S190" s="233"/>
      <c r="T190" s="234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235" t="s">
        <v>139</v>
      </c>
      <c r="AU190" s="235" t="s">
        <v>21</v>
      </c>
      <c r="AV190" s="13" t="s">
        <v>21</v>
      </c>
      <c r="AW190" s="13" t="s">
        <v>41</v>
      </c>
      <c r="AX190" s="13" t="s">
        <v>81</v>
      </c>
      <c r="AY190" s="235" t="s">
        <v>128</v>
      </c>
    </row>
    <row r="191" s="14" customFormat="1">
      <c r="A191" s="14"/>
      <c r="B191" s="236"/>
      <c r="C191" s="237"/>
      <c r="D191" s="226" t="s">
        <v>139</v>
      </c>
      <c r="E191" s="238" t="s">
        <v>35</v>
      </c>
      <c r="F191" s="239" t="s">
        <v>166</v>
      </c>
      <c r="G191" s="237"/>
      <c r="H191" s="240">
        <v>141.03</v>
      </c>
      <c r="I191" s="241"/>
      <c r="J191" s="237"/>
      <c r="K191" s="237"/>
      <c r="L191" s="242"/>
      <c r="M191" s="243"/>
      <c r="N191" s="244"/>
      <c r="O191" s="244"/>
      <c r="P191" s="244"/>
      <c r="Q191" s="244"/>
      <c r="R191" s="244"/>
      <c r="S191" s="244"/>
      <c r="T191" s="245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T191" s="246" t="s">
        <v>139</v>
      </c>
      <c r="AU191" s="246" t="s">
        <v>21</v>
      </c>
      <c r="AV191" s="14" t="s">
        <v>135</v>
      </c>
      <c r="AW191" s="14" t="s">
        <v>41</v>
      </c>
      <c r="AX191" s="14" t="s">
        <v>89</v>
      </c>
      <c r="AY191" s="246" t="s">
        <v>128</v>
      </c>
    </row>
    <row r="192" s="2" customFormat="1" ht="24.15" customHeight="1">
      <c r="A192" s="40"/>
      <c r="B192" s="41"/>
      <c r="C192" s="206" t="s">
        <v>317</v>
      </c>
      <c r="D192" s="206" t="s">
        <v>130</v>
      </c>
      <c r="E192" s="207" t="s">
        <v>318</v>
      </c>
      <c r="F192" s="208" t="s">
        <v>319</v>
      </c>
      <c r="G192" s="209" t="s">
        <v>133</v>
      </c>
      <c r="H192" s="210">
        <v>13.039999999999999</v>
      </c>
      <c r="I192" s="211"/>
      <c r="J192" s="212">
        <f>ROUND(I192*H192,2)</f>
        <v>0</v>
      </c>
      <c r="K192" s="208" t="s">
        <v>134</v>
      </c>
      <c r="L192" s="46"/>
      <c r="M192" s="213" t="s">
        <v>35</v>
      </c>
      <c r="N192" s="214" t="s">
        <v>52</v>
      </c>
      <c r="O192" s="86"/>
      <c r="P192" s="215">
        <f>O192*H192</f>
        <v>0</v>
      </c>
      <c r="Q192" s="215">
        <v>0.12966</v>
      </c>
      <c r="R192" s="215">
        <f>Q192*H192</f>
        <v>1.6907663999999998</v>
      </c>
      <c r="S192" s="215">
        <v>0</v>
      </c>
      <c r="T192" s="216">
        <f>S192*H192</f>
        <v>0</v>
      </c>
      <c r="U192" s="40"/>
      <c r="V192" s="40"/>
      <c r="W192" s="40"/>
      <c r="X192" s="40"/>
      <c r="Y192" s="40"/>
      <c r="Z192" s="40"/>
      <c r="AA192" s="40"/>
      <c r="AB192" s="40"/>
      <c r="AC192" s="40"/>
      <c r="AD192" s="40"/>
      <c r="AE192" s="40"/>
      <c r="AR192" s="217" t="s">
        <v>135</v>
      </c>
      <c r="AT192" s="217" t="s">
        <v>130</v>
      </c>
      <c r="AU192" s="217" t="s">
        <v>21</v>
      </c>
      <c r="AY192" s="18" t="s">
        <v>128</v>
      </c>
      <c r="BE192" s="218">
        <f>IF(N192="základní",J192,0)</f>
        <v>0</v>
      </c>
      <c r="BF192" s="218">
        <f>IF(N192="snížená",J192,0)</f>
        <v>0</v>
      </c>
      <c r="BG192" s="218">
        <f>IF(N192="zákl. přenesená",J192,0)</f>
        <v>0</v>
      </c>
      <c r="BH192" s="218">
        <f>IF(N192="sníž. přenesená",J192,0)</f>
        <v>0</v>
      </c>
      <c r="BI192" s="218">
        <f>IF(N192="nulová",J192,0)</f>
        <v>0</v>
      </c>
      <c r="BJ192" s="18" t="s">
        <v>89</v>
      </c>
      <c r="BK192" s="218">
        <f>ROUND(I192*H192,2)</f>
        <v>0</v>
      </c>
      <c r="BL192" s="18" t="s">
        <v>135</v>
      </c>
      <c r="BM192" s="217" t="s">
        <v>320</v>
      </c>
    </row>
    <row r="193" s="2" customFormat="1">
      <c r="A193" s="40"/>
      <c r="B193" s="41"/>
      <c r="C193" s="42"/>
      <c r="D193" s="219" t="s">
        <v>137</v>
      </c>
      <c r="E193" s="42"/>
      <c r="F193" s="220" t="s">
        <v>321</v>
      </c>
      <c r="G193" s="42"/>
      <c r="H193" s="42"/>
      <c r="I193" s="221"/>
      <c r="J193" s="42"/>
      <c r="K193" s="42"/>
      <c r="L193" s="46"/>
      <c r="M193" s="222"/>
      <c r="N193" s="223"/>
      <c r="O193" s="86"/>
      <c r="P193" s="86"/>
      <c r="Q193" s="86"/>
      <c r="R193" s="86"/>
      <c r="S193" s="86"/>
      <c r="T193" s="87"/>
      <c r="U193" s="40"/>
      <c r="V193" s="40"/>
      <c r="W193" s="40"/>
      <c r="X193" s="40"/>
      <c r="Y193" s="40"/>
      <c r="Z193" s="40"/>
      <c r="AA193" s="40"/>
      <c r="AB193" s="40"/>
      <c r="AC193" s="40"/>
      <c r="AD193" s="40"/>
      <c r="AE193" s="40"/>
      <c r="AT193" s="18" t="s">
        <v>137</v>
      </c>
      <c r="AU193" s="18" t="s">
        <v>21</v>
      </c>
    </row>
    <row r="194" s="2" customFormat="1">
      <c r="A194" s="40"/>
      <c r="B194" s="41"/>
      <c r="C194" s="42"/>
      <c r="D194" s="226" t="s">
        <v>200</v>
      </c>
      <c r="E194" s="42"/>
      <c r="F194" s="247" t="s">
        <v>322</v>
      </c>
      <c r="G194" s="42"/>
      <c r="H194" s="42"/>
      <c r="I194" s="221"/>
      <c r="J194" s="42"/>
      <c r="K194" s="42"/>
      <c r="L194" s="46"/>
      <c r="M194" s="222"/>
      <c r="N194" s="223"/>
      <c r="O194" s="86"/>
      <c r="P194" s="86"/>
      <c r="Q194" s="86"/>
      <c r="R194" s="86"/>
      <c r="S194" s="86"/>
      <c r="T194" s="87"/>
      <c r="U194" s="40"/>
      <c r="V194" s="40"/>
      <c r="W194" s="40"/>
      <c r="X194" s="40"/>
      <c r="Y194" s="40"/>
      <c r="Z194" s="40"/>
      <c r="AA194" s="40"/>
      <c r="AB194" s="40"/>
      <c r="AC194" s="40"/>
      <c r="AD194" s="40"/>
      <c r="AE194" s="40"/>
      <c r="AT194" s="18" t="s">
        <v>200</v>
      </c>
      <c r="AU194" s="18" t="s">
        <v>21</v>
      </c>
    </row>
    <row r="195" s="13" customFormat="1">
      <c r="A195" s="13"/>
      <c r="B195" s="224"/>
      <c r="C195" s="225"/>
      <c r="D195" s="226" t="s">
        <v>139</v>
      </c>
      <c r="E195" s="227" t="s">
        <v>35</v>
      </c>
      <c r="F195" s="228" t="s">
        <v>323</v>
      </c>
      <c r="G195" s="225"/>
      <c r="H195" s="229">
        <v>13.039999999999999</v>
      </c>
      <c r="I195" s="230"/>
      <c r="J195" s="225"/>
      <c r="K195" s="225"/>
      <c r="L195" s="231"/>
      <c r="M195" s="232"/>
      <c r="N195" s="233"/>
      <c r="O195" s="233"/>
      <c r="P195" s="233"/>
      <c r="Q195" s="233"/>
      <c r="R195" s="233"/>
      <c r="S195" s="233"/>
      <c r="T195" s="234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235" t="s">
        <v>139</v>
      </c>
      <c r="AU195" s="235" t="s">
        <v>21</v>
      </c>
      <c r="AV195" s="13" t="s">
        <v>21</v>
      </c>
      <c r="AW195" s="13" t="s">
        <v>41</v>
      </c>
      <c r="AX195" s="13" t="s">
        <v>89</v>
      </c>
      <c r="AY195" s="235" t="s">
        <v>128</v>
      </c>
    </row>
    <row r="196" s="2" customFormat="1" ht="37.8" customHeight="1">
      <c r="A196" s="40"/>
      <c r="B196" s="41"/>
      <c r="C196" s="206" t="s">
        <v>324</v>
      </c>
      <c r="D196" s="206" t="s">
        <v>130</v>
      </c>
      <c r="E196" s="207" t="s">
        <v>325</v>
      </c>
      <c r="F196" s="208" t="s">
        <v>326</v>
      </c>
      <c r="G196" s="209" t="s">
        <v>133</v>
      </c>
      <c r="H196" s="210">
        <v>7.5800000000000001</v>
      </c>
      <c r="I196" s="211"/>
      <c r="J196" s="212">
        <f>ROUND(I196*H196,2)</f>
        <v>0</v>
      </c>
      <c r="K196" s="208" t="s">
        <v>134</v>
      </c>
      <c r="L196" s="46"/>
      <c r="M196" s="213" t="s">
        <v>35</v>
      </c>
      <c r="N196" s="214" t="s">
        <v>52</v>
      </c>
      <c r="O196" s="86"/>
      <c r="P196" s="215">
        <f>O196*H196</f>
        <v>0</v>
      </c>
      <c r="Q196" s="215">
        <v>0.089219999999999994</v>
      </c>
      <c r="R196" s="215">
        <f>Q196*H196</f>
        <v>0.67628759999999999</v>
      </c>
      <c r="S196" s="215">
        <v>0</v>
      </c>
      <c r="T196" s="216">
        <f>S196*H196</f>
        <v>0</v>
      </c>
      <c r="U196" s="40"/>
      <c r="V196" s="40"/>
      <c r="W196" s="40"/>
      <c r="X196" s="40"/>
      <c r="Y196" s="40"/>
      <c r="Z196" s="40"/>
      <c r="AA196" s="40"/>
      <c r="AB196" s="40"/>
      <c r="AC196" s="40"/>
      <c r="AD196" s="40"/>
      <c r="AE196" s="40"/>
      <c r="AR196" s="217" t="s">
        <v>135</v>
      </c>
      <c r="AT196" s="217" t="s">
        <v>130</v>
      </c>
      <c r="AU196" s="217" t="s">
        <v>21</v>
      </c>
      <c r="AY196" s="18" t="s">
        <v>128</v>
      </c>
      <c r="BE196" s="218">
        <f>IF(N196="základní",J196,0)</f>
        <v>0</v>
      </c>
      <c r="BF196" s="218">
        <f>IF(N196="snížená",J196,0)</f>
        <v>0</v>
      </c>
      <c r="BG196" s="218">
        <f>IF(N196="zákl. přenesená",J196,0)</f>
        <v>0</v>
      </c>
      <c r="BH196" s="218">
        <f>IF(N196="sníž. přenesená",J196,0)</f>
        <v>0</v>
      </c>
      <c r="BI196" s="218">
        <f>IF(N196="nulová",J196,0)</f>
        <v>0</v>
      </c>
      <c r="BJ196" s="18" t="s">
        <v>89</v>
      </c>
      <c r="BK196" s="218">
        <f>ROUND(I196*H196,2)</f>
        <v>0</v>
      </c>
      <c r="BL196" s="18" t="s">
        <v>135</v>
      </c>
      <c r="BM196" s="217" t="s">
        <v>327</v>
      </c>
    </row>
    <row r="197" s="2" customFormat="1">
      <c r="A197" s="40"/>
      <c r="B197" s="41"/>
      <c r="C197" s="42"/>
      <c r="D197" s="219" t="s">
        <v>137</v>
      </c>
      <c r="E197" s="42"/>
      <c r="F197" s="220" t="s">
        <v>328</v>
      </c>
      <c r="G197" s="42"/>
      <c r="H197" s="42"/>
      <c r="I197" s="221"/>
      <c r="J197" s="42"/>
      <c r="K197" s="42"/>
      <c r="L197" s="46"/>
      <c r="M197" s="222"/>
      <c r="N197" s="223"/>
      <c r="O197" s="86"/>
      <c r="P197" s="86"/>
      <c r="Q197" s="86"/>
      <c r="R197" s="86"/>
      <c r="S197" s="86"/>
      <c r="T197" s="87"/>
      <c r="U197" s="40"/>
      <c r="V197" s="40"/>
      <c r="W197" s="40"/>
      <c r="X197" s="40"/>
      <c r="Y197" s="40"/>
      <c r="Z197" s="40"/>
      <c r="AA197" s="40"/>
      <c r="AB197" s="40"/>
      <c r="AC197" s="40"/>
      <c r="AD197" s="40"/>
      <c r="AE197" s="40"/>
      <c r="AT197" s="18" t="s">
        <v>137</v>
      </c>
      <c r="AU197" s="18" t="s">
        <v>21</v>
      </c>
    </row>
    <row r="198" s="13" customFormat="1">
      <c r="A198" s="13"/>
      <c r="B198" s="224"/>
      <c r="C198" s="225"/>
      <c r="D198" s="226" t="s">
        <v>139</v>
      </c>
      <c r="E198" s="227" t="s">
        <v>35</v>
      </c>
      <c r="F198" s="228" t="s">
        <v>329</v>
      </c>
      <c r="G198" s="225"/>
      <c r="H198" s="229">
        <v>7.5800000000000001</v>
      </c>
      <c r="I198" s="230"/>
      <c r="J198" s="225"/>
      <c r="K198" s="225"/>
      <c r="L198" s="231"/>
      <c r="M198" s="232"/>
      <c r="N198" s="233"/>
      <c r="O198" s="233"/>
      <c r="P198" s="233"/>
      <c r="Q198" s="233"/>
      <c r="R198" s="233"/>
      <c r="S198" s="233"/>
      <c r="T198" s="234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T198" s="235" t="s">
        <v>139</v>
      </c>
      <c r="AU198" s="235" t="s">
        <v>21</v>
      </c>
      <c r="AV198" s="13" t="s">
        <v>21</v>
      </c>
      <c r="AW198" s="13" t="s">
        <v>41</v>
      </c>
      <c r="AX198" s="13" t="s">
        <v>89</v>
      </c>
      <c r="AY198" s="235" t="s">
        <v>128</v>
      </c>
    </row>
    <row r="199" s="2" customFormat="1" ht="16.5" customHeight="1">
      <c r="A199" s="40"/>
      <c r="B199" s="41"/>
      <c r="C199" s="248" t="s">
        <v>330</v>
      </c>
      <c r="D199" s="248" t="s">
        <v>244</v>
      </c>
      <c r="E199" s="249" t="s">
        <v>331</v>
      </c>
      <c r="F199" s="250" t="s">
        <v>332</v>
      </c>
      <c r="G199" s="251" t="s">
        <v>133</v>
      </c>
      <c r="H199" s="252">
        <v>0.63</v>
      </c>
      <c r="I199" s="253"/>
      <c r="J199" s="254">
        <f>ROUND(I199*H199,2)</f>
        <v>0</v>
      </c>
      <c r="K199" s="250" t="s">
        <v>134</v>
      </c>
      <c r="L199" s="255"/>
      <c r="M199" s="256" t="s">
        <v>35</v>
      </c>
      <c r="N199" s="257" t="s">
        <v>52</v>
      </c>
      <c r="O199" s="86"/>
      <c r="P199" s="215">
        <f>O199*H199</f>
        <v>0</v>
      </c>
      <c r="Q199" s="215">
        <v>0.13100000000000001</v>
      </c>
      <c r="R199" s="215">
        <f>Q199*H199</f>
        <v>0.082530000000000006</v>
      </c>
      <c r="S199" s="215">
        <v>0</v>
      </c>
      <c r="T199" s="216">
        <f>S199*H199</f>
        <v>0</v>
      </c>
      <c r="U199" s="40"/>
      <c r="V199" s="40"/>
      <c r="W199" s="40"/>
      <c r="X199" s="40"/>
      <c r="Y199" s="40"/>
      <c r="Z199" s="40"/>
      <c r="AA199" s="40"/>
      <c r="AB199" s="40"/>
      <c r="AC199" s="40"/>
      <c r="AD199" s="40"/>
      <c r="AE199" s="40"/>
      <c r="AR199" s="217" t="s">
        <v>182</v>
      </c>
      <c r="AT199" s="217" t="s">
        <v>244</v>
      </c>
      <c r="AU199" s="217" t="s">
        <v>21</v>
      </c>
      <c r="AY199" s="18" t="s">
        <v>128</v>
      </c>
      <c r="BE199" s="218">
        <f>IF(N199="základní",J199,0)</f>
        <v>0</v>
      </c>
      <c r="BF199" s="218">
        <f>IF(N199="snížená",J199,0)</f>
        <v>0</v>
      </c>
      <c r="BG199" s="218">
        <f>IF(N199="zákl. přenesená",J199,0)</f>
        <v>0</v>
      </c>
      <c r="BH199" s="218">
        <f>IF(N199="sníž. přenesená",J199,0)</f>
        <v>0</v>
      </c>
      <c r="BI199" s="218">
        <f>IF(N199="nulová",J199,0)</f>
        <v>0</v>
      </c>
      <c r="BJ199" s="18" t="s">
        <v>89</v>
      </c>
      <c r="BK199" s="218">
        <f>ROUND(I199*H199,2)</f>
        <v>0</v>
      </c>
      <c r="BL199" s="18" t="s">
        <v>135</v>
      </c>
      <c r="BM199" s="217" t="s">
        <v>333</v>
      </c>
    </row>
    <row r="200" s="13" customFormat="1">
      <c r="A200" s="13"/>
      <c r="B200" s="224"/>
      <c r="C200" s="225"/>
      <c r="D200" s="226" t="s">
        <v>139</v>
      </c>
      <c r="E200" s="225"/>
      <c r="F200" s="228" t="s">
        <v>334</v>
      </c>
      <c r="G200" s="225"/>
      <c r="H200" s="229">
        <v>0.63</v>
      </c>
      <c r="I200" s="230"/>
      <c r="J200" s="225"/>
      <c r="K200" s="225"/>
      <c r="L200" s="231"/>
      <c r="M200" s="232"/>
      <c r="N200" s="233"/>
      <c r="O200" s="233"/>
      <c r="P200" s="233"/>
      <c r="Q200" s="233"/>
      <c r="R200" s="233"/>
      <c r="S200" s="233"/>
      <c r="T200" s="234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T200" s="235" t="s">
        <v>139</v>
      </c>
      <c r="AU200" s="235" t="s">
        <v>21</v>
      </c>
      <c r="AV200" s="13" t="s">
        <v>21</v>
      </c>
      <c r="AW200" s="13" t="s">
        <v>4</v>
      </c>
      <c r="AX200" s="13" t="s">
        <v>89</v>
      </c>
      <c r="AY200" s="235" t="s">
        <v>128</v>
      </c>
    </row>
    <row r="201" s="2" customFormat="1" ht="16.5" customHeight="1">
      <c r="A201" s="40"/>
      <c r="B201" s="41"/>
      <c r="C201" s="248" t="s">
        <v>335</v>
      </c>
      <c r="D201" s="248" t="s">
        <v>244</v>
      </c>
      <c r="E201" s="249" t="s">
        <v>336</v>
      </c>
      <c r="F201" s="250" t="s">
        <v>337</v>
      </c>
      <c r="G201" s="251" t="s">
        <v>133</v>
      </c>
      <c r="H201" s="252">
        <v>7.3289999999999997</v>
      </c>
      <c r="I201" s="253"/>
      <c r="J201" s="254">
        <f>ROUND(I201*H201,2)</f>
        <v>0</v>
      </c>
      <c r="K201" s="250" t="s">
        <v>134</v>
      </c>
      <c r="L201" s="255"/>
      <c r="M201" s="256" t="s">
        <v>35</v>
      </c>
      <c r="N201" s="257" t="s">
        <v>52</v>
      </c>
      <c r="O201" s="86"/>
      <c r="P201" s="215">
        <f>O201*H201</f>
        <v>0</v>
      </c>
      <c r="Q201" s="215">
        <v>0.13200000000000001</v>
      </c>
      <c r="R201" s="215">
        <f>Q201*H201</f>
        <v>0.96742800000000007</v>
      </c>
      <c r="S201" s="215">
        <v>0</v>
      </c>
      <c r="T201" s="216">
        <f>S201*H201</f>
        <v>0</v>
      </c>
      <c r="U201" s="40"/>
      <c r="V201" s="40"/>
      <c r="W201" s="40"/>
      <c r="X201" s="40"/>
      <c r="Y201" s="40"/>
      <c r="Z201" s="40"/>
      <c r="AA201" s="40"/>
      <c r="AB201" s="40"/>
      <c r="AC201" s="40"/>
      <c r="AD201" s="40"/>
      <c r="AE201" s="40"/>
      <c r="AR201" s="217" t="s">
        <v>182</v>
      </c>
      <c r="AT201" s="217" t="s">
        <v>244</v>
      </c>
      <c r="AU201" s="217" t="s">
        <v>21</v>
      </c>
      <c r="AY201" s="18" t="s">
        <v>128</v>
      </c>
      <c r="BE201" s="218">
        <f>IF(N201="základní",J201,0)</f>
        <v>0</v>
      </c>
      <c r="BF201" s="218">
        <f>IF(N201="snížená",J201,0)</f>
        <v>0</v>
      </c>
      <c r="BG201" s="218">
        <f>IF(N201="zákl. přenesená",J201,0)</f>
        <v>0</v>
      </c>
      <c r="BH201" s="218">
        <f>IF(N201="sníž. přenesená",J201,0)</f>
        <v>0</v>
      </c>
      <c r="BI201" s="218">
        <f>IF(N201="nulová",J201,0)</f>
        <v>0</v>
      </c>
      <c r="BJ201" s="18" t="s">
        <v>89</v>
      </c>
      <c r="BK201" s="218">
        <f>ROUND(I201*H201,2)</f>
        <v>0</v>
      </c>
      <c r="BL201" s="18" t="s">
        <v>135</v>
      </c>
      <c r="BM201" s="217" t="s">
        <v>338</v>
      </c>
    </row>
    <row r="202" s="13" customFormat="1">
      <c r="A202" s="13"/>
      <c r="B202" s="224"/>
      <c r="C202" s="225"/>
      <c r="D202" s="226" t="s">
        <v>139</v>
      </c>
      <c r="E202" s="225"/>
      <c r="F202" s="228" t="s">
        <v>339</v>
      </c>
      <c r="G202" s="225"/>
      <c r="H202" s="229">
        <v>7.3289999999999997</v>
      </c>
      <c r="I202" s="230"/>
      <c r="J202" s="225"/>
      <c r="K202" s="225"/>
      <c r="L202" s="231"/>
      <c r="M202" s="232"/>
      <c r="N202" s="233"/>
      <c r="O202" s="233"/>
      <c r="P202" s="233"/>
      <c r="Q202" s="233"/>
      <c r="R202" s="233"/>
      <c r="S202" s="233"/>
      <c r="T202" s="234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235" t="s">
        <v>139</v>
      </c>
      <c r="AU202" s="235" t="s">
        <v>21</v>
      </c>
      <c r="AV202" s="13" t="s">
        <v>21</v>
      </c>
      <c r="AW202" s="13" t="s">
        <v>4</v>
      </c>
      <c r="AX202" s="13" t="s">
        <v>89</v>
      </c>
      <c r="AY202" s="235" t="s">
        <v>128</v>
      </c>
    </row>
    <row r="203" s="2" customFormat="1" ht="37.8" customHeight="1">
      <c r="A203" s="40"/>
      <c r="B203" s="41"/>
      <c r="C203" s="206" t="s">
        <v>340</v>
      </c>
      <c r="D203" s="206" t="s">
        <v>130</v>
      </c>
      <c r="E203" s="207" t="s">
        <v>341</v>
      </c>
      <c r="F203" s="208" t="s">
        <v>342</v>
      </c>
      <c r="G203" s="209" t="s">
        <v>133</v>
      </c>
      <c r="H203" s="210">
        <v>17.199999999999999</v>
      </c>
      <c r="I203" s="211"/>
      <c r="J203" s="212">
        <f>ROUND(I203*H203,2)</f>
        <v>0</v>
      </c>
      <c r="K203" s="208" t="s">
        <v>134</v>
      </c>
      <c r="L203" s="46"/>
      <c r="M203" s="213" t="s">
        <v>35</v>
      </c>
      <c r="N203" s="214" t="s">
        <v>52</v>
      </c>
      <c r="O203" s="86"/>
      <c r="P203" s="215">
        <f>O203*H203</f>
        <v>0</v>
      </c>
      <c r="Q203" s="215">
        <v>0.11162</v>
      </c>
      <c r="R203" s="215">
        <f>Q203*H203</f>
        <v>1.9198639999999998</v>
      </c>
      <c r="S203" s="215">
        <v>0</v>
      </c>
      <c r="T203" s="216">
        <f>S203*H203</f>
        <v>0</v>
      </c>
      <c r="U203" s="40"/>
      <c r="V203" s="40"/>
      <c r="W203" s="40"/>
      <c r="X203" s="40"/>
      <c r="Y203" s="40"/>
      <c r="Z203" s="40"/>
      <c r="AA203" s="40"/>
      <c r="AB203" s="40"/>
      <c r="AC203" s="40"/>
      <c r="AD203" s="40"/>
      <c r="AE203" s="40"/>
      <c r="AR203" s="217" t="s">
        <v>135</v>
      </c>
      <c r="AT203" s="217" t="s">
        <v>130</v>
      </c>
      <c r="AU203" s="217" t="s">
        <v>21</v>
      </c>
      <c r="AY203" s="18" t="s">
        <v>128</v>
      </c>
      <c r="BE203" s="218">
        <f>IF(N203="základní",J203,0)</f>
        <v>0</v>
      </c>
      <c r="BF203" s="218">
        <f>IF(N203="snížená",J203,0)</f>
        <v>0</v>
      </c>
      <c r="BG203" s="218">
        <f>IF(N203="zákl. přenesená",J203,0)</f>
        <v>0</v>
      </c>
      <c r="BH203" s="218">
        <f>IF(N203="sníž. přenesená",J203,0)</f>
        <v>0</v>
      </c>
      <c r="BI203" s="218">
        <f>IF(N203="nulová",J203,0)</f>
        <v>0</v>
      </c>
      <c r="BJ203" s="18" t="s">
        <v>89</v>
      </c>
      <c r="BK203" s="218">
        <f>ROUND(I203*H203,2)</f>
        <v>0</v>
      </c>
      <c r="BL203" s="18" t="s">
        <v>135</v>
      </c>
      <c r="BM203" s="217" t="s">
        <v>343</v>
      </c>
    </row>
    <row r="204" s="2" customFormat="1">
      <c r="A204" s="40"/>
      <c r="B204" s="41"/>
      <c r="C204" s="42"/>
      <c r="D204" s="219" t="s">
        <v>137</v>
      </c>
      <c r="E204" s="42"/>
      <c r="F204" s="220" t="s">
        <v>344</v>
      </c>
      <c r="G204" s="42"/>
      <c r="H204" s="42"/>
      <c r="I204" s="221"/>
      <c r="J204" s="42"/>
      <c r="K204" s="42"/>
      <c r="L204" s="46"/>
      <c r="M204" s="222"/>
      <c r="N204" s="223"/>
      <c r="O204" s="86"/>
      <c r="P204" s="86"/>
      <c r="Q204" s="86"/>
      <c r="R204" s="86"/>
      <c r="S204" s="86"/>
      <c r="T204" s="87"/>
      <c r="U204" s="40"/>
      <c r="V204" s="40"/>
      <c r="W204" s="40"/>
      <c r="X204" s="40"/>
      <c r="Y204" s="40"/>
      <c r="Z204" s="40"/>
      <c r="AA204" s="40"/>
      <c r="AB204" s="40"/>
      <c r="AC204" s="40"/>
      <c r="AD204" s="40"/>
      <c r="AE204" s="40"/>
      <c r="AT204" s="18" t="s">
        <v>137</v>
      </c>
      <c r="AU204" s="18" t="s">
        <v>21</v>
      </c>
    </row>
    <row r="205" s="13" customFormat="1">
      <c r="A205" s="13"/>
      <c r="B205" s="224"/>
      <c r="C205" s="225"/>
      <c r="D205" s="226" t="s">
        <v>139</v>
      </c>
      <c r="E205" s="227" t="s">
        <v>35</v>
      </c>
      <c r="F205" s="228" t="s">
        <v>345</v>
      </c>
      <c r="G205" s="225"/>
      <c r="H205" s="229">
        <v>17.199999999999999</v>
      </c>
      <c r="I205" s="230"/>
      <c r="J205" s="225"/>
      <c r="K205" s="225"/>
      <c r="L205" s="231"/>
      <c r="M205" s="232"/>
      <c r="N205" s="233"/>
      <c r="O205" s="233"/>
      <c r="P205" s="233"/>
      <c r="Q205" s="233"/>
      <c r="R205" s="233"/>
      <c r="S205" s="233"/>
      <c r="T205" s="234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T205" s="235" t="s">
        <v>139</v>
      </c>
      <c r="AU205" s="235" t="s">
        <v>21</v>
      </c>
      <c r="AV205" s="13" t="s">
        <v>21</v>
      </c>
      <c r="AW205" s="13" t="s">
        <v>41</v>
      </c>
      <c r="AX205" s="13" t="s">
        <v>89</v>
      </c>
      <c r="AY205" s="235" t="s">
        <v>128</v>
      </c>
    </row>
    <row r="206" s="2" customFormat="1" ht="16.5" customHeight="1">
      <c r="A206" s="40"/>
      <c r="B206" s="41"/>
      <c r="C206" s="248" t="s">
        <v>346</v>
      </c>
      <c r="D206" s="248" t="s">
        <v>244</v>
      </c>
      <c r="E206" s="249" t="s">
        <v>347</v>
      </c>
      <c r="F206" s="250" t="s">
        <v>348</v>
      </c>
      <c r="G206" s="251" t="s">
        <v>133</v>
      </c>
      <c r="H206" s="252">
        <v>18.059999999999999</v>
      </c>
      <c r="I206" s="253"/>
      <c r="J206" s="254">
        <f>ROUND(I206*H206,2)</f>
        <v>0</v>
      </c>
      <c r="K206" s="250" t="s">
        <v>134</v>
      </c>
      <c r="L206" s="255"/>
      <c r="M206" s="256" t="s">
        <v>35</v>
      </c>
      <c r="N206" s="257" t="s">
        <v>52</v>
      </c>
      <c r="O206" s="86"/>
      <c r="P206" s="215">
        <f>O206*H206</f>
        <v>0</v>
      </c>
      <c r="Q206" s="215">
        <v>0.17599999999999999</v>
      </c>
      <c r="R206" s="215">
        <f>Q206*H206</f>
        <v>3.1785599999999996</v>
      </c>
      <c r="S206" s="215">
        <v>0</v>
      </c>
      <c r="T206" s="216">
        <f>S206*H206</f>
        <v>0</v>
      </c>
      <c r="U206" s="40"/>
      <c r="V206" s="40"/>
      <c r="W206" s="40"/>
      <c r="X206" s="40"/>
      <c r="Y206" s="40"/>
      <c r="Z206" s="40"/>
      <c r="AA206" s="40"/>
      <c r="AB206" s="40"/>
      <c r="AC206" s="40"/>
      <c r="AD206" s="40"/>
      <c r="AE206" s="40"/>
      <c r="AR206" s="217" t="s">
        <v>182</v>
      </c>
      <c r="AT206" s="217" t="s">
        <v>244</v>
      </c>
      <c r="AU206" s="217" t="s">
        <v>21</v>
      </c>
      <c r="AY206" s="18" t="s">
        <v>128</v>
      </c>
      <c r="BE206" s="218">
        <f>IF(N206="základní",J206,0)</f>
        <v>0</v>
      </c>
      <c r="BF206" s="218">
        <f>IF(N206="snížená",J206,0)</f>
        <v>0</v>
      </c>
      <c r="BG206" s="218">
        <f>IF(N206="zákl. přenesená",J206,0)</f>
        <v>0</v>
      </c>
      <c r="BH206" s="218">
        <f>IF(N206="sníž. přenesená",J206,0)</f>
        <v>0</v>
      </c>
      <c r="BI206" s="218">
        <f>IF(N206="nulová",J206,0)</f>
        <v>0</v>
      </c>
      <c r="BJ206" s="18" t="s">
        <v>89</v>
      </c>
      <c r="BK206" s="218">
        <f>ROUND(I206*H206,2)</f>
        <v>0</v>
      </c>
      <c r="BL206" s="18" t="s">
        <v>135</v>
      </c>
      <c r="BM206" s="217" t="s">
        <v>349</v>
      </c>
    </row>
    <row r="207" s="13" customFormat="1">
      <c r="A207" s="13"/>
      <c r="B207" s="224"/>
      <c r="C207" s="225"/>
      <c r="D207" s="226" t="s">
        <v>139</v>
      </c>
      <c r="E207" s="225"/>
      <c r="F207" s="228" t="s">
        <v>350</v>
      </c>
      <c r="G207" s="225"/>
      <c r="H207" s="229">
        <v>18.059999999999999</v>
      </c>
      <c r="I207" s="230"/>
      <c r="J207" s="225"/>
      <c r="K207" s="225"/>
      <c r="L207" s="231"/>
      <c r="M207" s="232"/>
      <c r="N207" s="233"/>
      <c r="O207" s="233"/>
      <c r="P207" s="233"/>
      <c r="Q207" s="233"/>
      <c r="R207" s="233"/>
      <c r="S207" s="233"/>
      <c r="T207" s="234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T207" s="235" t="s">
        <v>139</v>
      </c>
      <c r="AU207" s="235" t="s">
        <v>21</v>
      </c>
      <c r="AV207" s="13" t="s">
        <v>21</v>
      </c>
      <c r="AW207" s="13" t="s">
        <v>4</v>
      </c>
      <c r="AX207" s="13" t="s">
        <v>89</v>
      </c>
      <c r="AY207" s="235" t="s">
        <v>128</v>
      </c>
    </row>
    <row r="208" s="2" customFormat="1" ht="37.8" customHeight="1">
      <c r="A208" s="40"/>
      <c r="B208" s="41"/>
      <c r="C208" s="206" t="s">
        <v>351</v>
      </c>
      <c r="D208" s="206" t="s">
        <v>130</v>
      </c>
      <c r="E208" s="207" t="s">
        <v>352</v>
      </c>
      <c r="F208" s="208" t="s">
        <v>353</v>
      </c>
      <c r="G208" s="209" t="s">
        <v>133</v>
      </c>
      <c r="H208" s="210">
        <v>98.280000000000001</v>
      </c>
      <c r="I208" s="211"/>
      <c r="J208" s="212">
        <f>ROUND(I208*H208,2)</f>
        <v>0</v>
      </c>
      <c r="K208" s="208" t="s">
        <v>134</v>
      </c>
      <c r="L208" s="46"/>
      <c r="M208" s="213" t="s">
        <v>35</v>
      </c>
      <c r="N208" s="214" t="s">
        <v>52</v>
      </c>
      <c r="O208" s="86"/>
      <c r="P208" s="215">
        <f>O208*H208</f>
        <v>0</v>
      </c>
      <c r="Q208" s="215">
        <v>0.098000000000000004</v>
      </c>
      <c r="R208" s="215">
        <f>Q208*H208</f>
        <v>9.6314400000000013</v>
      </c>
      <c r="S208" s="215">
        <v>0</v>
      </c>
      <c r="T208" s="216">
        <f>S208*H208</f>
        <v>0</v>
      </c>
      <c r="U208" s="40"/>
      <c r="V208" s="40"/>
      <c r="W208" s="40"/>
      <c r="X208" s="40"/>
      <c r="Y208" s="40"/>
      <c r="Z208" s="40"/>
      <c r="AA208" s="40"/>
      <c r="AB208" s="40"/>
      <c r="AC208" s="40"/>
      <c r="AD208" s="40"/>
      <c r="AE208" s="40"/>
      <c r="AR208" s="217" t="s">
        <v>135</v>
      </c>
      <c r="AT208" s="217" t="s">
        <v>130</v>
      </c>
      <c r="AU208" s="217" t="s">
        <v>21</v>
      </c>
      <c r="AY208" s="18" t="s">
        <v>128</v>
      </c>
      <c r="BE208" s="218">
        <f>IF(N208="základní",J208,0)</f>
        <v>0</v>
      </c>
      <c r="BF208" s="218">
        <f>IF(N208="snížená",J208,0)</f>
        <v>0</v>
      </c>
      <c r="BG208" s="218">
        <f>IF(N208="zákl. přenesená",J208,0)</f>
        <v>0</v>
      </c>
      <c r="BH208" s="218">
        <f>IF(N208="sníž. přenesená",J208,0)</f>
        <v>0</v>
      </c>
      <c r="BI208" s="218">
        <f>IF(N208="nulová",J208,0)</f>
        <v>0</v>
      </c>
      <c r="BJ208" s="18" t="s">
        <v>89</v>
      </c>
      <c r="BK208" s="218">
        <f>ROUND(I208*H208,2)</f>
        <v>0</v>
      </c>
      <c r="BL208" s="18" t="s">
        <v>135</v>
      </c>
      <c r="BM208" s="217" t="s">
        <v>354</v>
      </c>
    </row>
    <row r="209" s="2" customFormat="1">
      <c r="A209" s="40"/>
      <c r="B209" s="41"/>
      <c r="C209" s="42"/>
      <c r="D209" s="219" t="s">
        <v>137</v>
      </c>
      <c r="E209" s="42"/>
      <c r="F209" s="220" t="s">
        <v>355</v>
      </c>
      <c r="G209" s="42"/>
      <c r="H209" s="42"/>
      <c r="I209" s="221"/>
      <c r="J209" s="42"/>
      <c r="K209" s="42"/>
      <c r="L209" s="46"/>
      <c r="M209" s="222"/>
      <c r="N209" s="223"/>
      <c r="O209" s="86"/>
      <c r="P209" s="86"/>
      <c r="Q209" s="86"/>
      <c r="R209" s="86"/>
      <c r="S209" s="86"/>
      <c r="T209" s="87"/>
      <c r="U209" s="40"/>
      <c r="V209" s="40"/>
      <c r="W209" s="40"/>
      <c r="X209" s="40"/>
      <c r="Y209" s="40"/>
      <c r="Z209" s="40"/>
      <c r="AA209" s="40"/>
      <c r="AB209" s="40"/>
      <c r="AC209" s="40"/>
      <c r="AD209" s="40"/>
      <c r="AE209" s="40"/>
      <c r="AT209" s="18" t="s">
        <v>137</v>
      </c>
      <c r="AU209" s="18" t="s">
        <v>21</v>
      </c>
    </row>
    <row r="210" s="13" customFormat="1">
      <c r="A210" s="13"/>
      <c r="B210" s="224"/>
      <c r="C210" s="225"/>
      <c r="D210" s="226" t="s">
        <v>139</v>
      </c>
      <c r="E210" s="227" t="s">
        <v>35</v>
      </c>
      <c r="F210" s="228" t="s">
        <v>356</v>
      </c>
      <c r="G210" s="225"/>
      <c r="H210" s="229">
        <v>98.280000000000001</v>
      </c>
      <c r="I210" s="230"/>
      <c r="J210" s="225"/>
      <c r="K210" s="225"/>
      <c r="L210" s="231"/>
      <c r="M210" s="232"/>
      <c r="N210" s="233"/>
      <c r="O210" s="233"/>
      <c r="P210" s="233"/>
      <c r="Q210" s="233"/>
      <c r="R210" s="233"/>
      <c r="S210" s="233"/>
      <c r="T210" s="234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T210" s="235" t="s">
        <v>139</v>
      </c>
      <c r="AU210" s="235" t="s">
        <v>21</v>
      </c>
      <c r="AV210" s="13" t="s">
        <v>21</v>
      </c>
      <c r="AW210" s="13" t="s">
        <v>41</v>
      </c>
      <c r="AX210" s="13" t="s">
        <v>89</v>
      </c>
      <c r="AY210" s="235" t="s">
        <v>128</v>
      </c>
    </row>
    <row r="211" s="2" customFormat="1" ht="16.5" customHeight="1">
      <c r="A211" s="40"/>
      <c r="B211" s="41"/>
      <c r="C211" s="248" t="s">
        <v>357</v>
      </c>
      <c r="D211" s="248" t="s">
        <v>244</v>
      </c>
      <c r="E211" s="249" t="s">
        <v>358</v>
      </c>
      <c r="F211" s="250" t="s">
        <v>359</v>
      </c>
      <c r="G211" s="251" t="s">
        <v>133</v>
      </c>
      <c r="H211" s="252">
        <v>103.194</v>
      </c>
      <c r="I211" s="253"/>
      <c r="J211" s="254">
        <f>ROUND(I211*H211,2)</f>
        <v>0</v>
      </c>
      <c r="K211" s="250" t="s">
        <v>134</v>
      </c>
      <c r="L211" s="255"/>
      <c r="M211" s="256" t="s">
        <v>35</v>
      </c>
      <c r="N211" s="257" t="s">
        <v>52</v>
      </c>
      <c r="O211" s="86"/>
      <c r="P211" s="215">
        <f>O211*H211</f>
        <v>0</v>
      </c>
      <c r="Q211" s="215">
        <v>0.159</v>
      </c>
      <c r="R211" s="215">
        <f>Q211*H211</f>
        <v>16.407845999999999</v>
      </c>
      <c r="S211" s="215">
        <v>0</v>
      </c>
      <c r="T211" s="216">
        <f>S211*H211</f>
        <v>0</v>
      </c>
      <c r="U211" s="40"/>
      <c r="V211" s="40"/>
      <c r="W211" s="40"/>
      <c r="X211" s="40"/>
      <c r="Y211" s="40"/>
      <c r="Z211" s="40"/>
      <c r="AA211" s="40"/>
      <c r="AB211" s="40"/>
      <c r="AC211" s="40"/>
      <c r="AD211" s="40"/>
      <c r="AE211" s="40"/>
      <c r="AR211" s="217" t="s">
        <v>182</v>
      </c>
      <c r="AT211" s="217" t="s">
        <v>244</v>
      </c>
      <c r="AU211" s="217" t="s">
        <v>21</v>
      </c>
      <c r="AY211" s="18" t="s">
        <v>128</v>
      </c>
      <c r="BE211" s="218">
        <f>IF(N211="základní",J211,0)</f>
        <v>0</v>
      </c>
      <c r="BF211" s="218">
        <f>IF(N211="snížená",J211,0)</f>
        <v>0</v>
      </c>
      <c r="BG211" s="218">
        <f>IF(N211="zákl. přenesená",J211,0)</f>
        <v>0</v>
      </c>
      <c r="BH211" s="218">
        <f>IF(N211="sníž. přenesená",J211,0)</f>
        <v>0</v>
      </c>
      <c r="BI211" s="218">
        <f>IF(N211="nulová",J211,0)</f>
        <v>0</v>
      </c>
      <c r="BJ211" s="18" t="s">
        <v>89</v>
      </c>
      <c r="BK211" s="218">
        <f>ROUND(I211*H211,2)</f>
        <v>0</v>
      </c>
      <c r="BL211" s="18" t="s">
        <v>135</v>
      </c>
      <c r="BM211" s="217" t="s">
        <v>360</v>
      </c>
    </row>
    <row r="212" s="13" customFormat="1">
      <c r="A212" s="13"/>
      <c r="B212" s="224"/>
      <c r="C212" s="225"/>
      <c r="D212" s="226" t="s">
        <v>139</v>
      </c>
      <c r="E212" s="225"/>
      <c r="F212" s="228" t="s">
        <v>361</v>
      </c>
      <c r="G212" s="225"/>
      <c r="H212" s="229">
        <v>103.194</v>
      </c>
      <c r="I212" s="230"/>
      <c r="J212" s="225"/>
      <c r="K212" s="225"/>
      <c r="L212" s="231"/>
      <c r="M212" s="232"/>
      <c r="N212" s="233"/>
      <c r="O212" s="233"/>
      <c r="P212" s="233"/>
      <c r="Q212" s="233"/>
      <c r="R212" s="233"/>
      <c r="S212" s="233"/>
      <c r="T212" s="234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T212" s="235" t="s">
        <v>139</v>
      </c>
      <c r="AU212" s="235" t="s">
        <v>21</v>
      </c>
      <c r="AV212" s="13" t="s">
        <v>21</v>
      </c>
      <c r="AW212" s="13" t="s">
        <v>4</v>
      </c>
      <c r="AX212" s="13" t="s">
        <v>89</v>
      </c>
      <c r="AY212" s="235" t="s">
        <v>128</v>
      </c>
    </row>
    <row r="213" s="2" customFormat="1" ht="24.15" customHeight="1">
      <c r="A213" s="40"/>
      <c r="B213" s="41"/>
      <c r="C213" s="206" t="s">
        <v>362</v>
      </c>
      <c r="D213" s="206" t="s">
        <v>130</v>
      </c>
      <c r="E213" s="207" t="s">
        <v>363</v>
      </c>
      <c r="F213" s="208" t="s">
        <v>364</v>
      </c>
      <c r="G213" s="209" t="s">
        <v>133</v>
      </c>
      <c r="H213" s="210">
        <v>5.2000000000000002</v>
      </c>
      <c r="I213" s="211"/>
      <c r="J213" s="212">
        <f>ROUND(I213*H213,2)</f>
        <v>0</v>
      </c>
      <c r="K213" s="208" t="s">
        <v>134</v>
      </c>
      <c r="L213" s="46"/>
      <c r="M213" s="213" t="s">
        <v>35</v>
      </c>
      <c r="N213" s="214" t="s">
        <v>52</v>
      </c>
      <c r="O213" s="86"/>
      <c r="P213" s="215">
        <f>O213*H213</f>
        <v>0</v>
      </c>
      <c r="Q213" s="215">
        <v>0.50077000000000005</v>
      </c>
      <c r="R213" s="215">
        <f>Q213*H213</f>
        <v>2.6040040000000002</v>
      </c>
      <c r="S213" s="215">
        <v>0</v>
      </c>
      <c r="T213" s="216">
        <f>S213*H213</f>
        <v>0</v>
      </c>
      <c r="U213" s="40"/>
      <c r="V213" s="40"/>
      <c r="W213" s="40"/>
      <c r="X213" s="40"/>
      <c r="Y213" s="40"/>
      <c r="Z213" s="40"/>
      <c r="AA213" s="40"/>
      <c r="AB213" s="40"/>
      <c r="AC213" s="40"/>
      <c r="AD213" s="40"/>
      <c r="AE213" s="40"/>
      <c r="AR213" s="217" t="s">
        <v>135</v>
      </c>
      <c r="AT213" s="217" t="s">
        <v>130</v>
      </c>
      <c r="AU213" s="217" t="s">
        <v>21</v>
      </c>
      <c r="AY213" s="18" t="s">
        <v>128</v>
      </c>
      <c r="BE213" s="218">
        <f>IF(N213="základní",J213,0)</f>
        <v>0</v>
      </c>
      <c r="BF213" s="218">
        <f>IF(N213="snížená",J213,0)</f>
        <v>0</v>
      </c>
      <c r="BG213" s="218">
        <f>IF(N213="zákl. přenesená",J213,0)</f>
        <v>0</v>
      </c>
      <c r="BH213" s="218">
        <f>IF(N213="sníž. přenesená",J213,0)</f>
        <v>0</v>
      </c>
      <c r="BI213" s="218">
        <f>IF(N213="nulová",J213,0)</f>
        <v>0</v>
      </c>
      <c r="BJ213" s="18" t="s">
        <v>89</v>
      </c>
      <c r="BK213" s="218">
        <f>ROUND(I213*H213,2)</f>
        <v>0</v>
      </c>
      <c r="BL213" s="18" t="s">
        <v>135</v>
      </c>
      <c r="BM213" s="217" t="s">
        <v>365</v>
      </c>
    </row>
    <row r="214" s="2" customFormat="1">
      <c r="A214" s="40"/>
      <c r="B214" s="41"/>
      <c r="C214" s="42"/>
      <c r="D214" s="219" t="s">
        <v>137</v>
      </c>
      <c r="E214" s="42"/>
      <c r="F214" s="220" t="s">
        <v>366</v>
      </c>
      <c r="G214" s="42"/>
      <c r="H214" s="42"/>
      <c r="I214" s="221"/>
      <c r="J214" s="42"/>
      <c r="K214" s="42"/>
      <c r="L214" s="46"/>
      <c r="M214" s="222"/>
      <c r="N214" s="223"/>
      <c r="O214" s="86"/>
      <c r="P214" s="86"/>
      <c r="Q214" s="86"/>
      <c r="R214" s="86"/>
      <c r="S214" s="86"/>
      <c r="T214" s="87"/>
      <c r="U214" s="40"/>
      <c r="V214" s="40"/>
      <c r="W214" s="40"/>
      <c r="X214" s="40"/>
      <c r="Y214" s="40"/>
      <c r="Z214" s="40"/>
      <c r="AA214" s="40"/>
      <c r="AB214" s="40"/>
      <c r="AC214" s="40"/>
      <c r="AD214" s="40"/>
      <c r="AE214" s="40"/>
      <c r="AT214" s="18" t="s">
        <v>137</v>
      </c>
      <c r="AU214" s="18" t="s">
        <v>21</v>
      </c>
    </row>
    <row r="215" s="13" customFormat="1">
      <c r="A215" s="13"/>
      <c r="B215" s="224"/>
      <c r="C215" s="225"/>
      <c r="D215" s="226" t="s">
        <v>139</v>
      </c>
      <c r="E215" s="227" t="s">
        <v>35</v>
      </c>
      <c r="F215" s="228" t="s">
        <v>367</v>
      </c>
      <c r="G215" s="225"/>
      <c r="H215" s="229">
        <v>5.2000000000000002</v>
      </c>
      <c r="I215" s="230"/>
      <c r="J215" s="225"/>
      <c r="K215" s="225"/>
      <c r="L215" s="231"/>
      <c r="M215" s="232"/>
      <c r="N215" s="233"/>
      <c r="O215" s="233"/>
      <c r="P215" s="233"/>
      <c r="Q215" s="233"/>
      <c r="R215" s="233"/>
      <c r="S215" s="233"/>
      <c r="T215" s="234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T215" s="235" t="s">
        <v>139</v>
      </c>
      <c r="AU215" s="235" t="s">
        <v>21</v>
      </c>
      <c r="AV215" s="13" t="s">
        <v>21</v>
      </c>
      <c r="AW215" s="13" t="s">
        <v>41</v>
      </c>
      <c r="AX215" s="13" t="s">
        <v>89</v>
      </c>
      <c r="AY215" s="235" t="s">
        <v>128</v>
      </c>
    </row>
    <row r="216" s="12" customFormat="1" ht="22.8" customHeight="1">
      <c r="A216" s="12"/>
      <c r="B216" s="190"/>
      <c r="C216" s="191"/>
      <c r="D216" s="192" t="s">
        <v>80</v>
      </c>
      <c r="E216" s="204" t="s">
        <v>182</v>
      </c>
      <c r="F216" s="204" t="s">
        <v>368</v>
      </c>
      <c r="G216" s="191"/>
      <c r="H216" s="191"/>
      <c r="I216" s="194"/>
      <c r="J216" s="205">
        <f>BK216</f>
        <v>0</v>
      </c>
      <c r="K216" s="191"/>
      <c r="L216" s="196"/>
      <c r="M216" s="197"/>
      <c r="N216" s="198"/>
      <c r="O216" s="198"/>
      <c r="P216" s="199">
        <f>SUM(P217:P243)</f>
        <v>0</v>
      </c>
      <c r="Q216" s="198"/>
      <c r="R216" s="199">
        <f>SUM(R217:R243)</f>
        <v>0.72809999999999997</v>
      </c>
      <c r="S216" s="198"/>
      <c r="T216" s="200">
        <f>SUM(T217:T243)</f>
        <v>0.63368000000000002</v>
      </c>
      <c r="U216" s="12"/>
      <c r="V216" s="12"/>
      <c r="W216" s="12"/>
      <c r="X216" s="12"/>
      <c r="Y216" s="12"/>
      <c r="Z216" s="12"/>
      <c r="AA216" s="12"/>
      <c r="AB216" s="12"/>
      <c r="AC216" s="12"/>
      <c r="AD216" s="12"/>
      <c r="AE216" s="12"/>
      <c r="AR216" s="201" t="s">
        <v>89</v>
      </c>
      <c r="AT216" s="202" t="s">
        <v>80</v>
      </c>
      <c r="AU216" s="202" t="s">
        <v>89</v>
      </c>
      <c r="AY216" s="201" t="s">
        <v>128</v>
      </c>
      <c r="BK216" s="203">
        <f>SUM(BK217:BK243)</f>
        <v>0</v>
      </c>
    </row>
    <row r="217" s="2" customFormat="1" ht="21.75" customHeight="1">
      <c r="A217" s="40"/>
      <c r="B217" s="41"/>
      <c r="C217" s="206" t="s">
        <v>369</v>
      </c>
      <c r="D217" s="206" t="s">
        <v>130</v>
      </c>
      <c r="E217" s="207" t="s">
        <v>370</v>
      </c>
      <c r="F217" s="208" t="s">
        <v>371</v>
      </c>
      <c r="G217" s="209" t="s">
        <v>161</v>
      </c>
      <c r="H217" s="210">
        <v>0.30399999999999999</v>
      </c>
      <c r="I217" s="211"/>
      <c r="J217" s="212">
        <f>ROUND(I217*H217,2)</f>
        <v>0</v>
      </c>
      <c r="K217" s="208" t="s">
        <v>134</v>
      </c>
      <c r="L217" s="46"/>
      <c r="M217" s="213" t="s">
        <v>35</v>
      </c>
      <c r="N217" s="214" t="s">
        <v>52</v>
      </c>
      <c r="O217" s="86"/>
      <c r="P217" s="215">
        <f>O217*H217</f>
        <v>0</v>
      </c>
      <c r="Q217" s="215">
        <v>0</v>
      </c>
      <c r="R217" s="215">
        <f>Q217*H217</f>
        <v>0</v>
      </c>
      <c r="S217" s="215">
        <v>1.9199999999999999</v>
      </c>
      <c r="T217" s="216">
        <f>S217*H217</f>
        <v>0.58367999999999998</v>
      </c>
      <c r="U217" s="40"/>
      <c r="V217" s="40"/>
      <c r="W217" s="40"/>
      <c r="X217" s="40"/>
      <c r="Y217" s="40"/>
      <c r="Z217" s="40"/>
      <c r="AA217" s="40"/>
      <c r="AB217" s="40"/>
      <c r="AC217" s="40"/>
      <c r="AD217" s="40"/>
      <c r="AE217" s="40"/>
      <c r="AR217" s="217" t="s">
        <v>135</v>
      </c>
      <c r="AT217" s="217" t="s">
        <v>130</v>
      </c>
      <c r="AU217" s="217" t="s">
        <v>21</v>
      </c>
      <c r="AY217" s="18" t="s">
        <v>128</v>
      </c>
      <c r="BE217" s="218">
        <f>IF(N217="základní",J217,0)</f>
        <v>0</v>
      </c>
      <c r="BF217" s="218">
        <f>IF(N217="snížená",J217,0)</f>
        <v>0</v>
      </c>
      <c r="BG217" s="218">
        <f>IF(N217="zákl. přenesená",J217,0)</f>
        <v>0</v>
      </c>
      <c r="BH217" s="218">
        <f>IF(N217="sníž. přenesená",J217,0)</f>
        <v>0</v>
      </c>
      <c r="BI217" s="218">
        <f>IF(N217="nulová",J217,0)</f>
        <v>0</v>
      </c>
      <c r="BJ217" s="18" t="s">
        <v>89</v>
      </c>
      <c r="BK217" s="218">
        <f>ROUND(I217*H217,2)</f>
        <v>0</v>
      </c>
      <c r="BL217" s="18" t="s">
        <v>135</v>
      </c>
      <c r="BM217" s="217" t="s">
        <v>372</v>
      </c>
    </row>
    <row r="218" s="2" customFormat="1">
      <c r="A218" s="40"/>
      <c r="B218" s="41"/>
      <c r="C218" s="42"/>
      <c r="D218" s="219" t="s">
        <v>137</v>
      </c>
      <c r="E218" s="42"/>
      <c r="F218" s="220" t="s">
        <v>373</v>
      </c>
      <c r="G218" s="42"/>
      <c r="H218" s="42"/>
      <c r="I218" s="221"/>
      <c r="J218" s="42"/>
      <c r="K218" s="42"/>
      <c r="L218" s="46"/>
      <c r="M218" s="222"/>
      <c r="N218" s="223"/>
      <c r="O218" s="86"/>
      <c r="P218" s="86"/>
      <c r="Q218" s="86"/>
      <c r="R218" s="86"/>
      <c r="S218" s="86"/>
      <c r="T218" s="87"/>
      <c r="U218" s="40"/>
      <c r="V218" s="40"/>
      <c r="W218" s="40"/>
      <c r="X218" s="40"/>
      <c r="Y218" s="40"/>
      <c r="Z218" s="40"/>
      <c r="AA218" s="40"/>
      <c r="AB218" s="40"/>
      <c r="AC218" s="40"/>
      <c r="AD218" s="40"/>
      <c r="AE218" s="40"/>
      <c r="AT218" s="18" t="s">
        <v>137</v>
      </c>
      <c r="AU218" s="18" t="s">
        <v>21</v>
      </c>
    </row>
    <row r="219" s="2" customFormat="1">
      <c r="A219" s="40"/>
      <c r="B219" s="41"/>
      <c r="C219" s="42"/>
      <c r="D219" s="226" t="s">
        <v>200</v>
      </c>
      <c r="E219" s="42"/>
      <c r="F219" s="247" t="s">
        <v>271</v>
      </c>
      <c r="G219" s="42"/>
      <c r="H219" s="42"/>
      <c r="I219" s="221"/>
      <c r="J219" s="42"/>
      <c r="K219" s="42"/>
      <c r="L219" s="46"/>
      <c r="M219" s="222"/>
      <c r="N219" s="223"/>
      <c r="O219" s="86"/>
      <c r="P219" s="86"/>
      <c r="Q219" s="86"/>
      <c r="R219" s="86"/>
      <c r="S219" s="86"/>
      <c r="T219" s="87"/>
      <c r="U219" s="40"/>
      <c r="V219" s="40"/>
      <c r="W219" s="40"/>
      <c r="X219" s="40"/>
      <c r="Y219" s="40"/>
      <c r="Z219" s="40"/>
      <c r="AA219" s="40"/>
      <c r="AB219" s="40"/>
      <c r="AC219" s="40"/>
      <c r="AD219" s="40"/>
      <c r="AE219" s="40"/>
      <c r="AT219" s="18" t="s">
        <v>200</v>
      </c>
      <c r="AU219" s="18" t="s">
        <v>21</v>
      </c>
    </row>
    <row r="220" s="13" customFormat="1">
      <c r="A220" s="13"/>
      <c r="B220" s="224"/>
      <c r="C220" s="225"/>
      <c r="D220" s="226" t="s">
        <v>139</v>
      </c>
      <c r="E220" s="227" t="s">
        <v>35</v>
      </c>
      <c r="F220" s="228" t="s">
        <v>374</v>
      </c>
      <c r="G220" s="225"/>
      <c r="H220" s="229">
        <v>0.30399999999999999</v>
      </c>
      <c r="I220" s="230"/>
      <c r="J220" s="225"/>
      <c r="K220" s="225"/>
      <c r="L220" s="231"/>
      <c r="M220" s="232"/>
      <c r="N220" s="233"/>
      <c r="O220" s="233"/>
      <c r="P220" s="233"/>
      <c r="Q220" s="233"/>
      <c r="R220" s="233"/>
      <c r="S220" s="233"/>
      <c r="T220" s="234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T220" s="235" t="s">
        <v>139</v>
      </c>
      <c r="AU220" s="235" t="s">
        <v>21</v>
      </c>
      <c r="AV220" s="13" t="s">
        <v>21</v>
      </c>
      <c r="AW220" s="13" t="s">
        <v>41</v>
      </c>
      <c r="AX220" s="13" t="s">
        <v>89</v>
      </c>
      <c r="AY220" s="235" t="s">
        <v>128</v>
      </c>
    </row>
    <row r="221" s="2" customFormat="1" ht="16.5" customHeight="1">
      <c r="A221" s="40"/>
      <c r="B221" s="41"/>
      <c r="C221" s="206" t="s">
        <v>375</v>
      </c>
      <c r="D221" s="206" t="s">
        <v>130</v>
      </c>
      <c r="E221" s="207" t="s">
        <v>376</v>
      </c>
      <c r="F221" s="208" t="s">
        <v>377</v>
      </c>
      <c r="G221" s="209" t="s">
        <v>268</v>
      </c>
      <c r="H221" s="210">
        <v>1</v>
      </c>
      <c r="I221" s="211"/>
      <c r="J221" s="212">
        <f>ROUND(I221*H221,2)</f>
        <v>0</v>
      </c>
      <c r="K221" s="208" t="s">
        <v>134</v>
      </c>
      <c r="L221" s="46"/>
      <c r="M221" s="213" t="s">
        <v>35</v>
      </c>
      <c r="N221" s="214" t="s">
        <v>52</v>
      </c>
      <c r="O221" s="86"/>
      <c r="P221" s="215">
        <f>O221*H221</f>
        <v>0</v>
      </c>
      <c r="Q221" s="215">
        <v>0</v>
      </c>
      <c r="R221" s="215">
        <f>Q221*H221</f>
        <v>0</v>
      </c>
      <c r="S221" s="215">
        <v>0.050000000000000003</v>
      </c>
      <c r="T221" s="216">
        <f>S221*H221</f>
        <v>0.050000000000000003</v>
      </c>
      <c r="U221" s="40"/>
      <c r="V221" s="40"/>
      <c r="W221" s="40"/>
      <c r="X221" s="40"/>
      <c r="Y221" s="40"/>
      <c r="Z221" s="40"/>
      <c r="AA221" s="40"/>
      <c r="AB221" s="40"/>
      <c r="AC221" s="40"/>
      <c r="AD221" s="40"/>
      <c r="AE221" s="40"/>
      <c r="AR221" s="217" t="s">
        <v>135</v>
      </c>
      <c r="AT221" s="217" t="s">
        <v>130</v>
      </c>
      <c r="AU221" s="217" t="s">
        <v>21</v>
      </c>
      <c r="AY221" s="18" t="s">
        <v>128</v>
      </c>
      <c r="BE221" s="218">
        <f>IF(N221="základní",J221,0)</f>
        <v>0</v>
      </c>
      <c r="BF221" s="218">
        <f>IF(N221="snížená",J221,0)</f>
        <v>0</v>
      </c>
      <c r="BG221" s="218">
        <f>IF(N221="zákl. přenesená",J221,0)</f>
        <v>0</v>
      </c>
      <c r="BH221" s="218">
        <f>IF(N221="sníž. přenesená",J221,0)</f>
        <v>0</v>
      </c>
      <c r="BI221" s="218">
        <f>IF(N221="nulová",J221,0)</f>
        <v>0</v>
      </c>
      <c r="BJ221" s="18" t="s">
        <v>89</v>
      </c>
      <c r="BK221" s="218">
        <f>ROUND(I221*H221,2)</f>
        <v>0</v>
      </c>
      <c r="BL221" s="18" t="s">
        <v>135</v>
      </c>
      <c r="BM221" s="217" t="s">
        <v>378</v>
      </c>
    </row>
    <row r="222" s="2" customFormat="1">
      <c r="A222" s="40"/>
      <c r="B222" s="41"/>
      <c r="C222" s="42"/>
      <c r="D222" s="219" t="s">
        <v>137</v>
      </c>
      <c r="E222" s="42"/>
      <c r="F222" s="220" t="s">
        <v>379</v>
      </c>
      <c r="G222" s="42"/>
      <c r="H222" s="42"/>
      <c r="I222" s="221"/>
      <c r="J222" s="42"/>
      <c r="K222" s="42"/>
      <c r="L222" s="46"/>
      <c r="M222" s="222"/>
      <c r="N222" s="223"/>
      <c r="O222" s="86"/>
      <c r="P222" s="86"/>
      <c r="Q222" s="86"/>
      <c r="R222" s="86"/>
      <c r="S222" s="86"/>
      <c r="T222" s="87"/>
      <c r="U222" s="40"/>
      <c r="V222" s="40"/>
      <c r="W222" s="40"/>
      <c r="X222" s="40"/>
      <c r="Y222" s="40"/>
      <c r="Z222" s="40"/>
      <c r="AA222" s="40"/>
      <c r="AB222" s="40"/>
      <c r="AC222" s="40"/>
      <c r="AD222" s="40"/>
      <c r="AE222" s="40"/>
      <c r="AT222" s="18" t="s">
        <v>137</v>
      </c>
      <c r="AU222" s="18" t="s">
        <v>21</v>
      </c>
    </row>
    <row r="223" s="2" customFormat="1">
      <c r="A223" s="40"/>
      <c r="B223" s="41"/>
      <c r="C223" s="42"/>
      <c r="D223" s="226" t="s">
        <v>200</v>
      </c>
      <c r="E223" s="42"/>
      <c r="F223" s="247" t="s">
        <v>271</v>
      </c>
      <c r="G223" s="42"/>
      <c r="H223" s="42"/>
      <c r="I223" s="221"/>
      <c r="J223" s="42"/>
      <c r="K223" s="42"/>
      <c r="L223" s="46"/>
      <c r="M223" s="222"/>
      <c r="N223" s="223"/>
      <c r="O223" s="86"/>
      <c r="P223" s="86"/>
      <c r="Q223" s="86"/>
      <c r="R223" s="86"/>
      <c r="S223" s="86"/>
      <c r="T223" s="87"/>
      <c r="U223" s="40"/>
      <c r="V223" s="40"/>
      <c r="W223" s="40"/>
      <c r="X223" s="40"/>
      <c r="Y223" s="40"/>
      <c r="Z223" s="40"/>
      <c r="AA223" s="40"/>
      <c r="AB223" s="40"/>
      <c r="AC223" s="40"/>
      <c r="AD223" s="40"/>
      <c r="AE223" s="40"/>
      <c r="AT223" s="18" t="s">
        <v>200</v>
      </c>
      <c r="AU223" s="18" t="s">
        <v>21</v>
      </c>
    </row>
    <row r="224" s="2" customFormat="1" ht="24.15" customHeight="1">
      <c r="A224" s="40"/>
      <c r="B224" s="41"/>
      <c r="C224" s="206" t="s">
        <v>380</v>
      </c>
      <c r="D224" s="206" t="s">
        <v>130</v>
      </c>
      <c r="E224" s="207" t="s">
        <v>381</v>
      </c>
      <c r="F224" s="208" t="s">
        <v>382</v>
      </c>
      <c r="G224" s="209" t="s">
        <v>268</v>
      </c>
      <c r="H224" s="210">
        <v>1</v>
      </c>
      <c r="I224" s="211"/>
      <c r="J224" s="212">
        <f>ROUND(I224*H224,2)</f>
        <v>0</v>
      </c>
      <c r="K224" s="208" t="s">
        <v>35</v>
      </c>
      <c r="L224" s="46"/>
      <c r="M224" s="213" t="s">
        <v>35</v>
      </c>
      <c r="N224" s="214" t="s">
        <v>52</v>
      </c>
      <c r="O224" s="86"/>
      <c r="P224" s="215">
        <f>O224*H224</f>
        <v>0</v>
      </c>
      <c r="Q224" s="215">
        <v>0</v>
      </c>
      <c r="R224" s="215">
        <f>Q224*H224</f>
        <v>0</v>
      </c>
      <c r="S224" s="215">
        <v>0</v>
      </c>
      <c r="T224" s="216">
        <f>S224*H224</f>
        <v>0</v>
      </c>
      <c r="U224" s="40"/>
      <c r="V224" s="40"/>
      <c r="W224" s="40"/>
      <c r="X224" s="40"/>
      <c r="Y224" s="40"/>
      <c r="Z224" s="40"/>
      <c r="AA224" s="40"/>
      <c r="AB224" s="40"/>
      <c r="AC224" s="40"/>
      <c r="AD224" s="40"/>
      <c r="AE224" s="40"/>
      <c r="AR224" s="217" t="s">
        <v>135</v>
      </c>
      <c r="AT224" s="217" t="s">
        <v>130</v>
      </c>
      <c r="AU224" s="217" t="s">
        <v>21</v>
      </c>
      <c r="AY224" s="18" t="s">
        <v>128</v>
      </c>
      <c r="BE224" s="218">
        <f>IF(N224="základní",J224,0)</f>
        <v>0</v>
      </c>
      <c r="BF224" s="218">
        <f>IF(N224="snížená",J224,0)</f>
        <v>0</v>
      </c>
      <c r="BG224" s="218">
        <f>IF(N224="zákl. přenesená",J224,0)</f>
        <v>0</v>
      </c>
      <c r="BH224" s="218">
        <f>IF(N224="sníž. přenesená",J224,0)</f>
        <v>0</v>
      </c>
      <c r="BI224" s="218">
        <f>IF(N224="nulová",J224,0)</f>
        <v>0</v>
      </c>
      <c r="BJ224" s="18" t="s">
        <v>89</v>
      </c>
      <c r="BK224" s="218">
        <f>ROUND(I224*H224,2)</f>
        <v>0</v>
      </c>
      <c r="BL224" s="18" t="s">
        <v>135</v>
      </c>
      <c r="BM224" s="217" t="s">
        <v>383</v>
      </c>
    </row>
    <row r="225" s="2" customFormat="1">
      <c r="A225" s="40"/>
      <c r="B225" s="41"/>
      <c r="C225" s="42"/>
      <c r="D225" s="226" t="s">
        <v>200</v>
      </c>
      <c r="E225" s="42"/>
      <c r="F225" s="247" t="s">
        <v>384</v>
      </c>
      <c r="G225" s="42"/>
      <c r="H225" s="42"/>
      <c r="I225" s="221"/>
      <c r="J225" s="42"/>
      <c r="K225" s="42"/>
      <c r="L225" s="46"/>
      <c r="M225" s="222"/>
      <c r="N225" s="223"/>
      <c r="O225" s="86"/>
      <c r="P225" s="86"/>
      <c r="Q225" s="86"/>
      <c r="R225" s="86"/>
      <c r="S225" s="86"/>
      <c r="T225" s="87"/>
      <c r="U225" s="40"/>
      <c r="V225" s="40"/>
      <c r="W225" s="40"/>
      <c r="X225" s="40"/>
      <c r="Y225" s="40"/>
      <c r="Z225" s="40"/>
      <c r="AA225" s="40"/>
      <c r="AB225" s="40"/>
      <c r="AC225" s="40"/>
      <c r="AD225" s="40"/>
      <c r="AE225" s="40"/>
      <c r="AT225" s="18" t="s">
        <v>200</v>
      </c>
      <c r="AU225" s="18" t="s">
        <v>21</v>
      </c>
    </row>
    <row r="226" s="2" customFormat="1" ht="16.5" customHeight="1">
      <c r="A226" s="40"/>
      <c r="B226" s="41"/>
      <c r="C226" s="206" t="s">
        <v>385</v>
      </c>
      <c r="D226" s="206" t="s">
        <v>130</v>
      </c>
      <c r="E226" s="207" t="s">
        <v>386</v>
      </c>
      <c r="F226" s="208" t="s">
        <v>387</v>
      </c>
      <c r="G226" s="209" t="s">
        <v>268</v>
      </c>
      <c r="H226" s="210">
        <v>1</v>
      </c>
      <c r="I226" s="211"/>
      <c r="J226" s="212">
        <f>ROUND(I226*H226,2)</f>
        <v>0</v>
      </c>
      <c r="K226" s="208" t="s">
        <v>134</v>
      </c>
      <c r="L226" s="46"/>
      <c r="M226" s="213" t="s">
        <v>35</v>
      </c>
      <c r="N226" s="214" t="s">
        <v>52</v>
      </c>
      <c r="O226" s="86"/>
      <c r="P226" s="215">
        <f>O226*H226</f>
        <v>0</v>
      </c>
      <c r="Q226" s="215">
        <v>0.12422</v>
      </c>
      <c r="R226" s="215">
        <f>Q226*H226</f>
        <v>0.12422</v>
      </c>
      <c r="S226" s="215">
        <v>0</v>
      </c>
      <c r="T226" s="216">
        <f>S226*H226</f>
        <v>0</v>
      </c>
      <c r="U226" s="40"/>
      <c r="V226" s="40"/>
      <c r="W226" s="40"/>
      <c r="X226" s="40"/>
      <c r="Y226" s="40"/>
      <c r="Z226" s="40"/>
      <c r="AA226" s="40"/>
      <c r="AB226" s="40"/>
      <c r="AC226" s="40"/>
      <c r="AD226" s="40"/>
      <c r="AE226" s="40"/>
      <c r="AR226" s="217" t="s">
        <v>135</v>
      </c>
      <c r="AT226" s="217" t="s">
        <v>130</v>
      </c>
      <c r="AU226" s="217" t="s">
        <v>21</v>
      </c>
      <c r="AY226" s="18" t="s">
        <v>128</v>
      </c>
      <c r="BE226" s="218">
        <f>IF(N226="základní",J226,0)</f>
        <v>0</v>
      </c>
      <c r="BF226" s="218">
        <f>IF(N226="snížená",J226,0)</f>
        <v>0</v>
      </c>
      <c r="BG226" s="218">
        <f>IF(N226="zákl. přenesená",J226,0)</f>
        <v>0</v>
      </c>
      <c r="BH226" s="218">
        <f>IF(N226="sníž. přenesená",J226,0)</f>
        <v>0</v>
      </c>
      <c r="BI226" s="218">
        <f>IF(N226="nulová",J226,0)</f>
        <v>0</v>
      </c>
      <c r="BJ226" s="18" t="s">
        <v>89</v>
      </c>
      <c r="BK226" s="218">
        <f>ROUND(I226*H226,2)</f>
        <v>0</v>
      </c>
      <c r="BL226" s="18" t="s">
        <v>135</v>
      </c>
      <c r="BM226" s="217" t="s">
        <v>388</v>
      </c>
    </row>
    <row r="227" s="2" customFormat="1">
      <c r="A227" s="40"/>
      <c r="B227" s="41"/>
      <c r="C227" s="42"/>
      <c r="D227" s="219" t="s">
        <v>137</v>
      </c>
      <c r="E227" s="42"/>
      <c r="F227" s="220" t="s">
        <v>389</v>
      </c>
      <c r="G227" s="42"/>
      <c r="H227" s="42"/>
      <c r="I227" s="221"/>
      <c r="J227" s="42"/>
      <c r="K227" s="42"/>
      <c r="L227" s="46"/>
      <c r="M227" s="222"/>
      <c r="N227" s="223"/>
      <c r="O227" s="86"/>
      <c r="P227" s="86"/>
      <c r="Q227" s="86"/>
      <c r="R227" s="86"/>
      <c r="S227" s="86"/>
      <c r="T227" s="87"/>
      <c r="U227" s="40"/>
      <c r="V227" s="40"/>
      <c r="W227" s="40"/>
      <c r="X227" s="40"/>
      <c r="Y227" s="40"/>
      <c r="Z227" s="40"/>
      <c r="AA227" s="40"/>
      <c r="AB227" s="40"/>
      <c r="AC227" s="40"/>
      <c r="AD227" s="40"/>
      <c r="AE227" s="40"/>
      <c r="AT227" s="18" t="s">
        <v>137</v>
      </c>
      <c r="AU227" s="18" t="s">
        <v>21</v>
      </c>
    </row>
    <row r="228" s="2" customFormat="1">
      <c r="A228" s="40"/>
      <c r="B228" s="41"/>
      <c r="C228" s="42"/>
      <c r="D228" s="226" t="s">
        <v>200</v>
      </c>
      <c r="E228" s="42"/>
      <c r="F228" s="247" t="s">
        <v>271</v>
      </c>
      <c r="G228" s="42"/>
      <c r="H228" s="42"/>
      <c r="I228" s="221"/>
      <c r="J228" s="42"/>
      <c r="K228" s="42"/>
      <c r="L228" s="46"/>
      <c r="M228" s="222"/>
      <c r="N228" s="223"/>
      <c r="O228" s="86"/>
      <c r="P228" s="86"/>
      <c r="Q228" s="86"/>
      <c r="R228" s="86"/>
      <c r="S228" s="86"/>
      <c r="T228" s="87"/>
      <c r="U228" s="40"/>
      <c r="V228" s="40"/>
      <c r="W228" s="40"/>
      <c r="X228" s="40"/>
      <c r="Y228" s="40"/>
      <c r="Z228" s="40"/>
      <c r="AA228" s="40"/>
      <c r="AB228" s="40"/>
      <c r="AC228" s="40"/>
      <c r="AD228" s="40"/>
      <c r="AE228" s="40"/>
      <c r="AT228" s="18" t="s">
        <v>200</v>
      </c>
      <c r="AU228" s="18" t="s">
        <v>21</v>
      </c>
    </row>
    <row r="229" s="2" customFormat="1" ht="16.5" customHeight="1">
      <c r="A229" s="40"/>
      <c r="B229" s="41"/>
      <c r="C229" s="248" t="s">
        <v>29</v>
      </c>
      <c r="D229" s="248" t="s">
        <v>244</v>
      </c>
      <c r="E229" s="249" t="s">
        <v>390</v>
      </c>
      <c r="F229" s="250" t="s">
        <v>391</v>
      </c>
      <c r="G229" s="251" t="s">
        <v>268</v>
      </c>
      <c r="H229" s="252">
        <v>1</v>
      </c>
      <c r="I229" s="253"/>
      <c r="J229" s="254">
        <f>ROUND(I229*H229,2)</f>
        <v>0</v>
      </c>
      <c r="K229" s="250" t="s">
        <v>134</v>
      </c>
      <c r="L229" s="255"/>
      <c r="M229" s="256" t="s">
        <v>35</v>
      </c>
      <c r="N229" s="257" t="s">
        <v>52</v>
      </c>
      <c r="O229" s="86"/>
      <c r="P229" s="215">
        <f>O229*H229</f>
        <v>0</v>
      </c>
      <c r="Q229" s="215">
        <v>0.067000000000000004</v>
      </c>
      <c r="R229" s="215">
        <f>Q229*H229</f>
        <v>0.067000000000000004</v>
      </c>
      <c r="S229" s="215">
        <v>0</v>
      </c>
      <c r="T229" s="216">
        <f>S229*H229</f>
        <v>0</v>
      </c>
      <c r="U229" s="40"/>
      <c r="V229" s="40"/>
      <c r="W229" s="40"/>
      <c r="X229" s="40"/>
      <c r="Y229" s="40"/>
      <c r="Z229" s="40"/>
      <c r="AA229" s="40"/>
      <c r="AB229" s="40"/>
      <c r="AC229" s="40"/>
      <c r="AD229" s="40"/>
      <c r="AE229" s="40"/>
      <c r="AR229" s="217" t="s">
        <v>182</v>
      </c>
      <c r="AT229" s="217" t="s">
        <v>244</v>
      </c>
      <c r="AU229" s="217" t="s">
        <v>21</v>
      </c>
      <c r="AY229" s="18" t="s">
        <v>128</v>
      </c>
      <c r="BE229" s="218">
        <f>IF(N229="základní",J229,0)</f>
        <v>0</v>
      </c>
      <c r="BF229" s="218">
        <f>IF(N229="snížená",J229,0)</f>
        <v>0</v>
      </c>
      <c r="BG229" s="218">
        <f>IF(N229="zákl. přenesená",J229,0)</f>
        <v>0</v>
      </c>
      <c r="BH229" s="218">
        <f>IF(N229="sníž. přenesená",J229,0)</f>
        <v>0</v>
      </c>
      <c r="BI229" s="218">
        <f>IF(N229="nulová",J229,0)</f>
        <v>0</v>
      </c>
      <c r="BJ229" s="18" t="s">
        <v>89</v>
      </c>
      <c r="BK229" s="218">
        <f>ROUND(I229*H229,2)</f>
        <v>0</v>
      </c>
      <c r="BL229" s="18" t="s">
        <v>135</v>
      </c>
      <c r="BM229" s="217" t="s">
        <v>392</v>
      </c>
    </row>
    <row r="230" s="2" customFormat="1" ht="16.5" customHeight="1">
      <c r="A230" s="40"/>
      <c r="B230" s="41"/>
      <c r="C230" s="206" t="s">
        <v>393</v>
      </c>
      <c r="D230" s="206" t="s">
        <v>130</v>
      </c>
      <c r="E230" s="207" t="s">
        <v>394</v>
      </c>
      <c r="F230" s="208" t="s">
        <v>395</v>
      </c>
      <c r="G230" s="209" t="s">
        <v>268</v>
      </c>
      <c r="H230" s="210">
        <v>1</v>
      </c>
      <c r="I230" s="211"/>
      <c r="J230" s="212">
        <f>ROUND(I230*H230,2)</f>
        <v>0</v>
      </c>
      <c r="K230" s="208" t="s">
        <v>134</v>
      </c>
      <c r="L230" s="46"/>
      <c r="M230" s="213" t="s">
        <v>35</v>
      </c>
      <c r="N230" s="214" t="s">
        <v>52</v>
      </c>
      <c r="O230" s="86"/>
      <c r="P230" s="215">
        <f>O230*H230</f>
        <v>0</v>
      </c>
      <c r="Q230" s="215">
        <v>0.02972</v>
      </c>
      <c r="R230" s="215">
        <f>Q230*H230</f>
        <v>0.02972</v>
      </c>
      <c r="S230" s="215">
        <v>0</v>
      </c>
      <c r="T230" s="216">
        <f>S230*H230</f>
        <v>0</v>
      </c>
      <c r="U230" s="40"/>
      <c r="V230" s="40"/>
      <c r="W230" s="40"/>
      <c r="X230" s="40"/>
      <c r="Y230" s="40"/>
      <c r="Z230" s="40"/>
      <c r="AA230" s="40"/>
      <c r="AB230" s="40"/>
      <c r="AC230" s="40"/>
      <c r="AD230" s="40"/>
      <c r="AE230" s="40"/>
      <c r="AR230" s="217" t="s">
        <v>135</v>
      </c>
      <c r="AT230" s="217" t="s">
        <v>130</v>
      </c>
      <c r="AU230" s="217" t="s">
        <v>21</v>
      </c>
      <c r="AY230" s="18" t="s">
        <v>128</v>
      </c>
      <c r="BE230" s="218">
        <f>IF(N230="základní",J230,0)</f>
        <v>0</v>
      </c>
      <c r="BF230" s="218">
        <f>IF(N230="snížená",J230,0)</f>
        <v>0</v>
      </c>
      <c r="BG230" s="218">
        <f>IF(N230="zákl. přenesená",J230,0)</f>
        <v>0</v>
      </c>
      <c r="BH230" s="218">
        <f>IF(N230="sníž. přenesená",J230,0)</f>
        <v>0</v>
      </c>
      <c r="BI230" s="218">
        <f>IF(N230="nulová",J230,0)</f>
        <v>0</v>
      </c>
      <c r="BJ230" s="18" t="s">
        <v>89</v>
      </c>
      <c r="BK230" s="218">
        <f>ROUND(I230*H230,2)</f>
        <v>0</v>
      </c>
      <c r="BL230" s="18" t="s">
        <v>135</v>
      </c>
      <c r="BM230" s="217" t="s">
        <v>396</v>
      </c>
    </row>
    <row r="231" s="2" customFormat="1">
      <c r="A231" s="40"/>
      <c r="B231" s="41"/>
      <c r="C231" s="42"/>
      <c r="D231" s="219" t="s">
        <v>137</v>
      </c>
      <c r="E231" s="42"/>
      <c r="F231" s="220" t="s">
        <v>397</v>
      </c>
      <c r="G231" s="42"/>
      <c r="H231" s="42"/>
      <c r="I231" s="221"/>
      <c r="J231" s="42"/>
      <c r="K231" s="42"/>
      <c r="L231" s="46"/>
      <c r="M231" s="222"/>
      <c r="N231" s="223"/>
      <c r="O231" s="86"/>
      <c r="P231" s="86"/>
      <c r="Q231" s="86"/>
      <c r="R231" s="86"/>
      <c r="S231" s="86"/>
      <c r="T231" s="87"/>
      <c r="U231" s="40"/>
      <c r="V231" s="40"/>
      <c r="W231" s="40"/>
      <c r="X231" s="40"/>
      <c r="Y231" s="40"/>
      <c r="Z231" s="40"/>
      <c r="AA231" s="40"/>
      <c r="AB231" s="40"/>
      <c r="AC231" s="40"/>
      <c r="AD231" s="40"/>
      <c r="AE231" s="40"/>
      <c r="AT231" s="18" t="s">
        <v>137</v>
      </c>
      <c r="AU231" s="18" t="s">
        <v>21</v>
      </c>
    </row>
    <row r="232" s="2" customFormat="1">
      <c r="A232" s="40"/>
      <c r="B232" s="41"/>
      <c r="C232" s="42"/>
      <c r="D232" s="226" t="s">
        <v>200</v>
      </c>
      <c r="E232" s="42"/>
      <c r="F232" s="247" t="s">
        <v>271</v>
      </c>
      <c r="G232" s="42"/>
      <c r="H232" s="42"/>
      <c r="I232" s="221"/>
      <c r="J232" s="42"/>
      <c r="K232" s="42"/>
      <c r="L232" s="46"/>
      <c r="M232" s="222"/>
      <c r="N232" s="223"/>
      <c r="O232" s="86"/>
      <c r="P232" s="86"/>
      <c r="Q232" s="86"/>
      <c r="R232" s="86"/>
      <c r="S232" s="86"/>
      <c r="T232" s="87"/>
      <c r="U232" s="40"/>
      <c r="V232" s="40"/>
      <c r="W232" s="40"/>
      <c r="X232" s="40"/>
      <c r="Y232" s="40"/>
      <c r="Z232" s="40"/>
      <c r="AA232" s="40"/>
      <c r="AB232" s="40"/>
      <c r="AC232" s="40"/>
      <c r="AD232" s="40"/>
      <c r="AE232" s="40"/>
      <c r="AT232" s="18" t="s">
        <v>200</v>
      </c>
      <c r="AU232" s="18" t="s">
        <v>21</v>
      </c>
    </row>
    <row r="233" s="2" customFormat="1" ht="16.5" customHeight="1">
      <c r="A233" s="40"/>
      <c r="B233" s="41"/>
      <c r="C233" s="248" t="s">
        <v>398</v>
      </c>
      <c r="D233" s="248" t="s">
        <v>244</v>
      </c>
      <c r="E233" s="249" t="s">
        <v>399</v>
      </c>
      <c r="F233" s="250" t="s">
        <v>400</v>
      </c>
      <c r="G233" s="251" t="s">
        <v>268</v>
      </c>
      <c r="H233" s="252">
        <v>1</v>
      </c>
      <c r="I233" s="253"/>
      <c r="J233" s="254">
        <f>ROUND(I233*H233,2)</f>
        <v>0</v>
      </c>
      <c r="K233" s="250" t="s">
        <v>134</v>
      </c>
      <c r="L233" s="255"/>
      <c r="M233" s="256" t="s">
        <v>35</v>
      </c>
      <c r="N233" s="257" t="s">
        <v>52</v>
      </c>
      <c r="O233" s="86"/>
      <c r="P233" s="215">
        <f>O233*H233</f>
        <v>0</v>
      </c>
      <c r="Q233" s="215">
        <v>0.111</v>
      </c>
      <c r="R233" s="215">
        <f>Q233*H233</f>
        <v>0.111</v>
      </c>
      <c r="S233" s="215">
        <v>0</v>
      </c>
      <c r="T233" s="216">
        <f>S233*H233</f>
        <v>0</v>
      </c>
      <c r="U233" s="40"/>
      <c r="V233" s="40"/>
      <c r="W233" s="40"/>
      <c r="X233" s="40"/>
      <c r="Y233" s="40"/>
      <c r="Z233" s="40"/>
      <c r="AA233" s="40"/>
      <c r="AB233" s="40"/>
      <c r="AC233" s="40"/>
      <c r="AD233" s="40"/>
      <c r="AE233" s="40"/>
      <c r="AR233" s="217" t="s">
        <v>182</v>
      </c>
      <c r="AT233" s="217" t="s">
        <v>244</v>
      </c>
      <c r="AU233" s="217" t="s">
        <v>21</v>
      </c>
      <c r="AY233" s="18" t="s">
        <v>128</v>
      </c>
      <c r="BE233" s="218">
        <f>IF(N233="základní",J233,0)</f>
        <v>0</v>
      </c>
      <c r="BF233" s="218">
        <f>IF(N233="snížená",J233,0)</f>
        <v>0</v>
      </c>
      <c r="BG233" s="218">
        <f>IF(N233="zákl. přenesená",J233,0)</f>
        <v>0</v>
      </c>
      <c r="BH233" s="218">
        <f>IF(N233="sníž. přenesená",J233,0)</f>
        <v>0</v>
      </c>
      <c r="BI233" s="218">
        <f>IF(N233="nulová",J233,0)</f>
        <v>0</v>
      </c>
      <c r="BJ233" s="18" t="s">
        <v>89</v>
      </c>
      <c r="BK233" s="218">
        <f>ROUND(I233*H233,2)</f>
        <v>0</v>
      </c>
      <c r="BL233" s="18" t="s">
        <v>135</v>
      </c>
      <c r="BM233" s="217" t="s">
        <v>401</v>
      </c>
    </row>
    <row r="234" s="2" customFormat="1" ht="16.5" customHeight="1">
      <c r="A234" s="40"/>
      <c r="B234" s="41"/>
      <c r="C234" s="206" t="s">
        <v>402</v>
      </c>
      <c r="D234" s="206" t="s">
        <v>130</v>
      </c>
      <c r="E234" s="207" t="s">
        <v>403</v>
      </c>
      <c r="F234" s="208" t="s">
        <v>404</v>
      </c>
      <c r="G234" s="209" t="s">
        <v>268</v>
      </c>
      <c r="H234" s="210">
        <v>1</v>
      </c>
      <c r="I234" s="211"/>
      <c r="J234" s="212">
        <f>ROUND(I234*H234,2)</f>
        <v>0</v>
      </c>
      <c r="K234" s="208" t="s">
        <v>134</v>
      </c>
      <c r="L234" s="46"/>
      <c r="M234" s="213" t="s">
        <v>35</v>
      </c>
      <c r="N234" s="214" t="s">
        <v>52</v>
      </c>
      <c r="O234" s="86"/>
      <c r="P234" s="215">
        <f>O234*H234</f>
        <v>0</v>
      </c>
      <c r="Q234" s="215">
        <v>0.02972</v>
      </c>
      <c r="R234" s="215">
        <f>Q234*H234</f>
        <v>0.02972</v>
      </c>
      <c r="S234" s="215">
        <v>0</v>
      </c>
      <c r="T234" s="216">
        <f>S234*H234</f>
        <v>0</v>
      </c>
      <c r="U234" s="40"/>
      <c r="V234" s="40"/>
      <c r="W234" s="40"/>
      <c r="X234" s="40"/>
      <c r="Y234" s="40"/>
      <c r="Z234" s="40"/>
      <c r="AA234" s="40"/>
      <c r="AB234" s="40"/>
      <c r="AC234" s="40"/>
      <c r="AD234" s="40"/>
      <c r="AE234" s="40"/>
      <c r="AR234" s="217" t="s">
        <v>135</v>
      </c>
      <c r="AT234" s="217" t="s">
        <v>130</v>
      </c>
      <c r="AU234" s="217" t="s">
        <v>21</v>
      </c>
      <c r="AY234" s="18" t="s">
        <v>128</v>
      </c>
      <c r="BE234" s="218">
        <f>IF(N234="základní",J234,0)</f>
        <v>0</v>
      </c>
      <c r="BF234" s="218">
        <f>IF(N234="snížená",J234,0)</f>
        <v>0</v>
      </c>
      <c r="BG234" s="218">
        <f>IF(N234="zákl. přenesená",J234,0)</f>
        <v>0</v>
      </c>
      <c r="BH234" s="218">
        <f>IF(N234="sníž. přenesená",J234,0)</f>
        <v>0</v>
      </c>
      <c r="BI234" s="218">
        <f>IF(N234="nulová",J234,0)</f>
        <v>0</v>
      </c>
      <c r="BJ234" s="18" t="s">
        <v>89</v>
      </c>
      <c r="BK234" s="218">
        <f>ROUND(I234*H234,2)</f>
        <v>0</v>
      </c>
      <c r="BL234" s="18" t="s">
        <v>135</v>
      </c>
      <c r="BM234" s="217" t="s">
        <v>405</v>
      </c>
    </row>
    <row r="235" s="2" customFormat="1">
      <c r="A235" s="40"/>
      <c r="B235" s="41"/>
      <c r="C235" s="42"/>
      <c r="D235" s="219" t="s">
        <v>137</v>
      </c>
      <c r="E235" s="42"/>
      <c r="F235" s="220" t="s">
        <v>406</v>
      </c>
      <c r="G235" s="42"/>
      <c r="H235" s="42"/>
      <c r="I235" s="221"/>
      <c r="J235" s="42"/>
      <c r="K235" s="42"/>
      <c r="L235" s="46"/>
      <c r="M235" s="222"/>
      <c r="N235" s="223"/>
      <c r="O235" s="86"/>
      <c r="P235" s="86"/>
      <c r="Q235" s="86"/>
      <c r="R235" s="86"/>
      <c r="S235" s="86"/>
      <c r="T235" s="87"/>
      <c r="U235" s="40"/>
      <c r="V235" s="40"/>
      <c r="W235" s="40"/>
      <c r="X235" s="40"/>
      <c r="Y235" s="40"/>
      <c r="Z235" s="40"/>
      <c r="AA235" s="40"/>
      <c r="AB235" s="40"/>
      <c r="AC235" s="40"/>
      <c r="AD235" s="40"/>
      <c r="AE235" s="40"/>
      <c r="AT235" s="18" t="s">
        <v>137</v>
      </c>
      <c r="AU235" s="18" t="s">
        <v>21</v>
      </c>
    </row>
    <row r="236" s="2" customFormat="1">
      <c r="A236" s="40"/>
      <c r="B236" s="41"/>
      <c r="C236" s="42"/>
      <c r="D236" s="226" t="s">
        <v>200</v>
      </c>
      <c r="E236" s="42"/>
      <c r="F236" s="247" t="s">
        <v>271</v>
      </c>
      <c r="G236" s="42"/>
      <c r="H236" s="42"/>
      <c r="I236" s="221"/>
      <c r="J236" s="42"/>
      <c r="K236" s="42"/>
      <c r="L236" s="46"/>
      <c r="M236" s="222"/>
      <c r="N236" s="223"/>
      <c r="O236" s="86"/>
      <c r="P236" s="86"/>
      <c r="Q236" s="86"/>
      <c r="R236" s="86"/>
      <c r="S236" s="86"/>
      <c r="T236" s="87"/>
      <c r="U236" s="40"/>
      <c r="V236" s="40"/>
      <c r="W236" s="40"/>
      <c r="X236" s="40"/>
      <c r="Y236" s="40"/>
      <c r="Z236" s="40"/>
      <c r="AA236" s="40"/>
      <c r="AB236" s="40"/>
      <c r="AC236" s="40"/>
      <c r="AD236" s="40"/>
      <c r="AE236" s="40"/>
      <c r="AT236" s="18" t="s">
        <v>200</v>
      </c>
      <c r="AU236" s="18" t="s">
        <v>21</v>
      </c>
    </row>
    <row r="237" s="2" customFormat="1" ht="16.5" customHeight="1">
      <c r="A237" s="40"/>
      <c r="B237" s="41"/>
      <c r="C237" s="248" t="s">
        <v>407</v>
      </c>
      <c r="D237" s="248" t="s">
        <v>244</v>
      </c>
      <c r="E237" s="249" t="s">
        <v>408</v>
      </c>
      <c r="F237" s="250" t="s">
        <v>409</v>
      </c>
      <c r="G237" s="251" t="s">
        <v>268</v>
      </c>
      <c r="H237" s="252">
        <v>1</v>
      </c>
      <c r="I237" s="253"/>
      <c r="J237" s="254">
        <f>ROUND(I237*H237,2)</f>
        <v>0</v>
      </c>
      <c r="K237" s="250" t="s">
        <v>134</v>
      </c>
      <c r="L237" s="255"/>
      <c r="M237" s="256" t="s">
        <v>35</v>
      </c>
      <c r="N237" s="257" t="s">
        <v>52</v>
      </c>
      <c r="O237" s="86"/>
      <c r="P237" s="215">
        <f>O237*H237</f>
        <v>0</v>
      </c>
      <c r="Q237" s="215">
        <v>0.089999999999999997</v>
      </c>
      <c r="R237" s="215">
        <f>Q237*H237</f>
        <v>0.089999999999999997</v>
      </c>
      <c r="S237" s="215">
        <v>0</v>
      </c>
      <c r="T237" s="216">
        <f>S237*H237</f>
        <v>0</v>
      </c>
      <c r="U237" s="40"/>
      <c r="V237" s="40"/>
      <c r="W237" s="40"/>
      <c r="X237" s="40"/>
      <c r="Y237" s="40"/>
      <c r="Z237" s="40"/>
      <c r="AA237" s="40"/>
      <c r="AB237" s="40"/>
      <c r="AC237" s="40"/>
      <c r="AD237" s="40"/>
      <c r="AE237" s="40"/>
      <c r="AR237" s="217" t="s">
        <v>182</v>
      </c>
      <c r="AT237" s="217" t="s">
        <v>244</v>
      </c>
      <c r="AU237" s="217" t="s">
        <v>21</v>
      </c>
      <c r="AY237" s="18" t="s">
        <v>128</v>
      </c>
      <c r="BE237" s="218">
        <f>IF(N237="základní",J237,0)</f>
        <v>0</v>
      </c>
      <c r="BF237" s="218">
        <f>IF(N237="snížená",J237,0)</f>
        <v>0</v>
      </c>
      <c r="BG237" s="218">
        <f>IF(N237="zákl. přenesená",J237,0)</f>
        <v>0</v>
      </c>
      <c r="BH237" s="218">
        <f>IF(N237="sníž. přenesená",J237,0)</f>
        <v>0</v>
      </c>
      <c r="BI237" s="218">
        <f>IF(N237="nulová",J237,0)</f>
        <v>0</v>
      </c>
      <c r="BJ237" s="18" t="s">
        <v>89</v>
      </c>
      <c r="BK237" s="218">
        <f>ROUND(I237*H237,2)</f>
        <v>0</v>
      </c>
      <c r="BL237" s="18" t="s">
        <v>135</v>
      </c>
      <c r="BM237" s="217" t="s">
        <v>410</v>
      </c>
    </row>
    <row r="238" s="2" customFormat="1" ht="16.5" customHeight="1">
      <c r="A238" s="40"/>
      <c r="B238" s="41"/>
      <c r="C238" s="206" t="s">
        <v>411</v>
      </c>
      <c r="D238" s="206" t="s">
        <v>130</v>
      </c>
      <c r="E238" s="207" t="s">
        <v>412</v>
      </c>
      <c r="F238" s="208" t="s">
        <v>413</v>
      </c>
      <c r="G238" s="209" t="s">
        <v>268</v>
      </c>
      <c r="H238" s="210">
        <v>1</v>
      </c>
      <c r="I238" s="211"/>
      <c r="J238" s="212">
        <f>ROUND(I238*H238,2)</f>
        <v>0</v>
      </c>
      <c r="K238" s="208" t="s">
        <v>134</v>
      </c>
      <c r="L238" s="46"/>
      <c r="M238" s="213" t="s">
        <v>35</v>
      </c>
      <c r="N238" s="214" t="s">
        <v>52</v>
      </c>
      <c r="O238" s="86"/>
      <c r="P238" s="215">
        <f>O238*H238</f>
        <v>0</v>
      </c>
      <c r="Q238" s="215">
        <v>0.21734000000000001</v>
      </c>
      <c r="R238" s="215">
        <f>Q238*H238</f>
        <v>0.21734000000000001</v>
      </c>
      <c r="S238" s="215">
        <v>0</v>
      </c>
      <c r="T238" s="216">
        <f>S238*H238</f>
        <v>0</v>
      </c>
      <c r="U238" s="40"/>
      <c r="V238" s="40"/>
      <c r="W238" s="40"/>
      <c r="X238" s="40"/>
      <c r="Y238" s="40"/>
      <c r="Z238" s="40"/>
      <c r="AA238" s="40"/>
      <c r="AB238" s="40"/>
      <c r="AC238" s="40"/>
      <c r="AD238" s="40"/>
      <c r="AE238" s="40"/>
      <c r="AR238" s="217" t="s">
        <v>135</v>
      </c>
      <c r="AT238" s="217" t="s">
        <v>130</v>
      </c>
      <c r="AU238" s="217" t="s">
        <v>21</v>
      </c>
      <c r="AY238" s="18" t="s">
        <v>128</v>
      </c>
      <c r="BE238" s="218">
        <f>IF(N238="základní",J238,0)</f>
        <v>0</v>
      </c>
      <c r="BF238" s="218">
        <f>IF(N238="snížená",J238,0)</f>
        <v>0</v>
      </c>
      <c r="BG238" s="218">
        <f>IF(N238="zákl. přenesená",J238,0)</f>
        <v>0</v>
      </c>
      <c r="BH238" s="218">
        <f>IF(N238="sníž. přenesená",J238,0)</f>
        <v>0</v>
      </c>
      <c r="BI238" s="218">
        <f>IF(N238="nulová",J238,0)</f>
        <v>0</v>
      </c>
      <c r="BJ238" s="18" t="s">
        <v>89</v>
      </c>
      <c r="BK238" s="218">
        <f>ROUND(I238*H238,2)</f>
        <v>0</v>
      </c>
      <c r="BL238" s="18" t="s">
        <v>135</v>
      </c>
      <c r="BM238" s="217" t="s">
        <v>414</v>
      </c>
    </row>
    <row r="239" s="2" customFormat="1">
      <c r="A239" s="40"/>
      <c r="B239" s="41"/>
      <c r="C239" s="42"/>
      <c r="D239" s="219" t="s">
        <v>137</v>
      </c>
      <c r="E239" s="42"/>
      <c r="F239" s="220" t="s">
        <v>415</v>
      </c>
      <c r="G239" s="42"/>
      <c r="H239" s="42"/>
      <c r="I239" s="221"/>
      <c r="J239" s="42"/>
      <c r="K239" s="42"/>
      <c r="L239" s="46"/>
      <c r="M239" s="222"/>
      <c r="N239" s="223"/>
      <c r="O239" s="86"/>
      <c r="P239" s="86"/>
      <c r="Q239" s="86"/>
      <c r="R239" s="86"/>
      <c r="S239" s="86"/>
      <c r="T239" s="87"/>
      <c r="U239" s="40"/>
      <c r="V239" s="40"/>
      <c r="W239" s="40"/>
      <c r="X239" s="40"/>
      <c r="Y239" s="40"/>
      <c r="Z239" s="40"/>
      <c r="AA239" s="40"/>
      <c r="AB239" s="40"/>
      <c r="AC239" s="40"/>
      <c r="AD239" s="40"/>
      <c r="AE239" s="40"/>
      <c r="AT239" s="18" t="s">
        <v>137</v>
      </c>
      <c r="AU239" s="18" t="s">
        <v>21</v>
      </c>
    </row>
    <row r="240" s="2" customFormat="1">
      <c r="A240" s="40"/>
      <c r="B240" s="41"/>
      <c r="C240" s="42"/>
      <c r="D240" s="226" t="s">
        <v>200</v>
      </c>
      <c r="E240" s="42"/>
      <c r="F240" s="247" t="s">
        <v>271</v>
      </c>
      <c r="G240" s="42"/>
      <c r="H240" s="42"/>
      <c r="I240" s="221"/>
      <c r="J240" s="42"/>
      <c r="K240" s="42"/>
      <c r="L240" s="46"/>
      <c r="M240" s="222"/>
      <c r="N240" s="223"/>
      <c r="O240" s="86"/>
      <c r="P240" s="86"/>
      <c r="Q240" s="86"/>
      <c r="R240" s="86"/>
      <c r="S240" s="86"/>
      <c r="T240" s="87"/>
      <c r="U240" s="40"/>
      <c r="V240" s="40"/>
      <c r="W240" s="40"/>
      <c r="X240" s="40"/>
      <c r="Y240" s="40"/>
      <c r="Z240" s="40"/>
      <c r="AA240" s="40"/>
      <c r="AB240" s="40"/>
      <c r="AC240" s="40"/>
      <c r="AD240" s="40"/>
      <c r="AE240" s="40"/>
      <c r="AT240" s="18" t="s">
        <v>200</v>
      </c>
      <c r="AU240" s="18" t="s">
        <v>21</v>
      </c>
    </row>
    <row r="241" s="2" customFormat="1" ht="16.5" customHeight="1">
      <c r="A241" s="40"/>
      <c r="B241" s="41"/>
      <c r="C241" s="248" t="s">
        <v>416</v>
      </c>
      <c r="D241" s="248" t="s">
        <v>244</v>
      </c>
      <c r="E241" s="249" t="s">
        <v>417</v>
      </c>
      <c r="F241" s="250" t="s">
        <v>418</v>
      </c>
      <c r="G241" s="251" t="s">
        <v>268</v>
      </c>
      <c r="H241" s="252">
        <v>1</v>
      </c>
      <c r="I241" s="253"/>
      <c r="J241" s="254">
        <f>ROUND(I241*H241,2)</f>
        <v>0</v>
      </c>
      <c r="K241" s="250" t="s">
        <v>134</v>
      </c>
      <c r="L241" s="255"/>
      <c r="M241" s="256" t="s">
        <v>35</v>
      </c>
      <c r="N241" s="257" t="s">
        <v>52</v>
      </c>
      <c r="O241" s="86"/>
      <c r="P241" s="215">
        <f>O241*H241</f>
        <v>0</v>
      </c>
      <c r="Q241" s="215">
        <v>0.050599999999999999</v>
      </c>
      <c r="R241" s="215">
        <f>Q241*H241</f>
        <v>0.050599999999999999</v>
      </c>
      <c r="S241" s="215">
        <v>0</v>
      </c>
      <c r="T241" s="216">
        <f>S241*H241</f>
        <v>0</v>
      </c>
      <c r="U241" s="40"/>
      <c r="V241" s="40"/>
      <c r="W241" s="40"/>
      <c r="X241" s="40"/>
      <c r="Y241" s="40"/>
      <c r="Z241" s="40"/>
      <c r="AA241" s="40"/>
      <c r="AB241" s="40"/>
      <c r="AC241" s="40"/>
      <c r="AD241" s="40"/>
      <c r="AE241" s="40"/>
      <c r="AR241" s="217" t="s">
        <v>182</v>
      </c>
      <c r="AT241" s="217" t="s">
        <v>244</v>
      </c>
      <c r="AU241" s="217" t="s">
        <v>21</v>
      </c>
      <c r="AY241" s="18" t="s">
        <v>128</v>
      </c>
      <c r="BE241" s="218">
        <f>IF(N241="základní",J241,0)</f>
        <v>0</v>
      </c>
      <c r="BF241" s="218">
        <f>IF(N241="snížená",J241,0)</f>
        <v>0</v>
      </c>
      <c r="BG241" s="218">
        <f>IF(N241="zákl. přenesená",J241,0)</f>
        <v>0</v>
      </c>
      <c r="BH241" s="218">
        <f>IF(N241="sníž. přenesená",J241,0)</f>
        <v>0</v>
      </c>
      <c r="BI241" s="218">
        <f>IF(N241="nulová",J241,0)</f>
        <v>0</v>
      </c>
      <c r="BJ241" s="18" t="s">
        <v>89</v>
      </c>
      <c r="BK241" s="218">
        <f>ROUND(I241*H241,2)</f>
        <v>0</v>
      </c>
      <c r="BL241" s="18" t="s">
        <v>135</v>
      </c>
      <c r="BM241" s="217" t="s">
        <v>419</v>
      </c>
    </row>
    <row r="242" s="2" customFormat="1">
      <c r="A242" s="40"/>
      <c r="B242" s="41"/>
      <c r="C242" s="42"/>
      <c r="D242" s="226" t="s">
        <v>200</v>
      </c>
      <c r="E242" s="42"/>
      <c r="F242" s="247" t="s">
        <v>420</v>
      </c>
      <c r="G242" s="42"/>
      <c r="H242" s="42"/>
      <c r="I242" s="221"/>
      <c r="J242" s="42"/>
      <c r="K242" s="42"/>
      <c r="L242" s="46"/>
      <c r="M242" s="222"/>
      <c r="N242" s="223"/>
      <c r="O242" s="86"/>
      <c r="P242" s="86"/>
      <c r="Q242" s="86"/>
      <c r="R242" s="86"/>
      <c r="S242" s="86"/>
      <c r="T242" s="87"/>
      <c r="U242" s="40"/>
      <c r="V242" s="40"/>
      <c r="W242" s="40"/>
      <c r="X242" s="40"/>
      <c r="Y242" s="40"/>
      <c r="Z242" s="40"/>
      <c r="AA242" s="40"/>
      <c r="AB242" s="40"/>
      <c r="AC242" s="40"/>
      <c r="AD242" s="40"/>
      <c r="AE242" s="40"/>
      <c r="AT242" s="18" t="s">
        <v>200</v>
      </c>
      <c r="AU242" s="18" t="s">
        <v>21</v>
      </c>
    </row>
    <row r="243" s="2" customFormat="1" ht="16.5" customHeight="1">
      <c r="A243" s="40"/>
      <c r="B243" s="41"/>
      <c r="C243" s="248" t="s">
        <v>421</v>
      </c>
      <c r="D243" s="248" t="s">
        <v>244</v>
      </c>
      <c r="E243" s="249" t="s">
        <v>422</v>
      </c>
      <c r="F243" s="250" t="s">
        <v>423</v>
      </c>
      <c r="G243" s="251" t="s">
        <v>268</v>
      </c>
      <c r="H243" s="252">
        <v>1</v>
      </c>
      <c r="I243" s="253"/>
      <c r="J243" s="254">
        <f>ROUND(I243*H243,2)</f>
        <v>0</v>
      </c>
      <c r="K243" s="250" t="s">
        <v>134</v>
      </c>
      <c r="L243" s="255"/>
      <c r="M243" s="256" t="s">
        <v>35</v>
      </c>
      <c r="N243" s="257" t="s">
        <v>52</v>
      </c>
      <c r="O243" s="86"/>
      <c r="P243" s="215">
        <f>O243*H243</f>
        <v>0</v>
      </c>
      <c r="Q243" s="215">
        <v>0.0085000000000000006</v>
      </c>
      <c r="R243" s="215">
        <f>Q243*H243</f>
        <v>0.0085000000000000006</v>
      </c>
      <c r="S243" s="215">
        <v>0</v>
      </c>
      <c r="T243" s="216">
        <f>S243*H243</f>
        <v>0</v>
      </c>
      <c r="U243" s="40"/>
      <c r="V243" s="40"/>
      <c r="W243" s="40"/>
      <c r="X243" s="40"/>
      <c r="Y243" s="40"/>
      <c r="Z243" s="40"/>
      <c r="AA243" s="40"/>
      <c r="AB243" s="40"/>
      <c r="AC243" s="40"/>
      <c r="AD243" s="40"/>
      <c r="AE243" s="40"/>
      <c r="AR243" s="217" t="s">
        <v>182</v>
      </c>
      <c r="AT243" s="217" t="s">
        <v>244</v>
      </c>
      <c r="AU243" s="217" t="s">
        <v>21</v>
      </c>
      <c r="AY243" s="18" t="s">
        <v>128</v>
      </c>
      <c r="BE243" s="218">
        <f>IF(N243="základní",J243,0)</f>
        <v>0</v>
      </c>
      <c r="BF243" s="218">
        <f>IF(N243="snížená",J243,0)</f>
        <v>0</v>
      </c>
      <c r="BG243" s="218">
        <f>IF(N243="zákl. přenesená",J243,0)</f>
        <v>0</v>
      </c>
      <c r="BH243" s="218">
        <f>IF(N243="sníž. přenesená",J243,0)</f>
        <v>0</v>
      </c>
      <c r="BI243" s="218">
        <f>IF(N243="nulová",J243,0)</f>
        <v>0</v>
      </c>
      <c r="BJ243" s="18" t="s">
        <v>89</v>
      </c>
      <c r="BK243" s="218">
        <f>ROUND(I243*H243,2)</f>
        <v>0</v>
      </c>
      <c r="BL243" s="18" t="s">
        <v>135</v>
      </c>
      <c r="BM243" s="217" t="s">
        <v>424</v>
      </c>
    </row>
    <row r="244" s="12" customFormat="1" ht="22.8" customHeight="1">
      <c r="A244" s="12"/>
      <c r="B244" s="190"/>
      <c r="C244" s="191"/>
      <c r="D244" s="192" t="s">
        <v>80</v>
      </c>
      <c r="E244" s="204" t="s">
        <v>189</v>
      </c>
      <c r="F244" s="204" t="s">
        <v>425</v>
      </c>
      <c r="G244" s="191"/>
      <c r="H244" s="191"/>
      <c r="I244" s="194"/>
      <c r="J244" s="205">
        <f>BK244</f>
        <v>0</v>
      </c>
      <c r="K244" s="191"/>
      <c r="L244" s="196"/>
      <c r="M244" s="197"/>
      <c r="N244" s="198"/>
      <c r="O244" s="198"/>
      <c r="P244" s="199">
        <f>SUM(P245:P308)</f>
        <v>0</v>
      </c>
      <c r="Q244" s="198"/>
      <c r="R244" s="199">
        <f>SUM(R245:R308)</f>
        <v>24.819877200000001</v>
      </c>
      <c r="S244" s="198"/>
      <c r="T244" s="200">
        <f>SUM(T245:T308)</f>
        <v>0.25124999999999997</v>
      </c>
      <c r="U244" s="12"/>
      <c r="V244" s="12"/>
      <c r="W244" s="12"/>
      <c r="X244" s="12"/>
      <c r="Y244" s="12"/>
      <c r="Z244" s="12"/>
      <c r="AA244" s="12"/>
      <c r="AB244" s="12"/>
      <c r="AC244" s="12"/>
      <c r="AD244" s="12"/>
      <c r="AE244" s="12"/>
      <c r="AR244" s="201" t="s">
        <v>89</v>
      </c>
      <c r="AT244" s="202" t="s">
        <v>80</v>
      </c>
      <c r="AU244" s="202" t="s">
        <v>89</v>
      </c>
      <c r="AY244" s="201" t="s">
        <v>128</v>
      </c>
      <c r="BK244" s="203">
        <f>SUM(BK245:BK308)</f>
        <v>0</v>
      </c>
    </row>
    <row r="245" s="2" customFormat="1" ht="16.5" customHeight="1">
      <c r="A245" s="40"/>
      <c r="B245" s="41"/>
      <c r="C245" s="206" t="s">
        <v>426</v>
      </c>
      <c r="D245" s="206" t="s">
        <v>130</v>
      </c>
      <c r="E245" s="207" t="s">
        <v>427</v>
      </c>
      <c r="F245" s="208" t="s">
        <v>428</v>
      </c>
      <c r="G245" s="209" t="s">
        <v>268</v>
      </c>
      <c r="H245" s="210">
        <v>11</v>
      </c>
      <c r="I245" s="211"/>
      <c r="J245" s="212">
        <f>ROUND(I245*H245,2)</f>
        <v>0</v>
      </c>
      <c r="K245" s="208" t="s">
        <v>134</v>
      </c>
      <c r="L245" s="46"/>
      <c r="M245" s="213" t="s">
        <v>35</v>
      </c>
      <c r="N245" s="214" t="s">
        <v>52</v>
      </c>
      <c r="O245" s="86"/>
      <c r="P245" s="215">
        <f>O245*H245</f>
        <v>0</v>
      </c>
      <c r="Q245" s="215">
        <v>1.0000000000000001E-05</v>
      </c>
      <c r="R245" s="215">
        <f>Q245*H245</f>
        <v>0.00011</v>
      </c>
      <c r="S245" s="215">
        <v>0</v>
      </c>
      <c r="T245" s="216">
        <f>S245*H245</f>
        <v>0</v>
      </c>
      <c r="U245" s="40"/>
      <c r="V245" s="40"/>
      <c r="W245" s="40"/>
      <c r="X245" s="40"/>
      <c r="Y245" s="40"/>
      <c r="Z245" s="40"/>
      <c r="AA245" s="40"/>
      <c r="AB245" s="40"/>
      <c r="AC245" s="40"/>
      <c r="AD245" s="40"/>
      <c r="AE245" s="40"/>
      <c r="AR245" s="217" t="s">
        <v>135</v>
      </c>
      <c r="AT245" s="217" t="s">
        <v>130</v>
      </c>
      <c r="AU245" s="217" t="s">
        <v>21</v>
      </c>
      <c r="AY245" s="18" t="s">
        <v>128</v>
      </c>
      <c r="BE245" s="218">
        <f>IF(N245="základní",J245,0)</f>
        <v>0</v>
      </c>
      <c r="BF245" s="218">
        <f>IF(N245="snížená",J245,0)</f>
        <v>0</v>
      </c>
      <c r="BG245" s="218">
        <f>IF(N245="zákl. přenesená",J245,0)</f>
        <v>0</v>
      </c>
      <c r="BH245" s="218">
        <f>IF(N245="sníž. přenesená",J245,0)</f>
        <v>0</v>
      </c>
      <c r="BI245" s="218">
        <f>IF(N245="nulová",J245,0)</f>
        <v>0</v>
      </c>
      <c r="BJ245" s="18" t="s">
        <v>89</v>
      </c>
      <c r="BK245" s="218">
        <f>ROUND(I245*H245,2)</f>
        <v>0</v>
      </c>
      <c r="BL245" s="18" t="s">
        <v>135</v>
      </c>
      <c r="BM245" s="217" t="s">
        <v>429</v>
      </c>
    </row>
    <row r="246" s="2" customFormat="1">
      <c r="A246" s="40"/>
      <c r="B246" s="41"/>
      <c r="C246" s="42"/>
      <c r="D246" s="219" t="s">
        <v>137</v>
      </c>
      <c r="E246" s="42"/>
      <c r="F246" s="220" t="s">
        <v>430</v>
      </c>
      <c r="G246" s="42"/>
      <c r="H246" s="42"/>
      <c r="I246" s="221"/>
      <c r="J246" s="42"/>
      <c r="K246" s="42"/>
      <c r="L246" s="46"/>
      <c r="M246" s="222"/>
      <c r="N246" s="223"/>
      <c r="O246" s="86"/>
      <c r="P246" s="86"/>
      <c r="Q246" s="86"/>
      <c r="R246" s="86"/>
      <c r="S246" s="86"/>
      <c r="T246" s="87"/>
      <c r="U246" s="40"/>
      <c r="V246" s="40"/>
      <c r="W246" s="40"/>
      <c r="X246" s="40"/>
      <c r="Y246" s="40"/>
      <c r="Z246" s="40"/>
      <c r="AA246" s="40"/>
      <c r="AB246" s="40"/>
      <c r="AC246" s="40"/>
      <c r="AD246" s="40"/>
      <c r="AE246" s="40"/>
      <c r="AT246" s="18" t="s">
        <v>137</v>
      </c>
      <c r="AU246" s="18" t="s">
        <v>21</v>
      </c>
    </row>
    <row r="247" s="13" customFormat="1">
      <c r="A247" s="13"/>
      <c r="B247" s="224"/>
      <c r="C247" s="225"/>
      <c r="D247" s="226" t="s">
        <v>139</v>
      </c>
      <c r="E247" s="227" t="s">
        <v>35</v>
      </c>
      <c r="F247" s="228" t="s">
        <v>431</v>
      </c>
      <c r="G247" s="225"/>
      <c r="H247" s="229">
        <v>6</v>
      </c>
      <c r="I247" s="230"/>
      <c r="J247" s="225"/>
      <c r="K247" s="225"/>
      <c r="L247" s="231"/>
      <c r="M247" s="232"/>
      <c r="N247" s="233"/>
      <c r="O247" s="233"/>
      <c r="P247" s="233"/>
      <c r="Q247" s="233"/>
      <c r="R247" s="233"/>
      <c r="S247" s="233"/>
      <c r="T247" s="234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T247" s="235" t="s">
        <v>139</v>
      </c>
      <c r="AU247" s="235" t="s">
        <v>21</v>
      </c>
      <c r="AV247" s="13" t="s">
        <v>21</v>
      </c>
      <c r="AW247" s="13" t="s">
        <v>41</v>
      </c>
      <c r="AX247" s="13" t="s">
        <v>81</v>
      </c>
      <c r="AY247" s="235" t="s">
        <v>128</v>
      </c>
    </row>
    <row r="248" s="13" customFormat="1">
      <c r="A248" s="13"/>
      <c r="B248" s="224"/>
      <c r="C248" s="225"/>
      <c r="D248" s="226" t="s">
        <v>139</v>
      </c>
      <c r="E248" s="227" t="s">
        <v>35</v>
      </c>
      <c r="F248" s="228" t="s">
        <v>432</v>
      </c>
      <c r="G248" s="225"/>
      <c r="H248" s="229">
        <v>5</v>
      </c>
      <c r="I248" s="230"/>
      <c r="J248" s="225"/>
      <c r="K248" s="225"/>
      <c r="L248" s="231"/>
      <c r="M248" s="232"/>
      <c r="N248" s="233"/>
      <c r="O248" s="233"/>
      <c r="P248" s="233"/>
      <c r="Q248" s="233"/>
      <c r="R248" s="233"/>
      <c r="S248" s="233"/>
      <c r="T248" s="234"/>
      <c r="U248" s="13"/>
      <c r="V248" s="13"/>
      <c r="W248" s="13"/>
      <c r="X248" s="13"/>
      <c r="Y248" s="13"/>
      <c r="Z248" s="13"/>
      <c r="AA248" s="13"/>
      <c r="AB248" s="13"/>
      <c r="AC248" s="13"/>
      <c r="AD248" s="13"/>
      <c r="AE248" s="13"/>
      <c r="AT248" s="235" t="s">
        <v>139</v>
      </c>
      <c r="AU248" s="235" t="s">
        <v>21</v>
      </c>
      <c r="AV248" s="13" t="s">
        <v>21</v>
      </c>
      <c r="AW248" s="13" t="s">
        <v>41</v>
      </c>
      <c r="AX248" s="13" t="s">
        <v>81</v>
      </c>
      <c r="AY248" s="235" t="s">
        <v>128</v>
      </c>
    </row>
    <row r="249" s="14" customFormat="1">
      <c r="A249" s="14"/>
      <c r="B249" s="236"/>
      <c r="C249" s="237"/>
      <c r="D249" s="226" t="s">
        <v>139</v>
      </c>
      <c r="E249" s="238" t="s">
        <v>35</v>
      </c>
      <c r="F249" s="239" t="s">
        <v>166</v>
      </c>
      <c r="G249" s="237"/>
      <c r="H249" s="240">
        <v>11</v>
      </c>
      <c r="I249" s="241"/>
      <c r="J249" s="237"/>
      <c r="K249" s="237"/>
      <c r="L249" s="242"/>
      <c r="M249" s="243"/>
      <c r="N249" s="244"/>
      <c r="O249" s="244"/>
      <c r="P249" s="244"/>
      <c r="Q249" s="244"/>
      <c r="R249" s="244"/>
      <c r="S249" s="244"/>
      <c r="T249" s="245"/>
      <c r="U249" s="14"/>
      <c r="V249" s="14"/>
      <c r="W249" s="14"/>
      <c r="X249" s="14"/>
      <c r="Y249" s="14"/>
      <c r="Z249" s="14"/>
      <c r="AA249" s="14"/>
      <c r="AB249" s="14"/>
      <c r="AC249" s="14"/>
      <c r="AD249" s="14"/>
      <c r="AE249" s="14"/>
      <c r="AT249" s="246" t="s">
        <v>139</v>
      </c>
      <c r="AU249" s="246" t="s">
        <v>21</v>
      </c>
      <c r="AV249" s="14" t="s">
        <v>135</v>
      </c>
      <c r="AW249" s="14" t="s">
        <v>41</v>
      </c>
      <c r="AX249" s="14" t="s">
        <v>89</v>
      </c>
      <c r="AY249" s="246" t="s">
        <v>128</v>
      </c>
    </row>
    <row r="250" s="2" customFormat="1" ht="16.5" customHeight="1">
      <c r="A250" s="40"/>
      <c r="B250" s="41"/>
      <c r="C250" s="248" t="s">
        <v>433</v>
      </c>
      <c r="D250" s="248" t="s">
        <v>244</v>
      </c>
      <c r="E250" s="249" t="s">
        <v>434</v>
      </c>
      <c r="F250" s="250" t="s">
        <v>435</v>
      </c>
      <c r="G250" s="251" t="s">
        <v>268</v>
      </c>
      <c r="H250" s="252">
        <v>2</v>
      </c>
      <c r="I250" s="253"/>
      <c r="J250" s="254">
        <f>ROUND(I250*H250,2)</f>
        <v>0</v>
      </c>
      <c r="K250" s="250" t="s">
        <v>134</v>
      </c>
      <c r="L250" s="255"/>
      <c r="M250" s="256" t="s">
        <v>35</v>
      </c>
      <c r="N250" s="257" t="s">
        <v>52</v>
      </c>
      <c r="O250" s="86"/>
      <c r="P250" s="215">
        <f>O250*H250</f>
        <v>0</v>
      </c>
      <c r="Q250" s="215">
        <v>0.0016999999999999999</v>
      </c>
      <c r="R250" s="215">
        <f>Q250*H250</f>
        <v>0.0033999999999999998</v>
      </c>
      <c r="S250" s="215">
        <v>0</v>
      </c>
      <c r="T250" s="216">
        <f>S250*H250</f>
        <v>0</v>
      </c>
      <c r="U250" s="40"/>
      <c r="V250" s="40"/>
      <c r="W250" s="40"/>
      <c r="X250" s="40"/>
      <c r="Y250" s="40"/>
      <c r="Z250" s="40"/>
      <c r="AA250" s="40"/>
      <c r="AB250" s="40"/>
      <c r="AC250" s="40"/>
      <c r="AD250" s="40"/>
      <c r="AE250" s="40"/>
      <c r="AR250" s="217" t="s">
        <v>182</v>
      </c>
      <c r="AT250" s="217" t="s">
        <v>244</v>
      </c>
      <c r="AU250" s="217" t="s">
        <v>21</v>
      </c>
      <c r="AY250" s="18" t="s">
        <v>128</v>
      </c>
      <c r="BE250" s="218">
        <f>IF(N250="základní",J250,0)</f>
        <v>0</v>
      </c>
      <c r="BF250" s="218">
        <f>IF(N250="snížená",J250,0)</f>
        <v>0</v>
      </c>
      <c r="BG250" s="218">
        <f>IF(N250="zákl. přenesená",J250,0)</f>
        <v>0</v>
      </c>
      <c r="BH250" s="218">
        <f>IF(N250="sníž. přenesená",J250,0)</f>
        <v>0</v>
      </c>
      <c r="BI250" s="218">
        <f>IF(N250="nulová",J250,0)</f>
        <v>0</v>
      </c>
      <c r="BJ250" s="18" t="s">
        <v>89</v>
      </c>
      <c r="BK250" s="218">
        <f>ROUND(I250*H250,2)</f>
        <v>0</v>
      </c>
      <c r="BL250" s="18" t="s">
        <v>135</v>
      </c>
      <c r="BM250" s="217" t="s">
        <v>436</v>
      </c>
    </row>
    <row r="251" s="13" customFormat="1">
      <c r="A251" s="13"/>
      <c r="B251" s="224"/>
      <c r="C251" s="225"/>
      <c r="D251" s="226" t="s">
        <v>139</v>
      </c>
      <c r="E251" s="227" t="s">
        <v>35</v>
      </c>
      <c r="F251" s="228" t="s">
        <v>437</v>
      </c>
      <c r="G251" s="225"/>
      <c r="H251" s="229">
        <v>2</v>
      </c>
      <c r="I251" s="230"/>
      <c r="J251" s="225"/>
      <c r="K251" s="225"/>
      <c r="L251" s="231"/>
      <c r="M251" s="232"/>
      <c r="N251" s="233"/>
      <c r="O251" s="233"/>
      <c r="P251" s="233"/>
      <c r="Q251" s="233"/>
      <c r="R251" s="233"/>
      <c r="S251" s="233"/>
      <c r="T251" s="234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  <c r="AE251" s="13"/>
      <c r="AT251" s="235" t="s">
        <v>139</v>
      </c>
      <c r="AU251" s="235" t="s">
        <v>21</v>
      </c>
      <c r="AV251" s="13" t="s">
        <v>21</v>
      </c>
      <c r="AW251" s="13" t="s">
        <v>41</v>
      </c>
      <c r="AX251" s="13" t="s">
        <v>89</v>
      </c>
      <c r="AY251" s="235" t="s">
        <v>128</v>
      </c>
    </row>
    <row r="252" s="2" customFormat="1" ht="16.5" customHeight="1">
      <c r="A252" s="40"/>
      <c r="B252" s="41"/>
      <c r="C252" s="248" t="s">
        <v>438</v>
      </c>
      <c r="D252" s="248" t="s">
        <v>244</v>
      </c>
      <c r="E252" s="249" t="s">
        <v>439</v>
      </c>
      <c r="F252" s="250" t="s">
        <v>440</v>
      </c>
      <c r="G252" s="251" t="s">
        <v>268</v>
      </c>
      <c r="H252" s="252">
        <v>1</v>
      </c>
      <c r="I252" s="253"/>
      <c r="J252" s="254">
        <f>ROUND(I252*H252,2)</f>
        <v>0</v>
      </c>
      <c r="K252" s="250" t="s">
        <v>134</v>
      </c>
      <c r="L252" s="255"/>
      <c r="M252" s="256" t="s">
        <v>35</v>
      </c>
      <c r="N252" s="257" t="s">
        <v>52</v>
      </c>
      <c r="O252" s="86"/>
      <c r="P252" s="215">
        <f>O252*H252</f>
        <v>0</v>
      </c>
      <c r="Q252" s="215">
        <v>0.00089999999999999998</v>
      </c>
      <c r="R252" s="215">
        <f>Q252*H252</f>
        <v>0.00089999999999999998</v>
      </c>
      <c r="S252" s="215">
        <v>0</v>
      </c>
      <c r="T252" s="216">
        <f>S252*H252</f>
        <v>0</v>
      </c>
      <c r="U252" s="40"/>
      <c r="V252" s="40"/>
      <c r="W252" s="40"/>
      <c r="X252" s="40"/>
      <c r="Y252" s="40"/>
      <c r="Z252" s="40"/>
      <c r="AA252" s="40"/>
      <c r="AB252" s="40"/>
      <c r="AC252" s="40"/>
      <c r="AD252" s="40"/>
      <c r="AE252" s="40"/>
      <c r="AR252" s="217" t="s">
        <v>182</v>
      </c>
      <c r="AT252" s="217" t="s">
        <v>244</v>
      </c>
      <c r="AU252" s="217" t="s">
        <v>21</v>
      </c>
      <c r="AY252" s="18" t="s">
        <v>128</v>
      </c>
      <c r="BE252" s="218">
        <f>IF(N252="základní",J252,0)</f>
        <v>0</v>
      </c>
      <c r="BF252" s="218">
        <f>IF(N252="snížená",J252,0)</f>
        <v>0</v>
      </c>
      <c r="BG252" s="218">
        <f>IF(N252="zákl. přenesená",J252,0)</f>
        <v>0</v>
      </c>
      <c r="BH252" s="218">
        <f>IF(N252="sníž. přenesená",J252,0)</f>
        <v>0</v>
      </c>
      <c r="BI252" s="218">
        <f>IF(N252="nulová",J252,0)</f>
        <v>0</v>
      </c>
      <c r="BJ252" s="18" t="s">
        <v>89</v>
      </c>
      <c r="BK252" s="218">
        <f>ROUND(I252*H252,2)</f>
        <v>0</v>
      </c>
      <c r="BL252" s="18" t="s">
        <v>135</v>
      </c>
      <c r="BM252" s="217" t="s">
        <v>441</v>
      </c>
    </row>
    <row r="253" s="13" customFormat="1">
      <c r="A253" s="13"/>
      <c r="B253" s="224"/>
      <c r="C253" s="225"/>
      <c r="D253" s="226" t="s">
        <v>139</v>
      </c>
      <c r="E253" s="227" t="s">
        <v>35</v>
      </c>
      <c r="F253" s="228" t="s">
        <v>442</v>
      </c>
      <c r="G253" s="225"/>
      <c r="H253" s="229">
        <v>1</v>
      </c>
      <c r="I253" s="230"/>
      <c r="J253" s="225"/>
      <c r="K253" s="225"/>
      <c r="L253" s="231"/>
      <c r="M253" s="232"/>
      <c r="N253" s="233"/>
      <c r="O253" s="233"/>
      <c r="P253" s="233"/>
      <c r="Q253" s="233"/>
      <c r="R253" s="233"/>
      <c r="S253" s="233"/>
      <c r="T253" s="234"/>
      <c r="U253" s="13"/>
      <c r="V253" s="13"/>
      <c r="W253" s="13"/>
      <c r="X253" s="13"/>
      <c r="Y253" s="13"/>
      <c r="Z253" s="13"/>
      <c r="AA253" s="13"/>
      <c r="AB253" s="13"/>
      <c r="AC253" s="13"/>
      <c r="AD253" s="13"/>
      <c r="AE253" s="13"/>
      <c r="AT253" s="235" t="s">
        <v>139</v>
      </c>
      <c r="AU253" s="235" t="s">
        <v>21</v>
      </c>
      <c r="AV253" s="13" t="s">
        <v>21</v>
      </c>
      <c r="AW253" s="13" t="s">
        <v>41</v>
      </c>
      <c r="AX253" s="13" t="s">
        <v>89</v>
      </c>
      <c r="AY253" s="235" t="s">
        <v>128</v>
      </c>
    </row>
    <row r="254" s="2" customFormat="1" ht="16.5" customHeight="1">
      <c r="A254" s="40"/>
      <c r="B254" s="41"/>
      <c r="C254" s="248" t="s">
        <v>443</v>
      </c>
      <c r="D254" s="248" t="s">
        <v>244</v>
      </c>
      <c r="E254" s="249" t="s">
        <v>444</v>
      </c>
      <c r="F254" s="250" t="s">
        <v>445</v>
      </c>
      <c r="G254" s="251" t="s">
        <v>268</v>
      </c>
      <c r="H254" s="252">
        <v>2</v>
      </c>
      <c r="I254" s="253"/>
      <c r="J254" s="254">
        <f>ROUND(I254*H254,2)</f>
        <v>0</v>
      </c>
      <c r="K254" s="250" t="s">
        <v>134</v>
      </c>
      <c r="L254" s="255"/>
      <c r="M254" s="256" t="s">
        <v>35</v>
      </c>
      <c r="N254" s="257" t="s">
        <v>52</v>
      </c>
      <c r="O254" s="86"/>
      <c r="P254" s="215">
        <f>O254*H254</f>
        <v>0</v>
      </c>
      <c r="Q254" s="215">
        <v>0.0035000000000000001</v>
      </c>
      <c r="R254" s="215">
        <f>Q254*H254</f>
        <v>0.0070000000000000001</v>
      </c>
      <c r="S254" s="215">
        <v>0</v>
      </c>
      <c r="T254" s="216">
        <f>S254*H254</f>
        <v>0</v>
      </c>
      <c r="U254" s="40"/>
      <c r="V254" s="40"/>
      <c r="W254" s="40"/>
      <c r="X254" s="40"/>
      <c r="Y254" s="40"/>
      <c r="Z254" s="40"/>
      <c r="AA254" s="40"/>
      <c r="AB254" s="40"/>
      <c r="AC254" s="40"/>
      <c r="AD254" s="40"/>
      <c r="AE254" s="40"/>
      <c r="AR254" s="217" t="s">
        <v>182</v>
      </c>
      <c r="AT254" s="217" t="s">
        <v>244</v>
      </c>
      <c r="AU254" s="217" t="s">
        <v>21</v>
      </c>
      <c r="AY254" s="18" t="s">
        <v>128</v>
      </c>
      <c r="BE254" s="218">
        <f>IF(N254="základní",J254,0)</f>
        <v>0</v>
      </c>
      <c r="BF254" s="218">
        <f>IF(N254="snížená",J254,0)</f>
        <v>0</v>
      </c>
      <c r="BG254" s="218">
        <f>IF(N254="zákl. přenesená",J254,0)</f>
        <v>0</v>
      </c>
      <c r="BH254" s="218">
        <f>IF(N254="sníž. přenesená",J254,0)</f>
        <v>0</v>
      </c>
      <c r="BI254" s="218">
        <f>IF(N254="nulová",J254,0)</f>
        <v>0</v>
      </c>
      <c r="BJ254" s="18" t="s">
        <v>89</v>
      </c>
      <c r="BK254" s="218">
        <f>ROUND(I254*H254,2)</f>
        <v>0</v>
      </c>
      <c r="BL254" s="18" t="s">
        <v>135</v>
      </c>
      <c r="BM254" s="217" t="s">
        <v>446</v>
      </c>
    </row>
    <row r="255" s="13" customFormat="1">
      <c r="A255" s="13"/>
      <c r="B255" s="224"/>
      <c r="C255" s="225"/>
      <c r="D255" s="226" t="s">
        <v>139</v>
      </c>
      <c r="E255" s="227" t="s">
        <v>35</v>
      </c>
      <c r="F255" s="228" t="s">
        <v>447</v>
      </c>
      <c r="G255" s="225"/>
      <c r="H255" s="229">
        <v>1</v>
      </c>
      <c r="I255" s="230"/>
      <c r="J255" s="225"/>
      <c r="K255" s="225"/>
      <c r="L255" s="231"/>
      <c r="M255" s="232"/>
      <c r="N255" s="233"/>
      <c r="O255" s="233"/>
      <c r="P255" s="233"/>
      <c r="Q255" s="233"/>
      <c r="R255" s="233"/>
      <c r="S255" s="233"/>
      <c r="T255" s="234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  <c r="AE255" s="13"/>
      <c r="AT255" s="235" t="s">
        <v>139</v>
      </c>
      <c r="AU255" s="235" t="s">
        <v>21</v>
      </c>
      <c r="AV255" s="13" t="s">
        <v>21</v>
      </c>
      <c r="AW255" s="13" t="s">
        <v>41</v>
      </c>
      <c r="AX255" s="13" t="s">
        <v>81</v>
      </c>
      <c r="AY255" s="235" t="s">
        <v>128</v>
      </c>
    </row>
    <row r="256" s="13" customFormat="1">
      <c r="A256" s="13"/>
      <c r="B256" s="224"/>
      <c r="C256" s="225"/>
      <c r="D256" s="226" t="s">
        <v>139</v>
      </c>
      <c r="E256" s="227" t="s">
        <v>35</v>
      </c>
      <c r="F256" s="228" t="s">
        <v>448</v>
      </c>
      <c r="G256" s="225"/>
      <c r="H256" s="229">
        <v>1</v>
      </c>
      <c r="I256" s="230"/>
      <c r="J256" s="225"/>
      <c r="K256" s="225"/>
      <c r="L256" s="231"/>
      <c r="M256" s="232"/>
      <c r="N256" s="233"/>
      <c r="O256" s="233"/>
      <c r="P256" s="233"/>
      <c r="Q256" s="233"/>
      <c r="R256" s="233"/>
      <c r="S256" s="233"/>
      <c r="T256" s="234"/>
      <c r="U256" s="13"/>
      <c r="V256" s="13"/>
      <c r="W256" s="13"/>
      <c r="X256" s="13"/>
      <c r="Y256" s="13"/>
      <c r="Z256" s="13"/>
      <c r="AA256" s="13"/>
      <c r="AB256" s="13"/>
      <c r="AC256" s="13"/>
      <c r="AD256" s="13"/>
      <c r="AE256" s="13"/>
      <c r="AT256" s="235" t="s">
        <v>139</v>
      </c>
      <c r="AU256" s="235" t="s">
        <v>21</v>
      </c>
      <c r="AV256" s="13" t="s">
        <v>21</v>
      </c>
      <c r="AW256" s="13" t="s">
        <v>41</v>
      </c>
      <c r="AX256" s="13" t="s">
        <v>81</v>
      </c>
      <c r="AY256" s="235" t="s">
        <v>128</v>
      </c>
    </row>
    <row r="257" s="14" customFormat="1">
      <c r="A257" s="14"/>
      <c r="B257" s="236"/>
      <c r="C257" s="237"/>
      <c r="D257" s="226" t="s">
        <v>139</v>
      </c>
      <c r="E257" s="238" t="s">
        <v>35</v>
      </c>
      <c r="F257" s="239" t="s">
        <v>166</v>
      </c>
      <c r="G257" s="237"/>
      <c r="H257" s="240">
        <v>2</v>
      </c>
      <c r="I257" s="241"/>
      <c r="J257" s="237"/>
      <c r="K257" s="237"/>
      <c r="L257" s="242"/>
      <c r="M257" s="243"/>
      <c r="N257" s="244"/>
      <c r="O257" s="244"/>
      <c r="P257" s="244"/>
      <c r="Q257" s="244"/>
      <c r="R257" s="244"/>
      <c r="S257" s="244"/>
      <c r="T257" s="245"/>
      <c r="U257" s="14"/>
      <c r="V257" s="14"/>
      <c r="W257" s="14"/>
      <c r="X257" s="14"/>
      <c r="Y257" s="14"/>
      <c r="Z257" s="14"/>
      <c r="AA257" s="14"/>
      <c r="AB257" s="14"/>
      <c r="AC257" s="14"/>
      <c r="AD257" s="14"/>
      <c r="AE257" s="14"/>
      <c r="AT257" s="246" t="s">
        <v>139</v>
      </c>
      <c r="AU257" s="246" t="s">
        <v>21</v>
      </c>
      <c r="AV257" s="14" t="s">
        <v>135</v>
      </c>
      <c r="AW257" s="14" t="s">
        <v>41</v>
      </c>
      <c r="AX257" s="14" t="s">
        <v>89</v>
      </c>
      <c r="AY257" s="246" t="s">
        <v>128</v>
      </c>
    </row>
    <row r="258" s="2" customFormat="1" ht="16.5" customHeight="1">
      <c r="A258" s="40"/>
      <c r="B258" s="41"/>
      <c r="C258" s="206" t="s">
        <v>449</v>
      </c>
      <c r="D258" s="206" t="s">
        <v>130</v>
      </c>
      <c r="E258" s="207" t="s">
        <v>450</v>
      </c>
      <c r="F258" s="208" t="s">
        <v>451</v>
      </c>
      <c r="G258" s="209" t="s">
        <v>268</v>
      </c>
      <c r="H258" s="210">
        <v>4</v>
      </c>
      <c r="I258" s="211"/>
      <c r="J258" s="212">
        <f>ROUND(I258*H258,2)</f>
        <v>0</v>
      </c>
      <c r="K258" s="208" t="s">
        <v>134</v>
      </c>
      <c r="L258" s="46"/>
      <c r="M258" s="213" t="s">
        <v>35</v>
      </c>
      <c r="N258" s="214" t="s">
        <v>52</v>
      </c>
      <c r="O258" s="86"/>
      <c r="P258" s="215">
        <f>O258*H258</f>
        <v>0</v>
      </c>
      <c r="Q258" s="215">
        <v>0.11276</v>
      </c>
      <c r="R258" s="215">
        <f>Q258*H258</f>
        <v>0.45104</v>
      </c>
      <c r="S258" s="215">
        <v>0</v>
      </c>
      <c r="T258" s="216">
        <f>S258*H258</f>
        <v>0</v>
      </c>
      <c r="U258" s="40"/>
      <c r="V258" s="40"/>
      <c r="W258" s="40"/>
      <c r="X258" s="40"/>
      <c r="Y258" s="40"/>
      <c r="Z258" s="40"/>
      <c r="AA258" s="40"/>
      <c r="AB258" s="40"/>
      <c r="AC258" s="40"/>
      <c r="AD258" s="40"/>
      <c r="AE258" s="40"/>
      <c r="AR258" s="217" t="s">
        <v>135</v>
      </c>
      <c r="AT258" s="217" t="s">
        <v>130</v>
      </c>
      <c r="AU258" s="217" t="s">
        <v>21</v>
      </c>
      <c r="AY258" s="18" t="s">
        <v>128</v>
      </c>
      <c r="BE258" s="218">
        <f>IF(N258="základní",J258,0)</f>
        <v>0</v>
      </c>
      <c r="BF258" s="218">
        <f>IF(N258="snížená",J258,0)</f>
        <v>0</v>
      </c>
      <c r="BG258" s="218">
        <f>IF(N258="zákl. přenesená",J258,0)</f>
        <v>0</v>
      </c>
      <c r="BH258" s="218">
        <f>IF(N258="sníž. přenesená",J258,0)</f>
        <v>0</v>
      </c>
      <c r="BI258" s="218">
        <f>IF(N258="nulová",J258,0)</f>
        <v>0</v>
      </c>
      <c r="BJ258" s="18" t="s">
        <v>89</v>
      </c>
      <c r="BK258" s="218">
        <f>ROUND(I258*H258,2)</f>
        <v>0</v>
      </c>
      <c r="BL258" s="18" t="s">
        <v>135</v>
      </c>
      <c r="BM258" s="217" t="s">
        <v>452</v>
      </c>
    </row>
    <row r="259" s="2" customFormat="1">
      <c r="A259" s="40"/>
      <c r="B259" s="41"/>
      <c r="C259" s="42"/>
      <c r="D259" s="219" t="s">
        <v>137</v>
      </c>
      <c r="E259" s="42"/>
      <c r="F259" s="220" t="s">
        <v>453</v>
      </c>
      <c r="G259" s="42"/>
      <c r="H259" s="42"/>
      <c r="I259" s="221"/>
      <c r="J259" s="42"/>
      <c r="K259" s="42"/>
      <c r="L259" s="46"/>
      <c r="M259" s="222"/>
      <c r="N259" s="223"/>
      <c r="O259" s="86"/>
      <c r="P259" s="86"/>
      <c r="Q259" s="86"/>
      <c r="R259" s="86"/>
      <c r="S259" s="86"/>
      <c r="T259" s="87"/>
      <c r="U259" s="40"/>
      <c r="V259" s="40"/>
      <c r="W259" s="40"/>
      <c r="X259" s="40"/>
      <c r="Y259" s="40"/>
      <c r="Z259" s="40"/>
      <c r="AA259" s="40"/>
      <c r="AB259" s="40"/>
      <c r="AC259" s="40"/>
      <c r="AD259" s="40"/>
      <c r="AE259" s="40"/>
      <c r="AT259" s="18" t="s">
        <v>137</v>
      </c>
      <c r="AU259" s="18" t="s">
        <v>21</v>
      </c>
    </row>
    <row r="260" s="2" customFormat="1" ht="16.5" customHeight="1">
      <c r="A260" s="40"/>
      <c r="B260" s="41"/>
      <c r="C260" s="248" t="s">
        <v>454</v>
      </c>
      <c r="D260" s="248" t="s">
        <v>244</v>
      </c>
      <c r="E260" s="249" t="s">
        <v>455</v>
      </c>
      <c r="F260" s="250" t="s">
        <v>456</v>
      </c>
      <c r="G260" s="251" t="s">
        <v>268</v>
      </c>
      <c r="H260" s="252">
        <v>4</v>
      </c>
      <c r="I260" s="253"/>
      <c r="J260" s="254">
        <f>ROUND(I260*H260,2)</f>
        <v>0</v>
      </c>
      <c r="K260" s="250" t="s">
        <v>134</v>
      </c>
      <c r="L260" s="255"/>
      <c r="M260" s="256" t="s">
        <v>35</v>
      </c>
      <c r="N260" s="257" t="s">
        <v>52</v>
      </c>
      <c r="O260" s="86"/>
      <c r="P260" s="215">
        <f>O260*H260</f>
        <v>0</v>
      </c>
      <c r="Q260" s="215">
        <v>0.0064999999999999997</v>
      </c>
      <c r="R260" s="215">
        <f>Q260*H260</f>
        <v>0.025999999999999999</v>
      </c>
      <c r="S260" s="215">
        <v>0</v>
      </c>
      <c r="T260" s="216">
        <f>S260*H260</f>
        <v>0</v>
      </c>
      <c r="U260" s="40"/>
      <c r="V260" s="40"/>
      <c r="W260" s="40"/>
      <c r="X260" s="40"/>
      <c r="Y260" s="40"/>
      <c r="Z260" s="40"/>
      <c r="AA260" s="40"/>
      <c r="AB260" s="40"/>
      <c r="AC260" s="40"/>
      <c r="AD260" s="40"/>
      <c r="AE260" s="40"/>
      <c r="AR260" s="217" t="s">
        <v>182</v>
      </c>
      <c r="AT260" s="217" t="s">
        <v>244</v>
      </c>
      <c r="AU260" s="217" t="s">
        <v>21</v>
      </c>
      <c r="AY260" s="18" t="s">
        <v>128</v>
      </c>
      <c r="BE260" s="218">
        <f>IF(N260="základní",J260,0)</f>
        <v>0</v>
      </c>
      <c r="BF260" s="218">
        <f>IF(N260="snížená",J260,0)</f>
        <v>0</v>
      </c>
      <c r="BG260" s="218">
        <f>IF(N260="zákl. přenesená",J260,0)</f>
        <v>0</v>
      </c>
      <c r="BH260" s="218">
        <f>IF(N260="sníž. přenesená",J260,0)</f>
        <v>0</v>
      </c>
      <c r="BI260" s="218">
        <f>IF(N260="nulová",J260,0)</f>
        <v>0</v>
      </c>
      <c r="BJ260" s="18" t="s">
        <v>89</v>
      </c>
      <c r="BK260" s="218">
        <f>ROUND(I260*H260,2)</f>
        <v>0</v>
      </c>
      <c r="BL260" s="18" t="s">
        <v>135</v>
      </c>
      <c r="BM260" s="217" t="s">
        <v>457</v>
      </c>
    </row>
    <row r="261" s="2" customFormat="1" ht="16.5" customHeight="1">
      <c r="A261" s="40"/>
      <c r="B261" s="41"/>
      <c r="C261" s="206" t="s">
        <v>458</v>
      </c>
      <c r="D261" s="206" t="s">
        <v>130</v>
      </c>
      <c r="E261" s="207" t="s">
        <v>459</v>
      </c>
      <c r="F261" s="208" t="s">
        <v>460</v>
      </c>
      <c r="G261" s="209" t="s">
        <v>149</v>
      </c>
      <c r="H261" s="210">
        <v>33.950000000000003</v>
      </c>
      <c r="I261" s="211"/>
      <c r="J261" s="212">
        <f>ROUND(I261*H261,2)</f>
        <v>0</v>
      </c>
      <c r="K261" s="208" t="s">
        <v>134</v>
      </c>
      <c r="L261" s="46"/>
      <c r="M261" s="213" t="s">
        <v>35</v>
      </c>
      <c r="N261" s="214" t="s">
        <v>52</v>
      </c>
      <c r="O261" s="86"/>
      <c r="P261" s="215">
        <f>O261*H261</f>
        <v>0</v>
      </c>
      <c r="Q261" s="215">
        <v>0.00010000000000000001</v>
      </c>
      <c r="R261" s="215">
        <f>Q261*H261</f>
        <v>0.0033950000000000004</v>
      </c>
      <c r="S261" s="215">
        <v>0</v>
      </c>
      <c r="T261" s="216">
        <f>S261*H261</f>
        <v>0</v>
      </c>
      <c r="U261" s="40"/>
      <c r="V261" s="40"/>
      <c r="W261" s="40"/>
      <c r="X261" s="40"/>
      <c r="Y261" s="40"/>
      <c r="Z261" s="40"/>
      <c r="AA261" s="40"/>
      <c r="AB261" s="40"/>
      <c r="AC261" s="40"/>
      <c r="AD261" s="40"/>
      <c r="AE261" s="40"/>
      <c r="AR261" s="217" t="s">
        <v>135</v>
      </c>
      <c r="AT261" s="217" t="s">
        <v>130</v>
      </c>
      <c r="AU261" s="217" t="s">
        <v>21</v>
      </c>
      <c r="AY261" s="18" t="s">
        <v>128</v>
      </c>
      <c r="BE261" s="218">
        <f>IF(N261="základní",J261,0)</f>
        <v>0</v>
      </c>
      <c r="BF261" s="218">
        <f>IF(N261="snížená",J261,0)</f>
        <v>0</v>
      </c>
      <c r="BG261" s="218">
        <f>IF(N261="zákl. přenesená",J261,0)</f>
        <v>0</v>
      </c>
      <c r="BH261" s="218">
        <f>IF(N261="sníž. přenesená",J261,0)</f>
        <v>0</v>
      </c>
      <c r="BI261" s="218">
        <f>IF(N261="nulová",J261,0)</f>
        <v>0</v>
      </c>
      <c r="BJ261" s="18" t="s">
        <v>89</v>
      </c>
      <c r="BK261" s="218">
        <f>ROUND(I261*H261,2)</f>
        <v>0</v>
      </c>
      <c r="BL261" s="18" t="s">
        <v>135</v>
      </c>
      <c r="BM261" s="217" t="s">
        <v>461</v>
      </c>
    </row>
    <row r="262" s="2" customFormat="1">
      <c r="A262" s="40"/>
      <c r="B262" s="41"/>
      <c r="C262" s="42"/>
      <c r="D262" s="219" t="s">
        <v>137</v>
      </c>
      <c r="E262" s="42"/>
      <c r="F262" s="220" t="s">
        <v>462</v>
      </c>
      <c r="G262" s="42"/>
      <c r="H262" s="42"/>
      <c r="I262" s="221"/>
      <c r="J262" s="42"/>
      <c r="K262" s="42"/>
      <c r="L262" s="46"/>
      <c r="M262" s="222"/>
      <c r="N262" s="223"/>
      <c r="O262" s="86"/>
      <c r="P262" s="86"/>
      <c r="Q262" s="86"/>
      <c r="R262" s="86"/>
      <c r="S262" s="86"/>
      <c r="T262" s="87"/>
      <c r="U262" s="40"/>
      <c r="V262" s="40"/>
      <c r="W262" s="40"/>
      <c r="X262" s="40"/>
      <c r="Y262" s="40"/>
      <c r="Z262" s="40"/>
      <c r="AA262" s="40"/>
      <c r="AB262" s="40"/>
      <c r="AC262" s="40"/>
      <c r="AD262" s="40"/>
      <c r="AE262" s="40"/>
      <c r="AT262" s="18" t="s">
        <v>137</v>
      </c>
      <c r="AU262" s="18" t="s">
        <v>21</v>
      </c>
    </row>
    <row r="263" s="13" customFormat="1">
      <c r="A263" s="13"/>
      <c r="B263" s="224"/>
      <c r="C263" s="225"/>
      <c r="D263" s="226" t="s">
        <v>139</v>
      </c>
      <c r="E263" s="227" t="s">
        <v>35</v>
      </c>
      <c r="F263" s="228" t="s">
        <v>463</v>
      </c>
      <c r="G263" s="225"/>
      <c r="H263" s="229">
        <v>33.950000000000003</v>
      </c>
      <c r="I263" s="230"/>
      <c r="J263" s="225"/>
      <c r="K263" s="225"/>
      <c r="L263" s="231"/>
      <c r="M263" s="232"/>
      <c r="N263" s="233"/>
      <c r="O263" s="233"/>
      <c r="P263" s="233"/>
      <c r="Q263" s="233"/>
      <c r="R263" s="233"/>
      <c r="S263" s="233"/>
      <c r="T263" s="234"/>
      <c r="U263" s="13"/>
      <c r="V263" s="13"/>
      <c r="W263" s="13"/>
      <c r="X263" s="13"/>
      <c r="Y263" s="13"/>
      <c r="Z263" s="13"/>
      <c r="AA263" s="13"/>
      <c r="AB263" s="13"/>
      <c r="AC263" s="13"/>
      <c r="AD263" s="13"/>
      <c r="AE263" s="13"/>
      <c r="AT263" s="235" t="s">
        <v>139</v>
      </c>
      <c r="AU263" s="235" t="s">
        <v>21</v>
      </c>
      <c r="AV263" s="13" t="s">
        <v>21</v>
      </c>
      <c r="AW263" s="13" t="s">
        <v>41</v>
      </c>
      <c r="AX263" s="13" t="s">
        <v>89</v>
      </c>
      <c r="AY263" s="235" t="s">
        <v>128</v>
      </c>
    </row>
    <row r="264" s="2" customFormat="1" ht="16.5" customHeight="1">
      <c r="A264" s="40"/>
      <c r="B264" s="41"/>
      <c r="C264" s="206" t="s">
        <v>464</v>
      </c>
      <c r="D264" s="206" t="s">
        <v>130</v>
      </c>
      <c r="E264" s="207" t="s">
        <v>465</v>
      </c>
      <c r="F264" s="208" t="s">
        <v>466</v>
      </c>
      <c r="G264" s="209" t="s">
        <v>133</v>
      </c>
      <c r="H264" s="210">
        <v>1.5</v>
      </c>
      <c r="I264" s="211"/>
      <c r="J264" s="212">
        <f>ROUND(I264*H264,2)</f>
        <v>0</v>
      </c>
      <c r="K264" s="208" t="s">
        <v>134</v>
      </c>
      <c r="L264" s="46"/>
      <c r="M264" s="213" t="s">
        <v>35</v>
      </c>
      <c r="N264" s="214" t="s">
        <v>52</v>
      </c>
      <c r="O264" s="86"/>
      <c r="P264" s="215">
        <f>O264*H264</f>
        <v>0</v>
      </c>
      <c r="Q264" s="215">
        <v>0.0011999999999999999</v>
      </c>
      <c r="R264" s="215">
        <f>Q264*H264</f>
        <v>0.0018</v>
      </c>
      <c r="S264" s="215">
        <v>0</v>
      </c>
      <c r="T264" s="216">
        <f>S264*H264</f>
        <v>0</v>
      </c>
      <c r="U264" s="40"/>
      <c r="V264" s="40"/>
      <c r="W264" s="40"/>
      <c r="X264" s="40"/>
      <c r="Y264" s="40"/>
      <c r="Z264" s="40"/>
      <c r="AA264" s="40"/>
      <c r="AB264" s="40"/>
      <c r="AC264" s="40"/>
      <c r="AD264" s="40"/>
      <c r="AE264" s="40"/>
      <c r="AR264" s="217" t="s">
        <v>135</v>
      </c>
      <c r="AT264" s="217" t="s">
        <v>130</v>
      </c>
      <c r="AU264" s="217" t="s">
        <v>21</v>
      </c>
      <c r="AY264" s="18" t="s">
        <v>128</v>
      </c>
      <c r="BE264" s="218">
        <f>IF(N264="základní",J264,0)</f>
        <v>0</v>
      </c>
      <c r="BF264" s="218">
        <f>IF(N264="snížená",J264,0)</f>
        <v>0</v>
      </c>
      <c r="BG264" s="218">
        <f>IF(N264="zákl. přenesená",J264,0)</f>
        <v>0</v>
      </c>
      <c r="BH264" s="218">
        <f>IF(N264="sníž. přenesená",J264,0)</f>
        <v>0</v>
      </c>
      <c r="BI264" s="218">
        <f>IF(N264="nulová",J264,0)</f>
        <v>0</v>
      </c>
      <c r="BJ264" s="18" t="s">
        <v>89</v>
      </c>
      <c r="BK264" s="218">
        <f>ROUND(I264*H264,2)</f>
        <v>0</v>
      </c>
      <c r="BL264" s="18" t="s">
        <v>135</v>
      </c>
      <c r="BM264" s="217" t="s">
        <v>467</v>
      </c>
    </row>
    <row r="265" s="2" customFormat="1">
      <c r="A265" s="40"/>
      <c r="B265" s="41"/>
      <c r="C265" s="42"/>
      <c r="D265" s="219" t="s">
        <v>137</v>
      </c>
      <c r="E265" s="42"/>
      <c r="F265" s="220" t="s">
        <v>468</v>
      </c>
      <c r="G265" s="42"/>
      <c r="H265" s="42"/>
      <c r="I265" s="221"/>
      <c r="J265" s="42"/>
      <c r="K265" s="42"/>
      <c r="L265" s="46"/>
      <c r="M265" s="222"/>
      <c r="N265" s="223"/>
      <c r="O265" s="86"/>
      <c r="P265" s="86"/>
      <c r="Q265" s="86"/>
      <c r="R265" s="86"/>
      <c r="S265" s="86"/>
      <c r="T265" s="87"/>
      <c r="U265" s="40"/>
      <c r="V265" s="40"/>
      <c r="W265" s="40"/>
      <c r="X265" s="40"/>
      <c r="Y265" s="40"/>
      <c r="Z265" s="40"/>
      <c r="AA265" s="40"/>
      <c r="AB265" s="40"/>
      <c r="AC265" s="40"/>
      <c r="AD265" s="40"/>
      <c r="AE265" s="40"/>
      <c r="AT265" s="18" t="s">
        <v>137</v>
      </c>
      <c r="AU265" s="18" t="s">
        <v>21</v>
      </c>
    </row>
    <row r="266" s="13" customFormat="1">
      <c r="A266" s="13"/>
      <c r="B266" s="224"/>
      <c r="C266" s="225"/>
      <c r="D266" s="226" t="s">
        <v>139</v>
      </c>
      <c r="E266" s="227" t="s">
        <v>35</v>
      </c>
      <c r="F266" s="228" t="s">
        <v>469</v>
      </c>
      <c r="G266" s="225"/>
      <c r="H266" s="229">
        <v>1.5</v>
      </c>
      <c r="I266" s="230"/>
      <c r="J266" s="225"/>
      <c r="K266" s="225"/>
      <c r="L266" s="231"/>
      <c r="M266" s="232"/>
      <c r="N266" s="233"/>
      <c r="O266" s="233"/>
      <c r="P266" s="233"/>
      <c r="Q266" s="233"/>
      <c r="R266" s="233"/>
      <c r="S266" s="233"/>
      <c r="T266" s="234"/>
      <c r="U266" s="13"/>
      <c r="V266" s="13"/>
      <c r="W266" s="13"/>
      <c r="X266" s="13"/>
      <c r="Y266" s="13"/>
      <c r="Z266" s="13"/>
      <c r="AA266" s="13"/>
      <c r="AB266" s="13"/>
      <c r="AC266" s="13"/>
      <c r="AD266" s="13"/>
      <c r="AE266" s="13"/>
      <c r="AT266" s="235" t="s">
        <v>139</v>
      </c>
      <c r="AU266" s="235" t="s">
        <v>21</v>
      </c>
      <c r="AV266" s="13" t="s">
        <v>21</v>
      </c>
      <c r="AW266" s="13" t="s">
        <v>41</v>
      </c>
      <c r="AX266" s="13" t="s">
        <v>89</v>
      </c>
      <c r="AY266" s="235" t="s">
        <v>128</v>
      </c>
    </row>
    <row r="267" s="2" customFormat="1" ht="24.15" customHeight="1">
      <c r="A267" s="40"/>
      <c r="B267" s="41"/>
      <c r="C267" s="206" t="s">
        <v>470</v>
      </c>
      <c r="D267" s="206" t="s">
        <v>130</v>
      </c>
      <c r="E267" s="207" t="s">
        <v>471</v>
      </c>
      <c r="F267" s="208" t="s">
        <v>472</v>
      </c>
      <c r="G267" s="209" t="s">
        <v>149</v>
      </c>
      <c r="H267" s="210">
        <v>33.950000000000003</v>
      </c>
      <c r="I267" s="211"/>
      <c r="J267" s="212">
        <f>ROUND(I267*H267,2)</f>
        <v>0</v>
      </c>
      <c r="K267" s="208" t="s">
        <v>134</v>
      </c>
      <c r="L267" s="46"/>
      <c r="M267" s="213" t="s">
        <v>35</v>
      </c>
      <c r="N267" s="214" t="s">
        <v>52</v>
      </c>
      <c r="O267" s="86"/>
      <c r="P267" s="215">
        <f>O267*H267</f>
        <v>0</v>
      </c>
      <c r="Q267" s="215">
        <v>0</v>
      </c>
      <c r="R267" s="215">
        <f>Q267*H267</f>
        <v>0</v>
      </c>
      <c r="S267" s="215">
        <v>0</v>
      </c>
      <c r="T267" s="216">
        <f>S267*H267</f>
        <v>0</v>
      </c>
      <c r="U267" s="40"/>
      <c r="V267" s="40"/>
      <c r="W267" s="40"/>
      <c r="X267" s="40"/>
      <c r="Y267" s="40"/>
      <c r="Z267" s="40"/>
      <c r="AA267" s="40"/>
      <c r="AB267" s="40"/>
      <c r="AC267" s="40"/>
      <c r="AD267" s="40"/>
      <c r="AE267" s="40"/>
      <c r="AR267" s="217" t="s">
        <v>135</v>
      </c>
      <c r="AT267" s="217" t="s">
        <v>130</v>
      </c>
      <c r="AU267" s="217" t="s">
        <v>21</v>
      </c>
      <c r="AY267" s="18" t="s">
        <v>128</v>
      </c>
      <c r="BE267" s="218">
        <f>IF(N267="základní",J267,0)</f>
        <v>0</v>
      </c>
      <c r="BF267" s="218">
        <f>IF(N267="snížená",J267,0)</f>
        <v>0</v>
      </c>
      <c r="BG267" s="218">
        <f>IF(N267="zákl. přenesená",J267,0)</f>
        <v>0</v>
      </c>
      <c r="BH267" s="218">
        <f>IF(N267="sníž. přenesená",J267,0)</f>
        <v>0</v>
      </c>
      <c r="BI267" s="218">
        <f>IF(N267="nulová",J267,0)</f>
        <v>0</v>
      </c>
      <c r="BJ267" s="18" t="s">
        <v>89</v>
      </c>
      <c r="BK267" s="218">
        <f>ROUND(I267*H267,2)</f>
        <v>0</v>
      </c>
      <c r="BL267" s="18" t="s">
        <v>135</v>
      </c>
      <c r="BM267" s="217" t="s">
        <v>473</v>
      </c>
    </row>
    <row r="268" s="2" customFormat="1">
      <c r="A268" s="40"/>
      <c r="B268" s="41"/>
      <c r="C268" s="42"/>
      <c r="D268" s="219" t="s">
        <v>137</v>
      </c>
      <c r="E268" s="42"/>
      <c r="F268" s="220" t="s">
        <v>474</v>
      </c>
      <c r="G268" s="42"/>
      <c r="H268" s="42"/>
      <c r="I268" s="221"/>
      <c r="J268" s="42"/>
      <c r="K268" s="42"/>
      <c r="L268" s="46"/>
      <c r="M268" s="222"/>
      <c r="N268" s="223"/>
      <c r="O268" s="86"/>
      <c r="P268" s="86"/>
      <c r="Q268" s="86"/>
      <c r="R268" s="86"/>
      <c r="S268" s="86"/>
      <c r="T268" s="87"/>
      <c r="U268" s="40"/>
      <c r="V268" s="40"/>
      <c r="W268" s="40"/>
      <c r="X268" s="40"/>
      <c r="Y268" s="40"/>
      <c r="Z268" s="40"/>
      <c r="AA268" s="40"/>
      <c r="AB268" s="40"/>
      <c r="AC268" s="40"/>
      <c r="AD268" s="40"/>
      <c r="AE268" s="40"/>
      <c r="AT268" s="18" t="s">
        <v>137</v>
      </c>
      <c r="AU268" s="18" t="s">
        <v>21</v>
      </c>
    </row>
    <row r="269" s="2" customFormat="1" ht="24.15" customHeight="1">
      <c r="A269" s="40"/>
      <c r="B269" s="41"/>
      <c r="C269" s="206" t="s">
        <v>475</v>
      </c>
      <c r="D269" s="206" t="s">
        <v>130</v>
      </c>
      <c r="E269" s="207" t="s">
        <v>476</v>
      </c>
      <c r="F269" s="208" t="s">
        <v>477</v>
      </c>
      <c r="G269" s="209" t="s">
        <v>133</v>
      </c>
      <c r="H269" s="210">
        <v>1.5</v>
      </c>
      <c r="I269" s="211"/>
      <c r="J269" s="212">
        <f>ROUND(I269*H269,2)</f>
        <v>0</v>
      </c>
      <c r="K269" s="208" t="s">
        <v>134</v>
      </c>
      <c r="L269" s="46"/>
      <c r="M269" s="213" t="s">
        <v>35</v>
      </c>
      <c r="N269" s="214" t="s">
        <v>52</v>
      </c>
      <c r="O269" s="86"/>
      <c r="P269" s="215">
        <f>O269*H269</f>
        <v>0</v>
      </c>
      <c r="Q269" s="215">
        <v>1.0000000000000001E-05</v>
      </c>
      <c r="R269" s="215">
        <f>Q269*H269</f>
        <v>1.5000000000000002E-05</v>
      </c>
      <c r="S269" s="215">
        <v>0</v>
      </c>
      <c r="T269" s="216">
        <f>S269*H269</f>
        <v>0</v>
      </c>
      <c r="U269" s="40"/>
      <c r="V269" s="40"/>
      <c r="W269" s="40"/>
      <c r="X269" s="40"/>
      <c r="Y269" s="40"/>
      <c r="Z269" s="40"/>
      <c r="AA269" s="40"/>
      <c r="AB269" s="40"/>
      <c r="AC269" s="40"/>
      <c r="AD269" s="40"/>
      <c r="AE269" s="40"/>
      <c r="AR269" s="217" t="s">
        <v>135</v>
      </c>
      <c r="AT269" s="217" t="s">
        <v>130</v>
      </c>
      <c r="AU269" s="217" t="s">
        <v>21</v>
      </c>
      <c r="AY269" s="18" t="s">
        <v>128</v>
      </c>
      <c r="BE269" s="218">
        <f>IF(N269="základní",J269,0)</f>
        <v>0</v>
      </c>
      <c r="BF269" s="218">
        <f>IF(N269="snížená",J269,0)</f>
        <v>0</v>
      </c>
      <c r="BG269" s="218">
        <f>IF(N269="zákl. přenesená",J269,0)</f>
        <v>0</v>
      </c>
      <c r="BH269" s="218">
        <f>IF(N269="sníž. přenesená",J269,0)</f>
        <v>0</v>
      </c>
      <c r="BI269" s="218">
        <f>IF(N269="nulová",J269,0)</f>
        <v>0</v>
      </c>
      <c r="BJ269" s="18" t="s">
        <v>89</v>
      </c>
      <c r="BK269" s="218">
        <f>ROUND(I269*H269,2)</f>
        <v>0</v>
      </c>
      <c r="BL269" s="18" t="s">
        <v>135</v>
      </c>
      <c r="BM269" s="217" t="s">
        <v>478</v>
      </c>
    </row>
    <row r="270" s="2" customFormat="1">
      <c r="A270" s="40"/>
      <c r="B270" s="41"/>
      <c r="C270" s="42"/>
      <c r="D270" s="219" t="s">
        <v>137</v>
      </c>
      <c r="E270" s="42"/>
      <c r="F270" s="220" t="s">
        <v>479</v>
      </c>
      <c r="G270" s="42"/>
      <c r="H270" s="42"/>
      <c r="I270" s="221"/>
      <c r="J270" s="42"/>
      <c r="K270" s="42"/>
      <c r="L270" s="46"/>
      <c r="M270" s="222"/>
      <c r="N270" s="223"/>
      <c r="O270" s="86"/>
      <c r="P270" s="86"/>
      <c r="Q270" s="86"/>
      <c r="R270" s="86"/>
      <c r="S270" s="86"/>
      <c r="T270" s="87"/>
      <c r="U270" s="40"/>
      <c r="V270" s="40"/>
      <c r="W270" s="40"/>
      <c r="X270" s="40"/>
      <c r="Y270" s="40"/>
      <c r="Z270" s="40"/>
      <c r="AA270" s="40"/>
      <c r="AB270" s="40"/>
      <c r="AC270" s="40"/>
      <c r="AD270" s="40"/>
      <c r="AE270" s="40"/>
      <c r="AT270" s="18" t="s">
        <v>137</v>
      </c>
      <c r="AU270" s="18" t="s">
        <v>21</v>
      </c>
    </row>
    <row r="271" s="2" customFormat="1" ht="24.15" customHeight="1">
      <c r="A271" s="40"/>
      <c r="B271" s="41"/>
      <c r="C271" s="206" t="s">
        <v>480</v>
      </c>
      <c r="D271" s="206" t="s">
        <v>130</v>
      </c>
      <c r="E271" s="207" t="s">
        <v>481</v>
      </c>
      <c r="F271" s="208" t="s">
        <v>482</v>
      </c>
      <c r="G271" s="209" t="s">
        <v>149</v>
      </c>
      <c r="H271" s="210">
        <v>68.269999999999996</v>
      </c>
      <c r="I271" s="211"/>
      <c r="J271" s="212">
        <f>ROUND(I271*H271,2)</f>
        <v>0</v>
      </c>
      <c r="K271" s="208" t="s">
        <v>134</v>
      </c>
      <c r="L271" s="46"/>
      <c r="M271" s="213" t="s">
        <v>35</v>
      </c>
      <c r="N271" s="214" t="s">
        <v>52</v>
      </c>
      <c r="O271" s="86"/>
      <c r="P271" s="215">
        <f>O271*H271</f>
        <v>0</v>
      </c>
      <c r="Q271" s="215">
        <v>0.16850000000000001</v>
      </c>
      <c r="R271" s="215">
        <f>Q271*H271</f>
        <v>11.503495000000001</v>
      </c>
      <c r="S271" s="215">
        <v>0</v>
      </c>
      <c r="T271" s="216">
        <f>S271*H271</f>
        <v>0</v>
      </c>
      <c r="U271" s="40"/>
      <c r="V271" s="40"/>
      <c r="W271" s="40"/>
      <c r="X271" s="40"/>
      <c r="Y271" s="40"/>
      <c r="Z271" s="40"/>
      <c r="AA271" s="40"/>
      <c r="AB271" s="40"/>
      <c r="AC271" s="40"/>
      <c r="AD271" s="40"/>
      <c r="AE271" s="40"/>
      <c r="AR271" s="217" t="s">
        <v>135</v>
      </c>
      <c r="AT271" s="217" t="s">
        <v>130</v>
      </c>
      <c r="AU271" s="217" t="s">
        <v>21</v>
      </c>
      <c r="AY271" s="18" t="s">
        <v>128</v>
      </c>
      <c r="BE271" s="218">
        <f>IF(N271="základní",J271,0)</f>
        <v>0</v>
      </c>
      <c r="BF271" s="218">
        <f>IF(N271="snížená",J271,0)</f>
        <v>0</v>
      </c>
      <c r="BG271" s="218">
        <f>IF(N271="zákl. přenesená",J271,0)</f>
        <v>0</v>
      </c>
      <c r="BH271" s="218">
        <f>IF(N271="sníž. přenesená",J271,0)</f>
        <v>0</v>
      </c>
      <c r="BI271" s="218">
        <f>IF(N271="nulová",J271,0)</f>
        <v>0</v>
      </c>
      <c r="BJ271" s="18" t="s">
        <v>89</v>
      </c>
      <c r="BK271" s="218">
        <f>ROUND(I271*H271,2)</f>
        <v>0</v>
      </c>
      <c r="BL271" s="18" t="s">
        <v>135</v>
      </c>
      <c r="BM271" s="217" t="s">
        <v>483</v>
      </c>
    </row>
    <row r="272" s="2" customFormat="1">
      <c r="A272" s="40"/>
      <c r="B272" s="41"/>
      <c r="C272" s="42"/>
      <c r="D272" s="219" t="s">
        <v>137</v>
      </c>
      <c r="E272" s="42"/>
      <c r="F272" s="220" t="s">
        <v>484</v>
      </c>
      <c r="G272" s="42"/>
      <c r="H272" s="42"/>
      <c r="I272" s="221"/>
      <c r="J272" s="42"/>
      <c r="K272" s="42"/>
      <c r="L272" s="46"/>
      <c r="M272" s="222"/>
      <c r="N272" s="223"/>
      <c r="O272" s="86"/>
      <c r="P272" s="86"/>
      <c r="Q272" s="86"/>
      <c r="R272" s="86"/>
      <c r="S272" s="86"/>
      <c r="T272" s="87"/>
      <c r="U272" s="40"/>
      <c r="V272" s="40"/>
      <c r="W272" s="40"/>
      <c r="X272" s="40"/>
      <c r="Y272" s="40"/>
      <c r="Z272" s="40"/>
      <c r="AA272" s="40"/>
      <c r="AB272" s="40"/>
      <c r="AC272" s="40"/>
      <c r="AD272" s="40"/>
      <c r="AE272" s="40"/>
      <c r="AT272" s="18" t="s">
        <v>137</v>
      </c>
      <c r="AU272" s="18" t="s">
        <v>21</v>
      </c>
    </row>
    <row r="273" s="2" customFormat="1" ht="16.5" customHeight="1">
      <c r="A273" s="40"/>
      <c r="B273" s="41"/>
      <c r="C273" s="248" t="s">
        <v>485</v>
      </c>
      <c r="D273" s="248" t="s">
        <v>244</v>
      </c>
      <c r="E273" s="249" t="s">
        <v>486</v>
      </c>
      <c r="F273" s="250" t="s">
        <v>487</v>
      </c>
      <c r="G273" s="251" t="s">
        <v>149</v>
      </c>
      <c r="H273" s="252">
        <v>36.832000000000001</v>
      </c>
      <c r="I273" s="253"/>
      <c r="J273" s="254">
        <f>ROUND(I273*H273,2)</f>
        <v>0</v>
      </c>
      <c r="K273" s="250" t="s">
        <v>134</v>
      </c>
      <c r="L273" s="255"/>
      <c r="M273" s="256" t="s">
        <v>35</v>
      </c>
      <c r="N273" s="257" t="s">
        <v>52</v>
      </c>
      <c r="O273" s="86"/>
      <c r="P273" s="215">
        <f>O273*H273</f>
        <v>0</v>
      </c>
      <c r="Q273" s="215">
        <v>0.080000000000000002</v>
      </c>
      <c r="R273" s="215">
        <f>Q273*H273</f>
        <v>2.9465600000000003</v>
      </c>
      <c r="S273" s="215">
        <v>0</v>
      </c>
      <c r="T273" s="216">
        <f>S273*H273</f>
        <v>0</v>
      </c>
      <c r="U273" s="40"/>
      <c r="V273" s="40"/>
      <c r="W273" s="40"/>
      <c r="X273" s="40"/>
      <c r="Y273" s="40"/>
      <c r="Z273" s="40"/>
      <c r="AA273" s="40"/>
      <c r="AB273" s="40"/>
      <c r="AC273" s="40"/>
      <c r="AD273" s="40"/>
      <c r="AE273" s="40"/>
      <c r="AR273" s="217" t="s">
        <v>182</v>
      </c>
      <c r="AT273" s="217" t="s">
        <v>244</v>
      </c>
      <c r="AU273" s="217" t="s">
        <v>21</v>
      </c>
      <c r="AY273" s="18" t="s">
        <v>128</v>
      </c>
      <c r="BE273" s="218">
        <f>IF(N273="základní",J273,0)</f>
        <v>0</v>
      </c>
      <c r="BF273" s="218">
        <f>IF(N273="snížená",J273,0)</f>
        <v>0</v>
      </c>
      <c r="BG273" s="218">
        <f>IF(N273="zákl. přenesená",J273,0)</f>
        <v>0</v>
      </c>
      <c r="BH273" s="218">
        <f>IF(N273="sníž. přenesená",J273,0)</f>
        <v>0</v>
      </c>
      <c r="BI273" s="218">
        <f>IF(N273="nulová",J273,0)</f>
        <v>0</v>
      </c>
      <c r="BJ273" s="18" t="s">
        <v>89</v>
      </c>
      <c r="BK273" s="218">
        <f>ROUND(I273*H273,2)</f>
        <v>0</v>
      </c>
      <c r="BL273" s="18" t="s">
        <v>135</v>
      </c>
      <c r="BM273" s="217" t="s">
        <v>488</v>
      </c>
    </row>
    <row r="274" s="13" customFormat="1">
      <c r="A274" s="13"/>
      <c r="B274" s="224"/>
      <c r="C274" s="225"/>
      <c r="D274" s="226" t="s">
        <v>139</v>
      </c>
      <c r="E274" s="227" t="s">
        <v>35</v>
      </c>
      <c r="F274" s="228" t="s">
        <v>489</v>
      </c>
      <c r="G274" s="225"/>
      <c r="H274" s="229">
        <v>36.109999999999999</v>
      </c>
      <c r="I274" s="230"/>
      <c r="J274" s="225"/>
      <c r="K274" s="225"/>
      <c r="L274" s="231"/>
      <c r="M274" s="232"/>
      <c r="N274" s="233"/>
      <c r="O274" s="233"/>
      <c r="P274" s="233"/>
      <c r="Q274" s="233"/>
      <c r="R274" s="233"/>
      <c r="S274" s="233"/>
      <c r="T274" s="234"/>
      <c r="U274" s="13"/>
      <c r="V274" s="13"/>
      <c r="W274" s="13"/>
      <c r="X274" s="13"/>
      <c r="Y274" s="13"/>
      <c r="Z274" s="13"/>
      <c r="AA274" s="13"/>
      <c r="AB274" s="13"/>
      <c r="AC274" s="13"/>
      <c r="AD274" s="13"/>
      <c r="AE274" s="13"/>
      <c r="AT274" s="235" t="s">
        <v>139</v>
      </c>
      <c r="AU274" s="235" t="s">
        <v>21</v>
      </c>
      <c r="AV274" s="13" t="s">
        <v>21</v>
      </c>
      <c r="AW274" s="13" t="s">
        <v>41</v>
      </c>
      <c r="AX274" s="13" t="s">
        <v>89</v>
      </c>
      <c r="AY274" s="235" t="s">
        <v>128</v>
      </c>
    </row>
    <row r="275" s="13" customFormat="1">
      <c r="A275" s="13"/>
      <c r="B275" s="224"/>
      <c r="C275" s="225"/>
      <c r="D275" s="226" t="s">
        <v>139</v>
      </c>
      <c r="E275" s="225"/>
      <c r="F275" s="228" t="s">
        <v>490</v>
      </c>
      <c r="G275" s="225"/>
      <c r="H275" s="229">
        <v>36.832000000000001</v>
      </c>
      <c r="I275" s="230"/>
      <c r="J275" s="225"/>
      <c r="K275" s="225"/>
      <c r="L275" s="231"/>
      <c r="M275" s="232"/>
      <c r="N275" s="233"/>
      <c r="O275" s="233"/>
      <c r="P275" s="233"/>
      <c r="Q275" s="233"/>
      <c r="R275" s="233"/>
      <c r="S275" s="233"/>
      <c r="T275" s="234"/>
      <c r="U275" s="13"/>
      <c r="V275" s="13"/>
      <c r="W275" s="13"/>
      <c r="X275" s="13"/>
      <c r="Y275" s="13"/>
      <c r="Z275" s="13"/>
      <c r="AA275" s="13"/>
      <c r="AB275" s="13"/>
      <c r="AC275" s="13"/>
      <c r="AD275" s="13"/>
      <c r="AE275" s="13"/>
      <c r="AT275" s="235" t="s">
        <v>139</v>
      </c>
      <c r="AU275" s="235" t="s">
        <v>21</v>
      </c>
      <c r="AV275" s="13" t="s">
        <v>21</v>
      </c>
      <c r="AW275" s="13" t="s">
        <v>4</v>
      </c>
      <c r="AX275" s="13" t="s">
        <v>89</v>
      </c>
      <c r="AY275" s="235" t="s">
        <v>128</v>
      </c>
    </row>
    <row r="276" s="2" customFormat="1" ht="16.5" customHeight="1">
      <c r="A276" s="40"/>
      <c r="B276" s="41"/>
      <c r="C276" s="248" t="s">
        <v>491</v>
      </c>
      <c r="D276" s="248" t="s">
        <v>244</v>
      </c>
      <c r="E276" s="249" t="s">
        <v>492</v>
      </c>
      <c r="F276" s="250" t="s">
        <v>493</v>
      </c>
      <c r="G276" s="251" t="s">
        <v>149</v>
      </c>
      <c r="H276" s="252">
        <v>2.3149999999999999</v>
      </c>
      <c r="I276" s="253"/>
      <c r="J276" s="254">
        <f>ROUND(I276*H276,2)</f>
        <v>0</v>
      </c>
      <c r="K276" s="250" t="s">
        <v>134</v>
      </c>
      <c r="L276" s="255"/>
      <c r="M276" s="256" t="s">
        <v>35</v>
      </c>
      <c r="N276" s="257" t="s">
        <v>52</v>
      </c>
      <c r="O276" s="86"/>
      <c r="P276" s="215">
        <f>O276*H276</f>
        <v>0</v>
      </c>
      <c r="Q276" s="215">
        <v>0.12</v>
      </c>
      <c r="R276" s="215">
        <f>Q276*H276</f>
        <v>0.27779999999999999</v>
      </c>
      <c r="S276" s="215">
        <v>0</v>
      </c>
      <c r="T276" s="216">
        <f>S276*H276</f>
        <v>0</v>
      </c>
      <c r="U276" s="40"/>
      <c r="V276" s="40"/>
      <c r="W276" s="40"/>
      <c r="X276" s="40"/>
      <c r="Y276" s="40"/>
      <c r="Z276" s="40"/>
      <c r="AA276" s="40"/>
      <c r="AB276" s="40"/>
      <c r="AC276" s="40"/>
      <c r="AD276" s="40"/>
      <c r="AE276" s="40"/>
      <c r="AR276" s="217" t="s">
        <v>182</v>
      </c>
      <c r="AT276" s="217" t="s">
        <v>244</v>
      </c>
      <c r="AU276" s="217" t="s">
        <v>21</v>
      </c>
      <c r="AY276" s="18" t="s">
        <v>128</v>
      </c>
      <c r="BE276" s="218">
        <f>IF(N276="základní",J276,0)</f>
        <v>0</v>
      </c>
      <c r="BF276" s="218">
        <f>IF(N276="snížená",J276,0)</f>
        <v>0</v>
      </c>
      <c r="BG276" s="218">
        <f>IF(N276="zákl. přenesená",J276,0)</f>
        <v>0</v>
      </c>
      <c r="BH276" s="218">
        <f>IF(N276="sníž. přenesená",J276,0)</f>
        <v>0</v>
      </c>
      <c r="BI276" s="218">
        <f>IF(N276="nulová",J276,0)</f>
        <v>0</v>
      </c>
      <c r="BJ276" s="18" t="s">
        <v>89</v>
      </c>
      <c r="BK276" s="218">
        <f>ROUND(I276*H276,2)</f>
        <v>0</v>
      </c>
      <c r="BL276" s="18" t="s">
        <v>135</v>
      </c>
      <c r="BM276" s="217" t="s">
        <v>494</v>
      </c>
    </row>
    <row r="277" s="13" customFormat="1">
      <c r="A277" s="13"/>
      <c r="B277" s="224"/>
      <c r="C277" s="225"/>
      <c r="D277" s="226" t="s">
        <v>139</v>
      </c>
      <c r="E277" s="227" t="s">
        <v>35</v>
      </c>
      <c r="F277" s="228" t="s">
        <v>495</v>
      </c>
      <c r="G277" s="225"/>
      <c r="H277" s="229">
        <v>2.27</v>
      </c>
      <c r="I277" s="230"/>
      <c r="J277" s="225"/>
      <c r="K277" s="225"/>
      <c r="L277" s="231"/>
      <c r="M277" s="232"/>
      <c r="N277" s="233"/>
      <c r="O277" s="233"/>
      <c r="P277" s="233"/>
      <c r="Q277" s="233"/>
      <c r="R277" s="233"/>
      <c r="S277" s="233"/>
      <c r="T277" s="234"/>
      <c r="U277" s="13"/>
      <c r="V277" s="13"/>
      <c r="W277" s="13"/>
      <c r="X277" s="13"/>
      <c r="Y277" s="13"/>
      <c r="Z277" s="13"/>
      <c r="AA277" s="13"/>
      <c r="AB277" s="13"/>
      <c r="AC277" s="13"/>
      <c r="AD277" s="13"/>
      <c r="AE277" s="13"/>
      <c r="AT277" s="235" t="s">
        <v>139</v>
      </c>
      <c r="AU277" s="235" t="s">
        <v>21</v>
      </c>
      <c r="AV277" s="13" t="s">
        <v>21</v>
      </c>
      <c r="AW277" s="13" t="s">
        <v>41</v>
      </c>
      <c r="AX277" s="13" t="s">
        <v>89</v>
      </c>
      <c r="AY277" s="235" t="s">
        <v>128</v>
      </c>
    </row>
    <row r="278" s="13" customFormat="1">
      <c r="A278" s="13"/>
      <c r="B278" s="224"/>
      <c r="C278" s="225"/>
      <c r="D278" s="226" t="s">
        <v>139</v>
      </c>
      <c r="E278" s="225"/>
      <c r="F278" s="228" t="s">
        <v>496</v>
      </c>
      <c r="G278" s="225"/>
      <c r="H278" s="229">
        <v>2.3149999999999999</v>
      </c>
      <c r="I278" s="230"/>
      <c r="J278" s="225"/>
      <c r="K278" s="225"/>
      <c r="L278" s="231"/>
      <c r="M278" s="232"/>
      <c r="N278" s="233"/>
      <c r="O278" s="233"/>
      <c r="P278" s="233"/>
      <c r="Q278" s="233"/>
      <c r="R278" s="233"/>
      <c r="S278" s="233"/>
      <c r="T278" s="234"/>
      <c r="U278" s="13"/>
      <c r="V278" s="13"/>
      <c r="W278" s="13"/>
      <c r="X278" s="13"/>
      <c r="Y278" s="13"/>
      <c r="Z278" s="13"/>
      <c r="AA278" s="13"/>
      <c r="AB278" s="13"/>
      <c r="AC278" s="13"/>
      <c r="AD278" s="13"/>
      <c r="AE278" s="13"/>
      <c r="AT278" s="235" t="s">
        <v>139</v>
      </c>
      <c r="AU278" s="235" t="s">
        <v>21</v>
      </c>
      <c r="AV278" s="13" t="s">
        <v>21</v>
      </c>
      <c r="AW278" s="13" t="s">
        <v>4</v>
      </c>
      <c r="AX278" s="13" t="s">
        <v>89</v>
      </c>
      <c r="AY278" s="235" t="s">
        <v>128</v>
      </c>
    </row>
    <row r="279" s="2" customFormat="1" ht="16.5" customHeight="1">
      <c r="A279" s="40"/>
      <c r="B279" s="41"/>
      <c r="C279" s="248" t="s">
        <v>497</v>
      </c>
      <c r="D279" s="248" t="s">
        <v>244</v>
      </c>
      <c r="E279" s="249" t="s">
        <v>498</v>
      </c>
      <c r="F279" s="250" t="s">
        <v>499</v>
      </c>
      <c r="G279" s="251" t="s">
        <v>149</v>
      </c>
      <c r="H279" s="252">
        <v>28.448</v>
      </c>
      <c r="I279" s="253"/>
      <c r="J279" s="254">
        <f>ROUND(I279*H279,2)</f>
        <v>0</v>
      </c>
      <c r="K279" s="250" t="s">
        <v>134</v>
      </c>
      <c r="L279" s="255"/>
      <c r="M279" s="256" t="s">
        <v>35</v>
      </c>
      <c r="N279" s="257" t="s">
        <v>52</v>
      </c>
      <c r="O279" s="86"/>
      <c r="P279" s="215">
        <f>O279*H279</f>
        <v>0</v>
      </c>
      <c r="Q279" s="215">
        <v>0.048300000000000003</v>
      </c>
      <c r="R279" s="215">
        <f>Q279*H279</f>
        <v>1.3740384000000001</v>
      </c>
      <c r="S279" s="215">
        <v>0</v>
      </c>
      <c r="T279" s="216">
        <f>S279*H279</f>
        <v>0</v>
      </c>
      <c r="U279" s="40"/>
      <c r="V279" s="40"/>
      <c r="W279" s="40"/>
      <c r="X279" s="40"/>
      <c r="Y279" s="40"/>
      <c r="Z279" s="40"/>
      <c r="AA279" s="40"/>
      <c r="AB279" s="40"/>
      <c r="AC279" s="40"/>
      <c r="AD279" s="40"/>
      <c r="AE279" s="40"/>
      <c r="AR279" s="217" t="s">
        <v>182</v>
      </c>
      <c r="AT279" s="217" t="s">
        <v>244</v>
      </c>
      <c r="AU279" s="217" t="s">
        <v>21</v>
      </c>
      <c r="AY279" s="18" t="s">
        <v>128</v>
      </c>
      <c r="BE279" s="218">
        <f>IF(N279="základní",J279,0)</f>
        <v>0</v>
      </c>
      <c r="BF279" s="218">
        <f>IF(N279="snížená",J279,0)</f>
        <v>0</v>
      </c>
      <c r="BG279" s="218">
        <f>IF(N279="zákl. přenesená",J279,0)</f>
        <v>0</v>
      </c>
      <c r="BH279" s="218">
        <f>IF(N279="sníž. přenesená",J279,0)</f>
        <v>0</v>
      </c>
      <c r="BI279" s="218">
        <f>IF(N279="nulová",J279,0)</f>
        <v>0</v>
      </c>
      <c r="BJ279" s="18" t="s">
        <v>89</v>
      </c>
      <c r="BK279" s="218">
        <f>ROUND(I279*H279,2)</f>
        <v>0</v>
      </c>
      <c r="BL279" s="18" t="s">
        <v>135</v>
      </c>
      <c r="BM279" s="217" t="s">
        <v>500</v>
      </c>
    </row>
    <row r="280" s="13" customFormat="1">
      <c r="A280" s="13"/>
      <c r="B280" s="224"/>
      <c r="C280" s="225"/>
      <c r="D280" s="226" t="s">
        <v>139</v>
      </c>
      <c r="E280" s="227" t="s">
        <v>35</v>
      </c>
      <c r="F280" s="228" t="s">
        <v>501</v>
      </c>
      <c r="G280" s="225"/>
      <c r="H280" s="229">
        <v>27.890000000000001</v>
      </c>
      <c r="I280" s="230"/>
      <c r="J280" s="225"/>
      <c r="K280" s="225"/>
      <c r="L280" s="231"/>
      <c r="M280" s="232"/>
      <c r="N280" s="233"/>
      <c r="O280" s="233"/>
      <c r="P280" s="233"/>
      <c r="Q280" s="233"/>
      <c r="R280" s="233"/>
      <c r="S280" s="233"/>
      <c r="T280" s="234"/>
      <c r="U280" s="13"/>
      <c r="V280" s="13"/>
      <c r="W280" s="13"/>
      <c r="X280" s="13"/>
      <c r="Y280" s="13"/>
      <c r="Z280" s="13"/>
      <c r="AA280" s="13"/>
      <c r="AB280" s="13"/>
      <c r="AC280" s="13"/>
      <c r="AD280" s="13"/>
      <c r="AE280" s="13"/>
      <c r="AT280" s="235" t="s">
        <v>139</v>
      </c>
      <c r="AU280" s="235" t="s">
        <v>21</v>
      </c>
      <c r="AV280" s="13" t="s">
        <v>21</v>
      </c>
      <c r="AW280" s="13" t="s">
        <v>41</v>
      </c>
      <c r="AX280" s="13" t="s">
        <v>89</v>
      </c>
      <c r="AY280" s="235" t="s">
        <v>128</v>
      </c>
    </row>
    <row r="281" s="13" customFormat="1">
      <c r="A281" s="13"/>
      <c r="B281" s="224"/>
      <c r="C281" s="225"/>
      <c r="D281" s="226" t="s">
        <v>139</v>
      </c>
      <c r="E281" s="225"/>
      <c r="F281" s="228" t="s">
        <v>502</v>
      </c>
      <c r="G281" s="225"/>
      <c r="H281" s="229">
        <v>28.448</v>
      </c>
      <c r="I281" s="230"/>
      <c r="J281" s="225"/>
      <c r="K281" s="225"/>
      <c r="L281" s="231"/>
      <c r="M281" s="232"/>
      <c r="N281" s="233"/>
      <c r="O281" s="233"/>
      <c r="P281" s="233"/>
      <c r="Q281" s="233"/>
      <c r="R281" s="233"/>
      <c r="S281" s="233"/>
      <c r="T281" s="234"/>
      <c r="U281" s="13"/>
      <c r="V281" s="13"/>
      <c r="W281" s="13"/>
      <c r="X281" s="13"/>
      <c r="Y281" s="13"/>
      <c r="Z281" s="13"/>
      <c r="AA281" s="13"/>
      <c r="AB281" s="13"/>
      <c r="AC281" s="13"/>
      <c r="AD281" s="13"/>
      <c r="AE281" s="13"/>
      <c r="AT281" s="235" t="s">
        <v>139</v>
      </c>
      <c r="AU281" s="235" t="s">
        <v>21</v>
      </c>
      <c r="AV281" s="13" t="s">
        <v>21</v>
      </c>
      <c r="AW281" s="13" t="s">
        <v>4</v>
      </c>
      <c r="AX281" s="13" t="s">
        <v>89</v>
      </c>
      <c r="AY281" s="235" t="s">
        <v>128</v>
      </c>
    </row>
    <row r="282" s="2" customFormat="1" ht="16.5" customHeight="1">
      <c r="A282" s="40"/>
      <c r="B282" s="41"/>
      <c r="C282" s="248" t="s">
        <v>503</v>
      </c>
      <c r="D282" s="248" t="s">
        <v>244</v>
      </c>
      <c r="E282" s="249" t="s">
        <v>504</v>
      </c>
      <c r="F282" s="250" t="s">
        <v>505</v>
      </c>
      <c r="G282" s="251" t="s">
        <v>149</v>
      </c>
      <c r="H282" s="252">
        <v>2.04</v>
      </c>
      <c r="I282" s="253"/>
      <c r="J282" s="254">
        <f>ROUND(I282*H282,2)</f>
        <v>0</v>
      </c>
      <c r="K282" s="250" t="s">
        <v>134</v>
      </c>
      <c r="L282" s="255"/>
      <c r="M282" s="256" t="s">
        <v>35</v>
      </c>
      <c r="N282" s="257" t="s">
        <v>52</v>
      </c>
      <c r="O282" s="86"/>
      <c r="P282" s="215">
        <f>O282*H282</f>
        <v>0</v>
      </c>
      <c r="Q282" s="215">
        <v>0.085999999999999993</v>
      </c>
      <c r="R282" s="215">
        <f>Q282*H282</f>
        <v>0.17543999999999999</v>
      </c>
      <c r="S282" s="215">
        <v>0</v>
      </c>
      <c r="T282" s="216">
        <f>S282*H282</f>
        <v>0</v>
      </c>
      <c r="U282" s="40"/>
      <c r="V282" s="40"/>
      <c r="W282" s="40"/>
      <c r="X282" s="40"/>
      <c r="Y282" s="40"/>
      <c r="Z282" s="40"/>
      <c r="AA282" s="40"/>
      <c r="AB282" s="40"/>
      <c r="AC282" s="40"/>
      <c r="AD282" s="40"/>
      <c r="AE282" s="40"/>
      <c r="AR282" s="217" t="s">
        <v>182</v>
      </c>
      <c r="AT282" s="217" t="s">
        <v>244</v>
      </c>
      <c r="AU282" s="217" t="s">
        <v>21</v>
      </c>
      <c r="AY282" s="18" t="s">
        <v>128</v>
      </c>
      <c r="BE282" s="218">
        <f>IF(N282="základní",J282,0)</f>
        <v>0</v>
      </c>
      <c r="BF282" s="218">
        <f>IF(N282="snížená",J282,0)</f>
        <v>0</v>
      </c>
      <c r="BG282" s="218">
        <f>IF(N282="zákl. přenesená",J282,0)</f>
        <v>0</v>
      </c>
      <c r="BH282" s="218">
        <f>IF(N282="sníž. přenesená",J282,0)</f>
        <v>0</v>
      </c>
      <c r="BI282" s="218">
        <f>IF(N282="nulová",J282,0)</f>
        <v>0</v>
      </c>
      <c r="BJ282" s="18" t="s">
        <v>89</v>
      </c>
      <c r="BK282" s="218">
        <f>ROUND(I282*H282,2)</f>
        <v>0</v>
      </c>
      <c r="BL282" s="18" t="s">
        <v>135</v>
      </c>
      <c r="BM282" s="217" t="s">
        <v>506</v>
      </c>
    </row>
    <row r="283" s="13" customFormat="1">
      <c r="A283" s="13"/>
      <c r="B283" s="224"/>
      <c r="C283" s="225"/>
      <c r="D283" s="226" t="s">
        <v>139</v>
      </c>
      <c r="E283" s="227" t="s">
        <v>35</v>
      </c>
      <c r="F283" s="228" t="s">
        <v>507</v>
      </c>
      <c r="G283" s="225"/>
      <c r="H283" s="229">
        <v>2</v>
      </c>
      <c r="I283" s="230"/>
      <c r="J283" s="225"/>
      <c r="K283" s="225"/>
      <c r="L283" s="231"/>
      <c r="M283" s="232"/>
      <c r="N283" s="233"/>
      <c r="O283" s="233"/>
      <c r="P283" s="233"/>
      <c r="Q283" s="233"/>
      <c r="R283" s="233"/>
      <c r="S283" s="233"/>
      <c r="T283" s="234"/>
      <c r="U283" s="13"/>
      <c r="V283" s="13"/>
      <c r="W283" s="13"/>
      <c r="X283" s="13"/>
      <c r="Y283" s="13"/>
      <c r="Z283" s="13"/>
      <c r="AA283" s="13"/>
      <c r="AB283" s="13"/>
      <c r="AC283" s="13"/>
      <c r="AD283" s="13"/>
      <c r="AE283" s="13"/>
      <c r="AT283" s="235" t="s">
        <v>139</v>
      </c>
      <c r="AU283" s="235" t="s">
        <v>21</v>
      </c>
      <c r="AV283" s="13" t="s">
        <v>21</v>
      </c>
      <c r="AW283" s="13" t="s">
        <v>41</v>
      </c>
      <c r="AX283" s="13" t="s">
        <v>89</v>
      </c>
      <c r="AY283" s="235" t="s">
        <v>128</v>
      </c>
    </row>
    <row r="284" s="13" customFormat="1">
      <c r="A284" s="13"/>
      <c r="B284" s="224"/>
      <c r="C284" s="225"/>
      <c r="D284" s="226" t="s">
        <v>139</v>
      </c>
      <c r="E284" s="225"/>
      <c r="F284" s="228" t="s">
        <v>508</v>
      </c>
      <c r="G284" s="225"/>
      <c r="H284" s="229">
        <v>2.04</v>
      </c>
      <c r="I284" s="230"/>
      <c r="J284" s="225"/>
      <c r="K284" s="225"/>
      <c r="L284" s="231"/>
      <c r="M284" s="232"/>
      <c r="N284" s="233"/>
      <c r="O284" s="233"/>
      <c r="P284" s="233"/>
      <c r="Q284" s="233"/>
      <c r="R284" s="233"/>
      <c r="S284" s="233"/>
      <c r="T284" s="234"/>
      <c r="U284" s="13"/>
      <c r="V284" s="13"/>
      <c r="W284" s="13"/>
      <c r="X284" s="13"/>
      <c r="Y284" s="13"/>
      <c r="Z284" s="13"/>
      <c r="AA284" s="13"/>
      <c r="AB284" s="13"/>
      <c r="AC284" s="13"/>
      <c r="AD284" s="13"/>
      <c r="AE284" s="13"/>
      <c r="AT284" s="235" t="s">
        <v>139</v>
      </c>
      <c r="AU284" s="235" t="s">
        <v>21</v>
      </c>
      <c r="AV284" s="13" t="s">
        <v>21</v>
      </c>
      <c r="AW284" s="13" t="s">
        <v>4</v>
      </c>
      <c r="AX284" s="13" t="s">
        <v>89</v>
      </c>
      <c r="AY284" s="235" t="s">
        <v>128</v>
      </c>
    </row>
    <row r="285" s="2" customFormat="1" ht="24.15" customHeight="1">
      <c r="A285" s="40"/>
      <c r="B285" s="41"/>
      <c r="C285" s="206" t="s">
        <v>509</v>
      </c>
      <c r="D285" s="206" t="s">
        <v>130</v>
      </c>
      <c r="E285" s="207" t="s">
        <v>510</v>
      </c>
      <c r="F285" s="208" t="s">
        <v>511</v>
      </c>
      <c r="G285" s="209" t="s">
        <v>149</v>
      </c>
      <c r="H285" s="210">
        <v>43.090000000000003</v>
      </c>
      <c r="I285" s="211"/>
      <c r="J285" s="212">
        <f>ROUND(I285*H285,2)</f>
        <v>0</v>
      </c>
      <c r="K285" s="208" t="s">
        <v>134</v>
      </c>
      <c r="L285" s="46"/>
      <c r="M285" s="213" t="s">
        <v>35</v>
      </c>
      <c r="N285" s="214" t="s">
        <v>52</v>
      </c>
      <c r="O285" s="86"/>
      <c r="P285" s="215">
        <f>O285*H285</f>
        <v>0</v>
      </c>
      <c r="Q285" s="215">
        <v>0.14041999999999999</v>
      </c>
      <c r="R285" s="215">
        <f>Q285*H285</f>
        <v>6.0506978</v>
      </c>
      <c r="S285" s="215">
        <v>0</v>
      </c>
      <c r="T285" s="216">
        <f>S285*H285</f>
        <v>0</v>
      </c>
      <c r="U285" s="40"/>
      <c r="V285" s="40"/>
      <c r="W285" s="40"/>
      <c r="X285" s="40"/>
      <c r="Y285" s="40"/>
      <c r="Z285" s="40"/>
      <c r="AA285" s="40"/>
      <c r="AB285" s="40"/>
      <c r="AC285" s="40"/>
      <c r="AD285" s="40"/>
      <c r="AE285" s="40"/>
      <c r="AR285" s="217" t="s">
        <v>135</v>
      </c>
      <c r="AT285" s="217" t="s">
        <v>130</v>
      </c>
      <c r="AU285" s="217" t="s">
        <v>21</v>
      </c>
      <c r="AY285" s="18" t="s">
        <v>128</v>
      </c>
      <c r="BE285" s="218">
        <f>IF(N285="základní",J285,0)</f>
        <v>0</v>
      </c>
      <c r="BF285" s="218">
        <f>IF(N285="snížená",J285,0)</f>
        <v>0</v>
      </c>
      <c r="BG285" s="218">
        <f>IF(N285="zákl. přenesená",J285,0)</f>
        <v>0</v>
      </c>
      <c r="BH285" s="218">
        <f>IF(N285="sníž. přenesená",J285,0)</f>
        <v>0</v>
      </c>
      <c r="BI285" s="218">
        <f>IF(N285="nulová",J285,0)</f>
        <v>0</v>
      </c>
      <c r="BJ285" s="18" t="s">
        <v>89</v>
      </c>
      <c r="BK285" s="218">
        <f>ROUND(I285*H285,2)</f>
        <v>0</v>
      </c>
      <c r="BL285" s="18" t="s">
        <v>135</v>
      </c>
      <c r="BM285" s="217" t="s">
        <v>512</v>
      </c>
    </row>
    <row r="286" s="2" customFormat="1">
      <c r="A286" s="40"/>
      <c r="B286" s="41"/>
      <c r="C286" s="42"/>
      <c r="D286" s="219" t="s">
        <v>137</v>
      </c>
      <c r="E286" s="42"/>
      <c r="F286" s="220" t="s">
        <v>513</v>
      </c>
      <c r="G286" s="42"/>
      <c r="H286" s="42"/>
      <c r="I286" s="221"/>
      <c r="J286" s="42"/>
      <c r="K286" s="42"/>
      <c r="L286" s="46"/>
      <c r="M286" s="222"/>
      <c r="N286" s="223"/>
      <c r="O286" s="86"/>
      <c r="P286" s="86"/>
      <c r="Q286" s="86"/>
      <c r="R286" s="86"/>
      <c r="S286" s="86"/>
      <c r="T286" s="87"/>
      <c r="U286" s="40"/>
      <c r="V286" s="40"/>
      <c r="W286" s="40"/>
      <c r="X286" s="40"/>
      <c r="Y286" s="40"/>
      <c r="Z286" s="40"/>
      <c r="AA286" s="40"/>
      <c r="AB286" s="40"/>
      <c r="AC286" s="40"/>
      <c r="AD286" s="40"/>
      <c r="AE286" s="40"/>
      <c r="AT286" s="18" t="s">
        <v>137</v>
      </c>
      <c r="AU286" s="18" t="s">
        <v>21</v>
      </c>
    </row>
    <row r="287" s="2" customFormat="1" ht="16.5" customHeight="1">
      <c r="A287" s="40"/>
      <c r="B287" s="41"/>
      <c r="C287" s="248" t="s">
        <v>514</v>
      </c>
      <c r="D287" s="248" t="s">
        <v>244</v>
      </c>
      <c r="E287" s="249" t="s">
        <v>515</v>
      </c>
      <c r="F287" s="250" t="s">
        <v>516</v>
      </c>
      <c r="G287" s="251" t="s">
        <v>149</v>
      </c>
      <c r="H287" s="252">
        <v>43.951999999999998</v>
      </c>
      <c r="I287" s="253"/>
      <c r="J287" s="254">
        <f>ROUND(I287*H287,2)</f>
        <v>0</v>
      </c>
      <c r="K287" s="250" t="s">
        <v>134</v>
      </c>
      <c r="L287" s="255"/>
      <c r="M287" s="256" t="s">
        <v>35</v>
      </c>
      <c r="N287" s="257" t="s">
        <v>52</v>
      </c>
      <c r="O287" s="86"/>
      <c r="P287" s="215">
        <f>O287*H287</f>
        <v>0</v>
      </c>
      <c r="Q287" s="215">
        <v>0.044999999999999998</v>
      </c>
      <c r="R287" s="215">
        <f>Q287*H287</f>
        <v>1.9778399999999998</v>
      </c>
      <c r="S287" s="215">
        <v>0</v>
      </c>
      <c r="T287" s="216">
        <f>S287*H287</f>
        <v>0</v>
      </c>
      <c r="U287" s="40"/>
      <c r="V287" s="40"/>
      <c r="W287" s="40"/>
      <c r="X287" s="40"/>
      <c r="Y287" s="40"/>
      <c r="Z287" s="40"/>
      <c r="AA287" s="40"/>
      <c r="AB287" s="40"/>
      <c r="AC287" s="40"/>
      <c r="AD287" s="40"/>
      <c r="AE287" s="40"/>
      <c r="AR287" s="217" t="s">
        <v>182</v>
      </c>
      <c r="AT287" s="217" t="s">
        <v>244</v>
      </c>
      <c r="AU287" s="217" t="s">
        <v>21</v>
      </c>
      <c r="AY287" s="18" t="s">
        <v>128</v>
      </c>
      <c r="BE287" s="218">
        <f>IF(N287="základní",J287,0)</f>
        <v>0</v>
      </c>
      <c r="BF287" s="218">
        <f>IF(N287="snížená",J287,0)</f>
        <v>0</v>
      </c>
      <c r="BG287" s="218">
        <f>IF(N287="zákl. přenesená",J287,0)</f>
        <v>0</v>
      </c>
      <c r="BH287" s="218">
        <f>IF(N287="sníž. přenesená",J287,0)</f>
        <v>0</v>
      </c>
      <c r="BI287" s="218">
        <f>IF(N287="nulová",J287,0)</f>
        <v>0</v>
      </c>
      <c r="BJ287" s="18" t="s">
        <v>89</v>
      </c>
      <c r="BK287" s="218">
        <f>ROUND(I287*H287,2)</f>
        <v>0</v>
      </c>
      <c r="BL287" s="18" t="s">
        <v>135</v>
      </c>
      <c r="BM287" s="217" t="s">
        <v>517</v>
      </c>
    </row>
    <row r="288" s="13" customFormat="1">
      <c r="A288" s="13"/>
      <c r="B288" s="224"/>
      <c r="C288" s="225"/>
      <c r="D288" s="226" t="s">
        <v>139</v>
      </c>
      <c r="E288" s="227" t="s">
        <v>35</v>
      </c>
      <c r="F288" s="228" t="s">
        <v>518</v>
      </c>
      <c r="G288" s="225"/>
      <c r="H288" s="229">
        <v>41.390000000000001</v>
      </c>
      <c r="I288" s="230"/>
      <c r="J288" s="225"/>
      <c r="K288" s="225"/>
      <c r="L288" s="231"/>
      <c r="M288" s="232"/>
      <c r="N288" s="233"/>
      <c r="O288" s="233"/>
      <c r="P288" s="233"/>
      <c r="Q288" s="233"/>
      <c r="R288" s="233"/>
      <c r="S288" s="233"/>
      <c r="T288" s="234"/>
      <c r="U288" s="13"/>
      <c r="V288" s="13"/>
      <c r="W288" s="13"/>
      <c r="X288" s="13"/>
      <c r="Y288" s="13"/>
      <c r="Z288" s="13"/>
      <c r="AA288" s="13"/>
      <c r="AB288" s="13"/>
      <c r="AC288" s="13"/>
      <c r="AD288" s="13"/>
      <c r="AE288" s="13"/>
      <c r="AT288" s="235" t="s">
        <v>139</v>
      </c>
      <c r="AU288" s="235" t="s">
        <v>21</v>
      </c>
      <c r="AV288" s="13" t="s">
        <v>21</v>
      </c>
      <c r="AW288" s="13" t="s">
        <v>41</v>
      </c>
      <c r="AX288" s="13" t="s">
        <v>81</v>
      </c>
      <c r="AY288" s="235" t="s">
        <v>128</v>
      </c>
    </row>
    <row r="289" s="13" customFormat="1">
      <c r="A289" s="13"/>
      <c r="B289" s="224"/>
      <c r="C289" s="225"/>
      <c r="D289" s="226" t="s">
        <v>139</v>
      </c>
      <c r="E289" s="227" t="s">
        <v>35</v>
      </c>
      <c r="F289" s="228" t="s">
        <v>519</v>
      </c>
      <c r="G289" s="225"/>
      <c r="H289" s="229">
        <v>1.7</v>
      </c>
      <c r="I289" s="230"/>
      <c r="J289" s="225"/>
      <c r="K289" s="225"/>
      <c r="L289" s="231"/>
      <c r="M289" s="232"/>
      <c r="N289" s="233"/>
      <c r="O289" s="233"/>
      <c r="P289" s="233"/>
      <c r="Q289" s="233"/>
      <c r="R289" s="233"/>
      <c r="S289" s="233"/>
      <c r="T289" s="234"/>
      <c r="U289" s="13"/>
      <c r="V289" s="13"/>
      <c r="W289" s="13"/>
      <c r="X289" s="13"/>
      <c r="Y289" s="13"/>
      <c r="Z289" s="13"/>
      <c r="AA289" s="13"/>
      <c r="AB289" s="13"/>
      <c r="AC289" s="13"/>
      <c r="AD289" s="13"/>
      <c r="AE289" s="13"/>
      <c r="AT289" s="235" t="s">
        <v>139</v>
      </c>
      <c r="AU289" s="235" t="s">
        <v>21</v>
      </c>
      <c r="AV289" s="13" t="s">
        <v>21</v>
      </c>
      <c r="AW289" s="13" t="s">
        <v>41</v>
      </c>
      <c r="AX289" s="13" t="s">
        <v>81</v>
      </c>
      <c r="AY289" s="235" t="s">
        <v>128</v>
      </c>
    </row>
    <row r="290" s="14" customFormat="1">
      <c r="A290" s="14"/>
      <c r="B290" s="236"/>
      <c r="C290" s="237"/>
      <c r="D290" s="226" t="s">
        <v>139</v>
      </c>
      <c r="E290" s="238" t="s">
        <v>35</v>
      </c>
      <c r="F290" s="239" t="s">
        <v>166</v>
      </c>
      <c r="G290" s="237"/>
      <c r="H290" s="240">
        <v>43.090000000000003</v>
      </c>
      <c r="I290" s="241"/>
      <c r="J290" s="237"/>
      <c r="K290" s="237"/>
      <c r="L290" s="242"/>
      <c r="M290" s="243"/>
      <c r="N290" s="244"/>
      <c r="O290" s="244"/>
      <c r="P290" s="244"/>
      <c r="Q290" s="244"/>
      <c r="R290" s="244"/>
      <c r="S290" s="244"/>
      <c r="T290" s="245"/>
      <c r="U290" s="14"/>
      <c r="V290" s="14"/>
      <c r="W290" s="14"/>
      <c r="X290" s="14"/>
      <c r="Y290" s="14"/>
      <c r="Z290" s="14"/>
      <c r="AA290" s="14"/>
      <c r="AB290" s="14"/>
      <c r="AC290" s="14"/>
      <c r="AD290" s="14"/>
      <c r="AE290" s="14"/>
      <c r="AT290" s="246" t="s">
        <v>139</v>
      </c>
      <c r="AU290" s="246" t="s">
        <v>21</v>
      </c>
      <c r="AV290" s="14" t="s">
        <v>135</v>
      </c>
      <c r="AW290" s="14" t="s">
        <v>41</v>
      </c>
      <c r="AX290" s="14" t="s">
        <v>89</v>
      </c>
      <c r="AY290" s="246" t="s">
        <v>128</v>
      </c>
    </row>
    <row r="291" s="13" customFormat="1">
      <c r="A291" s="13"/>
      <c r="B291" s="224"/>
      <c r="C291" s="225"/>
      <c r="D291" s="226" t="s">
        <v>139</v>
      </c>
      <c r="E291" s="225"/>
      <c r="F291" s="228" t="s">
        <v>520</v>
      </c>
      <c r="G291" s="225"/>
      <c r="H291" s="229">
        <v>43.951999999999998</v>
      </c>
      <c r="I291" s="230"/>
      <c r="J291" s="225"/>
      <c r="K291" s="225"/>
      <c r="L291" s="231"/>
      <c r="M291" s="232"/>
      <c r="N291" s="233"/>
      <c r="O291" s="233"/>
      <c r="P291" s="233"/>
      <c r="Q291" s="233"/>
      <c r="R291" s="233"/>
      <c r="S291" s="233"/>
      <c r="T291" s="234"/>
      <c r="U291" s="13"/>
      <c r="V291" s="13"/>
      <c r="W291" s="13"/>
      <c r="X291" s="13"/>
      <c r="Y291" s="13"/>
      <c r="Z291" s="13"/>
      <c r="AA291" s="13"/>
      <c r="AB291" s="13"/>
      <c r="AC291" s="13"/>
      <c r="AD291" s="13"/>
      <c r="AE291" s="13"/>
      <c r="AT291" s="235" t="s">
        <v>139</v>
      </c>
      <c r="AU291" s="235" t="s">
        <v>21</v>
      </c>
      <c r="AV291" s="13" t="s">
        <v>21</v>
      </c>
      <c r="AW291" s="13" t="s">
        <v>4</v>
      </c>
      <c r="AX291" s="13" t="s">
        <v>89</v>
      </c>
      <c r="AY291" s="235" t="s">
        <v>128</v>
      </c>
    </row>
    <row r="292" s="2" customFormat="1" ht="33" customHeight="1">
      <c r="A292" s="40"/>
      <c r="B292" s="41"/>
      <c r="C292" s="206" t="s">
        <v>521</v>
      </c>
      <c r="D292" s="206" t="s">
        <v>130</v>
      </c>
      <c r="E292" s="207" t="s">
        <v>522</v>
      </c>
      <c r="F292" s="208" t="s">
        <v>523</v>
      </c>
      <c r="G292" s="209" t="s">
        <v>149</v>
      </c>
      <c r="H292" s="210">
        <v>1.7</v>
      </c>
      <c r="I292" s="211"/>
      <c r="J292" s="212">
        <f>ROUND(I292*H292,2)</f>
        <v>0</v>
      </c>
      <c r="K292" s="208" t="s">
        <v>134</v>
      </c>
      <c r="L292" s="46"/>
      <c r="M292" s="213" t="s">
        <v>35</v>
      </c>
      <c r="N292" s="214" t="s">
        <v>52</v>
      </c>
      <c r="O292" s="86"/>
      <c r="P292" s="215">
        <f>O292*H292</f>
        <v>0</v>
      </c>
      <c r="Q292" s="215">
        <v>0</v>
      </c>
      <c r="R292" s="215">
        <f>Q292*H292</f>
        <v>0</v>
      </c>
      <c r="S292" s="215">
        <v>0</v>
      </c>
      <c r="T292" s="216">
        <f>S292*H292</f>
        <v>0</v>
      </c>
      <c r="U292" s="40"/>
      <c r="V292" s="40"/>
      <c r="W292" s="40"/>
      <c r="X292" s="40"/>
      <c r="Y292" s="40"/>
      <c r="Z292" s="40"/>
      <c r="AA292" s="40"/>
      <c r="AB292" s="40"/>
      <c r="AC292" s="40"/>
      <c r="AD292" s="40"/>
      <c r="AE292" s="40"/>
      <c r="AR292" s="217" t="s">
        <v>135</v>
      </c>
      <c r="AT292" s="217" t="s">
        <v>130</v>
      </c>
      <c r="AU292" s="217" t="s">
        <v>21</v>
      </c>
      <c r="AY292" s="18" t="s">
        <v>128</v>
      </c>
      <c r="BE292" s="218">
        <f>IF(N292="základní",J292,0)</f>
        <v>0</v>
      </c>
      <c r="BF292" s="218">
        <f>IF(N292="snížená",J292,0)</f>
        <v>0</v>
      </c>
      <c r="BG292" s="218">
        <f>IF(N292="zákl. přenesená",J292,0)</f>
        <v>0</v>
      </c>
      <c r="BH292" s="218">
        <f>IF(N292="sníž. přenesená",J292,0)</f>
        <v>0</v>
      </c>
      <c r="BI292" s="218">
        <f>IF(N292="nulová",J292,0)</f>
        <v>0</v>
      </c>
      <c r="BJ292" s="18" t="s">
        <v>89</v>
      </c>
      <c r="BK292" s="218">
        <f>ROUND(I292*H292,2)</f>
        <v>0</v>
      </c>
      <c r="BL292" s="18" t="s">
        <v>135</v>
      </c>
      <c r="BM292" s="217" t="s">
        <v>524</v>
      </c>
    </row>
    <row r="293" s="2" customFormat="1">
      <c r="A293" s="40"/>
      <c r="B293" s="41"/>
      <c r="C293" s="42"/>
      <c r="D293" s="219" t="s">
        <v>137</v>
      </c>
      <c r="E293" s="42"/>
      <c r="F293" s="220" t="s">
        <v>525</v>
      </c>
      <c r="G293" s="42"/>
      <c r="H293" s="42"/>
      <c r="I293" s="221"/>
      <c r="J293" s="42"/>
      <c r="K293" s="42"/>
      <c r="L293" s="46"/>
      <c r="M293" s="222"/>
      <c r="N293" s="223"/>
      <c r="O293" s="86"/>
      <c r="P293" s="86"/>
      <c r="Q293" s="86"/>
      <c r="R293" s="86"/>
      <c r="S293" s="86"/>
      <c r="T293" s="87"/>
      <c r="U293" s="40"/>
      <c r="V293" s="40"/>
      <c r="W293" s="40"/>
      <c r="X293" s="40"/>
      <c r="Y293" s="40"/>
      <c r="Z293" s="40"/>
      <c r="AA293" s="40"/>
      <c r="AB293" s="40"/>
      <c r="AC293" s="40"/>
      <c r="AD293" s="40"/>
      <c r="AE293" s="40"/>
      <c r="AT293" s="18" t="s">
        <v>137</v>
      </c>
      <c r="AU293" s="18" t="s">
        <v>21</v>
      </c>
    </row>
    <row r="294" s="2" customFormat="1" ht="24.15" customHeight="1">
      <c r="A294" s="40"/>
      <c r="B294" s="41"/>
      <c r="C294" s="206" t="s">
        <v>526</v>
      </c>
      <c r="D294" s="206" t="s">
        <v>130</v>
      </c>
      <c r="E294" s="207" t="s">
        <v>527</v>
      </c>
      <c r="F294" s="208" t="s">
        <v>528</v>
      </c>
      <c r="G294" s="209" t="s">
        <v>149</v>
      </c>
      <c r="H294" s="210">
        <v>1.7</v>
      </c>
      <c r="I294" s="211"/>
      <c r="J294" s="212">
        <f>ROUND(I294*H294,2)</f>
        <v>0</v>
      </c>
      <c r="K294" s="208" t="s">
        <v>134</v>
      </c>
      <c r="L294" s="46"/>
      <c r="M294" s="213" t="s">
        <v>35</v>
      </c>
      <c r="N294" s="214" t="s">
        <v>52</v>
      </c>
      <c r="O294" s="86"/>
      <c r="P294" s="215">
        <f>O294*H294</f>
        <v>0</v>
      </c>
      <c r="Q294" s="215">
        <v>0</v>
      </c>
      <c r="R294" s="215">
        <f>Q294*H294</f>
        <v>0</v>
      </c>
      <c r="S294" s="215">
        <v>0</v>
      </c>
      <c r="T294" s="216">
        <f>S294*H294</f>
        <v>0</v>
      </c>
      <c r="U294" s="40"/>
      <c r="V294" s="40"/>
      <c r="W294" s="40"/>
      <c r="X294" s="40"/>
      <c r="Y294" s="40"/>
      <c r="Z294" s="40"/>
      <c r="AA294" s="40"/>
      <c r="AB294" s="40"/>
      <c r="AC294" s="40"/>
      <c r="AD294" s="40"/>
      <c r="AE294" s="40"/>
      <c r="AR294" s="217" t="s">
        <v>135</v>
      </c>
      <c r="AT294" s="217" t="s">
        <v>130</v>
      </c>
      <c r="AU294" s="217" t="s">
        <v>21</v>
      </c>
      <c r="AY294" s="18" t="s">
        <v>128</v>
      </c>
      <c r="BE294" s="218">
        <f>IF(N294="základní",J294,0)</f>
        <v>0</v>
      </c>
      <c r="BF294" s="218">
        <f>IF(N294="snížená",J294,0)</f>
        <v>0</v>
      </c>
      <c r="BG294" s="218">
        <f>IF(N294="zákl. přenesená",J294,0)</f>
        <v>0</v>
      </c>
      <c r="BH294" s="218">
        <f>IF(N294="sníž. přenesená",J294,0)</f>
        <v>0</v>
      </c>
      <c r="BI294" s="218">
        <f>IF(N294="nulová",J294,0)</f>
        <v>0</v>
      </c>
      <c r="BJ294" s="18" t="s">
        <v>89</v>
      </c>
      <c r="BK294" s="218">
        <f>ROUND(I294*H294,2)</f>
        <v>0</v>
      </c>
      <c r="BL294" s="18" t="s">
        <v>135</v>
      </c>
      <c r="BM294" s="217" t="s">
        <v>529</v>
      </c>
    </row>
    <row r="295" s="2" customFormat="1">
      <c r="A295" s="40"/>
      <c r="B295" s="41"/>
      <c r="C295" s="42"/>
      <c r="D295" s="219" t="s">
        <v>137</v>
      </c>
      <c r="E295" s="42"/>
      <c r="F295" s="220" t="s">
        <v>530</v>
      </c>
      <c r="G295" s="42"/>
      <c r="H295" s="42"/>
      <c r="I295" s="221"/>
      <c r="J295" s="42"/>
      <c r="K295" s="42"/>
      <c r="L295" s="46"/>
      <c r="M295" s="222"/>
      <c r="N295" s="223"/>
      <c r="O295" s="86"/>
      <c r="P295" s="86"/>
      <c r="Q295" s="86"/>
      <c r="R295" s="86"/>
      <c r="S295" s="86"/>
      <c r="T295" s="87"/>
      <c r="U295" s="40"/>
      <c r="V295" s="40"/>
      <c r="W295" s="40"/>
      <c r="X295" s="40"/>
      <c r="Y295" s="40"/>
      <c r="Z295" s="40"/>
      <c r="AA295" s="40"/>
      <c r="AB295" s="40"/>
      <c r="AC295" s="40"/>
      <c r="AD295" s="40"/>
      <c r="AE295" s="40"/>
      <c r="AT295" s="18" t="s">
        <v>137</v>
      </c>
      <c r="AU295" s="18" t="s">
        <v>21</v>
      </c>
    </row>
    <row r="296" s="2" customFormat="1" ht="24.15" customHeight="1">
      <c r="A296" s="40"/>
      <c r="B296" s="41"/>
      <c r="C296" s="206" t="s">
        <v>531</v>
      </c>
      <c r="D296" s="206" t="s">
        <v>130</v>
      </c>
      <c r="E296" s="207" t="s">
        <v>532</v>
      </c>
      <c r="F296" s="208" t="s">
        <v>533</v>
      </c>
      <c r="G296" s="209" t="s">
        <v>149</v>
      </c>
      <c r="H296" s="210">
        <v>58.899999999999999</v>
      </c>
      <c r="I296" s="211"/>
      <c r="J296" s="212">
        <f>ROUND(I296*H296,2)</f>
        <v>0</v>
      </c>
      <c r="K296" s="208" t="s">
        <v>134</v>
      </c>
      <c r="L296" s="46"/>
      <c r="M296" s="213" t="s">
        <v>35</v>
      </c>
      <c r="N296" s="214" t="s">
        <v>52</v>
      </c>
      <c r="O296" s="86"/>
      <c r="P296" s="215">
        <f>O296*H296</f>
        <v>0</v>
      </c>
      <c r="Q296" s="215">
        <v>0.00034000000000000002</v>
      </c>
      <c r="R296" s="215">
        <f>Q296*H296</f>
        <v>0.020026000000000002</v>
      </c>
      <c r="S296" s="215">
        <v>0</v>
      </c>
      <c r="T296" s="216">
        <f>S296*H296</f>
        <v>0</v>
      </c>
      <c r="U296" s="40"/>
      <c r="V296" s="40"/>
      <c r="W296" s="40"/>
      <c r="X296" s="40"/>
      <c r="Y296" s="40"/>
      <c r="Z296" s="40"/>
      <c r="AA296" s="40"/>
      <c r="AB296" s="40"/>
      <c r="AC296" s="40"/>
      <c r="AD296" s="40"/>
      <c r="AE296" s="40"/>
      <c r="AR296" s="217" t="s">
        <v>135</v>
      </c>
      <c r="AT296" s="217" t="s">
        <v>130</v>
      </c>
      <c r="AU296" s="217" t="s">
        <v>21</v>
      </c>
      <c r="AY296" s="18" t="s">
        <v>128</v>
      </c>
      <c r="BE296" s="218">
        <f>IF(N296="základní",J296,0)</f>
        <v>0</v>
      </c>
      <c r="BF296" s="218">
        <f>IF(N296="snížená",J296,0)</f>
        <v>0</v>
      </c>
      <c r="BG296" s="218">
        <f>IF(N296="zákl. přenesená",J296,0)</f>
        <v>0</v>
      </c>
      <c r="BH296" s="218">
        <f>IF(N296="sníž. přenesená",J296,0)</f>
        <v>0</v>
      </c>
      <c r="BI296" s="218">
        <f>IF(N296="nulová",J296,0)</f>
        <v>0</v>
      </c>
      <c r="BJ296" s="18" t="s">
        <v>89</v>
      </c>
      <c r="BK296" s="218">
        <f>ROUND(I296*H296,2)</f>
        <v>0</v>
      </c>
      <c r="BL296" s="18" t="s">
        <v>135</v>
      </c>
      <c r="BM296" s="217" t="s">
        <v>534</v>
      </c>
    </row>
    <row r="297" s="2" customFormat="1">
      <c r="A297" s="40"/>
      <c r="B297" s="41"/>
      <c r="C297" s="42"/>
      <c r="D297" s="219" t="s">
        <v>137</v>
      </c>
      <c r="E297" s="42"/>
      <c r="F297" s="220" t="s">
        <v>535</v>
      </c>
      <c r="G297" s="42"/>
      <c r="H297" s="42"/>
      <c r="I297" s="221"/>
      <c r="J297" s="42"/>
      <c r="K297" s="42"/>
      <c r="L297" s="46"/>
      <c r="M297" s="222"/>
      <c r="N297" s="223"/>
      <c r="O297" s="86"/>
      <c r="P297" s="86"/>
      <c r="Q297" s="86"/>
      <c r="R297" s="86"/>
      <c r="S297" s="86"/>
      <c r="T297" s="87"/>
      <c r="U297" s="40"/>
      <c r="V297" s="40"/>
      <c r="W297" s="40"/>
      <c r="X297" s="40"/>
      <c r="Y297" s="40"/>
      <c r="Z297" s="40"/>
      <c r="AA297" s="40"/>
      <c r="AB297" s="40"/>
      <c r="AC297" s="40"/>
      <c r="AD297" s="40"/>
      <c r="AE297" s="40"/>
      <c r="AT297" s="18" t="s">
        <v>137</v>
      </c>
      <c r="AU297" s="18" t="s">
        <v>21</v>
      </c>
    </row>
    <row r="298" s="2" customFormat="1" ht="16.5" customHeight="1">
      <c r="A298" s="40"/>
      <c r="B298" s="41"/>
      <c r="C298" s="206" t="s">
        <v>536</v>
      </c>
      <c r="D298" s="206" t="s">
        <v>130</v>
      </c>
      <c r="E298" s="207" t="s">
        <v>537</v>
      </c>
      <c r="F298" s="208" t="s">
        <v>538</v>
      </c>
      <c r="G298" s="209" t="s">
        <v>149</v>
      </c>
      <c r="H298" s="210">
        <v>58.899999999999999</v>
      </c>
      <c r="I298" s="211"/>
      <c r="J298" s="212">
        <f>ROUND(I298*H298,2)</f>
        <v>0</v>
      </c>
      <c r="K298" s="208" t="s">
        <v>134</v>
      </c>
      <c r="L298" s="46"/>
      <c r="M298" s="213" t="s">
        <v>35</v>
      </c>
      <c r="N298" s="214" t="s">
        <v>52</v>
      </c>
      <c r="O298" s="86"/>
      <c r="P298" s="215">
        <f>O298*H298</f>
        <v>0</v>
      </c>
      <c r="Q298" s="215">
        <v>0</v>
      </c>
      <c r="R298" s="215">
        <f>Q298*H298</f>
        <v>0</v>
      </c>
      <c r="S298" s="215">
        <v>0</v>
      </c>
      <c r="T298" s="216">
        <f>S298*H298</f>
        <v>0</v>
      </c>
      <c r="U298" s="40"/>
      <c r="V298" s="40"/>
      <c r="W298" s="40"/>
      <c r="X298" s="40"/>
      <c r="Y298" s="40"/>
      <c r="Z298" s="40"/>
      <c r="AA298" s="40"/>
      <c r="AB298" s="40"/>
      <c r="AC298" s="40"/>
      <c r="AD298" s="40"/>
      <c r="AE298" s="40"/>
      <c r="AR298" s="217" t="s">
        <v>135</v>
      </c>
      <c r="AT298" s="217" t="s">
        <v>130</v>
      </c>
      <c r="AU298" s="217" t="s">
        <v>21</v>
      </c>
      <c r="AY298" s="18" t="s">
        <v>128</v>
      </c>
      <c r="BE298" s="218">
        <f>IF(N298="základní",J298,0)</f>
        <v>0</v>
      </c>
      <c r="BF298" s="218">
        <f>IF(N298="snížená",J298,0)</f>
        <v>0</v>
      </c>
      <c r="BG298" s="218">
        <f>IF(N298="zákl. přenesená",J298,0)</f>
        <v>0</v>
      </c>
      <c r="BH298" s="218">
        <f>IF(N298="sníž. přenesená",J298,0)</f>
        <v>0</v>
      </c>
      <c r="BI298" s="218">
        <f>IF(N298="nulová",J298,0)</f>
        <v>0</v>
      </c>
      <c r="BJ298" s="18" t="s">
        <v>89</v>
      </c>
      <c r="BK298" s="218">
        <f>ROUND(I298*H298,2)</f>
        <v>0</v>
      </c>
      <c r="BL298" s="18" t="s">
        <v>135</v>
      </c>
      <c r="BM298" s="217" t="s">
        <v>539</v>
      </c>
    </row>
    <row r="299" s="2" customFormat="1">
      <c r="A299" s="40"/>
      <c r="B299" s="41"/>
      <c r="C299" s="42"/>
      <c r="D299" s="219" t="s">
        <v>137</v>
      </c>
      <c r="E299" s="42"/>
      <c r="F299" s="220" t="s">
        <v>540</v>
      </c>
      <c r="G299" s="42"/>
      <c r="H299" s="42"/>
      <c r="I299" s="221"/>
      <c r="J299" s="42"/>
      <c r="K299" s="42"/>
      <c r="L299" s="46"/>
      <c r="M299" s="222"/>
      <c r="N299" s="223"/>
      <c r="O299" s="86"/>
      <c r="P299" s="86"/>
      <c r="Q299" s="86"/>
      <c r="R299" s="86"/>
      <c r="S299" s="86"/>
      <c r="T299" s="87"/>
      <c r="U299" s="40"/>
      <c r="V299" s="40"/>
      <c r="W299" s="40"/>
      <c r="X299" s="40"/>
      <c r="Y299" s="40"/>
      <c r="Z299" s="40"/>
      <c r="AA299" s="40"/>
      <c r="AB299" s="40"/>
      <c r="AC299" s="40"/>
      <c r="AD299" s="40"/>
      <c r="AE299" s="40"/>
      <c r="AT299" s="18" t="s">
        <v>137</v>
      </c>
      <c r="AU299" s="18" t="s">
        <v>21</v>
      </c>
    </row>
    <row r="300" s="2" customFormat="1" ht="33" customHeight="1">
      <c r="A300" s="40"/>
      <c r="B300" s="41"/>
      <c r="C300" s="206" t="s">
        <v>541</v>
      </c>
      <c r="D300" s="206" t="s">
        <v>130</v>
      </c>
      <c r="E300" s="207" t="s">
        <v>542</v>
      </c>
      <c r="F300" s="208" t="s">
        <v>543</v>
      </c>
      <c r="G300" s="209" t="s">
        <v>268</v>
      </c>
      <c r="H300" s="210">
        <v>3</v>
      </c>
      <c r="I300" s="211"/>
      <c r="J300" s="212">
        <f>ROUND(I300*H300,2)</f>
        <v>0</v>
      </c>
      <c r="K300" s="208" t="s">
        <v>134</v>
      </c>
      <c r="L300" s="46"/>
      <c r="M300" s="213" t="s">
        <v>35</v>
      </c>
      <c r="N300" s="214" t="s">
        <v>52</v>
      </c>
      <c r="O300" s="86"/>
      <c r="P300" s="215">
        <f>O300*H300</f>
        <v>0</v>
      </c>
      <c r="Q300" s="215">
        <v>0</v>
      </c>
      <c r="R300" s="215">
        <f>Q300*H300</f>
        <v>0</v>
      </c>
      <c r="S300" s="215">
        <v>0.082000000000000003</v>
      </c>
      <c r="T300" s="216">
        <f>S300*H300</f>
        <v>0.246</v>
      </c>
      <c r="U300" s="40"/>
      <c r="V300" s="40"/>
      <c r="W300" s="40"/>
      <c r="X300" s="40"/>
      <c r="Y300" s="40"/>
      <c r="Z300" s="40"/>
      <c r="AA300" s="40"/>
      <c r="AB300" s="40"/>
      <c r="AC300" s="40"/>
      <c r="AD300" s="40"/>
      <c r="AE300" s="40"/>
      <c r="AR300" s="217" t="s">
        <v>135</v>
      </c>
      <c r="AT300" s="217" t="s">
        <v>130</v>
      </c>
      <c r="AU300" s="217" t="s">
        <v>21</v>
      </c>
      <c r="AY300" s="18" t="s">
        <v>128</v>
      </c>
      <c r="BE300" s="218">
        <f>IF(N300="základní",J300,0)</f>
        <v>0</v>
      </c>
      <c r="BF300" s="218">
        <f>IF(N300="snížená",J300,0)</f>
        <v>0</v>
      </c>
      <c r="BG300" s="218">
        <f>IF(N300="zákl. přenesená",J300,0)</f>
        <v>0</v>
      </c>
      <c r="BH300" s="218">
        <f>IF(N300="sníž. přenesená",J300,0)</f>
        <v>0</v>
      </c>
      <c r="BI300" s="218">
        <f>IF(N300="nulová",J300,0)</f>
        <v>0</v>
      </c>
      <c r="BJ300" s="18" t="s">
        <v>89</v>
      </c>
      <c r="BK300" s="218">
        <f>ROUND(I300*H300,2)</f>
        <v>0</v>
      </c>
      <c r="BL300" s="18" t="s">
        <v>135</v>
      </c>
      <c r="BM300" s="217" t="s">
        <v>544</v>
      </c>
    </row>
    <row r="301" s="2" customFormat="1">
      <c r="A301" s="40"/>
      <c r="B301" s="41"/>
      <c r="C301" s="42"/>
      <c r="D301" s="219" t="s">
        <v>137</v>
      </c>
      <c r="E301" s="42"/>
      <c r="F301" s="220" t="s">
        <v>545</v>
      </c>
      <c r="G301" s="42"/>
      <c r="H301" s="42"/>
      <c r="I301" s="221"/>
      <c r="J301" s="42"/>
      <c r="K301" s="42"/>
      <c r="L301" s="46"/>
      <c r="M301" s="222"/>
      <c r="N301" s="223"/>
      <c r="O301" s="86"/>
      <c r="P301" s="86"/>
      <c r="Q301" s="86"/>
      <c r="R301" s="86"/>
      <c r="S301" s="86"/>
      <c r="T301" s="87"/>
      <c r="U301" s="40"/>
      <c r="V301" s="40"/>
      <c r="W301" s="40"/>
      <c r="X301" s="40"/>
      <c r="Y301" s="40"/>
      <c r="Z301" s="40"/>
      <c r="AA301" s="40"/>
      <c r="AB301" s="40"/>
      <c r="AC301" s="40"/>
      <c r="AD301" s="40"/>
      <c r="AE301" s="40"/>
      <c r="AT301" s="18" t="s">
        <v>137</v>
      </c>
      <c r="AU301" s="18" t="s">
        <v>21</v>
      </c>
    </row>
    <row r="302" s="2" customFormat="1">
      <c r="A302" s="40"/>
      <c r="B302" s="41"/>
      <c r="C302" s="42"/>
      <c r="D302" s="226" t="s">
        <v>200</v>
      </c>
      <c r="E302" s="42"/>
      <c r="F302" s="247" t="s">
        <v>546</v>
      </c>
      <c r="G302" s="42"/>
      <c r="H302" s="42"/>
      <c r="I302" s="221"/>
      <c r="J302" s="42"/>
      <c r="K302" s="42"/>
      <c r="L302" s="46"/>
      <c r="M302" s="222"/>
      <c r="N302" s="223"/>
      <c r="O302" s="86"/>
      <c r="P302" s="86"/>
      <c r="Q302" s="86"/>
      <c r="R302" s="86"/>
      <c r="S302" s="86"/>
      <c r="T302" s="87"/>
      <c r="U302" s="40"/>
      <c r="V302" s="40"/>
      <c r="W302" s="40"/>
      <c r="X302" s="40"/>
      <c r="Y302" s="40"/>
      <c r="Z302" s="40"/>
      <c r="AA302" s="40"/>
      <c r="AB302" s="40"/>
      <c r="AC302" s="40"/>
      <c r="AD302" s="40"/>
      <c r="AE302" s="40"/>
      <c r="AT302" s="18" t="s">
        <v>200</v>
      </c>
      <c r="AU302" s="18" t="s">
        <v>21</v>
      </c>
    </row>
    <row r="303" s="13" customFormat="1">
      <c r="A303" s="13"/>
      <c r="B303" s="224"/>
      <c r="C303" s="225"/>
      <c r="D303" s="226" t="s">
        <v>139</v>
      </c>
      <c r="E303" s="227" t="s">
        <v>35</v>
      </c>
      <c r="F303" s="228" t="s">
        <v>547</v>
      </c>
      <c r="G303" s="225"/>
      <c r="H303" s="229">
        <v>2</v>
      </c>
      <c r="I303" s="230"/>
      <c r="J303" s="225"/>
      <c r="K303" s="225"/>
      <c r="L303" s="231"/>
      <c r="M303" s="232"/>
      <c r="N303" s="233"/>
      <c r="O303" s="233"/>
      <c r="P303" s="233"/>
      <c r="Q303" s="233"/>
      <c r="R303" s="233"/>
      <c r="S303" s="233"/>
      <c r="T303" s="234"/>
      <c r="U303" s="13"/>
      <c r="V303" s="13"/>
      <c r="W303" s="13"/>
      <c r="X303" s="13"/>
      <c r="Y303" s="13"/>
      <c r="Z303" s="13"/>
      <c r="AA303" s="13"/>
      <c r="AB303" s="13"/>
      <c r="AC303" s="13"/>
      <c r="AD303" s="13"/>
      <c r="AE303" s="13"/>
      <c r="AT303" s="235" t="s">
        <v>139</v>
      </c>
      <c r="AU303" s="235" t="s">
        <v>21</v>
      </c>
      <c r="AV303" s="13" t="s">
        <v>21</v>
      </c>
      <c r="AW303" s="13" t="s">
        <v>41</v>
      </c>
      <c r="AX303" s="13" t="s">
        <v>81</v>
      </c>
      <c r="AY303" s="235" t="s">
        <v>128</v>
      </c>
    </row>
    <row r="304" s="13" customFormat="1">
      <c r="A304" s="13"/>
      <c r="B304" s="224"/>
      <c r="C304" s="225"/>
      <c r="D304" s="226" t="s">
        <v>139</v>
      </c>
      <c r="E304" s="227" t="s">
        <v>35</v>
      </c>
      <c r="F304" s="228" t="s">
        <v>548</v>
      </c>
      <c r="G304" s="225"/>
      <c r="H304" s="229">
        <v>1</v>
      </c>
      <c r="I304" s="230"/>
      <c r="J304" s="225"/>
      <c r="K304" s="225"/>
      <c r="L304" s="231"/>
      <c r="M304" s="232"/>
      <c r="N304" s="233"/>
      <c r="O304" s="233"/>
      <c r="P304" s="233"/>
      <c r="Q304" s="233"/>
      <c r="R304" s="233"/>
      <c r="S304" s="233"/>
      <c r="T304" s="234"/>
      <c r="U304" s="13"/>
      <c r="V304" s="13"/>
      <c r="W304" s="13"/>
      <c r="X304" s="13"/>
      <c r="Y304" s="13"/>
      <c r="Z304" s="13"/>
      <c r="AA304" s="13"/>
      <c r="AB304" s="13"/>
      <c r="AC304" s="13"/>
      <c r="AD304" s="13"/>
      <c r="AE304" s="13"/>
      <c r="AT304" s="235" t="s">
        <v>139</v>
      </c>
      <c r="AU304" s="235" t="s">
        <v>21</v>
      </c>
      <c r="AV304" s="13" t="s">
        <v>21</v>
      </c>
      <c r="AW304" s="13" t="s">
        <v>41</v>
      </c>
      <c r="AX304" s="13" t="s">
        <v>81</v>
      </c>
      <c r="AY304" s="235" t="s">
        <v>128</v>
      </c>
    </row>
    <row r="305" s="14" customFormat="1">
      <c r="A305" s="14"/>
      <c r="B305" s="236"/>
      <c r="C305" s="237"/>
      <c r="D305" s="226" t="s">
        <v>139</v>
      </c>
      <c r="E305" s="238" t="s">
        <v>35</v>
      </c>
      <c r="F305" s="239" t="s">
        <v>166</v>
      </c>
      <c r="G305" s="237"/>
      <c r="H305" s="240">
        <v>3</v>
      </c>
      <c r="I305" s="241"/>
      <c r="J305" s="237"/>
      <c r="K305" s="237"/>
      <c r="L305" s="242"/>
      <c r="M305" s="243"/>
      <c r="N305" s="244"/>
      <c r="O305" s="244"/>
      <c r="P305" s="244"/>
      <c r="Q305" s="244"/>
      <c r="R305" s="244"/>
      <c r="S305" s="244"/>
      <c r="T305" s="245"/>
      <c r="U305" s="14"/>
      <c r="V305" s="14"/>
      <c r="W305" s="14"/>
      <c r="X305" s="14"/>
      <c r="Y305" s="14"/>
      <c r="Z305" s="14"/>
      <c r="AA305" s="14"/>
      <c r="AB305" s="14"/>
      <c r="AC305" s="14"/>
      <c r="AD305" s="14"/>
      <c r="AE305" s="14"/>
      <c r="AT305" s="246" t="s">
        <v>139</v>
      </c>
      <c r="AU305" s="246" t="s">
        <v>21</v>
      </c>
      <c r="AV305" s="14" t="s">
        <v>135</v>
      </c>
      <c r="AW305" s="14" t="s">
        <v>41</v>
      </c>
      <c r="AX305" s="14" t="s">
        <v>89</v>
      </c>
      <c r="AY305" s="246" t="s">
        <v>128</v>
      </c>
    </row>
    <row r="306" s="2" customFormat="1" ht="24.15" customHeight="1">
      <c r="A306" s="40"/>
      <c r="B306" s="41"/>
      <c r="C306" s="206" t="s">
        <v>549</v>
      </c>
      <c r="D306" s="206" t="s">
        <v>130</v>
      </c>
      <c r="E306" s="207" t="s">
        <v>550</v>
      </c>
      <c r="F306" s="208" t="s">
        <v>551</v>
      </c>
      <c r="G306" s="209" t="s">
        <v>149</v>
      </c>
      <c r="H306" s="210">
        <v>0.25</v>
      </c>
      <c r="I306" s="211"/>
      <c r="J306" s="212">
        <f>ROUND(I306*H306,2)</f>
        <v>0</v>
      </c>
      <c r="K306" s="208" t="s">
        <v>134</v>
      </c>
      <c r="L306" s="46"/>
      <c r="M306" s="213" t="s">
        <v>35</v>
      </c>
      <c r="N306" s="214" t="s">
        <v>52</v>
      </c>
      <c r="O306" s="86"/>
      <c r="P306" s="215">
        <f>O306*H306</f>
        <v>0</v>
      </c>
      <c r="Q306" s="215">
        <v>0.0012800000000000001</v>
      </c>
      <c r="R306" s="215">
        <f>Q306*H306</f>
        <v>0.00032000000000000003</v>
      </c>
      <c r="S306" s="215">
        <v>0.021000000000000001</v>
      </c>
      <c r="T306" s="216">
        <f>S306*H306</f>
        <v>0.0052500000000000003</v>
      </c>
      <c r="U306" s="40"/>
      <c r="V306" s="40"/>
      <c r="W306" s="40"/>
      <c r="X306" s="40"/>
      <c r="Y306" s="40"/>
      <c r="Z306" s="40"/>
      <c r="AA306" s="40"/>
      <c r="AB306" s="40"/>
      <c r="AC306" s="40"/>
      <c r="AD306" s="40"/>
      <c r="AE306" s="40"/>
      <c r="AR306" s="217" t="s">
        <v>135</v>
      </c>
      <c r="AT306" s="217" t="s">
        <v>130</v>
      </c>
      <c r="AU306" s="217" t="s">
        <v>21</v>
      </c>
      <c r="AY306" s="18" t="s">
        <v>128</v>
      </c>
      <c r="BE306" s="218">
        <f>IF(N306="základní",J306,0)</f>
        <v>0</v>
      </c>
      <c r="BF306" s="218">
        <f>IF(N306="snížená",J306,0)</f>
        <v>0</v>
      </c>
      <c r="BG306" s="218">
        <f>IF(N306="zákl. přenesená",J306,0)</f>
        <v>0</v>
      </c>
      <c r="BH306" s="218">
        <f>IF(N306="sníž. přenesená",J306,0)</f>
        <v>0</v>
      </c>
      <c r="BI306" s="218">
        <f>IF(N306="nulová",J306,0)</f>
        <v>0</v>
      </c>
      <c r="BJ306" s="18" t="s">
        <v>89</v>
      </c>
      <c r="BK306" s="218">
        <f>ROUND(I306*H306,2)</f>
        <v>0</v>
      </c>
      <c r="BL306" s="18" t="s">
        <v>135</v>
      </c>
      <c r="BM306" s="217" t="s">
        <v>552</v>
      </c>
    </row>
    <row r="307" s="2" customFormat="1">
      <c r="A307" s="40"/>
      <c r="B307" s="41"/>
      <c r="C307" s="42"/>
      <c r="D307" s="219" t="s">
        <v>137</v>
      </c>
      <c r="E307" s="42"/>
      <c r="F307" s="220" t="s">
        <v>553</v>
      </c>
      <c r="G307" s="42"/>
      <c r="H307" s="42"/>
      <c r="I307" s="221"/>
      <c r="J307" s="42"/>
      <c r="K307" s="42"/>
      <c r="L307" s="46"/>
      <c r="M307" s="222"/>
      <c r="N307" s="223"/>
      <c r="O307" s="86"/>
      <c r="P307" s="86"/>
      <c r="Q307" s="86"/>
      <c r="R307" s="86"/>
      <c r="S307" s="86"/>
      <c r="T307" s="87"/>
      <c r="U307" s="40"/>
      <c r="V307" s="40"/>
      <c r="W307" s="40"/>
      <c r="X307" s="40"/>
      <c r="Y307" s="40"/>
      <c r="Z307" s="40"/>
      <c r="AA307" s="40"/>
      <c r="AB307" s="40"/>
      <c r="AC307" s="40"/>
      <c r="AD307" s="40"/>
      <c r="AE307" s="40"/>
      <c r="AT307" s="18" t="s">
        <v>137</v>
      </c>
      <c r="AU307" s="18" t="s">
        <v>21</v>
      </c>
    </row>
    <row r="308" s="13" customFormat="1">
      <c r="A308" s="13"/>
      <c r="B308" s="224"/>
      <c r="C308" s="225"/>
      <c r="D308" s="226" t="s">
        <v>139</v>
      </c>
      <c r="E308" s="227" t="s">
        <v>35</v>
      </c>
      <c r="F308" s="228" t="s">
        <v>554</v>
      </c>
      <c r="G308" s="225"/>
      <c r="H308" s="229">
        <v>0.25</v>
      </c>
      <c r="I308" s="230"/>
      <c r="J308" s="225"/>
      <c r="K308" s="225"/>
      <c r="L308" s="231"/>
      <c r="M308" s="232"/>
      <c r="N308" s="233"/>
      <c r="O308" s="233"/>
      <c r="P308" s="233"/>
      <c r="Q308" s="233"/>
      <c r="R308" s="233"/>
      <c r="S308" s="233"/>
      <c r="T308" s="234"/>
      <c r="U308" s="13"/>
      <c r="V308" s="13"/>
      <c r="W308" s="13"/>
      <c r="X308" s="13"/>
      <c r="Y308" s="13"/>
      <c r="Z308" s="13"/>
      <c r="AA308" s="13"/>
      <c r="AB308" s="13"/>
      <c r="AC308" s="13"/>
      <c r="AD308" s="13"/>
      <c r="AE308" s="13"/>
      <c r="AT308" s="235" t="s">
        <v>139</v>
      </c>
      <c r="AU308" s="235" t="s">
        <v>21</v>
      </c>
      <c r="AV308" s="13" t="s">
        <v>21</v>
      </c>
      <c r="AW308" s="13" t="s">
        <v>41</v>
      </c>
      <c r="AX308" s="13" t="s">
        <v>89</v>
      </c>
      <c r="AY308" s="235" t="s">
        <v>128</v>
      </c>
    </row>
    <row r="309" s="12" customFormat="1" ht="22.8" customHeight="1">
      <c r="A309" s="12"/>
      <c r="B309" s="190"/>
      <c r="C309" s="191"/>
      <c r="D309" s="192" t="s">
        <v>80</v>
      </c>
      <c r="E309" s="204" t="s">
        <v>555</v>
      </c>
      <c r="F309" s="204" t="s">
        <v>556</v>
      </c>
      <c r="G309" s="191"/>
      <c r="H309" s="191"/>
      <c r="I309" s="194"/>
      <c r="J309" s="205">
        <f>BK309</f>
        <v>0</v>
      </c>
      <c r="K309" s="191"/>
      <c r="L309" s="196"/>
      <c r="M309" s="197"/>
      <c r="N309" s="198"/>
      <c r="O309" s="198"/>
      <c r="P309" s="199">
        <f>SUM(P310:P321)</f>
        <v>0</v>
      </c>
      <c r="Q309" s="198"/>
      <c r="R309" s="199">
        <f>SUM(R310:R321)</f>
        <v>0</v>
      </c>
      <c r="S309" s="198"/>
      <c r="T309" s="200">
        <f>SUM(T310:T321)</f>
        <v>0</v>
      </c>
      <c r="U309" s="12"/>
      <c r="V309" s="12"/>
      <c r="W309" s="12"/>
      <c r="X309" s="12"/>
      <c r="Y309" s="12"/>
      <c r="Z309" s="12"/>
      <c r="AA309" s="12"/>
      <c r="AB309" s="12"/>
      <c r="AC309" s="12"/>
      <c r="AD309" s="12"/>
      <c r="AE309" s="12"/>
      <c r="AR309" s="201" t="s">
        <v>89</v>
      </c>
      <c r="AT309" s="202" t="s">
        <v>80</v>
      </c>
      <c r="AU309" s="202" t="s">
        <v>89</v>
      </c>
      <c r="AY309" s="201" t="s">
        <v>128</v>
      </c>
      <c r="BK309" s="203">
        <f>SUM(BK310:BK321)</f>
        <v>0</v>
      </c>
    </row>
    <row r="310" s="2" customFormat="1" ht="24.15" customHeight="1">
      <c r="A310" s="40"/>
      <c r="B310" s="41"/>
      <c r="C310" s="206" t="s">
        <v>557</v>
      </c>
      <c r="D310" s="206" t="s">
        <v>130</v>
      </c>
      <c r="E310" s="207" t="s">
        <v>558</v>
      </c>
      <c r="F310" s="208" t="s">
        <v>559</v>
      </c>
      <c r="G310" s="209" t="s">
        <v>217</v>
      </c>
      <c r="H310" s="210">
        <v>15.223000000000001</v>
      </c>
      <c r="I310" s="211"/>
      <c r="J310" s="212">
        <f>ROUND(I310*H310,2)</f>
        <v>0</v>
      </c>
      <c r="K310" s="208" t="s">
        <v>134</v>
      </c>
      <c r="L310" s="46"/>
      <c r="M310" s="213" t="s">
        <v>35</v>
      </c>
      <c r="N310" s="214" t="s">
        <v>52</v>
      </c>
      <c r="O310" s="86"/>
      <c r="P310" s="215">
        <f>O310*H310</f>
        <v>0</v>
      </c>
      <c r="Q310" s="215">
        <v>0</v>
      </c>
      <c r="R310" s="215">
        <f>Q310*H310</f>
        <v>0</v>
      </c>
      <c r="S310" s="215">
        <v>0</v>
      </c>
      <c r="T310" s="216">
        <f>S310*H310</f>
        <v>0</v>
      </c>
      <c r="U310" s="40"/>
      <c r="V310" s="40"/>
      <c r="W310" s="40"/>
      <c r="X310" s="40"/>
      <c r="Y310" s="40"/>
      <c r="Z310" s="40"/>
      <c r="AA310" s="40"/>
      <c r="AB310" s="40"/>
      <c r="AC310" s="40"/>
      <c r="AD310" s="40"/>
      <c r="AE310" s="40"/>
      <c r="AR310" s="217" t="s">
        <v>135</v>
      </c>
      <c r="AT310" s="217" t="s">
        <v>130</v>
      </c>
      <c r="AU310" s="217" t="s">
        <v>21</v>
      </c>
      <c r="AY310" s="18" t="s">
        <v>128</v>
      </c>
      <c r="BE310" s="218">
        <f>IF(N310="základní",J310,0)</f>
        <v>0</v>
      </c>
      <c r="BF310" s="218">
        <f>IF(N310="snížená",J310,0)</f>
        <v>0</v>
      </c>
      <c r="BG310" s="218">
        <f>IF(N310="zákl. přenesená",J310,0)</f>
        <v>0</v>
      </c>
      <c r="BH310" s="218">
        <f>IF(N310="sníž. přenesená",J310,0)</f>
        <v>0</v>
      </c>
      <c r="BI310" s="218">
        <f>IF(N310="nulová",J310,0)</f>
        <v>0</v>
      </c>
      <c r="BJ310" s="18" t="s">
        <v>89</v>
      </c>
      <c r="BK310" s="218">
        <f>ROUND(I310*H310,2)</f>
        <v>0</v>
      </c>
      <c r="BL310" s="18" t="s">
        <v>135</v>
      </c>
      <c r="BM310" s="217" t="s">
        <v>560</v>
      </c>
    </row>
    <row r="311" s="2" customFormat="1">
      <c r="A311" s="40"/>
      <c r="B311" s="41"/>
      <c r="C311" s="42"/>
      <c r="D311" s="219" t="s">
        <v>137</v>
      </c>
      <c r="E311" s="42"/>
      <c r="F311" s="220" t="s">
        <v>561</v>
      </c>
      <c r="G311" s="42"/>
      <c r="H311" s="42"/>
      <c r="I311" s="221"/>
      <c r="J311" s="42"/>
      <c r="K311" s="42"/>
      <c r="L311" s="46"/>
      <c r="M311" s="222"/>
      <c r="N311" s="223"/>
      <c r="O311" s="86"/>
      <c r="P311" s="86"/>
      <c r="Q311" s="86"/>
      <c r="R311" s="86"/>
      <c r="S311" s="86"/>
      <c r="T311" s="87"/>
      <c r="U311" s="40"/>
      <c r="V311" s="40"/>
      <c r="W311" s="40"/>
      <c r="X311" s="40"/>
      <c r="Y311" s="40"/>
      <c r="Z311" s="40"/>
      <c r="AA311" s="40"/>
      <c r="AB311" s="40"/>
      <c r="AC311" s="40"/>
      <c r="AD311" s="40"/>
      <c r="AE311" s="40"/>
      <c r="AT311" s="18" t="s">
        <v>137</v>
      </c>
      <c r="AU311" s="18" t="s">
        <v>21</v>
      </c>
    </row>
    <row r="312" s="2" customFormat="1" ht="24.15" customHeight="1">
      <c r="A312" s="40"/>
      <c r="B312" s="41"/>
      <c r="C312" s="206" t="s">
        <v>562</v>
      </c>
      <c r="D312" s="206" t="s">
        <v>130</v>
      </c>
      <c r="E312" s="207" t="s">
        <v>563</v>
      </c>
      <c r="F312" s="208" t="s">
        <v>564</v>
      </c>
      <c r="G312" s="209" t="s">
        <v>217</v>
      </c>
      <c r="H312" s="210">
        <v>91.337999999999994</v>
      </c>
      <c r="I312" s="211"/>
      <c r="J312" s="212">
        <f>ROUND(I312*H312,2)</f>
        <v>0</v>
      </c>
      <c r="K312" s="208" t="s">
        <v>134</v>
      </c>
      <c r="L312" s="46"/>
      <c r="M312" s="213" t="s">
        <v>35</v>
      </c>
      <c r="N312" s="214" t="s">
        <v>52</v>
      </c>
      <c r="O312" s="86"/>
      <c r="P312" s="215">
        <f>O312*H312</f>
        <v>0</v>
      </c>
      <c r="Q312" s="215">
        <v>0</v>
      </c>
      <c r="R312" s="215">
        <f>Q312*H312</f>
        <v>0</v>
      </c>
      <c r="S312" s="215">
        <v>0</v>
      </c>
      <c r="T312" s="216">
        <f>S312*H312</f>
        <v>0</v>
      </c>
      <c r="U312" s="40"/>
      <c r="V312" s="40"/>
      <c r="W312" s="40"/>
      <c r="X312" s="40"/>
      <c r="Y312" s="40"/>
      <c r="Z312" s="40"/>
      <c r="AA312" s="40"/>
      <c r="AB312" s="40"/>
      <c r="AC312" s="40"/>
      <c r="AD312" s="40"/>
      <c r="AE312" s="40"/>
      <c r="AR312" s="217" t="s">
        <v>135</v>
      </c>
      <c r="AT312" s="217" t="s">
        <v>130</v>
      </c>
      <c r="AU312" s="217" t="s">
        <v>21</v>
      </c>
      <c r="AY312" s="18" t="s">
        <v>128</v>
      </c>
      <c r="BE312" s="218">
        <f>IF(N312="základní",J312,0)</f>
        <v>0</v>
      </c>
      <c r="BF312" s="218">
        <f>IF(N312="snížená",J312,0)</f>
        <v>0</v>
      </c>
      <c r="BG312" s="218">
        <f>IF(N312="zákl. přenesená",J312,0)</f>
        <v>0</v>
      </c>
      <c r="BH312" s="218">
        <f>IF(N312="sníž. přenesená",J312,0)</f>
        <v>0</v>
      </c>
      <c r="BI312" s="218">
        <f>IF(N312="nulová",J312,0)</f>
        <v>0</v>
      </c>
      <c r="BJ312" s="18" t="s">
        <v>89</v>
      </c>
      <c r="BK312" s="218">
        <f>ROUND(I312*H312,2)</f>
        <v>0</v>
      </c>
      <c r="BL312" s="18" t="s">
        <v>135</v>
      </c>
      <c r="BM312" s="217" t="s">
        <v>565</v>
      </c>
    </row>
    <row r="313" s="2" customFormat="1">
      <c r="A313" s="40"/>
      <c r="B313" s="41"/>
      <c r="C313" s="42"/>
      <c r="D313" s="219" t="s">
        <v>137</v>
      </c>
      <c r="E313" s="42"/>
      <c r="F313" s="220" t="s">
        <v>566</v>
      </c>
      <c r="G313" s="42"/>
      <c r="H313" s="42"/>
      <c r="I313" s="221"/>
      <c r="J313" s="42"/>
      <c r="K313" s="42"/>
      <c r="L313" s="46"/>
      <c r="M313" s="222"/>
      <c r="N313" s="223"/>
      <c r="O313" s="86"/>
      <c r="P313" s="86"/>
      <c r="Q313" s="86"/>
      <c r="R313" s="86"/>
      <c r="S313" s="86"/>
      <c r="T313" s="87"/>
      <c r="U313" s="40"/>
      <c r="V313" s="40"/>
      <c r="W313" s="40"/>
      <c r="X313" s="40"/>
      <c r="Y313" s="40"/>
      <c r="Z313" s="40"/>
      <c r="AA313" s="40"/>
      <c r="AB313" s="40"/>
      <c r="AC313" s="40"/>
      <c r="AD313" s="40"/>
      <c r="AE313" s="40"/>
      <c r="AT313" s="18" t="s">
        <v>137</v>
      </c>
      <c r="AU313" s="18" t="s">
        <v>21</v>
      </c>
    </row>
    <row r="314" s="2" customFormat="1">
      <c r="A314" s="40"/>
      <c r="B314" s="41"/>
      <c r="C314" s="42"/>
      <c r="D314" s="226" t="s">
        <v>200</v>
      </c>
      <c r="E314" s="42"/>
      <c r="F314" s="247" t="s">
        <v>201</v>
      </c>
      <c r="G314" s="42"/>
      <c r="H314" s="42"/>
      <c r="I314" s="221"/>
      <c r="J314" s="42"/>
      <c r="K314" s="42"/>
      <c r="L314" s="46"/>
      <c r="M314" s="222"/>
      <c r="N314" s="223"/>
      <c r="O314" s="86"/>
      <c r="P314" s="86"/>
      <c r="Q314" s="86"/>
      <c r="R314" s="86"/>
      <c r="S314" s="86"/>
      <c r="T314" s="87"/>
      <c r="U314" s="40"/>
      <c r="V314" s="40"/>
      <c r="W314" s="40"/>
      <c r="X314" s="40"/>
      <c r="Y314" s="40"/>
      <c r="Z314" s="40"/>
      <c r="AA314" s="40"/>
      <c r="AB314" s="40"/>
      <c r="AC314" s="40"/>
      <c r="AD314" s="40"/>
      <c r="AE314" s="40"/>
      <c r="AT314" s="18" t="s">
        <v>200</v>
      </c>
      <c r="AU314" s="18" t="s">
        <v>21</v>
      </c>
    </row>
    <row r="315" s="13" customFormat="1">
      <c r="A315" s="13"/>
      <c r="B315" s="224"/>
      <c r="C315" s="225"/>
      <c r="D315" s="226" t="s">
        <v>139</v>
      </c>
      <c r="E315" s="225"/>
      <c r="F315" s="228" t="s">
        <v>567</v>
      </c>
      <c r="G315" s="225"/>
      <c r="H315" s="229">
        <v>91.337999999999994</v>
      </c>
      <c r="I315" s="230"/>
      <c r="J315" s="225"/>
      <c r="K315" s="225"/>
      <c r="L315" s="231"/>
      <c r="M315" s="232"/>
      <c r="N315" s="233"/>
      <c r="O315" s="233"/>
      <c r="P315" s="233"/>
      <c r="Q315" s="233"/>
      <c r="R315" s="233"/>
      <c r="S315" s="233"/>
      <c r="T315" s="234"/>
      <c r="U315" s="13"/>
      <c r="V315" s="13"/>
      <c r="W315" s="13"/>
      <c r="X315" s="13"/>
      <c r="Y315" s="13"/>
      <c r="Z315" s="13"/>
      <c r="AA315" s="13"/>
      <c r="AB315" s="13"/>
      <c r="AC315" s="13"/>
      <c r="AD315" s="13"/>
      <c r="AE315" s="13"/>
      <c r="AT315" s="235" t="s">
        <v>139</v>
      </c>
      <c r="AU315" s="235" t="s">
        <v>21</v>
      </c>
      <c r="AV315" s="13" t="s">
        <v>21</v>
      </c>
      <c r="AW315" s="13" t="s">
        <v>4</v>
      </c>
      <c r="AX315" s="13" t="s">
        <v>89</v>
      </c>
      <c r="AY315" s="235" t="s">
        <v>128</v>
      </c>
    </row>
    <row r="316" s="2" customFormat="1" ht="24.15" customHeight="1">
      <c r="A316" s="40"/>
      <c r="B316" s="41"/>
      <c r="C316" s="206" t="s">
        <v>568</v>
      </c>
      <c r="D316" s="206" t="s">
        <v>130</v>
      </c>
      <c r="E316" s="207" t="s">
        <v>569</v>
      </c>
      <c r="F316" s="208" t="s">
        <v>570</v>
      </c>
      <c r="G316" s="209" t="s">
        <v>217</v>
      </c>
      <c r="H316" s="210">
        <v>6.6829999999999998</v>
      </c>
      <c r="I316" s="211"/>
      <c r="J316" s="212">
        <f>ROUND(I316*H316,2)</f>
        <v>0</v>
      </c>
      <c r="K316" s="208" t="s">
        <v>134</v>
      </c>
      <c r="L316" s="46"/>
      <c r="M316" s="213" t="s">
        <v>35</v>
      </c>
      <c r="N316" s="214" t="s">
        <v>52</v>
      </c>
      <c r="O316" s="86"/>
      <c r="P316" s="215">
        <f>O316*H316</f>
        <v>0</v>
      </c>
      <c r="Q316" s="215">
        <v>0</v>
      </c>
      <c r="R316" s="215">
        <f>Q316*H316</f>
        <v>0</v>
      </c>
      <c r="S316" s="215">
        <v>0</v>
      </c>
      <c r="T316" s="216">
        <f>S316*H316</f>
        <v>0</v>
      </c>
      <c r="U316" s="40"/>
      <c r="V316" s="40"/>
      <c r="W316" s="40"/>
      <c r="X316" s="40"/>
      <c r="Y316" s="40"/>
      <c r="Z316" s="40"/>
      <c r="AA316" s="40"/>
      <c r="AB316" s="40"/>
      <c r="AC316" s="40"/>
      <c r="AD316" s="40"/>
      <c r="AE316" s="40"/>
      <c r="AR316" s="217" t="s">
        <v>135</v>
      </c>
      <c r="AT316" s="217" t="s">
        <v>130</v>
      </c>
      <c r="AU316" s="217" t="s">
        <v>21</v>
      </c>
      <c r="AY316" s="18" t="s">
        <v>128</v>
      </c>
      <c r="BE316" s="218">
        <f>IF(N316="základní",J316,0)</f>
        <v>0</v>
      </c>
      <c r="BF316" s="218">
        <f>IF(N316="snížená",J316,0)</f>
        <v>0</v>
      </c>
      <c r="BG316" s="218">
        <f>IF(N316="zákl. přenesená",J316,0)</f>
        <v>0</v>
      </c>
      <c r="BH316" s="218">
        <f>IF(N316="sníž. přenesená",J316,0)</f>
        <v>0</v>
      </c>
      <c r="BI316" s="218">
        <f>IF(N316="nulová",J316,0)</f>
        <v>0</v>
      </c>
      <c r="BJ316" s="18" t="s">
        <v>89</v>
      </c>
      <c r="BK316" s="218">
        <f>ROUND(I316*H316,2)</f>
        <v>0</v>
      </c>
      <c r="BL316" s="18" t="s">
        <v>135</v>
      </c>
      <c r="BM316" s="217" t="s">
        <v>571</v>
      </c>
    </row>
    <row r="317" s="2" customFormat="1">
      <c r="A317" s="40"/>
      <c r="B317" s="41"/>
      <c r="C317" s="42"/>
      <c r="D317" s="219" t="s">
        <v>137</v>
      </c>
      <c r="E317" s="42"/>
      <c r="F317" s="220" t="s">
        <v>572</v>
      </c>
      <c r="G317" s="42"/>
      <c r="H317" s="42"/>
      <c r="I317" s="221"/>
      <c r="J317" s="42"/>
      <c r="K317" s="42"/>
      <c r="L317" s="46"/>
      <c r="M317" s="222"/>
      <c r="N317" s="223"/>
      <c r="O317" s="86"/>
      <c r="P317" s="86"/>
      <c r="Q317" s="86"/>
      <c r="R317" s="86"/>
      <c r="S317" s="86"/>
      <c r="T317" s="87"/>
      <c r="U317" s="40"/>
      <c r="V317" s="40"/>
      <c r="W317" s="40"/>
      <c r="X317" s="40"/>
      <c r="Y317" s="40"/>
      <c r="Z317" s="40"/>
      <c r="AA317" s="40"/>
      <c r="AB317" s="40"/>
      <c r="AC317" s="40"/>
      <c r="AD317" s="40"/>
      <c r="AE317" s="40"/>
      <c r="AT317" s="18" t="s">
        <v>137</v>
      </c>
      <c r="AU317" s="18" t="s">
        <v>21</v>
      </c>
    </row>
    <row r="318" s="2" customFormat="1" ht="24.15" customHeight="1">
      <c r="A318" s="40"/>
      <c r="B318" s="41"/>
      <c r="C318" s="206" t="s">
        <v>573</v>
      </c>
      <c r="D318" s="206" t="s">
        <v>130</v>
      </c>
      <c r="E318" s="207" t="s">
        <v>574</v>
      </c>
      <c r="F318" s="208" t="s">
        <v>216</v>
      </c>
      <c r="G318" s="209" t="s">
        <v>217</v>
      </c>
      <c r="H318" s="210">
        <v>6.125</v>
      </c>
      <c r="I318" s="211"/>
      <c r="J318" s="212">
        <f>ROUND(I318*H318,2)</f>
        <v>0</v>
      </c>
      <c r="K318" s="208" t="s">
        <v>134</v>
      </c>
      <c r="L318" s="46"/>
      <c r="M318" s="213" t="s">
        <v>35</v>
      </c>
      <c r="N318" s="214" t="s">
        <v>52</v>
      </c>
      <c r="O318" s="86"/>
      <c r="P318" s="215">
        <f>O318*H318</f>
        <v>0</v>
      </c>
      <c r="Q318" s="215">
        <v>0</v>
      </c>
      <c r="R318" s="215">
        <f>Q318*H318</f>
        <v>0</v>
      </c>
      <c r="S318" s="215">
        <v>0</v>
      </c>
      <c r="T318" s="216">
        <f>S318*H318</f>
        <v>0</v>
      </c>
      <c r="U318" s="40"/>
      <c r="V318" s="40"/>
      <c r="W318" s="40"/>
      <c r="X318" s="40"/>
      <c r="Y318" s="40"/>
      <c r="Z318" s="40"/>
      <c r="AA318" s="40"/>
      <c r="AB318" s="40"/>
      <c r="AC318" s="40"/>
      <c r="AD318" s="40"/>
      <c r="AE318" s="40"/>
      <c r="AR318" s="217" t="s">
        <v>135</v>
      </c>
      <c r="AT318" s="217" t="s">
        <v>130</v>
      </c>
      <c r="AU318" s="217" t="s">
        <v>21</v>
      </c>
      <c r="AY318" s="18" t="s">
        <v>128</v>
      </c>
      <c r="BE318" s="218">
        <f>IF(N318="základní",J318,0)</f>
        <v>0</v>
      </c>
      <c r="BF318" s="218">
        <f>IF(N318="snížená",J318,0)</f>
        <v>0</v>
      </c>
      <c r="BG318" s="218">
        <f>IF(N318="zákl. přenesená",J318,0)</f>
        <v>0</v>
      </c>
      <c r="BH318" s="218">
        <f>IF(N318="sníž. přenesená",J318,0)</f>
        <v>0</v>
      </c>
      <c r="BI318" s="218">
        <f>IF(N318="nulová",J318,0)</f>
        <v>0</v>
      </c>
      <c r="BJ318" s="18" t="s">
        <v>89</v>
      </c>
      <c r="BK318" s="218">
        <f>ROUND(I318*H318,2)</f>
        <v>0</v>
      </c>
      <c r="BL318" s="18" t="s">
        <v>135</v>
      </c>
      <c r="BM318" s="217" t="s">
        <v>575</v>
      </c>
    </row>
    <row r="319" s="2" customFormat="1">
      <c r="A319" s="40"/>
      <c r="B319" s="41"/>
      <c r="C319" s="42"/>
      <c r="D319" s="219" t="s">
        <v>137</v>
      </c>
      <c r="E319" s="42"/>
      <c r="F319" s="220" t="s">
        <v>576</v>
      </c>
      <c r="G319" s="42"/>
      <c r="H319" s="42"/>
      <c r="I319" s="221"/>
      <c r="J319" s="42"/>
      <c r="K319" s="42"/>
      <c r="L319" s="46"/>
      <c r="M319" s="222"/>
      <c r="N319" s="223"/>
      <c r="O319" s="86"/>
      <c r="P319" s="86"/>
      <c r="Q319" s="86"/>
      <c r="R319" s="86"/>
      <c r="S319" s="86"/>
      <c r="T319" s="87"/>
      <c r="U319" s="40"/>
      <c r="V319" s="40"/>
      <c r="W319" s="40"/>
      <c r="X319" s="40"/>
      <c r="Y319" s="40"/>
      <c r="Z319" s="40"/>
      <c r="AA319" s="40"/>
      <c r="AB319" s="40"/>
      <c r="AC319" s="40"/>
      <c r="AD319" s="40"/>
      <c r="AE319" s="40"/>
      <c r="AT319" s="18" t="s">
        <v>137</v>
      </c>
      <c r="AU319" s="18" t="s">
        <v>21</v>
      </c>
    </row>
    <row r="320" s="2" customFormat="1" ht="24.15" customHeight="1">
      <c r="A320" s="40"/>
      <c r="B320" s="41"/>
      <c r="C320" s="206" t="s">
        <v>577</v>
      </c>
      <c r="D320" s="206" t="s">
        <v>130</v>
      </c>
      <c r="E320" s="207" t="s">
        <v>578</v>
      </c>
      <c r="F320" s="208" t="s">
        <v>579</v>
      </c>
      <c r="G320" s="209" t="s">
        <v>217</v>
      </c>
      <c r="H320" s="210">
        <v>1.53</v>
      </c>
      <c r="I320" s="211"/>
      <c r="J320" s="212">
        <f>ROUND(I320*H320,2)</f>
        <v>0</v>
      </c>
      <c r="K320" s="208" t="s">
        <v>134</v>
      </c>
      <c r="L320" s="46"/>
      <c r="M320" s="213" t="s">
        <v>35</v>
      </c>
      <c r="N320" s="214" t="s">
        <v>52</v>
      </c>
      <c r="O320" s="86"/>
      <c r="P320" s="215">
        <f>O320*H320</f>
        <v>0</v>
      </c>
      <c r="Q320" s="215">
        <v>0</v>
      </c>
      <c r="R320" s="215">
        <f>Q320*H320</f>
        <v>0</v>
      </c>
      <c r="S320" s="215">
        <v>0</v>
      </c>
      <c r="T320" s="216">
        <f>S320*H320</f>
        <v>0</v>
      </c>
      <c r="U320" s="40"/>
      <c r="V320" s="40"/>
      <c r="W320" s="40"/>
      <c r="X320" s="40"/>
      <c r="Y320" s="40"/>
      <c r="Z320" s="40"/>
      <c r="AA320" s="40"/>
      <c r="AB320" s="40"/>
      <c r="AC320" s="40"/>
      <c r="AD320" s="40"/>
      <c r="AE320" s="40"/>
      <c r="AR320" s="217" t="s">
        <v>135</v>
      </c>
      <c r="AT320" s="217" t="s">
        <v>130</v>
      </c>
      <c r="AU320" s="217" t="s">
        <v>21</v>
      </c>
      <c r="AY320" s="18" t="s">
        <v>128</v>
      </c>
      <c r="BE320" s="218">
        <f>IF(N320="základní",J320,0)</f>
        <v>0</v>
      </c>
      <c r="BF320" s="218">
        <f>IF(N320="snížená",J320,0)</f>
        <v>0</v>
      </c>
      <c r="BG320" s="218">
        <f>IF(N320="zákl. přenesená",J320,0)</f>
        <v>0</v>
      </c>
      <c r="BH320" s="218">
        <f>IF(N320="sníž. přenesená",J320,0)</f>
        <v>0</v>
      </c>
      <c r="BI320" s="218">
        <f>IF(N320="nulová",J320,0)</f>
        <v>0</v>
      </c>
      <c r="BJ320" s="18" t="s">
        <v>89</v>
      </c>
      <c r="BK320" s="218">
        <f>ROUND(I320*H320,2)</f>
        <v>0</v>
      </c>
      <c r="BL320" s="18" t="s">
        <v>135</v>
      </c>
      <c r="BM320" s="217" t="s">
        <v>580</v>
      </c>
    </row>
    <row r="321" s="2" customFormat="1">
      <c r="A321" s="40"/>
      <c r="B321" s="41"/>
      <c r="C321" s="42"/>
      <c r="D321" s="219" t="s">
        <v>137</v>
      </c>
      <c r="E321" s="42"/>
      <c r="F321" s="220" t="s">
        <v>581</v>
      </c>
      <c r="G321" s="42"/>
      <c r="H321" s="42"/>
      <c r="I321" s="221"/>
      <c r="J321" s="42"/>
      <c r="K321" s="42"/>
      <c r="L321" s="46"/>
      <c r="M321" s="222"/>
      <c r="N321" s="223"/>
      <c r="O321" s="86"/>
      <c r="P321" s="86"/>
      <c r="Q321" s="86"/>
      <c r="R321" s="86"/>
      <c r="S321" s="86"/>
      <c r="T321" s="87"/>
      <c r="U321" s="40"/>
      <c r="V321" s="40"/>
      <c r="W321" s="40"/>
      <c r="X321" s="40"/>
      <c r="Y321" s="40"/>
      <c r="Z321" s="40"/>
      <c r="AA321" s="40"/>
      <c r="AB321" s="40"/>
      <c r="AC321" s="40"/>
      <c r="AD321" s="40"/>
      <c r="AE321" s="40"/>
      <c r="AT321" s="18" t="s">
        <v>137</v>
      </c>
      <c r="AU321" s="18" t="s">
        <v>21</v>
      </c>
    </row>
    <row r="322" s="12" customFormat="1" ht="22.8" customHeight="1">
      <c r="A322" s="12"/>
      <c r="B322" s="190"/>
      <c r="C322" s="191"/>
      <c r="D322" s="192" t="s">
        <v>80</v>
      </c>
      <c r="E322" s="204" t="s">
        <v>582</v>
      </c>
      <c r="F322" s="204" t="s">
        <v>583</v>
      </c>
      <c r="G322" s="191"/>
      <c r="H322" s="191"/>
      <c r="I322" s="194"/>
      <c r="J322" s="205">
        <f>BK322</f>
        <v>0</v>
      </c>
      <c r="K322" s="191"/>
      <c r="L322" s="196"/>
      <c r="M322" s="197"/>
      <c r="N322" s="198"/>
      <c r="O322" s="198"/>
      <c r="P322" s="199">
        <f>SUM(P323:P324)</f>
        <v>0</v>
      </c>
      <c r="Q322" s="198"/>
      <c r="R322" s="199">
        <f>SUM(R323:R324)</f>
        <v>0</v>
      </c>
      <c r="S322" s="198"/>
      <c r="T322" s="200">
        <f>SUM(T323:T324)</f>
        <v>0</v>
      </c>
      <c r="U322" s="12"/>
      <c r="V322" s="12"/>
      <c r="W322" s="12"/>
      <c r="X322" s="12"/>
      <c r="Y322" s="12"/>
      <c r="Z322" s="12"/>
      <c r="AA322" s="12"/>
      <c r="AB322" s="12"/>
      <c r="AC322" s="12"/>
      <c r="AD322" s="12"/>
      <c r="AE322" s="12"/>
      <c r="AR322" s="201" t="s">
        <v>89</v>
      </c>
      <c r="AT322" s="202" t="s">
        <v>80</v>
      </c>
      <c r="AU322" s="202" t="s">
        <v>89</v>
      </c>
      <c r="AY322" s="201" t="s">
        <v>128</v>
      </c>
      <c r="BK322" s="203">
        <f>SUM(BK323:BK324)</f>
        <v>0</v>
      </c>
    </row>
    <row r="323" s="2" customFormat="1" ht="24.15" customHeight="1">
      <c r="A323" s="40"/>
      <c r="B323" s="41"/>
      <c r="C323" s="206" t="s">
        <v>584</v>
      </c>
      <c r="D323" s="206" t="s">
        <v>130</v>
      </c>
      <c r="E323" s="207" t="s">
        <v>585</v>
      </c>
      <c r="F323" s="208" t="s">
        <v>586</v>
      </c>
      <c r="G323" s="209" t="s">
        <v>217</v>
      </c>
      <c r="H323" s="210">
        <v>311.358</v>
      </c>
      <c r="I323" s="211"/>
      <c r="J323" s="212">
        <f>ROUND(I323*H323,2)</f>
        <v>0</v>
      </c>
      <c r="K323" s="208" t="s">
        <v>134</v>
      </c>
      <c r="L323" s="46"/>
      <c r="M323" s="213" t="s">
        <v>35</v>
      </c>
      <c r="N323" s="214" t="s">
        <v>52</v>
      </c>
      <c r="O323" s="86"/>
      <c r="P323" s="215">
        <f>O323*H323</f>
        <v>0</v>
      </c>
      <c r="Q323" s="215">
        <v>0</v>
      </c>
      <c r="R323" s="215">
        <f>Q323*H323</f>
        <v>0</v>
      </c>
      <c r="S323" s="215">
        <v>0</v>
      </c>
      <c r="T323" s="216">
        <f>S323*H323</f>
        <v>0</v>
      </c>
      <c r="U323" s="40"/>
      <c r="V323" s="40"/>
      <c r="W323" s="40"/>
      <c r="X323" s="40"/>
      <c r="Y323" s="40"/>
      <c r="Z323" s="40"/>
      <c r="AA323" s="40"/>
      <c r="AB323" s="40"/>
      <c r="AC323" s="40"/>
      <c r="AD323" s="40"/>
      <c r="AE323" s="40"/>
      <c r="AR323" s="217" t="s">
        <v>135</v>
      </c>
      <c r="AT323" s="217" t="s">
        <v>130</v>
      </c>
      <c r="AU323" s="217" t="s">
        <v>21</v>
      </c>
      <c r="AY323" s="18" t="s">
        <v>128</v>
      </c>
      <c r="BE323" s="218">
        <f>IF(N323="základní",J323,0)</f>
        <v>0</v>
      </c>
      <c r="BF323" s="218">
        <f>IF(N323="snížená",J323,0)</f>
        <v>0</v>
      </c>
      <c r="BG323" s="218">
        <f>IF(N323="zákl. přenesená",J323,0)</f>
        <v>0</v>
      </c>
      <c r="BH323" s="218">
        <f>IF(N323="sníž. přenesená",J323,0)</f>
        <v>0</v>
      </c>
      <c r="BI323" s="218">
        <f>IF(N323="nulová",J323,0)</f>
        <v>0</v>
      </c>
      <c r="BJ323" s="18" t="s">
        <v>89</v>
      </c>
      <c r="BK323" s="218">
        <f>ROUND(I323*H323,2)</f>
        <v>0</v>
      </c>
      <c r="BL323" s="18" t="s">
        <v>135</v>
      </c>
      <c r="BM323" s="217" t="s">
        <v>587</v>
      </c>
    </row>
    <row r="324" s="2" customFormat="1">
      <c r="A324" s="40"/>
      <c r="B324" s="41"/>
      <c r="C324" s="42"/>
      <c r="D324" s="219" t="s">
        <v>137</v>
      </c>
      <c r="E324" s="42"/>
      <c r="F324" s="220" t="s">
        <v>588</v>
      </c>
      <c r="G324" s="42"/>
      <c r="H324" s="42"/>
      <c r="I324" s="221"/>
      <c r="J324" s="42"/>
      <c r="K324" s="42"/>
      <c r="L324" s="46"/>
      <c r="M324" s="258"/>
      <c r="N324" s="259"/>
      <c r="O324" s="260"/>
      <c r="P324" s="260"/>
      <c r="Q324" s="260"/>
      <c r="R324" s="260"/>
      <c r="S324" s="260"/>
      <c r="T324" s="261"/>
      <c r="U324" s="40"/>
      <c r="V324" s="40"/>
      <c r="W324" s="40"/>
      <c r="X324" s="40"/>
      <c r="Y324" s="40"/>
      <c r="Z324" s="40"/>
      <c r="AA324" s="40"/>
      <c r="AB324" s="40"/>
      <c r="AC324" s="40"/>
      <c r="AD324" s="40"/>
      <c r="AE324" s="40"/>
      <c r="AT324" s="18" t="s">
        <v>137</v>
      </c>
      <c r="AU324" s="18" t="s">
        <v>21</v>
      </c>
    </row>
    <row r="325" s="2" customFormat="1" ht="6.96" customHeight="1">
      <c r="A325" s="40"/>
      <c r="B325" s="61"/>
      <c r="C325" s="62"/>
      <c r="D325" s="62"/>
      <c r="E325" s="62"/>
      <c r="F325" s="62"/>
      <c r="G325" s="62"/>
      <c r="H325" s="62"/>
      <c r="I325" s="62"/>
      <c r="J325" s="62"/>
      <c r="K325" s="62"/>
      <c r="L325" s="46"/>
      <c r="M325" s="40"/>
      <c r="O325" s="40"/>
      <c r="P325" s="40"/>
      <c r="Q325" s="40"/>
      <c r="R325" s="40"/>
      <c r="S325" s="40"/>
      <c r="T325" s="40"/>
      <c r="U325" s="40"/>
      <c r="V325" s="40"/>
      <c r="W325" s="40"/>
      <c r="X325" s="40"/>
      <c r="Y325" s="40"/>
      <c r="Z325" s="40"/>
      <c r="AA325" s="40"/>
      <c r="AB325" s="40"/>
      <c r="AC325" s="40"/>
      <c r="AD325" s="40"/>
      <c r="AE325" s="40"/>
    </row>
  </sheetData>
  <sheetProtection sheet="1" autoFilter="0" formatColumns="0" formatRows="0" objects="1" scenarios="1" spinCount="100000" saltValue="ZvAZuNijnQjZP95JL4MdHJS1aVe+fXZueANWGZsSLhLVGzhyZ1kNfpjVDOv8n6oUgygsicIgu5AdH6wmOFq2PQ==" hashValue="YjOS5E/ylPXzNMeZN+Aw2kk4+0ctFoLpsZvcGUdyzPalJSYXeZlVdXBEcOKd3xfQjfZhNwD8A3hqPDTx6jK+6g==" algorithmName="SHA-512" password="CC35"/>
  <autoFilter ref="C87:K324"/>
  <mergeCells count="9">
    <mergeCell ref="E7:H7"/>
    <mergeCell ref="E9:H9"/>
    <mergeCell ref="E18:H18"/>
    <mergeCell ref="E27:H27"/>
    <mergeCell ref="E48:H48"/>
    <mergeCell ref="E50:H50"/>
    <mergeCell ref="E78:H78"/>
    <mergeCell ref="E80:H80"/>
    <mergeCell ref="L2:V2"/>
  </mergeCells>
  <hyperlinks>
    <hyperlink ref="F92" r:id="rId1" display="https://podminky.urs.cz/item/CS_URS_2025_01/113106186"/>
    <hyperlink ref="F95" r:id="rId2" display="https://podminky.urs.cz/item/CS_URS_2025_01/113107344"/>
    <hyperlink ref="F98" r:id="rId3" display="https://podminky.urs.cz/item/CS_URS_2025_01/113202111"/>
    <hyperlink ref="F101" r:id="rId4" display="https://podminky.urs.cz/item/CS_URS_2025_01/121151113"/>
    <hyperlink ref="F104" r:id="rId5" display="https://podminky.urs.cz/item/CS_URS_2025_01/122252204"/>
    <hyperlink ref="F109" r:id="rId6" display="https://podminky.urs.cz/item/CS_URS_2025_01/129001101"/>
    <hyperlink ref="F116" r:id="rId7" display="https://podminky.urs.cz/item/CS_URS_2025_01/131251100"/>
    <hyperlink ref="F119" r:id="rId8" display="https://podminky.urs.cz/item/CS_URS_2025_01/162351103"/>
    <hyperlink ref="F124" r:id="rId9" display="https://podminky.urs.cz/item/CS_URS_2025_01/162651111"/>
    <hyperlink ref="F127" r:id="rId10" display="https://podminky.urs.cz/item/CS_URS_2025_01/162751114"/>
    <hyperlink ref="F131" r:id="rId11" display="https://podminky.urs.cz/item/CS_URS_2025_01/167151101"/>
    <hyperlink ref="F134" r:id="rId12" display="https://podminky.urs.cz/item/CS_URS_2025_01/171152112"/>
    <hyperlink ref="F137" r:id="rId13" display="https://podminky.urs.cz/item/CS_URS_2025_01/171201231"/>
    <hyperlink ref="F140" r:id="rId14" display="https://podminky.urs.cz/item/CS_URS_2025_01/174151101"/>
    <hyperlink ref="F146" r:id="rId15" display="https://podminky.urs.cz/item/CS_URS_2025_01/181152302"/>
    <hyperlink ref="F151" r:id="rId16" display="https://podminky.urs.cz/item/CS_URS_2025_01/211971110"/>
    <hyperlink ref="F156" r:id="rId17" display="https://podminky.urs.cz/item/CS_URS_2025_01/212752401"/>
    <hyperlink ref="F158" r:id="rId18" display="https://podminky.urs.cz/item/CS_URS_2025_01/219991114"/>
    <hyperlink ref="F164" r:id="rId19" display="https://podminky.urs.cz/item/CS_URS_2025_01/452112112"/>
    <hyperlink ref="F168" r:id="rId20" display="https://podminky.urs.cz/item/CS_URS_2025_01/452311131"/>
    <hyperlink ref="F172" r:id="rId21" display="https://podminky.urs.cz/item/CS_URS_2025_01/564871011"/>
    <hyperlink ref="F175" r:id="rId22" display="https://podminky.urs.cz/item/CS_URS_2025_01/564950313"/>
    <hyperlink ref="F179" r:id="rId23" display="https://podminky.urs.cz/item/CS_URS_2025_01/564971315"/>
    <hyperlink ref="F183" r:id="rId24" display="https://podminky.urs.cz/item/CS_URS_2025_01/564861111"/>
    <hyperlink ref="F187" r:id="rId25" display="https://podminky.urs.cz/item/CS_URS_2025_01/564851011"/>
    <hyperlink ref="F193" r:id="rId26" display="https://podminky.urs.cz/item/CS_URS_2025_01/577143111"/>
    <hyperlink ref="F197" r:id="rId27" display="https://podminky.urs.cz/item/CS_URS_2025_01/596211110"/>
    <hyperlink ref="F204" r:id="rId28" display="https://podminky.urs.cz/item/CS_URS_2025_01/596212210"/>
    <hyperlink ref="F209" r:id="rId29" display="https://podminky.urs.cz/item/CS_URS_2025_01/596412113"/>
    <hyperlink ref="F214" r:id="rId30" display="https://podminky.urs.cz/item/CS_URS_2025_01/597661111"/>
    <hyperlink ref="F218" r:id="rId31" display="https://podminky.urs.cz/item/CS_URS_2025_01/890411811"/>
    <hyperlink ref="F222" r:id="rId32" display="https://podminky.urs.cz/item/CS_URS_2025_01/899201211"/>
    <hyperlink ref="F227" r:id="rId33" display="https://podminky.urs.cz/item/CS_URS_2025_01/895941302"/>
    <hyperlink ref="F231" r:id="rId34" display="https://podminky.urs.cz/item/CS_URS_2025_01/895941314"/>
    <hyperlink ref="F235" r:id="rId35" display="https://podminky.urs.cz/item/CS_URS_2025_01/895941331"/>
    <hyperlink ref="F239" r:id="rId36" display="https://podminky.urs.cz/item/CS_URS_2025_01/899204112"/>
    <hyperlink ref="F246" r:id="rId37" display="https://podminky.urs.cz/item/CS_URS_2025_01/914111112"/>
    <hyperlink ref="F259" r:id="rId38" display="https://podminky.urs.cz/item/CS_URS_2025_01/914511113"/>
    <hyperlink ref="F262" r:id="rId39" display="https://podminky.urs.cz/item/CS_URS_2025_01/915111111"/>
    <hyperlink ref="F265" r:id="rId40" display="https://podminky.urs.cz/item/CS_URS_2025_01/915131111"/>
    <hyperlink ref="F268" r:id="rId41" display="https://podminky.urs.cz/item/CS_URS_2025_01/915611111"/>
    <hyperlink ref="F270" r:id="rId42" display="https://podminky.urs.cz/item/CS_URS_2025_01/915621111"/>
    <hyperlink ref="F272" r:id="rId43" display="https://podminky.urs.cz/item/CS_URS_2025_01/916131213"/>
    <hyperlink ref="F286" r:id="rId44" display="https://podminky.urs.cz/item/CS_URS_2025_01/916231213"/>
    <hyperlink ref="F293" r:id="rId45" display="https://podminky.urs.cz/item/CS_URS_2025_01/916231291"/>
    <hyperlink ref="F295" r:id="rId46" display="https://podminky.urs.cz/item/CS_URS_2025_01/916231293"/>
    <hyperlink ref="F297" r:id="rId47" display="https://podminky.urs.cz/item/CS_URS_2025_01/919122132"/>
    <hyperlink ref="F299" r:id="rId48" display="https://podminky.urs.cz/item/CS_URS_2025_01/919735114"/>
    <hyperlink ref="F301" r:id="rId49" display="https://podminky.urs.cz/item/CS_URS_2025_01/966006132"/>
    <hyperlink ref="F307" r:id="rId50" display="https://podminky.urs.cz/item/CS_URS_2025_01/977151119"/>
    <hyperlink ref="F311" r:id="rId51" display="https://podminky.urs.cz/item/CS_URS_2025_01/997221561"/>
    <hyperlink ref="F313" r:id="rId52" display="https://podminky.urs.cz/item/CS_URS_2025_01/997221569"/>
    <hyperlink ref="F317" r:id="rId53" display="https://podminky.urs.cz/item/CS_URS_2025_01/997221861"/>
    <hyperlink ref="F319" r:id="rId54" display="https://podminky.urs.cz/item/CS_URS_2025_01/997221873"/>
    <hyperlink ref="F321" r:id="rId55" display="https://podminky.urs.cz/item/CS_URS_2025_01/997221875"/>
    <hyperlink ref="F324" r:id="rId56" display="https://podminky.urs.cz/item/CS_URS_2025_01/998223011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57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93</v>
      </c>
    </row>
    <row r="3" s="1" customFormat="1" ht="6.96" customHeight="1">
      <c r="B3" s="130"/>
      <c r="C3" s="131"/>
      <c r="D3" s="131"/>
      <c r="E3" s="131"/>
      <c r="F3" s="131"/>
      <c r="G3" s="131"/>
      <c r="H3" s="131"/>
      <c r="I3" s="131"/>
      <c r="J3" s="131"/>
      <c r="K3" s="131"/>
      <c r="L3" s="21"/>
      <c r="AT3" s="18" t="s">
        <v>21</v>
      </c>
    </row>
    <row r="4" s="1" customFormat="1" ht="24.96" customHeight="1">
      <c r="B4" s="21"/>
      <c r="D4" s="132" t="s">
        <v>97</v>
      </c>
      <c r="L4" s="21"/>
      <c r="M4" s="133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34" t="s">
        <v>16</v>
      </c>
      <c r="L6" s="21"/>
    </row>
    <row r="7" s="1" customFormat="1" ht="16.5" customHeight="1">
      <c r="B7" s="21"/>
      <c r="E7" s="135" t="str">
        <f>'Rekapitulace stavby'!K6</f>
        <v>Parkovací stání Mařatkova, Praha 12</v>
      </c>
      <c r="F7" s="134"/>
      <c r="G7" s="134"/>
      <c r="H7" s="134"/>
      <c r="L7" s="21"/>
    </row>
    <row r="8" s="2" customFormat="1" ht="12" customHeight="1">
      <c r="A8" s="40"/>
      <c r="B8" s="46"/>
      <c r="C8" s="40"/>
      <c r="D8" s="134" t="s">
        <v>98</v>
      </c>
      <c r="E8" s="40"/>
      <c r="F8" s="40"/>
      <c r="G8" s="40"/>
      <c r="H8" s="40"/>
      <c r="I8" s="40"/>
      <c r="J8" s="40"/>
      <c r="K8" s="40"/>
      <c r="L8" s="136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37" t="s">
        <v>589</v>
      </c>
      <c r="F9" s="40"/>
      <c r="G9" s="40"/>
      <c r="H9" s="40"/>
      <c r="I9" s="40"/>
      <c r="J9" s="40"/>
      <c r="K9" s="40"/>
      <c r="L9" s="13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4" t="s">
        <v>18</v>
      </c>
      <c r="E11" s="40"/>
      <c r="F11" s="138" t="s">
        <v>19</v>
      </c>
      <c r="G11" s="40"/>
      <c r="H11" s="40"/>
      <c r="I11" s="134" t="s">
        <v>20</v>
      </c>
      <c r="J11" s="138" t="s">
        <v>35</v>
      </c>
      <c r="K11" s="40"/>
      <c r="L11" s="13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4" t="s">
        <v>22</v>
      </c>
      <c r="E12" s="40"/>
      <c r="F12" s="138" t="s">
        <v>23</v>
      </c>
      <c r="G12" s="40"/>
      <c r="H12" s="40"/>
      <c r="I12" s="134" t="s">
        <v>24</v>
      </c>
      <c r="J12" s="139" t="str">
        <f>'Rekapitulace stavby'!AN8</f>
        <v>8. 4. 2025</v>
      </c>
      <c r="K12" s="40"/>
      <c r="L12" s="13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4" t="s">
        <v>30</v>
      </c>
      <c r="E14" s="40"/>
      <c r="F14" s="40"/>
      <c r="G14" s="40"/>
      <c r="H14" s="40"/>
      <c r="I14" s="134" t="s">
        <v>31</v>
      </c>
      <c r="J14" s="138" t="s">
        <v>32</v>
      </c>
      <c r="K14" s="40"/>
      <c r="L14" s="13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8" t="s">
        <v>33</v>
      </c>
      <c r="F15" s="40"/>
      <c r="G15" s="40"/>
      <c r="H15" s="40"/>
      <c r="I15" s="134" t="s">
        <v>34</v>
      </c>
      <c r="J15" s="138" t="s">
        <v>35</v>
      </c>
      <c r="K15" s="40"/>
      <c r="L15" s="13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4" t="s">
        <v>36</v>
      </c>
      <c r="E17" s="40"/>
      <c r="F17" s="40"/>
      <c r="G17" s="40"/>
      <c r="H17" s="40"/>
      <c r="I17" s="134" t="s">
        <v>31</v>
      </c>
      <c r="J17" s="34" t="str">
        <f>'Rekapitulace stavby'!AN13</f>
        <v>Vyplň údaj</v>
      </c>
      <c r="K17" s="40"/>
      <c r="L17" s="13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4" t="str">
        <f>'Rekapitulace stavby'!E14</f>
        <v>Vyplň údaj</v>
      </c>
      <c r="F18" s="138"/>
      <c r="G18" s="138"/>
      <c r="H18" s="138"/>
      <c r="I18" s="134" t="s">
        <v>34</v>
      </c>
      <c r="J18" s="34" t="str">
        <f>'Rekapitulace stavby'!AN14</f>
        <v>Vyplň údaj</v>
      </c>
      <c r="K18" s="40"/>
      <c r="L18" s="13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4" t="s">
        <v>38</v>
      </c>
      <c r="E20" s="40"/>
      <c r="F20" s="40"/>
      <c r="G20" s="40"/>
      <c r="H20" s="40"/>
      <c r="I20" s="134" t="s">
        <v>31</v>
      </c>
      <c r="J20" s="138" t="s">
        <v>39</v>
      </c>
      <c r="K20" s="40"/>
      <c r="L20" s="13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8" t="s">
        <v>40</v>
      </c>
      <c r="F21" s="40"/>
      <c r="G21" s="40"/>
      <c r="H21" s="40"/>
      <c r="I21" s="134" t="s">
        <v>34</v>
      </c>
      <c r="J21" s="138" t="s">
        <v>35</v>
      </c>
      <c r="K21" s="40"/>
      <c r="L21" s="13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4" t="s">
        <v>42</v>
      </c>
      <c r="E23" s="40"/>
      <c r="F23" s="40"/>
      <c r="G23" s="40"/>
      <c r="H23" s="40"/>
      <c r="I23" s="134" t="s">
        <v>31</v>
      </c>
      <c r="J23" s="138" t="s">
        <v>43</v>
      </c>
      <c r="K23" s="40"/>
      <c r="L23" s="13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8" t="s">
        <v>44</v>
      </c>
      <c r="F24" s="40"/>
      <c r="G24" s="40"/>
      <c r="H24" s="40"/>
      <c r="I24" s="134" t="s">
        <v>34</v>
      </c>
      <c r="J24" s="138" t="s">
        <v>35</v>
      </c>
      <c r="K24" s="40"/>
      <c r="L24" s="13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4" t="s">
        <v>45</v>
      </c>
      <c r="E26" s="40"/>
      <c r="F26" s="40"/>
      <c r="G26" s="40"/>
      <c r="H26" s="40"/>
      <c r="I26" s="40"/>
      <c r="J26" s="40"/>
      <c r="K26" s="40"/>
      <c r="L26" s="13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47.25" customHeight="1">
      <c r="A27" s="140"/>
      <c r="B27" s="141"/>
      <c r="C27" s="140"/>
      <c r="D27" s="140"/>
      <c r="E27" s="142" t="s">
        <v>46</v>
      </c>
      <c r="F27" s="142"/>
      <c r="G27" s="142"/>
      <c r="H27" s="142"/>
      <c r="I27" s="140"/>
      <c r="J27" s="140"/>
      <c r="K27" s="140"/>
      <c r="L27" s="143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4"/>
      <c r="E29" s="144"/>
      <c r="F29" s="144"/>
      <c r="G29" s="144"/>
      <c r="H29" s="144"/>
      <c r="I29" s="144"/>
      <c r="J29" s="144"/>
      <c r="K29" s="144"/>
      <c r="L29" s="136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5" t="s">
        <v>47</v>
      </c>
      <c r="E30" s="40"/>
      <c r="F30" s="40"/>
      <c r="G30" s="40"/>
      <c r="H30" s="40"/>
      <c r="I30" s="40"/>
      <c r="J30" s="146">
        <f>ROUND(J82, 2)</f>
        <v>0</v>
      </c>
      <c r="K30" s="40"/>
      <c r="L30" s="13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4"/>
      <c r="E31" s="144"/>
      <c r="F31" s="144"/>
      <c r="G31" s="144"/>
      <c r="H31" s="144"/>
      <c r="I31" s="144"/>
      <c r="J31" s="144"/>
      <c r="K31" s="144"/>
      <c r="L31" s="13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7" t="s">
        <v>49</v>
      </c>
      <c r="G32" s="40"/>
      <c r="H32" s="40"/>
      <c r="I32" s="147" t="s">
        <v>48</v>
      </c>
      <c r="J32" s="147" t="s">
        <v>50</v>
      </c>
      <c r="K32" s="40"/>
      <c r="L32" s="13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8" t="s">
        <v>51</v>
      </c>
      <c r="E33" s="134" t="s">
        <v>52</v>
      </c>
      <c r="F33" s="149">
        <f>ROUND((SUM(BE82:BE187)),  2)</f>
        <v>0</v>
      </c>
      <c r="G33" s="40"/>
      <c r="H33" s="40"/>
      <c r="I33" s="150">
        <v>0.20999999999999999</v>
      </c>
      <c r="J33" s="149">
        <f>ROUND(((SUM(BE82:BE187))*I33),  2)</f>
        <v>0</v>
      </c>
      <c r="K33" s="40"/>
      <c r="L33" s="13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4" t="s">
        <v>53</v>
      </c>
      <c r="F34" s="149">
        <f>ROUND((SUM(BF82:BF187)),  2)</f>
        <v>0</v>
      </c>
      <c r="G34" s="40"/>
      <c r="H34" s="40"/>
      <c r="I34" s="150">
        <v>0.12</v>
      </c>
      <c r="J34" s="149">
        <f>ROUND(((SUM(BF82:BF187))*I34),  2)</f>
        <v>0</v>
      </c>
      <c r="K34" s="40"/>
      <c r="L34" s="13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4" t="s">
        <v>54</v>
      </c>
      <c r="F35" s="149">
        <f>ROUND((SUM(BG82:BG187)),  2)</f>
        <v>0</v>
      </c>
      <c r="G35" s="40"/>
      <c r="H35" s="40"/>
      <c r="I35" s="150">
        <v>0.20999999999999999</v>
      </c>
      <c r="J35" s="149">
        <f>0</f>
        <v>0</v>
      </c>
      <c r="K35" s="40"/>
      <c r="L35" s="13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4" t="s">
        <v>55</v>
      </c>
      <c r="F36" s="149">
        <f>ROUND((SUM(BH82:BH187)),  2)</f>
        <v>0</v>
      </c>
      <c r="G36" s="40"/>
      <c r="H36" s="40"/>
      <c r="I36" s="150">
        <v>0.12</v>
      </c>
      <c r="J36" s="149">
        <f>0</f>
        <v>0</v>
      </c>
      <c r="K36" s="40"/>
      <c r="L36" s="13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4" t="s">
        <v>56</v>
      </c>
      <c r="F37" s="149">
        <f>ROUND((SUM(BI82:BI187)),  2)</f>
        <v>0</v>
      </c>
      <c r="G37" s="40"/>
      <c r="H37" s="40"/>
      <c r="I37" s="150">
        <v>0</v>
      </c>
      <c r="J37" s="149">
        <f>0</f>
        <v>0</v>
      </c>
      <c r="K37" s="40"/>
      <c r="L37" s="13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1"/>
      <c r="D39" s="152" t="s">
        <v>57</v>
      </c>
      <c r="E39" s="153"/>
      <c r="F39" s="153"/>
      <c r="G39" s="154" t="s">
        <v>58</v>
      </c>
      <c r="H39" s="155" t="s">
        <v>59</v>
      </c>
      <c r="I39" s="153"/>
      <c r="J39" s="156">
        <f>SUM(J30:J37)</f>
        <v>0</v>
      </c>
      <c r="K39" s="157"/>
      <c r="L39" s="13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8"/>
      <c r="C40" s="159"/>
      <c r="D40" s="159"/>
      <c r="E40" s="159"/>
      <c r="F40" s="159"/>
      <c r="G40" s="159"/>
      <c r="H40" s="159"/>
      <c r="I40" s="159"/>
      <c r="J40" s="159"/>
      <c r="K40" s="159"/>
      <c r="L40" s="13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0"/>
      <c r="C44" s="161"/>
      <c r="D44" s="161"/>
      <c r="E44" s="161"/>
      <c r="F44" s="161"/>
      <c r="G44" s="161"/>
      <c r="H44" s="161"/>
      <c r="I44" s="161"/>
      <c r="J44" s="161"/>
      <c r="K44" s="161"/>
      <c r="L44" s="136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4" t="s">
        <v>100</v>
      </c>
      <c r="D45" s="42"/>
      <c r="E45" s="42"/>
      <c r="F45" s="42"/>
      <c r="G45" s="42"/>
      <c r="H45" s="42"/>
      <c r="I45" s="42"/>
      <c r="J45" s="42"/>
      <c r="K45" s="42"/>
      <c r="L45" s="136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3" t="s">
        <v>16</v>
      </c>
      <c r="D47" s="42"/>
      <c r="E47" s="42"/>
      <c r="F47" s="42"/>
      <c r="G47" s="42"/>
      <c r="H47" s="42"/>
      <c r="I47" s="42"/>
      <c r="J47" s="42"/>
      <c r="K47" s="42"/>
      <c r="L47" s="13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16.5" customHeight="1">
      <c r="A48" s="40"/>
      <c r="B48" s="41"/>
      <c r="C48" s="42"/>
      <c r="D48" s="42"/>
      <c r="E48" s="162" t="str">
        <f>E7</f>
        <v>Parkovací stání Mařatkova, Praha 12</v>
      </c>
      <c r="F48" s="33"/>
      <c r="G48" s="33"/>
      <c r="H48" s="33"/>
      <c r="I48" s="42"/>
      <c r="J48" s="42"/>
      <c r="K48" s="42"/>
      <c r="L48" s="13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3" t="s">
        <v>98</v>
      </c>
      <c r="D49" s="42"/>
      <c r="E49" s="42"/>
      <c r="F49" s="42"/>
      <c r="G49" s="42"/>
      <c r="H49" s="42"/>
      <c r="I49" s="42"/>
      <c r="J49" s="42"/>
      <c r="K49" s="42"/>
      <c r="L49" s="13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SO 801 - Vegetační úpravy</v>
      </c>
      <c r="F50" s="42"/>
      <c r="G50" s="42"/>
      <c r="H50" s="42"/>
      <c r="I50" s="42"/>
      <c r="J50" s="42"/>
      <c r="K50" s="42"/>
      <c r="L50" s="13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6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3" t="s">
        <v>22</v>
      </c>
      <c r="D52" s="42"/>
      <c r="E52" s="42"/>
      <c r="F52" s="28" t="str">
        <f>F12</f>
        <v>Praha 12</v>
      </c>
      <c r="G52" s="42"/>
      <c r="H52" s="42"/>
      <c r="I52" s="33" t="s">
        <v>24</v>
      </c>
      <c r="J52" s="74" t="str">
        <f>IF(J12="","",J12)</f>
        <v>8. 4. 2025</v>
      </c>
      <c r="K52" s="42"/>
      <c r="L52" s="13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25.65" customHeight="1">
      <c r="A54" s="40"/>
      <c r="B54" s="41"/>
      <c r="C54" s="33" t="s">
        <v>30</v>
      </c>
      <c r="D54" s="42"/>
      <c r="E54" s="42"/>
      <c r="F54" s="28" t="str">
        <f>E15</f>
        <v>Městská část Praha 12, Gen. Šišky 2375/6, 143 00</v>
      </c>
      <c r="G54" s="42"/>
      <c r="H54" s="42"/>
      <c r="I54" s="33" t="s">
        <v>38</v>
      </c>
      <c r="J54" s="38" t="str">
        <f>E21</f>
        <v>Ing. arch. Martin Jirovský Ph.D, MBA</v>
      </c>
      <c r="K54" s="42"/>
      <c r="L54" s="13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40.05" customHeight="1">
      <c r="A55" s="40"/>
      <c r="B55" s="41"/>
      <c r="C55" s="33" t="s">
        <v>36</v>
      </c>
      <c r="D55" s="42"/>
      <c r="E55" s="42"/>
      <c r="F55" s="28" t="str">
        <f>IF(E18="","",E18)</f>
        <v>Vyplň údaj</v>
      </c>
      <c r="G55" s="42"/>
      <c r="H55" s="42"/>
      <c r="I55" s="33" t="s">
        <v>42</v>
      </c>
      <c r="J55" s="38" t="str">
        <f>E24</f>
        <v>Ateliér M.A.A.T. s.r.o.; Petra Stejskalová</v>
      </c>
      <c r="K55" s="42"/>
      <c r="L55" s="13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63" t="s">
        <v>101</v>
      </c>
      <c r="D57" s="164"/>
      <c r="E57" s="164"/>
      <c r="F57" s="164"/>
      <c r="G57" s="164"/>
      <c r="H57" s="164"/>
      <c r="I57" s="164"/>
      <c r="J57" s="165" t="s">
        <v>102</v>
      </c>
      <c r="K57" s="164"/>
      <c r="L57" s="13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6" t="s">
        <v>79</v>
      </c>
      <c r="D59" s="42"/>
      <c r="E59" s="42"/>
      <c r="F59" s="42"/>
      <c r="G59" s="42"/>
      <c r="H59" s="42"/>
      <c r="I59" s="42"/>
      <c r="J59" s="104">
        <f>J82</f>
        <v>0</v>
      </c>
      <c r="K59" s="42"/>
      <c r="L59" s="13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8" t="s">
        <v>103</v>
      </c>
    </row>
    <row r="60" s="9" customFormat="1" ht="24.96" customHeight="1">
      <c r="A60" s="9"/>
      <c r="B60" s="167"/>
      <c r="C60" s="168"/>
      <c r="D60" s="169" t="s">
        <v>104</v>
      </c>
      <c r="E60" s="170"/>
      <c r="F60" s="170"/>
      <c r="G60" s="170"/>
      <c r="H60" s="170"/>
      <c r="I60" s="170"/>
      <c r="J60" s="171">
        <f>J83</f>
        <v>0</v>
      </c>
      <c r="K60" s="168"/>
      <c r="L60" s="17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3"/>
      <c r="C61" s="174"/>
      <c r="D61" s="175" t="s">
        <v>105</v>
      </c>
      <c r="E61" s="176"/>
      <c r="F61" s="176"/>
      <c r="G61" s="176"/>
      <c r="H61" s="176"/>
      <c r="I61" s="176"/>
      <c r="J61" s="177">
        <f>J84</f>
        <v>0</v>
      </c>
      <c r="K61" s="174"/>
      <c r="L61" s="178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3"/>
      <c r="C62" s="174"/>
      <c r="D62" s="175" t="s">
        <v>112</v>
      </c>
      <c r="E62" s="176"/>
      <c r="F62" s="176"/>
      <c r="G62" s="176"/>
      <c r="H62" s="176"/>
      <c r="I62" s="176"/>
      <c r="J62" s="177">
        <f>J185</f>
        <v>0</v>
      </c>
      <c r="K62" s="174"/>
      <c r="L62" s="178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2" customFormat="1" ht="21.84" customHeight="1">
      <c r="A63" s="40"/>
      <c r="B63" s="41"/>
      <c r="C63" s="42"/>
      <c r="D63" s="42"/>
      <c r="E63" s="42"/>
      <c r="F63" s="42"/>
      <c r="G63" s="42"/>
      <c r="H63" s="42"/>
      <c r="I63" s="42"/>
      <c r="J63" s="42"/>
      <c r="K63" s="42"/>
      <c r="L63" s="136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</row>
    <row r="64" s="2" customFormat="1" ht="6.96" customHeight="1">
      <c r="A64" s="40"/>
      <c r="B64" s="61"/>
      <c r="C64" s="62"/>
      <c r="D64" s="62"/>
      <c r="E64" s="62"/>
      <c r="F64" s="62"/>
      <c r="G64" s="62"/>
      <c r="H64" s="62"/>
      <c r="I64" s="62"/>
      <c r="J64" s="62"/>
      <c r="K64" s="62"/>
      <c r="L64" s="136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</row>
    <row r="68" s="2" customFormat="1" ht="6.96" customHeight="1">
      <c r="A68" s="40"/>
      <c r="B68" s="63"/>
      <c r="C68" s="64"/>
      <c r="D68" s="64"/>
      <c r="E68" s="64"/>
      <c r="F68" s="64"/>
      <c r="G68" s="64"/>
      <c r="H68" s="64"/>
      <c r="I68" s="64"/>
      <c r="J68" s="64"/>
      <c r="K68" s="64"/>
      <c r="L68" s="136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</row>
    <row r="69" s="2" customFormat="1" ht="24.96" customHeight="1">
      <c r="A69" s="40"/>
      <c r="B69" s="41"/>
      <c r="C69" s="24" t="s">
        <v>113</v>
      </c>
      <c r="D69" s="42"/>
      <c r="E69" s="42"/>
      <c r="F69" s="42"/>
      <c r="G69" s="42"/>
      <c r="H69" s="42"/>
      <c r="I69" s="42"/>
      <c r="J69" s="42"/>
      <c r="K69" s="42"/>
      <c r="L69" s="136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</row>
    <row r="70" s="2" customFormat="1" ht="6.96" customHeight="1">
      <c r="A70" s="40"/>
      <c r="B70" s="41"/>
      <c r="C70" s="42"/>
      <c r="D70" s="42"/>
      <c r="E70" s="42"/>
      <c r="F70" s="42"/>
      <c r="G70" s="42"/>
      <c r="H70" s="42"/>
      <c r="I70" s="42"/>
      <c r="J70" s="42"/>
      <c r="K70" s="42"/>
      <c r="L70" s="136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</row>
    <row r="71" s="2" customFormat="1" ht="12" customHeight="1">
      <c r="A71" s="40"/>
      <c r="B71" s="41"/>
      <c r="C71" s="33" t="s">
        <v>16</v>
      </c>
      <c r="D71" s="42"/>
      <c r="E71" s="42"/>
      <c r="F71" s="42"/>
      <c r="G71" s="42"/>
      <c r="H71" s="42"/>
      <c r="I71" s="42"/>
      <c r="J71" s="42"/>
      <c r="K71" s="42"/>
      <c r="L71" s="136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</row>
    <row r="72" s="2" customFormat="1" ht="16.5" customHeight="1">
      <c r="A72" s="40"/>
      <c r="B72" s="41"/>
      <c r="C72" s="42"/>
      <c r="D72" s="42"/>
      <c r="E72" s="162" t="str">
        <f>E7</f>
        <v>Parkovací stání Mařatkova, Praha 12</v>
      </c>
      <c r="F72" s="33"/>
      <c r="G72" s="33"/>
      <c r="H72" s="33"/>
      <c r="I72" s="42"/>
      <c r="J72" s="42"/>
      <c r="K72" s="42"/>
      <c r="L72" s="136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3" s="2" customFormat="1" ht="12" customHeight="1">
      <c r="A73" s="40"/>
      <c r="B73" s="41"/>
      <c r="C73" s="33" t="s">
        <v>98</v>
      </c>
      <c r="D73" s="42"/>
      <c r="E73" s="42"/>
      <c r="F73" s="42"/>
      <c r="G73" s="42"/>
      <c r="H73" s="42"/>
      <c r="I73" s="42"/>
      <c r="J73" s="42"/>
      <c r="K73" s="42"/>
      <c r="L73" s="136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2" customFormat="1" ht="16.5" customHeight="1">
      <c r="A74" s="40"/>
      <c r="B74" s="41"/>
      <c r="C74" s="42"/>
      <c r="D74" s="42"/>
      <c r="E74" s="71" t="str">
        <f>E9</f>
        <v>SO 801 - Vegetační úpravy</v>
      </c>
      <c r="F74" s="42"/>
      <c r="G74" s="42"/>
      <c r="H74" s="42"/>
      <c r="I74" s="42"/>
      <c r="J74" s="42"/>
      <c r="K74" s="42"/>
      <c r="L74" s="136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6.96" customHeight="1">
      <c r="A75" s="40"/>
      <c r="B75" s="41"/>
      <c r="C75" s="42"/>
      <c r="D75" s="42"/>
      <c r="E75" s="42"/>
      <c r="F75" s="42"/>
      <c r="G75" s="42"/>
      <c r="H75" s="42"/>
      <c r="I75" s="42"/>
      <c r="J75" s="42"/>
      <c r="K75" s="42"/>
      <c r="L75" s="136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12" customHeight="1">
      <c r="A76" s="40"/>
      <c r="B76" s="41"/>
      <c r="C76" s="33" t="s">
        <v>22</v>
      </c>
      <c r="D76" s="42"/>
      <c r="E76" s="42"/>
      <c r="F76" s="28" t="str">
        <f>F12</f>
        <v>Praha 12</v>
      </c>
      <c r="G76" s="42"/>
      <c r="H76" s="42"/>
      <c r="I76" s="33" t="s">
        <v>24</v>
      </c>
      <c r="J76" s="74" t="str">
        <f>IF(J12="","",J12)</f>
        <v>8. 4. 2025</v>
      </c>
      <c r="K76" s="42"/>
      <c r="L76" s="136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6.96" customHeight="1">
      <c r="A77" s="40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13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25.65" customHeight="1">
      <c r="A78" s="40"/>
      <c r="B78" s="41"/>
      <c r="C78" s="33" t="s">
        <v>30</v>
      </c>
      <c r="D78" s="42"/>
      <c r="E78" s="42"/>
      <c r="F78" s="28" t="str">
        <f>E15</f>
        <v>Městská část Praha 12, Gen. Šišky 2375/6, 143 00</v>
      </c>
      <c r="G78" s="42"/>
      <c r="H78" s="42"/>
      <c r="I78" s="33" t="s">
        <v>38</v>
      </c>
      <c r="J78" s="38" t="str">
        <f>E21</f>
        <v>Ing. arch. Martin Jirovský Ph.D, MBA</v>
      </c>
      <c r="K78" s="42"/>
      <c r="L78" s="13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40.05" customHeight="1">
      <c r="A79" s="40"/>
      <c r="B79" s="41"/>
      <c r="C79" s="33" t="s">
        <v>36</v>
      </c>
      <c r="D79" s="42"/>
      <c r="E79" s="42"/>
      <c r="F79" s="28" t="str">
        <f>IF(E18="","",E18)</f>
        <v>Vyplň údaj</v>
      </c>
      <c r="G79" s="42"/>
      <c r="H79" s="42"/>
      <c r="I79" s="33" t="s">
        <v>42</v>
      </c>
      <c r="J79" s="38" t="str">
        <f>E24</f>
        <v>Ateliér M.A.A.T. s.r.o.; Petra Stejskalová</v>
      </c>
      <c r="K79" s="42"/>
      <c r="L79" s="13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10.32" customHeight="1">
      <c r="A80" s="40"/>
      <c r="B80" s="41"/>
      <c r="C80" s="42"/>
      <c r="D80" s="42"/>
      <c r="E80" s="42"/>
      <c r="F80" s="42"/>
      <c r="G80" s="42"/>
      <c r="H80" s="42"/>
      <c r="I80" s="42"/>
      <c r="J80" s="42"/>
      <c r="K80" s="42"/>
      <c r="L80" s="13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11" customFormat="1" ht="29.28" customHeight="1">
      <c r="A81" s="179"/>
      <c r="B81" s="180"/>
      <c r="C81" s="181" t="s">
        <v>114</v>
      </c>
      <c r="D81" s="182" t="s">
        <v>66</v>
      </c>
      <c r="E81" s="182" t="s">
        <v>62</v>
      </c>
      <c r="F81" s="182" t="s">
        <v>63</v>
      </c>
      <c r="G81" s="182" t="s">
        <v>115</v>
      </c>
      <c r="H81" s="182" t="s">
        <v>116</v>
      </c>
      <c r="I81" s="182" t="s">
        <v>117</v>
      </c>
      <c r="J81" s="182" t="s">
        <v>102</v>
      </c>
      <c r="K81" s="183" t="s">
        <v>118</v>
      </c>
      <c r="L81" s="184"/>
      <c r="M81" s="94" t="s">
        <v>35</v>
      </c>
      <c r="N81" s="95" t="s">
        <v>51</v>
      </c>
      <c r="O81" s="95" t="s">
        <v>119</v>
      </c>
      <c r="P81" s="95" t="s">
        <v>120</v>
      </c>
      <c r="Q81" s="95" t="s">
        <v>121</v>
      </c>
      <c r="R81" s="95" t="s">
        <v>122</v>
      </c>
      <c r="S81" s="95" t="s">
        <v>123</v>
      </c>
      <c r="T81" s="96" t="s">
        <v>124</v>
      </c>
      <c r="U81" s="179"/>
      <c r="V81" s="179"/>
      <c r="W81" s="179"/>
      <c r="X81" s="179"/>
      <c r="Y81" s="179"/>
      <c r="Z81" s="179"/>
      <c r="AA81" s="179"/>
      <c r="AB81" s="179"/>
      <c r="AC81" s="179"/>
      <c r="AD81" s="179"/>
      <c r="AE81" s="179"/>
    </row>
    <row r="82" s="2" customFormat="1" ht="22.8" customHeight="1">
      <c r="A82" s="40"/>
      <c r="B82" s="41"/>
      <c r="C82" s="101" t="s">
        <v>125</v>
      </c>
      <c r="D82" s="42"/>
      <c r="E82" s="42"/>
      <c r="F82" s="42"/>
      <c r="G82" s="42"/>
      <c r="H82" s="42"/>
      <c r="I82" s="42"/>
      <c r="J82" s="185">
        <f>BK82</f>
        <v>0</v>
      </c>
      <c r="K82" s="42"/>
      <c r="L82" s="46"/>
      <c r="M82" s="97"/>
      <c r="N82" s="186"/>
      <c r="O82" s="98"/>
      <c r="P82" s="187">
        <f>P83</f>
        <v>0</v>
      </c>
      <c r="Q82" s="98"/>
      <c r="R82" s="187">
        <f>R83</f>
        <v>2.5369650000000004</v>
      </c>
      <c r="S82" s="98"/>
      <c r="T82" s="188">
        <f>T83</f>
        <v>0</v>
      </c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T82" s="18" t="s">
        <v>80</v>
      </c>
      <c r="AU82" s="18" t="s">
        <v>103</v>
      </c>
      <c r="BK82" s="189">
        <f>BK83</f>
        <v>0</v>
      </c>
    </row>
    <row r="83" s="12" customFormat="1" ht="25.92" customHeight="1">
      <c r="A83" s="12"/>
      <c r="B83" s="190"/>
      <c r="C83" s="191"/>
      <c r="D83" s="192" t="s">
        <v>80</v>
      </c>
      <c r="E83" s="193" t="s">
        <v>126</v>
      </c>
      <c r="F83" s="193" t="s">
        <v>127</v>
      </c>
      <c r="G83" s="191"/>
      <c r="H83" s="191"/>
      <c r="I83" s="194"/>
      <c r="J83" s="195">
        <f>BK83</f>
        <v>0</v>
      </c>
      <c r="K83" s="191"/>
      <c r="L83" s="196"/>
      <c r="M83" s="197"/>
      <c r="N83" s="198"/>
      <c r="O83" s="198"/>
      <c r="P83" s="199">
        <f>P84+P185</f>
        <v>0</v>
      </c>
      <c r="Q83" s="198"/>
      <c r="R83" s="199">
        <f>R84+R185</f>
        <v>2.5369650000000004</v>
      </c>
      <c r="S83" s="198"/>
      <c r="T83" s="200">
        <f>T84+T185</f>
        <v>0</v>
      </c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R83" s="201" t="s">
        <v>89</v>
      </c>
      <c r="AT83" s="202" t="s">
        <v>80</v>
      </c>
      <c r="AU83" s="202" t="s">
        <v>81</v>
      </c>
      <c r="AY83" s="201" t="s">
        <v>128</v>
      </c>
      <c r="BK83" s="203">
        <f>BK84+BK185</f>
        <v>0</v>
      </c>
    </row>
    <row r="84" s="12" customFormat="1" ht="22.8" customHeight="1">
      <c r="A84" s="12"/>
      <c r="B84" s="190"/>
      <c r="C84" s="191"/>
      <c r="D84" s="192" t="s">
        <v>80</v>
      </c>
      <c r="E84" s="204" t="s">
        <v>89</v>
      </c>
      <c r="F84" s="204" t="s">
        <v>129</v>
      </c>
      <c r="G84" s="191"/>
      <c r="H84" s="191"/>
      <c r="I84" s="194"/>
      <c r="J84" s="205">
        <f>BK84</f>
        <v>0</v>
      </c>
      <c r="K84" s="191"/>
      <c r="L84" s="196"/>
      <c r="M84" s="197"/>
      <c r="N84" s="198"/>
      <c r="O84" s="198"/>
      <c r="P84" s="199">
        <f>SUM(P85:P184)</f>
        <v>0</v>
      </c>
      <c r="Q84" s="198"/>
      <c r="R84" s="199">
        <f>SUM(R85:R184)</f>
        <v>2.5369650000000004</v>
      </c>
      <c r="S84" s="198"/>
      <c r="T84" s="200">
        <f>SUM(T85:T184)</f>
        <v>0</v>
      </c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R84" s="201" t="s">
        <v>89</v>
      </c>
      <c r="AT84" s="202" t="s">
        <v>80</v>
      </c>
      <c r="AU84" s="202" t="s">
        <v>89</v>
      </c>
      <c r="AY84" s="201" t="s">
        <v>128</v>
      </c>
      <c r="BK84" s="203">
        <f>SUM(BK85:BK184)</f>
        <v>0</v>
      </c>
    </row>
    <row r="85" s="2" customFormat="1" ht="21.75" customHeight="1">
      <c r="A85" s="40"/>
      <c r="B85" s="41"/>
      <c r="C85" s="206" t="s">
        <v>89</v>
      </c>
      <c r="D85" s="206" t="s">
        <v>130</v>
      </c>
      <c r="E85" s="207" t="s">
        <v>590</v>
      </c>
      <c r="F85" s="208" t="s">
        <v>591</v>
      </c>
      <c r="G85" s="209" t="s">
        <v>268</v>
      </c>
      <c r="H85" s="210">
        <v>1</v>
      </c>
      <c r="I85" s="211"/>
      <c r="J85" s="212">
        <f>ROUND(I85*H85,2)</f>
        <v>0</v>
      </c>
      <c r="K85" s="208" t="s">
        <v>134</v>
      </c>
      <c r="L85" s="46"/>
      <c r="M85" s="213" t="s">
        <v>35</v>
      </c>
      <c r="N85" s="214" t="s">
        <v>52</v>
      </c>
      <c r="O85" s="86"/>
      <c r="P85" s="215">
        <f>O85*H85</f>
        <v>0</v>
      </c>
      <c r="Q85" s="215">
        <v>0</v>
      </c>
      <c r="R85" s="215">
        <f>Q85*H85</f>
        <v>0</v>
      </c>
      <c r="S85" s="215">
        <v>0</v>
      </c>
      <c r="T85" s="216">
        <f>S85*H85</f>
        <v>0</v>
      </c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  <c r="AR85" s="217" t="s">
        <v>135</v>
      </c>
      <c r="AT85" s="217" t="s">
        <v>130</v>
      </c>
      <c r="AU85" s="217" t="s">
        <v>21</v>
      </c>
      <c r="AY85" s="18" t="s">
        <v>128</v>
      </c>
      <c r="BE85" s="218">
        <f>IF(N85="základní",J85,0)</f>
        <v>0</v>
      </c>
      <c r="BF85" s="218">
        <f>IF(N85="snížená",J85,0)</f>
        <v>0</v>
      </c>
      <c r="BG85" s="218">
        <f>IF(N85="zákl. přenesená",J85,0)</f>
        <v>0</v>
      </c>
      <c r="BH85" s="218">
        <f>IF(N85="sníž. přenesená",J85,0)</f>
        <v>0</v>
      </c>
      <c r="BI85" s="218">
        <f>IF(N85="nulová",J85,0)</f>
        <v>0</v>
      </c>
      <c r="BJ85" s="18" t="s">
        <v>89</v>
      </c>
      <c r="BK85" s="218">
        <f>ROUND(I85*H85,2)</f>
        <v>0</v>
      </c>
      <c r="BL85" s="18" t="s">
        <v>135</v>
      </c>
      <c r="BM85" s="217" t="s">
        <v>592</v>
      </c>
    </row>
    <row r="86" s="2" customFormat="1">
      <c r="A86" s="40"/>
      <c r="B86" s="41"/>
      <c r="C86" s="42"/>
      <c r="D86" s="219" t="s">
        <v>137</v>
      </c>
      <c r="E86" s="42"/>
      <c r="F86" s="220" t="s">
        <v>593</v>
      </c>
      <c r="G86" s="42"/>
      <c r="H86" s="42"/>
      <c r="I86" s="221"/>
      <c r="J86" s="42"/>
      <c r="K86" s="42"/>
      <c r="L86" s="46"/>
      <c r="M86" s="222"/>
      <c r="N86" s="223"/>
      <c r="O86" s="86"/>
      <c r="P86" s="86"/>
      <c r="Q86" s="86"/>
      <c r="R86" s="86"/>
      <c r="S86" s="86"/>
      <c r="T86" s="87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T86" s="18" t="s">
        <v>137</v>
      </c>
      <c r="AU86" s="18" t="s">
        <v>21</v>
      </c>
    </row>
    <row r="87" s="2" customFormat="1" ht="16.5" customHeight="1">
      <c r="A87" s="40"/>
      <c r="B87" s="41"/>
      <c r="C87" s="206" t="s">
        <v>21</v>
      </c>
      <c r="D87" s="206" t="s">
        <v>130</v>
      </c>
      <c r="E87" s="207" t="s">
        <v>594</v>
      </c>
      <c r="F87" s="208" t="s">
        <v>595</v>
      </c>
      <c r="G87" s="209" t="s">
        <v>268</v>
      </c>
      <c r="H87" s="210">
        <v>1</v>
      </c>
      <c r="I87" s="211"/>
      <c r="J87" s="212">
        <f>ROUND(I87*H87,2)</f>
        <v>0</v>
      </c>
      <c r="K87" s="208" t="s">
        <v>134</v>
      </c>
      <c r="L87" s="46"/>
      <c r="M87" s="213" t="s">
        <v>35</v>
      </c>
      <c r="N87" s="214" t="s">
        <v>52</v>
      </c>
      <c r="O87" s="86"/>
      <c r="P87" s="215">
        <f>O87*H87</f>
        <v>0</v>
      </c>
      <c r="Q87" s="215">
        <v>0</v>
      </c>
      <c r="R87" s="215">
        <f>Q87*H87</f>
        <v>0</v>
      </c>
      <c r="S87" s="215">
        <v>0</v>
      </c>
      <c r="T87" s="216">
        <f>S87*H87</f>
        <v>0</v>
      </c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R87" s="217" t="s">
        <v>135</v>
      </c>
      <c r="AT87" s="217" t="s">
        <v>130</v>
      </c>
      <c r="AU87" s="217" t="s">
        <v>21</v>
      </c>
      <c r="AY87" s="18" t="s">
        <v>128</v>
      </c>
      <c r="BE87" s="218">
        <f>IF(N87="základní",J87,0)</f>
        <v>0</v>
      </c>
      <c r="BF87" s="218">
        <f>IF(N87="snížená",J87,0)</f>
        <v>0</v>
      </c>
      <c r="BG87" s="218">
        <f>IF(N87="zákl. přenesená",J87,0)</f>
        <v>0</v>
      </c>
      <c r="BH87" s="218">
        <f>IF(N87="sníž. přenesená",J87,0)</f>
        <v>0</v>
      </c>
      <c r="BI87" s="218">
        <f>IF(N87="nulová",J87,0)</f>
        <v>0</v>
      </c>
      <c r="BJ87" s="18" t="s">
        <v>89</v>
      </c>
      <c r="BK87" s="218">
        <f>ROUND(I87*H87,2)</f>
        <v>0</v>
      </c>
      <c r="BL87" s="18" t="s">
        <v>135</v>
      </c>
      <c r="BM87" s="217" t="s">
        <v>596</v>
      </c>
    </row>
    <row r="88" s="2" customFormat="1">
      <c r="A88" s="40"/>
      <c r="B88" s="41"/>
      <c r="C88" s="42"/>
      <c r="D88" s="219" t="s">
        <v>137</v>
      </c>
      <c r="E88" s="42"/>
      <c r="F88" s="220" t="s">
        <v>597</v>
      </c>
      <c r="G88" s="42"/>
      <c r="H88" s="42"/>
      <c r="I88" s="221"/>
      <c r="J88" s="42"/>
      <c r="K88" s="42"/>
      <c r="L88" s="46"/>
      <c r="M88" s="222"/>
      <c r="N88" s="223"/>
      <c r="O88" s="86"/>
      <c r="P88" s="86"/>
      <c r="Q88" s="86"/>
      <c r="R88" s="86"/>
      <c r="S88" s="86"/>
      <c r="T88" s="87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T88" s="18" t="s">
        <v>137</v>
      </c>
      <c r="AU88" s="18" t="s">
        <v>21</v>
      </c>
    </row>
    <row r="89" s="2" customFormat="1" ht="24.15" customHeight="1">
      <c r="A89" s="40"/>
      <c r="B89" s="41"/>
      <c r="C89" s="206" t="s">
        <v>146</v>
      </c>
      <c r="D89" s="206" t="s">
        <v>130</v>
      </c>
      <c r="E89" s="207" t="s">
        <v>598</v>
      </c>
      <c r="F89" s="208" t="s">
        <v>599</v>
      </c>
      <c r="G89" s="209" t="s">
        <v>268</v>
      </c>
      <c r="H89" s="210">
        <v>1</v>
      </c>
      <c r="I89" s="211"/>
      <c r="J89" s="212">
        <f>ROUND(I89*H89,2)</f>
        <v>0</v>
      </c>
      <c r="K89" s="208" t="s">
        <v>134</v>
      </c>
      <c r="L89" s="46"/>
      <c r="M89" s="213" t="s">
        <v>35</v>
      </c>
      <c r="N89" s="214" t="s">
        <v>52</v>
      </c>
      <c r="O89" s="86"/>
      <c r="P89" s="215">
        <f>O89*H89</f>
        <v>0</v>
      </c>
      <c r="Q89" s="215">
        <v>0</v>
      </c>
      <c r="R89" s="215">
        <f>Q89*H89</f>
        <v>0</v>
      </c>
      <c r="S89" s="215">
        <v>0</v>
      </c>
      <c r="T89" s="216">
        <f>S89*H89</f>
        <v>0</v>
      </c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R89" s="217" t="s">
        <v>135</v>
      </c>
      <c r="AT89" s="217" t="s">
        <v>130</v>
      </c>
      <c r="AU89" s="217" t="s">
        <v>21</v>
      </c>
      <c r="AY89" s="18" t="s">
        <v>128</v>
      </c>
      <c r="BE89" s="218">
        <f>IF(N89="základní",J89,0)</f>
        <v>0</v>
      </c>
      <c r="BF89" s="218">
        <f>IF(N89="snížená",J89,0)</f>
        <v>0</v>
      </c>
      <c r="BG89" s="218">
        <f>IF(N89="zákl. přenesená",J89,0)</f>
        <v>0</v>
      </c>
      <c r="BH89" s="218">
        <f>IF(N89="sníž. přenesená",J89,0)</f>
        <v>0</v>
      </c>
      <c r="BI89" s="218">
        <f>IF(N89="nulová",J89,0)</f>
        <v>0</v>
      </c>
      <c r="BJ89" s="18" t="s">
        <v>89</v>
      </c>
      <c r="BK89" s="218">
        <f>ROUND(I89*H89,2)</f>
        <v>0</v>
      </c>
      <c r="BL89" s="18" t="s">
        <v>135</v>
      </c>
      <c r="BM89" s="217" t="s">
        <v>600</v>
      </c>
    </row>
    <row r="90" s="2" customFormat="1">
      <c r="A90" s="40"/>
      <c r="B90" s="41"/>
      <c r="C90" s="42"/>
      <c r="D90" s="219" t="s">
        <v>137</v>
      </c>
      <c r="E90" s="42"/>
      <c r="F90" s="220" t="s">
        <v>601</v>
      </c>
      <c r="G90" s="42"/>
      <c r="H90" s="42"/>
      <c r="I90" s="221"/>
      <c r="J90" s="42"/>
      <c r="K90" s="42"/>
      <c r="L90" s="46"/>
      <c r="M90" s="222"/>
      <c r="N90" s="223"/>
      <c r="O90" s="86"/>
      <c r="P90" s="86"/>
      <c r="Q90" s="86"/>
      <c r="R90" s="86"/>
      <c r="S90" s="86"/>
      <c r="T90" s="87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T90" s="18" t="s">
        <v>137</v>
      </c>
      <c r="AU90" s="18" t="s">
        <v>21</v>
      </c>
    </row>
    <row r="91" s="2" customFormat="1" ht="24.15" customHeight="1">
      <c r="A91" s="40"/>
      <c r="B91" s="41"/>
      <c r="C91" s="206" t="s">
        <v>135</v>
      </c>
      <c r="D91" s="206" t="s">
        <v>130</v>
      </c>
      <c r="E91" s="207" t="s">
        <v>602</v>
      </c>
      <c r="F91" s="208" t="s">
        <v>603</v>
      </c>
      <c r="G91" s="209" t="s">
        <v>268</v>
      </c>
      <c r="H91" s="210">
        <v>1</v>
      </c>
      <c r="I91" s="211"/>
      <c r="J91" s="212">
        <f>ROUND(I91*H91,2)</f>
        <v>0</v>
      </c>
      <c r="K91" s="208" t="s">
        <v>134</v>
      </c>
      <c r="L91" s="46"/>
      <c r="M91" s="213" t="s">
        <v>35</v>
      </c>
      <c r="N91" s="214" t="s">
        <v>52</v>
      </c>
      <c r="O91" s="86"/>
      <c r="P91" s="215">
        <f>O91*H91</f>
        <v>0</v>
      </c>
      <c r="Q91" s="215">
        <v>0</v>
      </c>
      <c r="R91" s="215">
        <f>Q91*H91</f>
        <v>0</v>
      </c>
      <c r="S91" s="215">
        <v>0</v>
      </c>
      <c r="T91" s="216">
        <f>S91*H91</f>
        <v>0</v>
      </c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R91" s="217" t="s">
        <v>135</v>
      </c>
      <c r="AT91" s="217" t="s">
        <v>130</v>
      </c>
      <c r="AU91" s="217" t="s">
        <v>21</v>
      </c>
      <c r="AY91" s="18" t="s">
        <v>128</v>
      </c>
      <c r="BE91" s="218">
        <f>IF(N91="základní",J91,0)</f>
        <v>0</v>
      </c>
      <c r="BF91" s="218">
        <f>IF(N91="snížená",J91,0)</f>
        <v>0</v>
      </c>
      <c r="BG91" s="218">
        <f>IF(N91="zákl. přenesená",J91,0)</f>
        <v>0</v>
      </c>
      <c r="BH91" s="218">
        <f>IF(N91="sníž. přenesená",J91,0)</f>
        <v>0</v>
      </c>
      <c r="BI91" s="218">
        <f>IF(N91="nulová",J91,0)</f>
        <v>0</v>
      </c>
      <c r="BJ91" s="18" t="s">
        <v>89</v>
      </c>
      <c r="BK91" s="218">
        <f>ROUND(I91*H91,2)</f>
        <v>0</v>
      </c>
      <c r="BL91" s="18" t="s">
        <v>135</v>
      </c>
      <c r="BM91" s="217" t="s">
        <v>604</v>
      </c>
    </row>
    <row r="92" s="2" customFormat="1">
      <c r="A92" s="40"/>
      <c r="B92" s="41"/>
      <c r="C92" s="42"/>
      <c r="D92" s="219" t="s">
        <v>137</v>
      </c>
      <c r="E92" s="42"/>
      <c r="F92" s="220" t="s">
        <v>605</v>
      </c>
      <c r="G92" s="42"/>
      <c r="H92" s="42"/>
      <c r="I92" s="221"/>
      <c r="J92" s="42"/>
      <c r="K92" s="42"/>
      <c r="L92" s="46"/>
      <c r="M92" s="222"/>
      <c r="N92" s="223"/>
      <c r="O92" s="86"/>
      <c r="P92" s="86"/>
      <c r="Q92" s="86"/>
      <c r="R92" s="86"/>
      <c r="S92" s="86"/>
      <c r="T92" s="87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T92" s="18" t="s">
        <v>137</v>
      </c>
      <c r="AU92" s="18" t="s">
        <v>21</v>
      </c>
    </row>
    <row r="93" s="2" customFormat="1" ht="24.15" customHeight="1">
      <c r="A93" s="40"/>
      <c r="B93" s="41"/>
      <c r="C93" s="206" t="s">
        <v>158</v>
      </c>
      <c r="D93" s="206" t="s">
        <v>130</v>
      </c>
      <c r="E93" s="207" t="s">
        <v>606</v>
      </c>
      <c r="F93" s="208" t="s">
        <v>607</v>
      </c>
      <c r="G93" s="209" t="s">
        <v>268</v>
      </c>
      <c r="H93" s="210">
        <v>1</v>
      </c>
      <c r="I93" s="211"/>
      <c r="J93" s="212">
        <f>ROUND(I93*H93,2)</f>
        <v>0</v>
      </c>
      <c r="K93" s="208" t="s">
        <v>134</v>
      </c>
      <c r="L93" s="46"/>
      <c r="M93" s="213" t="s">
        <v>35</v>
      </c>
      <c r="N93" s="214" t="s">
        <v>52</v>
      </c>
      <c r="O93" s="86"/>
      <c r="P93" s="215">
        <f>O93*H93</f>
        <v>0</v>
      </c>
      <c r="Q93" s="215">
        <v>0</v>
      </c>
      <c r="R93" s="215">
        <f>Q93*H93</f>
        <v>0</v>
      </c>
      <c r="S93" s="215">
        <v>0</v>
      </c>
      <c r="T93" s="216">
        <f>S93*H93</f>
        <v>0</v>
      </c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R93" s="217" t="s">
        <v>135</v>
      </c>
      <c r="AT93" s="217" t="s">
        <v>130</v>
      </c>
      <c r="AU93" s="217" t="s">
        <v>21</v>
      </c>
      <c r="AY93" s="18" t="s">
        <v>128</v>
      </c>
      <c r="BE93" s="218">
        <f>IF(N93="základní",J93,0)</f>
        <v>0</v>
      </c>
      <c r="BF93" s="218">
        <f>IF(N93="snížená",J93,0)</f>
        <v>0</v>
      </c>
      <c r="BG93" s="218">
        <f>IF(N93="zákl. přenesená",J93,0)</f>
        <v>0</v>
      </c>
      <c r="BH93" s="218">
        <f>IF(N93="sníž. přenesená",J93,0)</f>
        <v>0</v>
      </c>
      <c r="BI93" s="218">
        <f>IF(N93="nulová",J93,0)</f>
        <v>0</v>
      </c>
      <c r="BJ93" s="18" t="s">
        <v>89</v>
      </c>
      <c r="BK93" s="218">
        <f>ROUND(I93*H93,2)</f>
        <v>0</v>
      </c>
      <c r="BL93" s="18" t="s">
        <v>135</v>
      </c>
      <c r="BM93" s="217" t="s">
        <v>608</v>
      </c>
    </row>
    <row r="94" s="2" customFormat="1">
      <c r="A94" s="40"/>
      <c r="B94" s="41"/>
      <c r="C94" s="42"/>
      <c r="D94" s="219" t="s">
        <v>137</v>
      </c>
      <c r="E94" s="42"/>
      <c r="F94" s="220" t="s">
        <v>609</v>
      </c>
      <c r="G94" s="42"/>
      <c r="H94" s="42"/>
      <c r="I94" s="221"/>
      <c r="J94" s="42"/>
      <c r="K94" s="42"/>
      <c r="L94" s="46"/>
      <c r="M94" s="222"/>
      <c r="N94" s="223"/>
      <c r="O94" s="86"/>
      <c r="P94" s="86"/>
      <c r="Q94" s="86"/>
      <c r="R94" s="86"/>
      <c r="S94" s="86"/>
      <c r="T94" s="87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T94" s="18" t="s">
        <v>137</v>
      </c>
      <c r="AU94" s="18" t="s">
        <v>21</v>
      </c>
    </row>
    <row r="95" s="2" customFormat="1" ht="37.8" customHeight="1">
      <c r="A95" s="40"/>
      <c r="B95" s="41"/>
      <c r="C95" s="206" t="s">
        <v>167</v>
      </c>
      <c r="D95" s="206" t="s">
        <v>130</v>
      </c>
      <c r="E95" s="207" t="s">
        <v>610</v>
      </c>
      <c r="F95" s="208" t="s">
        <v>611</v>
      </c>
      <c r="G95" s="209" t="s">
        <v>268</v>
      </c>
      <c r="H95" s="210">
        <v>3</v>
      </c>
      <c r="I95" s="211"/>
      <c r="J95" s="212">
        <f>ROUND(I95*H95,2)</f>
        <v>0</v>
      </c>
      <c r="K95" s="208" t="s">
        <v>134</v>
      </c>
      <c r="L95" s="46"/>
      <c r="M95" s="213" t="s">
        <v>35</v>
      </c>
      <c r="N95" s="214" t="s">
        <v>52</v>
      </c>
      <c r="O95" s="86"/>
      <c r="P95" s="215">
        <f>O95*H95</f>
        <v>0</v>
      </c>
      <c r="Q95" s="215">
        <v>0</v>
      </c>
      <c r="R95" s="215">
        <f>Q95*H95</f>
        <v>0</v>
      </c>
      <c r="S95" s="215">
        <v>0</v>
      </c>
      <c r="T95" s="216">
        <f>S95*H95</f>
        <v>0</v>
      </c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R95" s="217" t="s">
        <v>135</v>
      </c>
      <c r="AT95" s="217" t="s">
        <v>130</v>
      </c>
      <c r="AU95" s="217" t="s">
        <v>21</v>
      </c>
      <c r="AY95" s="18" t="s">
        <v>128</v>
      </c>
      <c r="BE95" s="218">
        <f>IF(N95="základní",J95,0)</f>
        <v>0</v>
      </c>
      <c r="BF95" s="218">
        <f>IF(N95="snížená",J95,0)</f>
        <v>0</v>
      </c>
      <c r="BG95" s="218">
        <f>IF(N95="zákl. přenesená",J95,0)</f>
        <v>0</v>
      </c>
      <c r="BH95" s="218">
        <f>IF(N95="sníž. přenesená",J95,0)</f>
        <v>0</v>
      </c>
      <c r="BI95" s="218">
        <f>IF(N95="nulová",J95,0)</f>
        <v>0</v>
      </c>
      <c r="BJ95" s="18" t="s">
        <v>89</v>
      </c>
      <c r="BK95" s="218">
        <f>ROUND(I95*H95,2)</f>
        <v>0</v>
      </c>
      <c r="BL95" s="18" t="s">
        <v>135</v>
      </c>
      <c r="BM95" s="217" t="s">
        <v>612</v>
      </c>
    </row>
    <row r="96" s="2" customFormat="1">
      <c r="A96" s="40"/>
      <c r="B96" s="41"/>
      <c r="C96" s="42"/>
      <c r="D96" s="219" t="s">
        <v>137</v>
      </c>
      <c r="E96" s="42"/>
      <c r="F96" s="220" t="s">
        <v>613</v>
      </c>
      <c r="G96" s="42"/>
      <c r="H96" s="42"/>
      <c r="I96" s="221"/>
      <c r="J96" s="42"/>
      <c r="K96" s="42"/>
      <c r="L96" s="46"/>
      <c r="M96" s="222"/>
      <c r="N96" s="223"/>
      <c r="O96" s="86"/>
      <c r="P96" s="86"/>
      <c r="Q96" s="86"/>
      <c r="R96" s="86"/>
      <c r="S96" s="86"/>
      <c r="T96" s="87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T96" s="18" t="s">
        <v>137</v>
      </c>
      <c r="AU96" s="18" t="s">
        <v>21</v>
      </c>
    </row>
    <row r="97" s="2" customFormat="1">
      <c r="A97" s="40"/>
      <c r="B97" s="41"/>
      <c r="C97" s="42"/>
      <c r="D97" s="226" t="s">
        <v>200</v>
      </c>
      <c r="E97" s="42"/>
      <c r="F97" s="247" t="s">
        <v>614</v>
      </c>
      <c r="G97" s="42"/>
      <c r="H97" s="42"/>
      <c r="I97" s="221"/>
      <c r="J97" s="42"/>
      <c r="K97" s="42"/>
      <c r="L97" s="46"/>
      <c r="M97" s="222"/>
      <c r="N97" s="223"/>
      <c r="O97" s="86"/>
      <c r="P97" s="86"/>
      <c r="Q97" s="86"/>
      <c r="R97" s="86"/>
      <c r="S97" s="86"/>
      <c r="T97" s="87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T97" s="18" t="s">
        <v>200</v>
      </c>
      <c r="AU97" s="18" t="s">
        <v>21</v>
      </c>
    </row>
    <row r="98" s="13" customFormat="1">
      <c r="A98" s="13"/>
      <c r="B98" s="224"/>
      <c r="C98" s="225"/>
      <c r="D98" s="226" t="s">
        <v>139</v>
      </c>
      <c r="E98" s="225"/>
      <c r="F98" s="228" t="s">
        <v>615</v>
      </c>
      <c r="G98" s="225"/>
      <c r="H98" s="229">
        <v>3</v>
      </c>
      <c r="I98" s="230"/>
      <c r="J98" s="225"/>
      <c r="K98" s="225"/>
      <c r="L98" s="231"/>
      <c r="M98" s="232"/>
      <c r="N98" s="233"/>
      <c r="O98" s="233"/>
      <c r="P98" s="233"/>
      <c r="Q98" s="233"/>
      <c r="R98" s="233"/>
      <c r="S98" s="233"/>
      <c r="T98" s="234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T98" s="235" t="s">
        <v>139</v>
      </c>
      <c r="AU98" s="235" t="s">
        <v>21</v>
      </c>
      <c r="AV98" s="13" t="s">
        <v>21</v>
      </c>
      <c r="AW98" s="13" t="s">
        <v>4</v>
      </c>
      <c r="AX98" s="13" t="s">
        <v>89</v>
      </c>
      <c r="AY98" s="235" t="s">
        <v>128</v>
      </c>
    </row>
    <row r="99" s="2" customFormat="1" ht="33" customHeight="1">
      <c r="A99" s="40"/>
      <c r="B99" s="41"/>
      <c r="C99" s="206" t="s">
        <v>176</v>
      </c>
      <c r="D99" s="206" t="s">
        <v>130</v>
      </c>
      <c r="E99" s="207" t="s">
        <v>616</v>
      </c>
      <c r="F99" s="208" t="s">
        <v>617</v>
      </c>
      <c r="G99" s="209" t="s">
        <v>268</v>
      </c>
      <c r="H99" s="210">
        <v>3</v>
      </c>
      <c r="I99" s="211"/>
      <c r="J99" s="212">
        <f>ROUND(I99*H99,2)</f>
        <v>0</v>
      </c>
      <c r="K99" s="208" t="s">
        <v>134</v>
      </c>
      <c r="L99" s="46"/>
      <c r="M99" s="213" t="s">
        <v>35</v>
      </c>
      <c r="N99" s="214" t="s">
        <v>52</v>
      </c>
      <c r="O99" s="86"/>
      <c r="P99" s="215">
        <f>O99*H99</f>
        <v>0</v>
      </c>
      <c r="Q99" s="215">
        <v>0</v>
      </c>
      <c r="R99" s="215">
        <f>Q99*H99</f>
        <v>0</v>
      </c>
      <c r="S99" s="215">
        <v>0</v>
      </c>
      <c r="T99" s="216">
        <f>S99*H99</f>
        <v>0</v>
      </c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R99" s="217" t="s">
        <v>135</v>
      </c>
      <c r="AT99" s="217" t="s">
        <v>130</v>
      </c>
      <c r="AU99" s="217" t="s">
        <v>21</v>
      </c>
      <c r="AY99" s="18" t="s">
        <v>128</v>
      </c>
      <c r="BE99" s="218">
        <f>IF(N99="základní",J99,0)</f>
        <v>0</v>
      </c>
      <c r="BF99" s="218">
        <f>IF(N99="snížená",J99,0)</f>
        <v>0</v>
      </c>
      <c r="BG99" s="218">
        <f>IF(N99="zákl. přenesená",J99,0)</f>
        <v>0</v>
      </c>
      <c r="BH99" s="218">
        <f>IF(N99="sníž. přenesená",J99,0)</f>
        <v>0</v>
      </c>
      <c r="BI99" s="218">
        <f>IF(N99="nulová",J99,0)</f>
        <v>0</v>
      </c>
      <c r="BJ99" s="18" t="s">
        <v>89</v>
      </c>
      <c r="BK99" s="218">
        <f>ROUND(I99*H99,2)</f>
        <v>0</v>
      </c>
      <c r="BL99" s="18" t="s">
        <v>135</v>
      </c>
      <c r="BM99" s="217" t="s">
        <v>618</v>
      </c>
    </row>
    <row r="100" s="2" customFormat="1">
      <c r="A100" s="40"/>
      <c r="B100" s="41"/>
      <c r="C100" s="42"/>
      <c r="D100" s="219" t="s">
        <v>137</v>
      </c>
      <c r="E100" s="42"/>
      <c r="F100" s="220" t="s">
        <v>619</v>
      </c>
      <c r="G100" s="42"/>
      <c r="H100" s="42"/>
      <c r="I100" s="221"/>
      <c r="J100" s="42"/>
      <c r="K100" s="42"/>
      <c r="L100" s="46"/>
      <c r="M100" s="222"/>
      <c r="N100" s="223"/>
      <c r="O100" s="86"/>
      <c r="P100" s="86"/>
      <c r="Q100" s="86"/>
      <c r="R100" s="86"/>
      <c r="S100" s="86"/>
      <c r="T100" s="87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T100" s="18" t="s">
        <v>137</v>
      </c>
      <c r="AU100" s="18" t="s">
        <v>21</v>
      </c>
    </row>
    <row r="101" s="2" customFormat="1">
      <c r="A101" s="40"/>
      <c r="B101" s="41"/>
      <c r="C101" s="42"/>
      <c r="D101" s="226" t="s">
        <v>200</v>
      </c>
      <c r="E101" s="42"/>
      <c r="F101" s="247" t="s">
        <v>614</v>
      </c>
      <c r="G101" s="42"/>
      <c r="H101" s="42"/>
      <c r="I101" s="221"/>
      <c r="J101" s="42"/>
      <c r="K101" s="42"/>
      <c r="L101" s="46"/>
      <c r="M101" s="222"/>
      <c r="N101" s="223"/>
      <c r="O101" s="86"/>
      <c r="P101" s="86"/>
      <c r="Q101" s="86"/>
      <c r="R101" s="86"/>
      <c r="S101" s="86"/>
      <c r="T101" s="87"/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T101" s="18" t="s">
        <v>200</v>
      </c>
      <c r="AU101" s="18" t="s">
        <v>21</v>
      </c>
    </row>
    <row r="102" s="13" customFormat="1">
      <c r="A102" s="13"/>
      <c r="B102" s="224"/>
      <c r="C102" s="225"/>
      <c r="D102" s="226" t="s">
        <v>139</v>
      </c>
      <c r="E102" s="225"/>
      <c r="F102" s="228" t="s">
        <v>615</v>
      </c>
      <c r="G102" s="225"/>
      <c r="H102" s="229">
        <v>3</v>
      </c>
      <c r="I102" s="230"/>
      <c r="J102" s="225"/>
      <c r="K102" s="225"/>
      <c r="L102" s="231"/>
      <c r="M102" s="232"/>
      <c r="N102" s="233"/>
      <c r="O102" s="233"/>
      <c r="P102" s="233"/>
      <c r="Q102" s="233"/>
      <c r="R102" s="233"/>
      <c r="S102" s="233"/>
      <c r="T102" s="234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T102" s="235" t="s">
        <v>139</v>
      </c>
      <c r="AU102" s="235" t="s">
        <v>21</v>
      </c>
      <c r="AV102" s="13" t="s">
        <v>21</v>
      </c>
      <c r="AW102" s="13" t="s">
        <v>4</v>
      </c>
      <c r="AX102" s="13" t="s">
        <v>89</v>
      </c>
      <c r="AY102" s="235" t="s">
        <v>128</v>
      </c>
    </row>
    <row r="103" s="2" customFormat="1" ht="33" customHeight="1">
      <c r="A103" s="40"/>
      <c r="B103" s="41"/>
      <c r="C103" s="206" t="s">
        <v>182</v>
      </c>
      <c r="D103" s="206" t="s">
        <v>130</v>
      </c>
      <c r="E103" s="207" t="s">
        <v>620</v>
      </c>
      <c r="F103" s="208" t="s">
        <v>621</v>
      </c>
      <c r="G103" s="209" t="s">
        <v>268</v>
      </c>
      <c r="H103" s="210">
        <v>3</v>
      </c>
      <c r="I103" s="211"/>
      <c r="J103" s="212">
        <f>ROUND(I103*H103,2)</f>
        <v>0</v>
      </c>
      <c r="K103" s="208" t="s">
        <v>134</v>
      </c>
      <c r="L103" s="46"/>
      <c r="M103" s="213" t="s">
        <v>35</v>
      </c>
      <c r="N103" s="214" t="s">
        <v>52</v>
      </c>
      <c r="O103" s="86"/>
      <c r="P103" s="215">
        <f>O103*H103</f>
        <v>0</v>
      </c>
      <c r="Q103" s="215">
        <v>0</v>
      </c>
      <c r="R103" s="215">
        <f>Q103*H103</f>
        <v>0</v>
      </c>
      <c r="S103" s="215">
        <v>0</v>
      </c>
      <c r="T103" s="216">
        <f>S103*H103</f>
        <v>0</v>
      </c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R103" s="217" t="s">
        <v>135</v>
      </c>
      <c r="AT103" s="217" t="s">
        <v>130</v>
      </c>
      <c r="AU103" s="217" t="s">
        <v>21</v>
      </c>
      <c r="AY103" s="18" t="s">
        <v>128</v>
      </c>
      <c r="BE103" s="218">
        <f>IF(N103="základní",J103,0)</f>
        <v>0</v>
      </c>
      <c r="BF103" s="218">
        <f>IF(N103="snížená",J103,0)</f>
        <v>0</v>
      </c>
      <c r="BG103" s="218">
        <f>IF(N103="zákl. přenesená",J103,0)</f>
        <v>0</v>
      </c>
      <c r="BH103" s="218">
        <f>IF(N103="sníž. přenesená",J103,0)</f>
        <v>0</v>
      </c>
      <c r="BI103" s="218">
        <f>IF(N103="nulová",J103,0)</f>
        <v>0</v>
      </c>
      <c r="BJ103" s="18" t="s">
        <v>89</v>
      </c>
      <c r="BK103" s="218">
        <f>ROUND(I103*H103,2)</f>
        <v>0</v>
      </c>
      <c r="BL103" s="18" t="s">
        <v>135</v>
      </c>
      <c r="BM103" s="217" t="s">
        <v>622</v>
      </c>
    </row>
    <row r="104" s="2" customFormat="1">
      <c r="A104" s="40"/>
      <c r="B104" s="41"/>
      <c r="C104" s="42"/>
      <c r="D104" s="219" t="s">
        <v>137</v>
      </c>
      <c r="E104" s="42"/>
      <c r="F104" s="220" t="s">
        <v>623</v>
      </c>
      <c r="G104" s="42"/>
      <c r="H104" s="42"/>
      <c r="I104" s="221"/>
      <c r="J104" s="42"/>
      <c r="K104" s="42"/>
      <c r="L104" s="46"/>
      <c r="M104" s="222"/>
      <c r="N104" s="223"/>
      <c r="O104" s="86"/>
      <c r="P104" s="86"/>
      <c r="Q104" s="86"/>
      <c r="R104" s="86"/>
      <c r="S104" s="86"/>
      <c r="T104" s="87"/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T104" s="18" t="s">
        <v>137</v>
      </c>
      <c r="AU104" s="18" t="s">
        <v>21</v>
      </c>
    </row>
    <row r="105" s="2" customFormat="1">
      <c r="A105" s="40"/>
      <c r="B105" s="41"/>
      <c r="C105" s="42"/>
      <c r="D105" s="226" t="s">
        <v>200</v>
      </c>
      <c r="E105" s="42"/>
      <c r="F105" s="247" t="s">
        <v>614</v>
      </c>
      <c r="G105" s="42"/>
      <c r="H105" s="42"/>
      <c r="I105" s="221"/>
      <c r="J105" s="42"/>
      <c r="K105" s="42"/>
      <c r="L105" s="46"/>
      <c r="M105" s="222"/>
      <c r="N105" s="223"/>
      <c r="O105" s="86"/>
      <c r="P105" s="86"/>
      <c r="Q105" s="86"/>
      <c r="R105" s="86"/>
      <c r="S105" s="86"/>
      <c r="T105" s="87"/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T105" s="18" t="s">
        <v>200</v>
      </c>
      <c r="AU105" s="18" t="s">
        <v>21</v>
      </c>
    </row>
    <row r="106" s="13" customFormat="1">
      <c r="A106" s="13"/>
      <c r="B106" s="224"/>
      <c r="C106" s="225"/>
      <c r="D106" s="226" t="s">
        <v>139</v>
      </c>
      <c r="E106" s="225"/>
      <c r="F106" s="228" t="s">
        <v>615</v>
      </c>
      <c r="G106" s="225"/>
      <c r="H106" s="229">
        <v>3</v>
      </c>
      <c r="I106" s="230"/>
      <c r="J106" s="225"/>
      <c r="K106" s="225"/>
      <c r="L106" s="231"/>
      <c r="M106" s="232"/>
      <c r="N106" s="233"/>
      <c r="O106" s="233"/>
      <c r="P106" s="233"/>
      <c r="Q106" s="233"/>
      <c r="R106" s="233"/>
      <c r="S106" s="233"/>
      <c r="T106" s="234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T106" s="235" t="s">
        <v>139</v>
      </c>
      <c r="AU106" s="235" t="s">
        <v>21</v>
      </c>
      <c r="AV106" s="13" t="s">
        <v>21</v>
      </c>
      <c r="AW106" s="13" t="s">
        <v>4</v>
      </c>
      <c r="AX106" s="13" t="s">
        <v>89</v>
      </c>
      <c r="AY106" s="235" t="s">
        <v>128</v>
      </c>
    </row>
    <row r="107" s="2" customFormat="1" ht="37.8" customHeight="1">
      <c r="A107" s="40"/>
      <c r="B107" s="41"/>
      <c r="C107" s="206" t="s">
        <v>189</v>
      </c>
      <c r="D107" s="206" t="s">
        <v>130</v>
      </c>
      <c r="E107" s="207" t="s">
        <v>183</v>
      </c>
      <c r="F107" s="208" t="s">
        <v>184</v>
      </c>
      <c r="G107" s="209" t="s">
        <v>161</v>
      </c>
      <c r="H107" s="210">
        <v>2.1499999999999999</v>
      </c>
      <c r="I107" s="211"/>
      <c r="J107" s="212">
        <f>ROUND(I107*H107,2)</f>
        <v>0</v>
      </c>
      <c r="K107" s="208" t="s">
        <v>134</v>
      </c>
      <c r="L107" s="46"/>
      <c r="M107" s="213" t="s">
        <v>35</v>
      </c>
      <c r="N107" s="214" t="s">
        <v>52</v>
      </c>
      <c r="O107" s="86"/>
      <c r="P107" s="215">
        <f>O107*H107</f>
        <v>0</v>
      </c>
      <c r="Q107" s="215">
        <v>0</v>
      </c>
      <c r="R107" s="215">
        <f>Q107*H107</f>
        <v>0</v>
      </c>
      <c r="S107" s="215">
        <v>0</v>
      </c>
      <c r="T107" s="216">
        <f>S107*H107</f>
        <v>0</v>
      </c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R107" s="217" t="s">
        <v>135</v>
      </c>
      <c r="AT107" s="217" t="s">
        <v>130</v>
      </c>
      <c r="AU107" s="217" t="s">
        <v>21</v>
      </c>
      <c r="AY107" s="18" t="s">
        <v>128</v>
      </c>
      <c r="BE107" s="218">
        <f>IF(N107="základní",J107,0)</f>
        <v>0</v>
      </c>
      <c r="BF107" s="218">
        <f>IF(N107="snížená",J107,0)</f>
        <v>0</v>
      </c>
      <c r="BG107" s="218">
        <f>IF(N107="zákl. přenesená",J107,0)</f>
        <v>0</v>
      </c>
      <c r="BH107" s="218">
        <f>IF(N107="sníž. přenesená",J107,0)</f>
        <v>0</v>
      </c>
      <c r="BI107" s="218">
        <f>IF(N107="nulová",J107,0)</f>
        <v>0</v>
      </c>
      <c r="BJ107" s="18" t="s">
        <v>89</v>
      </c>
      <c r="BK107" s="218">
        <f>ROUND(I107*H107,2)</f>
        <v>0</v>
      </c>
      <c r="BL107" s="18" t="s">
        <v>135</v>
      </c>
      <c r="BM107" s="217" t="s">
        <v>624</v>
      </c>
    </row>
    <row r="108" s="2" customFormat="1">
      <c r="A108" s="40"/>
      <c r="B108" s="41"/>
      <c r="C108" s="42"/>
      <c r="D108" s="219" t="s">
        <v>137</v>
      </c>
      <c r="E108" s="42"/>
      <c r="F108" s="220" t="s">
        <v>186</v>
      </c>
      <c r="G108" s="42"/>
      <c r="H108" s="42"/>
      <c r="I108" s="221"/>
      <c r="J108" s="42"/>
      <c r="K108" s="42"/>
      <c r="L108" s="46"/>
      <c r="M108" s="222"/>
      <c r="N108" s="223"/>
      <c r="O108" s="86"/>
      <c r="P108" s="86"/>
      <c r="Q108" s="86"/>
      <c r="R108" s="86"/>
      <c r="S108" s="86"/>
      <c r="T108" s="87"/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T108" s="18" t="s">
        <v>137</v>
      </c>
      <c r="AU108" s="18" t="s">
        <v>21</v>
      </c>
    </row>
    <row r="109" s="13" customFormat="1">
      <c r="A109" s="13"/>
      <c r="B109" s="224"/>
      <c r="C109" s="225"/>
      <c r="D109" s="226" t="s">
        <v>139</v>
      </c>
      <c r="E109" s="227" t="s">
        <v>35</v>
      </c>
      <c r="F109" s="228" t="s">
        <v>625</v>
      </c>
      <c r="G109" s="225"/>
      <c r="H109" s="229">
        <v>2.1499999999999999</v>
      </c>
      <c r="I109" s="230"/>
      <c r="J109" s="225"/>
      <c r="K109" s="225"/>
      <c r="L109" s="231"/>
      <c r="M109" s="232"/>
      <c r="N109" s="233"/>
      <c r="O109" s="233"/>
      <c r="P109" s="233"/>
      <c r="Q109" s="233"/>
      <c r="R109" s="233"/>
      <c r="S109" s="233"/>
      <c r="T109" s="234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T109" s="235" t="s">
        <v>139</v>
      </c>
      <c r="AU109" s="235" t="s">
        <v>21</v>
      </c>
      <c r="AV109" s="13" t="s">
        <v>21</v>
      </c>
      <c r="AW109" s="13" t="s">
        <v>41</v>
      </c>
      <c r="AX109" s="13" t="s">
        <v>89</v>
      </c>
      <c r="AY109" s="235" t="s">
        <v>128</v>
      </c>
    </row>
    <row r="110" s="2" customFormat="1" ht="24.15" customHeight="1">
      <c r="A110" s="40"/>
      <c r="B110" s="41"/>
      <c r="C110" s="206" t="s">
        <v>195</v>
      </c>
      <c r="D110" s="206" t="s">
        <v>130</v>
      </c>
      <c r="E110" s="207" t="s">
        <v>204</v>
      </c>
      <c r="F110" s="208" t="s">
        <v>205</v>
      </c>
      <c r="G110" s="209" t="s">
        <v>161</v>
      </c>
      <c r="H110" s="210">
        <v>2.1499999999999999</v>
      </c>
      <c r="I110" s="211"/>
      <c r="J110" s="212">
        <f>ROUND(I110*H110,2)</f>
        <v>0</v>
      </c>
      <c r="K110" s="208" t="s">
        <v>134</v>
      </c>
      <c r="L110" s="46"/>
      <c r="M110" s="213" t="s">
        <v>35</v>
      </c>
      <c r="N110" s="214" t="s">
        <v>52</v>
      </c>
      <c r="O110" s="86"/>
      <c r="P110" s="215">
        <f>O110*H110</f>
        <v>0</v>
      </c>
      <c r="Q110" s="215">
        <v>0</v>
      </c>
      <c r="R110" s="215">
        <f>Q110*H110</f>
        <v>0</v>
      </c>
      <c r="S110" s="215">
        <v>0</v>
      </c>
      <c r="T110" s="216">
        <f>S110*H110</f>
        <v>0</v>
      </c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R110" s="217" t="s">
        <v>135</v>
      </c>
      <c r="AT110" s="217" t="s">
        <v>130</v>
      </c>
      <c r="AU110" s="217" t="s">
        <v>21</v>
      </c>
      <c r="AY110" s="18" t="s">
        <v>128</v>
      </c>
      <c r="BE110" s="218">
        <f>IF(N110="základní",J110,0)</f>
        <v>0</v>
      </c>
      <c r="BF110" s="218">
        <f>IF(N110="snížená",J110,0)</f>
        <v>0</v>
      </c>
      <c r="BG110" s="218">
        <f>IF(N110="zákl. přenesená",J110,0)</f>
        <v>0</v>
      </c>
      <c r="BH110" s="218">
        <f>IF(N110="sníž. přenesená",J110,0)</f>
        <v>0</v>
      </c>
      <c r="BI110" s="218">
        <f>IF(N110="nulová",J110,0)</f>
        <v>0</v>
      </c>
      <c r="BJ110" s="18" t="s">
        <v>89</v>
      </c>
      <c r="BK110" s="218">
        <f>ROUND(I110*H110,2)</f>
        <v>0</v>
      </c>
      <c r="BL110" s="18" t="s">
        <v>135</v>
      </c>
      <c r="BM110" s="217" t="s">
        <v>626</v>
      </c>
    </row>
    <row r="111" s="2" customFormat="1">
      <c r="A111" s="40"/>
      <c r="B111" s="41"/>
      <c r="C111" s="42"/>
      <c r="D111" s="219" t="s">
        <v>137</v>
      </c>
      <c r="E111" s="42"/>
      <c r="F111" s="220" t="s">
        <v>207</v>
      </c>
      <c r="G111" s="42"/>
      <c r="H111" s="42"/>
      <c r="I111" s="221"/>
      <c r="J111" s="42"/>
      <c r="K111" s="42"/>
      <c r="L111" s="46"/>
      <c r="M111" s="222"/>
      <c r="N111" s="223"/>
      <c r="O111" s="86"/>
      <c r="P111" s="86"/>
      <c r="Q111" s="86"/>
      <c r="R111" s="86"/>
      <c r="S111" s="86"/>
      <c r="T111" s="87"/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T111" s="18" t="s">
        <v>137</v>
      </c>
      <c r="AU111" s="18" t="s">
        <v>21</v>
      </c>
    </row>
    <row r="112" s="2" customFormat="1" ht="24.15" customHeight="1">
      <c r="A112" s="40"/>
      <c r="B112" s="41"/>
      <c r="C112" s="206" t="s">
        <v>203</v>
      </c>
      <c r="D112" s="206" t="s">
        <v>130</v>
      </c>
      <c r="E112" s="207" t="s">
        <v>627</v>
      </c>
      <c r="F112" s="208" t="s">
        <v>628</v>
      </c>
      <c r="G112" s="209" t="s">
        <v>268</v>
      </c>
      <c r="H112" s="210">
        <v>1</v>
      </c>
      <c r="I112" s="211"/>
      <c r="J112" s="212">
        <f>ROUND(I112*H112,2)</f>
        <v>0</v>
      </c>
      <c r="K112" s="208" t="s">
        <v>134</v>
      </c>
      <c r="L112" s="46"/>
      <c r="M112" s="213" t="s">
        <v>35</v>
      </c>
      <c r="N112" s="214" t="s">
        <v>52</v>
      </c>
      <c r="O112" s="86"/>
      <c r="P112" s="215">
        <f>O112*H112</f>
        <v>0</v>
      </c>
      <c r="Q112" s="215">
        <v>0</v>
      </c>
      <c r="R112" s="215">
        <f>Q112*H112</f>
        <v>0</v>
      </c>
      <c r="S112" s="215">
        <v>0</v>
      </c>
      <c r="T112" s="216">
        <f>S112*H112</f>
        <v>0</v>
      </c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R112" s="217" t="s">
        <v>135</v>
      </c>
      <c r="AT112" s="217" t="s">
        <v>130</v>
      </c>
      <c r="AU112" s="217" t="s">
        <v>21</v>
      </c>
      <c r="AY112" s="18" t="s">
        <v>128</v>
      </c>
      <c r="BE112" s="218">
        <f>IF(N112="základní",J112,0)</f>
        <v>0</v>
      </c>
      <c r="BF112" s="218">
        <f>IF(N112="snížená",J112,0)</f>
        <v>0</v>
      </c>
      <c r="BG112" s="218">
        <f>IF(N112="zákl. přenesená",J112,0)</f>
        <v>0</v>
      </c>
      <c r="BH112" s="218">
        <f>IF(N112="sníž. přenesená",J112,0)</f>
        <v>0</v>
      </c>
      <c r="BI112" s="218">
        <f>IF(N112="nulová",J112,0)</f>
        <v>0</v>
      </c>
      <c r="BJ112" s="18" t="s">
        <v>89</v>
      </c>
      <c r="BK112" s="218">
        <f>ROUND(I112*H112,2)</f>
        <v>0</v>
      </c>
      <c r="BL112" s="18" t="s">
        <v>135</v>
      </c>
      <c r="BM112" s="217" t="s">
        <v>629</v>
      </c>
    </row>
    <row r="113" s="2" customFormat="1">
      <c r="A113" s="40"/>
      <c r="B113" s="41"/>
      <c r="C113" s="42"/>
      <c r="D113" s="219" t="s">
        <v>137</v>
      </c>
      <c r="E113" s="42"/>
      <c r="F113" s="220" t="s">
        <v>630</v>
      </c>
      <c r="G113" s="42"/>
      <c r="H113" s="42"/>
      <c r="I113" s="221"/>
      <c r="J113" s="42"/>
      <c r="K113" s="42"/>
      <c r="L113" s="46"/>
      <c r="M113" s="222"/>
      <c r="N113" s="223"/>
      <c r="O113" s="86"/>
      <c r="P113" s="86"/>
      <c r="Q113" s="86"/>
      <c r="R113" s="86"/>
      <c r="S113" s="86"/>
      <c r="T113" s="87"/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T113" s="18" t="s">
        <v>137</v>
      </c>
      <c r="AU113" s="18" t="s">
        <v>21</v>
      </c>
    </row>
    <row r="114" s="2" customFormat="1" ht="16.5" customHeight="1">
      <c r="A114" s="40"/>
      <c r="B114" s="41"/>
      <c r="C114" s="248" t="s">
        <v>8</v>
      </c>
      <c r="D114" s="248" t="s">
        <v>244</v>
      </c>
      <c r="E114" s="249" t="s">
        <v>631</v>
      </c>
      <c r="F114" s="250" t="s">
        <v>632</v>
      </c>
      <c r="G114" s="251" t="s">
        <v>217</v>
      </c>
      <c r="H114" s="252">
        <v>0.30099999999999999</v>
      </c>
      <c r="I114" s="253"/>
      <c r="J114" s="254">
        <f>ROUND(I114*H114,2)</f>
        <v>0</v>
      </c>
      <c r="K114" s="250" t="s">
        <v>134</v>
      </c>
      <c r="L114" s="255"/>
      <c r="M114" s="256" t="s">
        <v>35</v>
      </c>
      <c r="N114" s="257" t="s">
        <v>52</v>
      </c>
      <c r="O114" s="86"/>
      <c r="P114" s="215">
        <f>O114*H114</f>
        <v>0</v>
      </c>
      <c r="Q114" s="215">
        <v>1</v>
      </c>
      <c r="R114" s="215">
        <f>Q114*H114</f>
        <v>0.30099999999999999</v>
      </c>
      <c r="S114" s="215">
        <v>0</v>
      </c>
      <c r="T114" s="216">
        <f>S114*H114</f>
        <v>0</v>
      </c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R114" s="217" t="s">
        <v>182</v>
      </c>
      <c r="AT114" s="217" t="s">
        <v>244</v>
      </c>
      <c r="AU114" s="217" t="s">
        <v>21</v>
      </c>
      <c r="AY114" s="18" t="s">
        <v>128</v>
      </c>
      <c r="BE114" s="218">
        <f>IF(N114="základní",J114,0)</f>
        <v>0</v>
      </c>
      <c r="BF114" s="218">
        <f>IF(N114="snížená",J114,0)</f>
        <v>0</v>
      </c>
      <c r="BG114" s="218">
        <f>IF(N114="zákl. přenesená",J114,0)</f>
        <v>0</v>
      </c>
      <c r="BH114" s="218">
        <f>IF(N114="sníž. přenesená",J114,0)</f>
        <v>0</v>
      </c>
      <c r="BI114" s="218">
        <f>IF(N114="nulová",J114,0)</f>
        <v>0</v>
      </c>
      <c r="BJ114" s="18" t="s">
        <v>89</v>
      </c>
      <c r="BK114" s="218">
        <f>ROUND(I114*H114,2)</f>
        <v>0</v>
      </c>
      <c r="BL114" s="18" t="s">
        <v>135</v>
      </c>
      <c r="BM114" s="217" t="s">
        <v>633</v>
      </c>
    </row>
    <row r="115" s="13" customFormat="1">
      <c r="A115" s="13"/>
      <c r="B115" s="224"/>
      <c r="C115" s="225"/>
      <c r="D115" s="226" t="s">
        <v>139</v>
      </c>
      <c r="E115" s="227" t="s">
        <v>35</v>
      </c>
      <c r="F115" s="228" t="s">
        <v>634</v>
      </c>
      <c r="G115" s="225"/>
      <c r="H115" s="229">
        <v>0.188</v>
      </c>
      <c r="I115" s="230"/>
      <c r="J115" s="225"/>
      <c r="K115" s="225"/>
      <c r="L115" s="231"/>
      <c r="M115" s="232"/>
      <c r="N115" s="233"/>
      <c r="O115" s="233"/>
      <c r="P115" s="233"/>
      <c r="Q115" s="233"/>
      <c r="R115" s="233"/>
      <c r="S115" s="233"/>
      <c r="T115" s="234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T115" s="235" t="s">
        <v>139</v>
      </c>
      <c r="AU115" s="235" t="s">
        <v>21</v>
      </c>
      <c r="AV115" s="13" t="s">
        <v>21</v>
      </c>
      <c r="AW115" s="13" t="s">
        <v>41</v>
      </c>
      <c r="AX115" s="13" t="s">
        <v>89</v>
      </c>
      <c r="AY115" s="235" t="s">
        <v>128</v>
      </c>
    </row>
    <row r="116" s="13" customFormat="1">
      <c r="A116" s="13"/>
      <c r="B116" s="224"/>
      <c r="C116" s="225"/>
      <c r="D116" s="226" t="s">
        <v>139</v>
      </c>
      <c r="E116" s="225"/>
      <c r="F116" s="228" t="s">
        <v>635</v>
      </c>
      <c r="G116" s="225"/>
      <c r="H116" s="229">
        <v>0.30099999999999999</v>
      </c>
      <c r="I116" s="230"/>
      <c r="J116" s="225"/>
      <c r="K116" s="225"/>
      <c r="L116" s="231"/>
      <c r="M116" s="232"/>
      <c r="N116" s="233"/>
      <c r="O116" s="233"/>
      <c r="P116" s="233"/>
      <c r="Q116" s="233"/>
      <c r="R116" s="233"/>
      <c r="S116" s="233"/>
      <c r="T116" s="234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T116" s="235" t="s">
        <v>139</v>
      </c>
      <c r="AU116" s="235" t="s">
        <v>21</v>
      </c>
      <c r="AV116" s="13" t="s">
        <v>21</v>
      </c>
      <c r="AW116" s="13" t="s">
        <v>4</v>
      </c>
      <c r="AX116" s="13" t="s">
        <v>89</v>
      </c>
      <c r="AY116" s="235" t="s">
        <v>128</v>
      </c>
    </row>
    <row r="117" s="2" customFormat="1" ht="16.5" customHeight="1">
      <c r="A117" s="40"/>
      <c r="B117" s="41"/>
      <c r="C117" s="248" t="s">
        <v>214</v>
      </c>
      <c r="D117" s="248" t="s">
        <v>244</v>
      </c>
      <c r="E117" s="249" t="s">
        <v>636</v>
      </c>
      <c r="F117" s="250" t="s">
        <v>637</v>
      </c>
      <c r="G117" s="251" t="s">
        <v>161</v>
      </c>
      <c r="H117" s="252">
        <v>0.188</v>
      </c>
      <c r="I117" s="253"/>
      <c r="J117" s="254">
        <f>ROUND(I117*H117,2)</f>
        <v>0</v>
      </c>
      <c r="K117" s="250" t="s">
        <v>35</v>
      </c>
      <c r="L117" s="255"/>
      <c r="M117" s="256" t="s">
        <v>35</v>
      </c>
      <c r="N117" s="257" t="s">
        <v>52</v>
      </c>
      <c r="O117" s="86"/>
      <c r="P117" s="215">
        <f>O117*H117</f>
        <v>0</v>
      </c>
      <c r="Q117" s="215">
        <v>0</v>
      </c>
      <c r="R117" s="215">
        <f>Q117*H117</f>
        <v>0</v>
      </c>
      <c r="S117" s="215">
        <v>0</v>
      </c>
      <c r="T117" s="216">
        <f>S117*H117</f>
        <v>0</v>
      </c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R117" s="217" t="s">
        <v>182</v>
      </c>
      <c r="AT117" s="217" t="s">
        <v>244</v>
      </c>
      <c r="AU117" s="217" t="s">
        <v>21</v>
      </c>
      <c r="AY117" s="18" t="s">
        <v>128</v>
      </c>
      <c r="BE117" s="218">
        <f>IF(N117="základní",J117,0)</f>
        <v>0</v>
      </c>
      <c r="BF117" s="218">
        <f>IF(N117="snížená",J117,0)</f>
        <v>0</v>
      </c>
      <c r="BG117" s="218">
        <f>IF(N117="zákl. přenesená",J117,0)</f>
        <v>0</v>
      </c>
      <c r="BH117" s="218">
        <f>IF(N117="sníž. přenesená",J117,0)</f>
        <v>0</v>
      </c>
      <c r="BI117" s="218">
        <f>IF(N117="nulová",J117,0)</f>
        <v>0</v>
      </c>
      <c r="BJ117" s="18" t="s">
        <v>89</v>
      </c>
      <c r="BK117" s="218">
        <f>ROUND(I117*H117,2)</f>
        <v>0</v>
      </c>
      <c r="BL117" s="18" t="s">
        <v>135</v>
      </c>
      <c r="BM117" s="217" t="s">
        <v>638</v>
      </c>
    </row>
    <row r="118" s="13" customFormat="1">
      <c r="A118" s="13"/>
      <c r="B118" s="224"/>
      <c r="C118" s="225"/>
      <c r="D118" s="226" t="s">
        <v>139</v>
      </c>
      <c r="E118" s="227" t="s">
        <v>35</v>
      </c>
      <c r="F118" s="228" t="s">
        <v>634</v>
      </c>
      <c r="G118" s="225"/>
      <c r="H118" s="229">
        <v>0.188</v>
      </c>
      <c r="I118" s="230"/>
      <c r="J118" s="225"/>
      <c r="K118" s="225"/>
      <c r="L118" s="231"/>
      <c r="M118" s="232"/>
      <c r="N118" s="233"/>
      <c r="O118" s="233"/>
      <c r="P118" s="233"/>
      <c r="Q118" s="233"/>
      <c r="R118" s="233"/>
      <c r="S118" s="233"/>
      <c r="T118" s="234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T118" s="235" t="s">
        <v>139</v>
      </c>
      <c r="AU118" s="235" t="s">
        <v>21</v>
      </c>
      <c r="AV118" s="13" t="s">
        <v>21</v>
      </c>
      <c r="AW118" s="13" t="s">
        <v>41</v>
      </c>
      <c r="AX118" s="13" t="s">
        <v>89</v>
      </c>
      <c r="AY118" s="235" t="s">
        <v>128</v>
      </c>
    </row>
    <row r="119" s="2" customFormat="1" ht="21.75" customHeight="1">
      <c r="A119" s="40"/>
      <c r="B119" s="41"/>
      <c r="C119" s="206" t="s">
        <v>221</v>
      </c>
      <c r="D119" s="206" t="s">
        <v>130</v>
      </c>
      <c r="E119" s="207" t="s">
        <v>639</v>
      </c>
      <c r="F119" s="208" t="s">
        <v>640</v>
      </c>
      <c r="G119" s="209" t="s">
        <v>133</v>
      </c>
      <c r="H119" s="210">
        <v>10.92</v>
      </c>
      <c r="I119" s="211"/>
      <c r="J119" s="212">
        <f>ROUND(I119*H119,2)</f>
        <v>0</v>
      </c>
      <c r="K119" s="208" t="s">
        <v>134</v>
      </c>
      <c r="L119" s="46"/>
      <c r="M119" s="213" t="s">
        <v>35</v>
      </c>
      <c r="N119" s="214" t="s">
        <v>52</v>
      </c>
      <c r="O119" s="86"/>
      <c r="P119" s="215">
        <f>O119*H119</f>
        <v>0</v>
      </c>
      <c r="Q119" s="215">
        <v>0</v>
      </c>
      <c r="R119" s="215">
        <f>Q119*H119</f>
        <v>0</v>
      </c>
      <c r="S119" s="215">
        <v>0</v>
      </c>
      <c r="T119" s="216">
        <f>S119*H119</f>
        <v>0</v>
      </c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R119" s="217" t="s">
        <v>135</v>
      </c>
      <c r="AT119" s="217" t="s">
        <v>130</v>
      </c>
      <c r="AU119" s="217" t="s">
        <v>21</v>
      </c>
      <c r="AY119" s="18" t="s">
        <v>128</v>
      </c>
      <c r="BE119" s="218">
        <f>IF(N119="základní",J119,0)</f>
        <v>0</v>
      </c>
      <c r="BF119" s="218">
        <f>IF(N119="snížená",J119,0)</f>
        <v>0</v>
      </c>
      <c r="BG119" s="218">
        <f>IF(N119="zákl. přenesená",J119,0)</f>
        <v>0</v>
      </c>
      <c r="BH119" s="218">
        <f>IF(N119="sníž. přenesená",J119,0)</f>
        <v>0</v>
      </c>
      <c r="BI119" s="218">
        <f>IF(N119="nulová",J119,0)</f>
        <v>0</v>
      </c>
      <c r="BJ119" s="18" t="s">
        <v>89</v>
      </c>
      <c r="BK119" s="218">
        <f>ROUND(I119*H119,2)</f>
        <v>0</v>
      </c>
      <c r="BL119" s="18" t="s">
        <v>135</v>
      </c>
      <c r="BM119" s="217" t="s">
        <v>641</v>
      </c>
    </row>
    <row r="120" s="2" customFormat="1">
      <c r="A120" s="40"/>
      <c r="B120" s="41"/>
      <c r="C120" s="42"/>
      <c r="D120" s="219" t="s">
        <v>137</v>
      </c>
      <c r="E120" s="42"/>
      <c r="F120" s="220" t="s">
        <v>642</v>
      </c>
      <c r="G120" s="42"/>
      <c r="H120" s="42"/>
      <c r="I120" s="221"/>
      <c r="J120" s="42"/>
      <c r="K120" s="42"/>
      <c r="L120" s="46"/>
      <c r="M120" s="222"/>
      <c r="N120" s="223"/>
      <c r="O120" s="86"/>
      <c r="P120" s="86"/>
      <c r="Q120" s="86"/>
      <c r="R120" s="86"/>
      <c r="S120" s="86"/>
      <c r="T120" s="87"/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T120" s="18" t="s">
        <v>137</v>
      </c>
      <c r="AU120" s="18" t="s">
        <v>21</v>
      </c>
    </row>
    <row r="121" s="13" customFormat="1">
      <c r="A121" s="13"/>
      <c r="B121" s="224"/>
      <c r="C121" s="225"/>
      <c r="D121" s="226" t="s">
        <v>139</v>
      </c>
      <c r="E121" s="227" t="s">
        <v>35</v>
      </c>
      <c r="F121" s="228" t="s">
        <v>643</v>
      </c>
      <c r="G121" s="225"/>
      <c r="H121" s="229">
        <v>10.92</v>
      </c>
      <c r="I121" s="230"/>
      <c r="J121" s="225"/>
      <c r="K121" s="225"/>
      <c r="L121" s="231"/>
      <c r="M121" s="232"/>
      <c r="N121" s="233"/>
      <c r="O121" s="233"/>
      <c r="P121" s="233"/>
      <c r="Q121" s="233"/>
      <c r="R121" s="233"/>
      <c r="S121" s="233"/>
      <c r="T121" s="234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T121" s="235" t="s">
        <v>139</v>
      </c>
      <c r="AU121" s="235" t="s">
        <v>21</v>
      </c>
      <c r="AV121" s="13" t="s">
        <v>21</v>
      </c>
      <c r="AW121" s="13" t="s">
        <v>41</v>
      </c>
      <c r="AX121" s="13" t="s">
        <v>89</v>
      </c>
      <c r="AY121" s="235" t="s">
        <v>128</v>
      </c>
    </row>
    <row r="122" s="2" customFormat="1" ht="24.15" customHeight="1">
      <c r="A122" s="40"/>
      <c r="B122" s="41"/>
      <c r="C122" s="206" t="s">
        <v>229</v>
      </c>
      <c r="D122" s="206" t="s">
        <v>130</v>
      </c>
      <c r="E122" s="207" t="s">
        <v>644</v>
      </c>
      <c r="F122" s="208" t="s">
        <v>645</v>
      </c>
      <c r="G122" s="209" t="s">
        <v>133</v>
      </c>
      <c r="H122" s="210">
        <v>98.280000000000001</v>
      </c>
      <c r="I122" s="211"/>
      <c r="J122" s="212">
        <f>ROUND(I122*H122,2)</f>
        <v>0</v>
      </c>
      <c r="K122" s="208" t="s">
        <v>134</v>
      </c>
      <c r="L122" s="46"/>
      <c r="M122" s="213" t="s">
        <v>35</v>
      </c>
      <c r="N122" s="214" t="s">
        <v>52</v>
      </c>
      <c r="O122" s="86"/>
      <c r="P122" s="215">
        <f>O122*H122</f>
        <v>0</v>
      </c>
      <c r="Q122" s="215">
        <v>0</v>
      </c>
      <c r="R122" s="215">
        <f>Q122*H122</f>
        <v>0</v>
      </c>
      <c r="S122" s="215">
        <v>0</v>
      </c>
      <c r="T122" s="216">
        <f>S122*H122</f>
        <v>0</v>
      </c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R122" s="217" t="s">
        <v>135</v>
      </c>
      <c r="AT122" s="217" t="s">
        <v>130</v>
      </c>
      <c r="AU122" s="217" t="s">
        <v>21</v>
      </c>
      <c r="AY122" s="18" t="s">
        <v>128</v>
      </c>
      <c r="BE122" s="218">
        <f>IF(N122="základní",J122,0)</f>
        <v>0</v>
      </c>
      <c r="BF122" s="218">
        <f>IF(N122="snížená",J122,0)</f>
        <v>0</v>
      </c>
      <c r="BG122" s="218">
        <f>IF(N122="zákl. přenesená",J122,0)</f>
        <v>0</v>
      </c>
      <c r="BH122" s="218">
        <f>IF(N122="sníž. přenesená",J122,0)</f>
        <v>0</v>
      </c>
      <c r="BI122" s="218">
        <f>IF(N122="nulová",J122,0)</f>
        <v>0</v>
      </c>
      <c r="BJ122" s="18" t="s">
        <v>89</v>
      </c>
      <c r="BK122" s="218">
        <f>ROUND(I122*H122,2)</f>
        <v>0</v>
      </c>
      <c r="BL122" s="18" t="s">
        <v>135</v>
      </c>
      <c r="BM122" s="217" t="s">
        <v>646</v>
      </c>
    </row>
    <row r="123" s="2" customFormat="1">
      <c r="A123" s="40"/>
      <c r="B123" s="41"/>
      <c r="C123" s="42"/>
      <c r="D123" s="219" t="s">
        <v>137</v>
      </c>
      <c r="E123" s="42"/>
      <c r="F123" s="220" t="s">
        <v>647</v>
      </c>
      <c r="G123" s="42"/>
      <c r="H123" s="42"/>
      <c r="I123" s="221"/>
      <c r="J123" s="42"/>
      <c r="K123" s="42"/>
      <c r="L123" s="46"/>
      <c r="M123" s="222"/>
      <c r="N123" s="223"/>
      <c r="O123" s="86"/>
      <c r="P123" s="86"/>
      <c r="Q123" s="86"/>
      <c r="R123" s="86"/>
      <c r="S123" s="86"/>
      <c r="T123" s="87"/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T123" s="18" t="s">
        <v>137</v>
      </c>
      <c r="AU123" s="18" t="s">
        <v>21</v>
      </c>
    </row>
    <row r="124" s="2" customFormat="1" ht="16.5" customHeight="1">
      <c r="A124" s="40"/>
      <c r="B124" s="41"/>
      <c r="C124" s="248" t="s">
        <v>237</v>
      </c>
      <c r="D124" s="248" t="s">
        <v>244</v>
      </c>
      <c r="E124" s="249" t="s">
        <v>648</v>
      </c>
      <c r="F124" s="250" t="s">
        <v>649</v>
      </c>
      <c r="G124" s="251" t="s">
        <v>650</v>
      </c>
      <c r="H124" s="252">
        <v>1.966</v>
      </c>
      <c r="I124" s="253"/>
      <c r="J124" s="254">
        <f>ROUND(I124*H124,2)</f>
        <v>0</v>
      </c>
      <c r="K124" s="250" t="s">
        <v>134</v>
      </c>
      <c r="L124" s="255"/>
      <c r="M124" s="256" t="s">
        <v>35</v>
      </c>
      <c r="N124" s="257" t="s">
        <v>52</v>
      </c>
      <c r="O124" s="86"/>
      <c r="P124" s="215">
        <f>O124*H124</f>
        <v>0</v>
      </c>
      <c r="Q124" s="215">
        <v>0.001</v>
      </c>
      <c r="R124" s="215">
        <f>Q124*H124</f>
        <v>0.0019659999999999999</v>
      </c>
      <c r="S124" s="215">
        <v>0</v>
      </c>
      <c r="T124" s="216">
        <f>S124*H124</f>
        <v>0</v>
      </c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R124" s="217" t="s">
        <v>182</v>
      </c>
      <c r="AT124" s="217" t="s">
        <v>244</v>
      </c>
      <c r="AU124" s="217" t="s">
        <v>21</v>
      </c>
      <c r="AY124" s="18" t="s">
        <v>128</v>
      </c>
      <c r="BE124" s="218">
        <f>IF(N124="základní",J124,0)</f>
        <v>0</v>
      </c>
      <c r="BF124" s="218">
        <f>IF(N124="snížená",J124,0)</f>
        <v>0</v>
      </c>
      <c r="BG124" s="218">
        <f>IF(N124="zákl. přenesená",J124,0)</f>
        <v>0</v>
      </c>
      <c r="BH124" s="218">
        <f>IF(N124="sníž. přenesená",J124,0)</f>
        <v>0</v>
      </c>
      <c r="BI124" s="218">
        <f>IF(N124="nulová",J124,0)</f>
        <v>0</v>
      </c>
      <c r="BJ124" s="18" t="s">
        <v>89</v>
      </c>
      <c r="BK124" s="218">
        <f>ROUND(I124*H124,2)</f>
        <v>0</v>
      </c>
      <c r="BL124" s="18" t="s">
        <v>135</v>
      </c>
      <c r="BM124" s="217" t="s">
        <v>651</v>
      </c>
    </row>
    <row r="125" s="13" customFormat="1">
      <c r="A125" s="13"/>
      <c r="B125" s="224"/>
      <c r="C125" s="225"/>
      <c r="D125" s="226" t="s">
        <v>139</v>
      </c>
      <c r="E125" s="225"/>
      <c r="F125" s="228" t="s">
        <v>652</v>
      </c>
      <c r="G125" s="225"/>
      <c r="H125" s="229">
        <v>1.966</v>
      </c>
      <c r="I125" s="230"/>
      <c r="J125" s="225"/>
      <c r="K125" s="225"/>
      <c r="L125" s="231"/>
      <c r="M125" s="232"/>
      <c r="N125" s="233"/>
      <c r="O125" s="233"/>
      <c r="P125" s="233"/>
      <c r="Q125" s="233"/>
      <c r="R125" s="233"/>
      <c r="S125" s="233"/>
      <c r="T125" s="234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T125" s="235" t="s">
        <v>139</v>
      </c>
      <c r="AU125" s="235" t="s">
        <v>21</v>
      </c>
      <c r="AV125" s="13" t="s">
        <v>21</v>
      </c>
      <c r="AW125" s="13" t="s">
        <v>4</v>
      </c>
      <c r="AX125" s="13" t="s">
        <v>89</v>
      </c>
      <c r="AY125" s="235" t="s">
        <v>128</v>
      </c>
    </row>
    <row r="126" s="2" customFormat="1" ht="16.5" customHeight="1">
      <c r="A126" s="40"/>
      <c r="B126" s="41"/>
      <c r="C126" s="248" t="s">
        <v>243</v>
      </c>
      <c r="D126" s="248" t="s">
        <v>244</v>
      </c>
      <c r="E126" s="249" t="s">
        <v>653</v>
      </c>
      <c r="F126" s="250" t="s">
        <v>654</v>
      </c>
      <c r="G126" s="251" t="s">
        <v>161</v>
      </c>
      <c r="H126" s="252">
        <v>0.19700000000000001</v>
      </c>
      <c r="I126" s="253"/>
      <c r="J126" s="254">
        <f>ROUND(I126*H126,2)</f>
        <v>0</v>
      </c>
      <c r="K126" s="250" t="s">
        <v>134</v>
      </c>
      <c r="L126" s="255"/>
      <c r="M126" s="256" t="s">
        <v>35</v>
      </c>
      <c r="N126" s="257" t="s">
        <v>52</v>
      </c>
      <c r="O126" s="86"/>
      <c r="P126" s="215">
        <f>O126*H126</f>
        <v>0</v>
      </c>
      <c r="Q126" s="215">
        <v>0.20999999999999999</v>
      </c>
      <c r="R126" s="215">
        <f>Q126*H126</f>
        <v>0.041369999999999997</v>
      </c>
      <c r="S126" s="215">
        <v>0</v>
      </c>
      <c r="T126" s="216">
        <f>S126*H126</f>
        <v>0</v>
      </c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R126" s="217" t="s">
        <v>182</v>
      </c>
      <c r="AT126" s="217" t="s">
        <v>244</v>
      </c>
      <c r="AU126" s="217" t="s">
        <v>21</v>
      </c>
      <c r="AY126" s="18" t="s">
        <v>128</v>
      </c>
      <c r="BE126" s="218">
        <f>IF(N126="základní",J126,0)</f>
        <v>0</v>
      </c>
      <c r="BF126" s="218">
        <f>IF(N126="snížená",J126,0)</f>
        <v>0</v>
      </c>
      <c r="BG126" s="218">
        <f>IF(N126="zákl. přenesená",J126,0)</f>
        <v>0</v>
      </c>
      <c r="BH126" s="218">
        <f>IF(N126="sníž. přenesená",J126,0)</f>
        <v>0</v>
      </c>
      <c r="BI126" s="218">
        <f>IF(N126="nulová",J126,0)</f>
        <v>0</v>
      </c>
      <c r="BJ126" s="18" t="s">
        <v>89</v>
      </c>
      <c r="BK126" s="218">
        <f>ROUND(I126*H126,2)</f>
        <v>0</v>
      </c>
      <c r="BL126" s="18" t="s">
        <v>135</v>
      </c>
      <c r="BM126" s="217" t="s">
        <v>655</v>
      </c>
    </row>
    <row r="127" s="13" customFormat="1">
      <c r="A127" s="13"/>
      <c r="B127" s="224"/>
      <c r="C127" s="225"/>
      <c r="D127" s="226" t="s">
        <v>139</v>
      </c>
      <c r="E127" s="225"/>
      <c r="F127" s="228" t="s">
        <v>656</v>
      </c>
      <c r="G127" s="225"/>
      <c r="H127" s="229">
        <v>0.19700000000000001</v>
      </c>
      <c r="I127" s="230"/>
      <c r="J127" s="225"/>
      <c r="K127" s="225"/>
      <c r="L127" s="231"/>
      <c r="M127" s="232"/>
      <c r="N127" s="233"/>
      <c r="O127" s="233"/>
      <c r="P127" s="233"/>
      <c r="Q127" s="233"/>
      <c r="R127" s="233"/>
      <c r="S127" s="233"/>
      <c r="T127" s="234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T127" s="235" t="s">
        <v>139</v>
      </c>
      <c r="AU127" s="235" t="s">
        <v>21</v>
      </c>
      <c r="AV127" s="13" t="s">
        <v>21</v>
      </c>
      <c r="AW127" s="13" t="s">
        <v>4</v>
      </c>
      <c r="AX127" s="13" t="s">
        <v>89</v>
      </c>
      <c r="AY127" s="235" t="s">
        <v>128</v>
      </c>
    </row>
    <row r="128" s="2" customFormat="1" ht="24.15" customHeight="1">
      <c r="A128" s="40"/>
      <c r="B128" s="41"/>
      <c r="C128" s="206" t="s">
        <v>249</v>
      </c>
      <c r="D128" s="206" t="s">
        <v>130</v>
      </c>
      <c r="E128" s="207" t="s">
        <v>657</v>
      </c>
      <c r="F128" s="208" t="s">
        <v>658</v>
      </c>
      <c r="G128" s="209" t="s">
        <v>133</v>
      </c>
      <c r="H128" s="210">
        <v>8.4199999999999999</v>
      </c>
      <c r="I128" s="211"/>
      <c r="J128" s="212">
        <f>ROUND(I128*H128,2)</f>
        <v>0</v>
      </c>
      <c r="K128" s="208" t="s">
        <v>134</v>
      </c>
      <c r="L128" s="46"/>
      <c r="M128" s="213" t="s">
        <v>35</v>
      </c>
      <c r="N128" s="214" t="s">
        <v>52</v>
      </c>
      <c r="O128" s="86"/>
      <c r="P128" s="215">
        <f>O128*H128</f>
        <v>0</v>
      </c>
      <c r="Q128" s="215">
        <v>0</v>
      </c>
      <c r="R128" s="215">
        <f>Q128*H128</f>
        <v>0</v>
      </c>
      <c r="S128" s="215">
        <v>0</v>
      </c>
      <c r="T128" s="216">
        <f>S128*H128</f>
        <v>0</v>
      </c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R128" s="217" t="s">
        <v>135</v>
      </c>
      <c r="AT128" s="217" t="s">
        <v>130</v>
      </c>
      <c r="AU128" s="217" t="s">
        <v>21</v>
      </c>
      <c r="AY128" s="18" t="s">
        <v>128</v>
      </c>
      <c r="BE128" s="218">
        <f>IF(N128="základní",J128,0)</f>
        <v>0</v>
      </c>
      <c r="BF128" s="218">
        <f>IF(N128="snížená",J128,0)</f>
        <v>0</v>
      </c>
      <c r="BG128" s="218">
        <f>IF(N128="zákl. přenesená",J128,0)</f>
        <v>0</v>
      </c>
      <c r="BH128" s="218">
        <f>IF(N128="sníž. přenesená",J128,0)</f>
        <v>0</v>
      </c>
      <c r="BI128" s="218">
        <f>IF(N128="nulová",J128,0)</f>
        <v>0</v>
      </c>
      <c r="BJ128" s="18" t="s">
        <v>89</v>
      </c>
      <c r="BK128" s="218">
        <f>ROUND(I128*H128,2)</f>
        <v>0</v>
      </c>
      <c r="BL128" s="18" t="s">
        <v>135</v>
      </c>
      <c r="BM128" s="217" t="s">
        <v>659</v>
      </c>
    </row>
    <row r="129" s="2" customFormat="1">
      <c r="A129" s="40"/>
      <c r="B129" s="41"/>
      <c r="C129" s="42"/>
      <c r="D129" s="219" t="s">
        <v>137</v>
      </c>
      <c r="E129" s="42"/>
      <c r="F129" s="220" t="s">
        <v>660</v>
      </c>
      <c r="G129" s="42"/>
      <c r="H129" s="42"/>
      <c r="I129" s="221"/>
      <c r="J129" s="42"/>
      <c r="K129" s="42"/>
      <c r="L129" s="46"/>
      <c r="M129" s="222"/>
      <c r="N129" s="223"/>
      <c r="O129" s="86"/>
      <c r="P129" s="86"/>
      <c r="Q129" s="86"/>
      <c r="R129" s="86"/>
      <c r="S129" s="86"/>
      <c r="T129" s="87"/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T129" s="18" t="s">
        <v>137</v>
      </c>
      <c r="AU129" s="18" t="s">
        <v>21</v>
      </c>
    </row>
    <row r="130" s="13" customFormat="1">
      <c r="A130" s="13"/>
      <c r="B130" s="224"/>
      <c r="C130" s="225"/>
      <c r="D130" s="226" t="s">
        <v>139</v>
      </c>
      <c r="E130" s="227" t="s">
        <v>35</v>
      </c>
      <c r="F130" s="228" t="s">
        <v>661</v>
      </c>
      <c r="G130" s="225"/>
      <c r="H130" s="229">
        <v>5.7999999999999998</v>
      </c>
      <c r="I130" s="230"/>
      <c r="J130" s="225"/>
      <c r="K130" s="225"/>
      <c r="L130" s="231"/>
      <c r="M130" s="232"/>
      <c r="N130" s="233"/>
      <c r="O130" s="233"/>
      <c r="P130" s="233"/>
      <c r="Q130" s="233"/>
      <c r="R130" s="233"/>
      <c r="S130" s="233"/>
      <c r="T130" s="234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35" t="s">
        <v>139</v>
      </c>
      <c r="AU130" s="235" t="s">
        <v>21</v>
      </c>
      <c r="AV130" s="13" t="s">
        <v>21</v>
      </c>
      <c r="AW130" s="13" t="s">
        <v>41</v>
      </c>
      <c r="AX130" s="13" t="s">
        <v>81</v>
      </c>
      <c r="AY130" s="235" t="s">
        <v>128</v>
      </c>
    </row>
    <row r="131" s="13" customFormat="1">
      <c r="A131" s="13"/>
      <c r="B131" s="224"/>
      <c r="C131" s="225"/>
      <c r="D131" s="226" t="s">
        <v>139</v>
      </c>
      <c r="E131" s="227" t="s">
        <v>35</v>
      </c>
      <c r="F131" s="228" t="s">
        <v>662</v>
      </c>
      <c r="G131" s="225"/>
      <c r="H131" s="229">
        <v>2.6200000000000001</v>
      </c>
      <c r="I131" s="230"/>
      <c r="J131" s="225"/>
      <c r="K131" s="225"/>
      <c r="L131" s="231"/>
      <c r="M131" s="232"/>
      <c r="N131" s="233"/>
      <c r="O131" s="233"/>
      <c r="P131" s="233"/>
      <c r="Q131" s="233"/>
      <c r="R131" s="233"/>
      <c r="S131" s="233"/>
      <c r="T131" s="234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235" t="s">
        <v>139</v>
      </c>
      <c r="AU131" s="235" t="s">
        <v>21</v>
      </c>
      <c r="AV131" s="13" t="s">
        <v>21</v>
      </c>
      <c r="AW131" s="13" t="s">
        <v>41</v>
      </c>
      <c r="AX131" s="13" t="s">
        <v>81</v>
      </c>
      <c r="AY131" s="235" t="s">
        <v>128</v>
      </c>
    </row>
    <row r="132" s="14" customFormat="1">
      <c r="A132" s="14"/>
      <c r="B132" s="236"/>
      <c r="C132" s="237"/>
      <c r="D132" s="226" t="s">
        <v>139</v>
      </c>
      <c r="E132" s="238" t="s">
        <v>35</v>
      </c>
      <c r="F132" s="239" t="s">
        <v>166</v>
      </c>
      <c r="G132" s="237"/>
      <c r="H132" s="240">
        <v>8.4199999999999999</v>
      </c>
      <c r="I132" s="241"/>
      <c r="J132" s="237"/>
      <c r="K132" s="237"/>
      <c r="L132" s="242"/>
      <c r="M132" s="243"/>
      <c r="N132" s="244"/>
      <c r="O132" s="244"/>
      <c r="P132" s="244"/>
      <c r="Q132" s="244"/>
      <c r="R132" s="244"/>
      <c r="S132" s="244"/>
      <c r="T132" s="245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T132" s="246" t="s">
        <v>139</v>
      </c>
      <c r="AU132" s="246" t="s">
        <v>21</v>
      </c>
      <c r="AV132" s="14" t="s">
        <v>135</v>
      </c>
      <c r="AW132" s="14" t="s">
        <v>41</v>
      </c>
      <c r="AX132" s="14" t="s">
        <v>89</v>
      </c>
      <c r="AY132" s="246" t="s">
        <v>128</v>
      </c>
    </row>
    <row r="133" s="2" customFormat="1" ht="16.5" customHeight="1">
      <c r="A133" s="40"/>
      <c r="B133" s="41"/>
      <c r="C133" s="248" t="s">
        <v>254</v>
      </c>
      <c r="D133" s="248" t="s">
        <v>244</v>
      </c>
      <c r="E133" s="249" t="s">
        <v>663</v>
      </c>
      <c r="F133" s="250" t="s">
        <v>664</v>
      </c>
      <c r="G133" s="251" t="s">
        <v>217</v>
      </c>
      <c r="H133" s="252">
        <v>0.78300000000000003</v>
      </c>
      <c r="I133" s="253"/>
      <c r="J133" s="254">
        <f>ROUND(I133*H133,2)</f>
        <v>0</v>
      </c>
      <c r="K133" s="250" t="s">
        <v>134</v>
      </c>
      <c r="L133" s="255"/>
      <c r="M133" s="256" t="s">
        <v>35</v>
      </c>
      <c r="N133" s="257" t="s">
        <v>52</v>
      </c>
      <c r="O133" s="86"/>
      <c r="P133" s="215">
        <f>O133*H133</f>
        <v>0</v>
      </c>
      <c r="Q133" s="215">
        <v>1</v>
      </c>
      <c r="R133" s="215">
        <f>Q133*H133</f>
        <v>0.78300000000000003</v>
      </c>
      <c r="S133" s="215">
        <v>0</v>
      </c>
      <c r="T133" s="216">
        <f>S133*H133</f>
        <v>0</v>
      </c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R133" s="217" t="s">
        <v>182</v>
      </c>
      <c r="AT133" s="217" t="s">
        <v>244</v>
      </c>
      <c r="AU133" s="217" t="s">
        <v>21</v>
      </c>
      <c r="AY133" s="18" t="s">
        <v>128</v>
      </c>
      <c r="BE133" s="218">
        <f>IF(N133="základní",J133,0)</f>
        <v>0</v>
      </c>
      <c r="BF133" s="218">
        <f>IF(N133="snížená",J133,0)</f>
        <v>0</v>
      </c>
      <c r="BG133" s="218">
        <f>IF(N133="zákl. přenesená",J133,0)</f>
        <v>0</v>
      </c>
      <c r="BH133" s="218">
        <f>IF(N133="sníž. přenesená",J133,0)</f>
        <v>0</v>
      </c>
      <c r="BI133" s="218">
        <f>IF(N133="nulová",J133,0)</f>
        <v>0</v>
      </c>
      <c r="BJ133" s="18" t="s">
        <v>89</v>
      </c>
      <c r="BK133" s="218">
        <f>ROUND(I133*H133,2)</f>
        <v>0</v>
      </c>
      <c r="BL133" s="18" t="s">
        <v>135</v>
      </c>
      <c r="BM133" s="217" t="s">
        <v>665</v>
      </c>
    </row>
    <row r="134" s="13" customFormat="1">
      <c r="A134" s="13"/>
      <c r="B134" s="224"/>
      <c r="C134" s="225"/>
      <c r="D134" s="226" t="s">
        <v>139</v>
      </c>
      <c r="E134" s="227" t="s">
        <v>35</v>
      </c>
      <c r="F134" s="228" t="s">
        <v>666</v>
      </c>
      <c r="G134" s="225"/>
      <c r="H134" s="229">
        <v>0.435</v>
      </c>
      <c r="I134" s="230"/>
      <c r="J134" s="225"/>
      <c r="K134" s="225"/>
      <c r="L134" s="231"/>
      <c r="M134" s="232"/>
      <c r="N134" s="233"/>
      <c r="O134" s="233"/>
      <c r="P134" s="233"/>
      <c r="Q134" s="233"/>
      <c r="R134" s="233"/>
      <c r="S134" s="233"/>
      <c r="T134" s="234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35" t="s">
        <v>139</v>
      </c>
      <c r="AU134" s="235" t="s">
        <v>21</v>
      </c>
      <c r="AV134" s="13" t="s">
        <v>21</v>
      </c>
      <c r="AW134" s="13" t="s">
        <v>41</v>
      </c>
      <c r="AX134" s="13" t="s">
        <v>89</v>
      </c>
      <c r="AY134" s="235" t="s">
        <v>128</v>
      </c>
    </row>
    <row r="135" s="13" customFormat="1">
      <c r="A135" s="13"/>
      <c r="B135" s="224"/>
      <c r="C135" s="225"/>
      <c r="D135" s="226" t="s">
        <v>139</v>
      </c>
      <c r="E135" s="225"/>
      <c r="F135" s="228" t="s">
        <v>667</v>
      </c>
      <c r="G135" s="225"/>
      <c r="H135" s="229">
        <v>0.78300000000000003</v>
      </c>
      <c r="I135" s="230"/>
      <c r="J135" s="225"/>
      <c r="K135" s="225"/>
      <c r="L135" s="231"/>
      <c r="M135" s="232"/>
      <c r="N135" s="233"/>
      <c r="O135" s="233"/>
      <c r="P135" s="233"/>
      <c r="Q135" s="233"/>
      <c r="R135" s="233"/>
      <c r="S135" s="233"/>
      <c r="T135" s="234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35" t="s">
        <v>139</v>
      </c>
      <c r="AU135" s="235" t="s">
        <v>21</v>
      </c>
      <c r="AV135" s="13" t="s">
        <v>21</v>
      </c>
      <c r="AW135" s="13" t="s">
        <v>4</v>
      </c>
      <c r="AX135" s="13" t="s">
        <v>89</v>
      </c>
      <c r="AY135" s="235" t="s">
        <v>128</v>
      </c>
    </row>
    <row r="136" s="2" customFormat="1" ht="16.5" customHeight="1">
      <c r="A136" s="40"/>
      <c r="B136" s="41"/>
      <c r="C136" s="248" t="s">
        <v>259</v>
      </c>
      <c r="D136" s="248" t="s">
        <v>244</v>
      </c>
      <c r="E136" s="249" t="s">
        <v>636</v>
      </c>
      <c r="F136" s="250" t="s">
        <v>637</v>
      </c>
      <c r="G136" s="251" t="s">
        <v>161</v>
      </c>
      <c r="H136" s="252">
        <v>0.17399999999999999</v>
      </c>
      <c r="I136" s="253"/>
      <c r="J136" s="254">
        <f>ROUND(I136*H136,2)</f>
        <v>0</v>
      </c>
      <c r="K136" s="250" t="s">
        <v>35</v>
      </c>
      <c r="L136" s="255"/>
      <c r="M136" s="256" t="s">
        <v>35</v>
      </c>
      <c r="N136" s="257" t="s">
        <v>52</v>
      </c>
      <c r="O136" s="86"/>
      <c r="P136" s="215">
        <f>O136*H136</f>
        <v>0</v>
      </c>
      <c r="Q136" s="215">
        <v>0</v>
      </c>
      <c r="R136" s="215">
        <f>Q136*H136</f>
        <v>0</v>
      </c>
      <c r="S136" s="215">
        <v>0</v>
      </c>
      <c r="T136" s="216">
        <f>S136*H136</f>
        <v>0</v>
      </c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R136" s="217" t="s">
        <v>182</v>
      </c>
      <c r="AT136" s="217" t="s">
        <v>244</v>
      </c>
      <c r="AU136" s="217" t="s">
        <v>21</v>
      </c>
      <c r="AY136" s="18" t="s">
        <v>128</v>
      </c>
      <c r="BE136" s="218">
        <f>IF(N136="základní",J136,0)</f>
        <v>0</v>
      </c>
      <c r="BF136" s="218">
        <f>IF(N136="snížená",J136,0)</f>
        <v>0</v>
      </c>
      <c r="BG136" s="218">
        <f>IF(N136="zákl. přenesená",J136,0)</f>
        <v>0</v>
      </c>
      <c r="BH136" s="218">
        <f>IF(N136="sníž. přenesená",J136,0)</f>
        <v>0</v>
      </c>
      <c r="BI136" s="218">
        <f>IF(N136="nulová",J136,0)</f>
        <v>0</v>
      </c>
      <c r="BJ136" s="18" t="s">
        <v>89</v>
      </c>
      <c r="BK136" s="218">
        <f>ROUND(I136*H136,2)</f>
        <v>0</v>
      </c>
      <c r="BL136" s="18" t="s">
        <v>135</v>
      </c>
      <c r="BM136" s="217" t="s">
        <v>668</v>
      </c>
    </row>
    <row r="137" s="13" customFormat="1">
      <c r="A137" s="13"/>
      <c r="B137" s="224"/>
      <c r="C137" s="225"/>
      <c r="D137" s="226" t="s">
        <v>139</v>
      </c>
      <c r="E137" s="227" t="s">
        <v>35</v>
      </c>
      <c r="F137" s="228" t="s">
        <v>669</v>
      </c>
      <c r="G137" s="225"/>
      <c r="H137" s="229">
        <v>0.17399999999999999</v>
      </c>
      <c r="I137" s="230"/>
      <c r="J137" s="225"/>
      <c r="K137" s="225"/>
      <c r="L137" s="231"/>
      <c r="M137" s="232"/>
      <c r="N137" s="233"/>
      <c r="O137" s="233"/>
      <c r="P137" s="233"/>
      <c r="Q137" s="233"/>
      <c r="R137" s="233"/>
      <c r="S137" s="233"/>
      <c r="T137" s="234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35" t="s">
        <v>139</v>
      </c>
      <c r="AU137" s="235" t="s">
        <v>21</v>
      </c>
      <c r="AV137" s="13" t="s">
        <v>21</v>
      </c>
      <c r="AW137" s="13" t="s">
        <v>41</v>
      </c>
      <c r="AX137" s="13" t="s">
        <v>89</v>
      </c>
      <c r="AY137" s="235" t="s">
        <v>128</v>
      </c>
    </row>
    <row r="138" s="2" customFormat="1" ht="24.15" customHeight="1">
      <c r="A138" s="40"/>
      <c r="B138" s="41"/>
      <c r="C138" s="206" t="s">
        <v>7</v>
      </c>
      <c r="D138" s="206" t="s">
        <v>130</v>
      </c>
      <c r="E138" s="207" t="s">
        <v>670</v>
      </c>
      <c r="F138" s="208" t="s">
        <v>671</v>
      </c>
      <c r="G138" s="209" t="s">
        <v>133</v>
      </c>
      <c r="H138" s="210">
        <v>10.92</v>
      </c>
      <c r="I138" s="211"/>
      <c r="J138" s="212">
        <f>ROUND(I138*H138,2)</f>
        <v>0</v>
      </c>
      <c r="K138" s="208" t="s">
        <v>134</v>
      </c>
      <c r="L138" s="46"/>
      <c r="M138" s="213" t="s">
        <v>35</v>
      </c>
      <c r="N138" s="214" t="s">
        <v>52</v>
      </c>
      <c r="O138" s="86"/>
      <c r="P138" s="215">
        <f>O138*H138</f>
        <v>0</v>
      </c>
      <c r="Q138" s="215">
        <v>0</v>
      </c>
      <c r="R138" s="215">
        <f>Q138*H138</f>
        <v>0</v>
      </c>
      <c r="S138" s="215">
        <v>0</v>
      </c>
      <c r="T138" s="216">
        <f>S138*H138</f>
        <v>0</v>
      </c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R138" s="217" t="s">
        <v>135</v>
      </c>
      <c r="AT138" s="217" t="s">
        <v>130</v>
      </c>
      <c r="AU138" s="217" t="s">
        <v>21</v>
      </c>
      <c r="AY138" s="18" t="s">
        <v>128</v>
      </c>
      <c r="BE138" s="218">
        <f>IF(N138="základní",J138,0)</f>
        <v>0</v>
      </c>
      <c r="BF138" s="218">
        <f>IF(N138="snížená",J138,0)</f>
        <v>0</v>
      </c>
      <c r="BG138" s="218">
        <f>IF(N138="zákl. přenesená",J138,0)</f>
        <v>0</v>
      </c>
      <c r="BH138" s="218">
        <f>IF(N138="sníž. přenesená",J138,0)</f>
        <v>0</v>
      </c>
      <c r="BI138" s="218">
        <f>IF(N138="nulová",J138,0)</f>
        <v>0</v>
      </c>
      <c r="BJ138" s="18" t="s">
        <v>89</v>
      </c>
      <c r="BK138" s="218">
        <f>ROUND(I138*H138,2)</f>
        <v>0</v>
      </c>
      <c r="BL138" s="18" t="s">
        <v>135</v>
      </c>
      <c r="BM138" s="217" t="s">
        <v>672</v>
      </c>
    </row>
    <row r="139" s="2" customFormat="1">
      <c r="A139" s="40"/>
      <c r="B139" s="41"/>
      <c r="C139" s="42"/>
      <c r="D139" s="219" t="s">
        <v>137</v>
      </c>
      <c r="E139" s="42"/>
      <c r="F139" s="220" t="s">
        <v>673</v>
      </c>
      <c r="G139" s="42"/>
      <c r="H139" s="42"/>
      <c r="I139" s="221"/>
      <c r="J139" s="42"/>
      <c r="K139" s="42"/>
      <c r="L139" s="46"/>
      <c r="M139" s="222"/>
      <c r="N139" s="223"/>
      <c r="O139" s="86"/>
      <c r="P139" s="86"/>
      <c r="Q139" s="86"/>
      <c r="R139" s="86"/>
      <c r="S139" s="86"/>
      <c r="T139" s="87"/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T139" s="18" t="s">
        <v>137</v>
      </c>
      <c r="AU139" s="18" t="s">
        <v>21</v>
      </c>
    </row>
    <row r="140" s="13" customFormat="1">
      <c r="A140" s="13"/>
      <c r="B140" s="224"/>
      <c r="C140" s="225"/>
      <c r="D140" s="226" t="s">
        <v>139</v>
      </c>
      <c r="E140" s="227" t="s">
        <v>35</v>
      </c>
      <c r="F140" s="228" t="s">
        <v>643</v>
      </c>
      <c r="G140" s="225"/>
      <c r="H140" s="229">
        <v>10.92</v>
      </c>
      <c r="I140" s="230"/>
      <c r="J140" s="225"/>
      <c r="K140" s="225"/>
      <c r="L140" s="231"/>
      <c r="M140" s="232"/>
      <c r="N140" s="233"/>
      <c r="O140" s="233"/>
      <c r="P140" s="233"/>
      <c r="Q140" s="233"/>
      <c r="R140" s="233"/>
      <c r="S140" s="233"/>
      <c r="T140" s="234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35" t="s">
        <v>139</v>
      </c>
      <c r="AU140" s="235" t="s">
        <v>21</v>
      </c>
      <c r="AV140" s="13" t="s">
        <v>21</v>
      </c>
      <c r="AW140" s="13" t="s">
        <v>41</v>
      </c>
      <c r="AX140" s="13" t="s">
        <v>89</v>
      </c>
      <c r="AY140" s="235" t="s">
        <v>128</v>
      </c>
    </row>
    <row r="141" s="2" customFormat="1" ht="16.5" customHeight="1">
      <c r="A141" s="40"/>
      <c r="B141" s="41"/>
      <c r="C141" s="248" t="s">
        <v>272</v>
      </c>
      <c r="D141" s="248" t="s">
        <v>244</v>
      </c>
      <c r="E141" s="249" t="s">
        <v>663</v>
      </c>
      <c r="F141" s="250" t="s">
        <v>664</v>
      </c>
      <c r="G141" s="251" t="s">
        <v>217</v>
      </c>
      <c r="H141" s="252">
        <v>0.98299999999999998</v>
      </c>
      <c r="I141" s="253"/>
      <c r="J141" s="254">
        <f>ROUND(I141*H141,2)</f>
        <v>0</v>
      </c>
      <c r="K141" s="250" t="s">
        <v>134</v>
      </c>
      <c r="L141" s="255"/>
      <c r="M141" s="256" t="s">
        <v>35</v>
      </c>
      <c r="N141" s="257" t="s">
        <v>52</v>
      </c>
      <c r="O141" s="86"/>
      <c r="P141" s="215">
        <f>O141*H141</f>
        <v>0</v>
      </c>
      <c r="Q141" s="215">
        <v>1</v>
      </c>
      <c r="R141" s="215">
        <f>Q141*H141</f>
        <v>0.98299999999999998</v>
      </c>
      <c r="S141" s="215">
        <v>0</v>
      </c>
      <c r="T141" s="216">
        <f>S141*H141</f>
        <v>0</v>
      </c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R141" s="217" t="s">
        <v>182</v>
      </c>
      <c r="AT141" s="217" t="s">
        <v>244</v>
      </c>
      <c r="AU141" s="217" t="s">
        <v>21</v>
      </c>
      <c r="AY141" s="18" t="s">
        <v>128</v>
      </c>
      <c r="BE141" s="218">
        <f>IF(N141="základní",J141,0)</f>
        <v>0</v>
      </c>
      <c r="BF141" s="218">
        <f>IF(N141="snížená",J141,0)</f>
        <v>0</v>
      </c>
      <c r="BG141" s="218">
        <f>IF(N141="zákl. přenesená",J141,0)</f>
        <v>0</v>
      </c>
      <c r="BH141" s="218">
        <f>IF(N141="sníž. přenesená",J141,0)</f>
        <v>0</v>
      </c>
      <c r="BI141" s="218">
        <f>IF(N141="nulová",J141,0)</f>
        <v>0</v>
      </c>
      <c r="BJ141" s="18" t="s">
        <v>89</v>
      </c>
      <c r="BK141" s="218">
        <f>ROUND(I141*H141,2)</f>
        <v>0</v>
      </c>
      <c r="BL141" s="18" t="s">
        <v>135</v>
      </c>
      <c r="BM141" s="217" t="s">
        <v>674</v>
      </c>
    </row>
    <row r="142" s="13" customFormat="1">
      <c r="A142" s="13"/>
      <c r="B142" s="224"/>
      <c r="C142" s="225"/>
      <c r="D142" s="226" t="s">
        <v>139</v>
      </c>
      <c r="E142" s="227" t="s">
        <v>35</v>
      </c>
      <c r="F142" s="228" t="s">
        <v>675</v>
      </c>
      <c r="G142" s="225"/>
      <c r="H142" s="229">
        <v>0.54600000000000004</v>
      </c>
      <c r="I142" s="230"/>
      <c r="J142" s="225"/>
      <c r="K142" s="225"/>
      <c r="L142" s="231"/>
      <c r="M142" s="232"/>
      <c r="N142" s="233"/>
      <c r="O142" s="233"/>
      <c r="P142" s="233"/>
      <c r="Q142" s="233"/>
      <c r="R142" s="233"/>
      <c r="S142" s="233"/>
      <c r="T142" s="234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35" t="s">
        <v>139</v>
      </c>
      <c r="AU142" s="235" t="s">
        <v>21</v>
      </c>
      <c r="AV142" s="13" t="s">
        <v>21</v>
      </c>
      <c r="AW142" s="13" t="s">
        <v>41</v>
      </c>
      <c r="AX142" s="13" t="s">
        <v>89</v>
      </c>
      <c r="AY142" s="235" t="s">
        <v>128</v>
      </c>
    </row>
    <row r="143" s="13" customFormat="1">
      <c r="A143" s="13"/>
      <c r="B143" s="224"/>
      <c r="C143" s="225"/>
      <c r="D143" s="226" t="s">
        <v>139</v>
      </c>
      <c r="E143" s="225"/>
      <c r="F143" s="228" t="s">
        <v>676</v>
      </c>
      <c r="G143" s="225"/>
      <c r="H143" s="229">
        <v>0.98299999999999998</v>
      </c>
      <c r="I143" s="230"/>
      <c r="J143" s="225"/>
      <c r="K143" s="225"/>
      <c r="L143" s="231"/>
      <c r="M143" s="232"/>
      <c r="N143" s="233"/>
      <c r="O143" s="233"/>
      <c r="P143" s="233"/>
      <c r="Q143" s="233"/>
      <c r="R143" s="233"/>
      <c r="S143" s="233"/>
      <c r="T143" s="234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35" t="s">
        <v>139</v>
      </c>
      <c r="AU143" s="235" t="s">
        <v>21</v>
      </c>
      <c r="AV143" s="13" t="s">
        <v>21</v>
      </c>
      <c r="AW143" s="13" t="s">
        <v>4</v>
      </c>
      <c r="AX143" s="13" t="s">
        <v>89</v>
      </c>
      <c r="AY143" s="235" t="s">
        <v>128</v>
      </c>
    </row>
    <row r="144" s="2" customFormat="1" ht="16.5" customHeight="1">
      <c r="A144" s="40"/>
      <c r="B144" s="41"/>
      <c r="C144" s="248" t="s">
        <v>276</v>
      </c>
      <c r="D144" s="248" t="s">
        <v>244</v>
      </c>
      <c r="E144" s="249" t="s">
        <v>636</v>
      </c>
      <c r="F144" s="250" t="s">
        <v>637</v>
      </c>
      <c r="G144" s="251" t="s">
        <v>161</v>
      </c>
      <c r="H144" s="252">
        <v>0.81899999999999995</v>
      </c>
      <c r="I144" s="253"/>
      <c r="J144" s="254">
        <f>ROUND(I144*H144,2)</f>
        <v>0</v>
      </c>
      <c r="K144" s="250" t="s">
        <v>35</v>
      </c>
      <c r="L144" s="255"/>
      <c r="M144" s="256" t="s">
        <v>35</v>
      </c>
      <c r="N144" s="257" t="s">
        <v>52</v>
      </c>
      <c r="O144" s="86"/>
      <c r="P144" s="215">
        <f>O144*H144</f>
        <v>0</v>
      </c>
      <c r="Q144" s="215">
        <v>0</v>
      </c>
      <c r="R144" s="215">
        <f>Q144*H144</f>
        <v>0</v>
      </c>
      <c r="S144" s="215">
        <v>0</v>
      </c>
      <c r="T144" s="216">
        <f>S144*H144</f>
        <v>0</v>
      </c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R144" s="217" t="s">
        <v>182</v>
      </c>
      <c r="AT144" s="217" t="s">
        <v>244</v>
      </c>
      <c r="AU144" s="217" t="s">
        <v>21</v>
      </c>
      <c r="AY144" s="18" t="s">
        <v>128</v>
      </c>
      <c r="BE144" s="218">
        <f>IF(N144="základní",J144,0)</f>
        <v>0</v>
      </c>
      <c r="BF144" s="218">
        <f>IF(N144="snížená",J144,0)</f>
        <v>0</v>
      </c>
      <c r="BG144" s="218">
        <f>IF(N144="zákl. přenesená",J144,0)</f>
        <v>0</v>
      </c>
      <c r="BH144" s="218">
        <f>IF(N144="sníž. přenesená",J144,0)</f>
        <v>0</v>
      </c>
      <c r="BI144" s="218">
        <f>IF(N144="nulová",J144,0)</f>
        <v>0</v>
      </c>
      <c r="BJ144" s="18" t="s">
        <v>89</v>
      </c>
      <c r="BK144" s="218">
        <f>ROUND(I144*H144,2)</f>
        <v>0</v>
      </c>
      <c r="BL144" s="18" t="s">
        <v>135</v>
      </c>
      <c r="BM144" s="217" t="s">
        <v>677</v>
      </c>
    </row>
    <row r="145" s="13" customFormat="1">
      <c r="A145" s="13"/>
      <c r="B145" s="224"/>
      <c r="C145" s="225"/>
      <c r="D145" s="226" t="s">
        <v>139</v>
      </c>
      <c r="E145" s="227" t="s">
        <v>35</v>
      </c>
      <c r="F145" s="228" t="s">
        <v>678</v>
      </c>
      <c r="G145" s="225"/>
      <c r="H145" s="229">
        <v>0.81899999999999995</v>
      </c>
      <c r="I145" s="230"/>
      <c r="J145" s="225"/>
      <c r="K145" s="225"/>
      <c r="L145" s="231"/>
      <c r="M145" s="232"/>
      <c r="N145" s="233"/>
      <c r="O145" s="233"/>
      <c r="P145" s="233"/>
      <c r="Q145" s="233"/>
      <c r="R145" s="233"/>
      <c r="S145" s="233"/>
      <c r="T145" s="234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35" t="s">
        <v>139</v>
      </c>
      <c r="AU145" s="235" t="s">
        <v>21</v>
      </c>
      <c r="AV145" s="13" t="s">
        <v>21</v>
      </c>
      <c r="AW145" s="13" t="s">
        <v>41</v>
      </c>
      <c r="AX145" s="13" t="s">
        <v>89</v>
      </c>
      <c r="AY145" s="235" t="s">
        <v>128</v>
      </c>
    </row>
    <row r="146" s="2" customFormat="1" ht="24.15" customHeight="1">
      <c r="A146" s="40"/>
      <c r="B146" s="41"/>
      <c r="C146" s="206" t="s">
        <v>283</v>
      </c>
      <c r="D146" s="206" t="s">
        <v>130</v>
      </c>
      <c r="E146" s="207" t="s">
        <v>679</v>
      </c>
      <c r="F146" s="208" t="s">
        <v>680</v>
      </c>
      <c r="G146" s="209" t="s">
        <v>268</v>
      </c>
      <c r="H146" s="210">
        <v>1</v>
      </c>
      <c r="I146" s="211"/>
      <c r="J146" s="212">
        <f>ROUND(I146*H146,2)</f>
        <v>0</v>
      </c>
      <c r="K146" s="208" t="s">
        <v>134</v>
      </c>
      <c r="L146" s="46"/>
      <c r="M146" s="213" t="s">
        <v>35</v>
      </c>
      <c r="N146" s="214" t="s">
        <v>52</v>
      </c>
      <c r="O146" s="86"/>
      <c r="P146" s="215">
        <f>O146*H146</f>
        <v>0</v>
      </c>
      <c r="Q146" s="215">
        <v>0</v>
      </c>
      <c r="R146" s="215">
        <f>Q146*H146</f>
        <v>0</v>
      </c>
      <c r="S146" s="215">
        <v>0</v>
      </c>
      <c r="T146" s="216">
        <f>S146*H146</f>
        <v>0</v>
      </c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R146" s="217" t="s">
        <v>135</v>
      </c>
      <c r="AT146" s="217" t="s">
        <v>130</v>
      </c>
      <c r="AU146" s="217" t="s">
        <v>21</v>
      </c>
      <c r="AY146" s="18" t="s">
        <v>128</v>
      </c>
      <c r="BE146" s="218">
        <f>IF(N146="základní",J146,0)</f>
        <v>0</v>
      </c>
      <c r="BF146" s="218">
        <f>IF(N146="snížená",J146,0)</f>
        <v>0</v>
      </c>
      <c r="BG146" s="218">
        <f>IF(N146="zákl. přenesená",J146,0)</f>
        <v>0</v>
      </c>
      <c r="BH146" s="218">
        <f>IF(N146="sníž. přenesená",J146,0)</f>
        <v>0</v>
      </c>
      <c r="BI146" s="218">
        <f>IF(N146="nulová",J146,0)</f>
        <v>0</v>
      </c>
      <c r="BJ146" s="18" t="s">
        <v>89</v>
      </c>
      <c r="BK146" s="218">
        <f>ROUND(I146*H146,2)</f>
        <v>0</v>
      </c>
      <c r="BL146" s="18" t="s">
        <v>135</v>
      </c>
      <c r="BM146" s="217" t="s">
        <v>681</v>
      </c>
    </row>
    <row r="147" s="2" customFormat="1">
      <c r="A147" s="40"/>
      <c r="B147" s="41"/>
      <c r="C147" s="42"/>
      <c r="D147" s="219" t="s">
        <v>137</v>
      </c>
      <c r="E147" s="42"/>
      <c r="F147" s="220" t="s">
        <v>682</v>
      </c>
      <c r="G147" s="42"/>
      <c r="H147" s="42"/>
      <c r="I147" s="221"/>
      <c r="J147" s="42"/>
      <c r="K147" s="42"/>
      <c r="L147" s="46"/>
      <c r="M147" s="222"/>
      <c r="N147" s="223"/>
      <c r="O147" s="86"/>
      <c r="P147" s="86"/>
      <c r="Q147" s="86"/>
      <c r="R147" s="86"/>
      <c r="S147" s="86"/>
      <c r="T147" s="87"/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T147" s="18" t="s">
        <v>137</v>
      </c>
      <c r="AU147" s="18" t="s">
        <v>21</v>
      </c>
    </row>
    <row r="148" s="2" customFormat="1" ht="16.5" customHeight="1">
      <c r="A148" s="40"/>
      <c r="B148" s="41"/>
      <c r="C148" s="248" t="s">
        <v>289</v>
      </c>
      <c r="D148" s="248" t="s">
        <v>244</v>
      </c>
      <c r="E148" s="249" t="s">
        <v>683</v>
      </c>
      <c r="F148" s="250" t="s">
        <v>684</v>
      </c>
      <c r="G148" s="251" t="s">
        <v>268</v>
      </c>
      <c r="H148" s="252">
        <v>1</v>
      </c>
      <c r="I148" s="253"/>
      <c r="J148" s="254">
        <f>ROUND(I148*H148,2)</f>
        <v>0</v>
      </c>
      <c r="K148" s="250" t="s">
        <v>35</v>
      </c>
      <c r="L148" s="255"/>
      <c r="M148" s="256" t="s">
        <v>35</v>
      </c>
      <c r="N148" s="257" t="s">
        <v>52</v>
      </c>
      <c r="O148" s="86"/>
      <c r="P148" s="215">
        <f>O148*H148</f>
        <v>0</v>
      </c>
      <c r="Q148" s="215">
        <v>3.0000000000000001E-05</v>
      </c>
      <c r="R148" s="215">
        <f>Q148*H148</f>
        <v>3.0000000000000001E-05</v>
      </c>
      <c r="S148" s="215">
        <v>0</v>
      </c>
      <c r="T148" s="216">
        <f>S148*H148</f>
        <v>0</v>
      </c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R148" s="217" t="s">
        <v>182</v>
      </c>
      <c r="AT148" s="217" t="s">
        <v>244</v>
      </c>
      <c r="AU148" s="217" t="s">
        <v>21</v>
      </c>
      <c r="AY148" s="18" t="s">
        <v>128</v>
      </c>
      <c r="BE148" s="218">
        <f>IF(N148="základní",J148,0)</f>
        <v>0</v>
      </c>
      <c r="BF148" s="218">
        <f>IF(N148="snížená",J148,0)</f>
        <v>0</v>
      </c>
      <c r="BG148" s="218">
        <f>IF(N148="zákl. přenesená",J148,0)</f>
        <v>0</v>
      </c>
      <c r="BH148" s="218">
        <f>IF(N148="sníž. přenesená",J148,0)</f>
        <v>0</v>
      </c>
      <c r="BI148" s="218">
        <f>IF(N148="nulová",J148,0)</f>
        <v>0</v>
      </c>
      <c r="BJ148" s="18" t="s">
        <v>89</v>
      </c>
      <c r="BK148" s="218">
        <f>ROUND(I148*H148,2)</f>
        <v>0</v>
      </c>
      <c r="BL148" s="18" t="s">
        <v>135</v>
      </c>
      <c r="BM148" s="217" t="s">
        <v>685</v>
      </c>
    </row>
    <row r="149" s="2" customFormat="1" ht="16.5" customHeight="1">
      <c r="A149" s="40"/>
      <c r="B149" s="41"/>
      <c r="C149" s="206" t="s">
        <v>296</v>
      </c>
      <c r="D149" s="206" t="s">
        <v>130</v>
      </c>
      <c r="E149" s="207" t="s">
        <v>686</v>
      </c>
      <c r="F149" s="208" t="s">
        <v>687</v>
      </c>
      <c r="G149" s="209" t="s">
        <v>268</v>
      </c>
      <c r="H149" s="210">
        <v>1</v>
      </c>
      <c r="I149" s="211"/>
      <c r="J149" s="212">
        <f>ROUND(I149*H149,2)</f>
        <v>0</v>
      </c>
      <c r="K149" s="208" t="s">
        <v>134</v>
      </c>
      <c r="L149" s="46"/>
      <c r="M149" s="213" t="s">
        <v>35</v>
      </c>
      <c r="N149" s="214" t="s">
        <v>52</v>
      </c>
      <c r="O149" s="86"/>
      <c r="P149" s="215">
        <f>O149*H149</f>
        <v>0</v>
      </c>
      <c r="Q149" s="215">
        <v>6.0000000000000002E-05</v>
      </c>
      <c r="R149" s="215">
        <f>Q149*H149</f>
        <v>6.0000000000000002E-05</v>
      </c>
      <c r="S149" s="215">
        <v>0</v>
      </c>
      <c r="T149" s="216">
        <f>S149*H149</f>
        <v>0</v>
      </c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R149" s="217" t="s">
        <v>135</v>
      </c>
      <c r="AT149" s="217" t="s">
        <v>130</v>
      </c>
      <c r="AU149" s="217" t="s">
        <v>21</v>
      </c>
      <c r="AY149" s="18" t="s">
        <v>128</v>
      </c>
      <c r="BE149" s="218">
        <f>IF(N149="základní",J149,0)</f>
        <v>0</v>
      </c>
      <c r="BF149" s="218">
        <f>IF(N149="snížená",J149,0)</f>
        <v>0</v>
      </c>
      <c r="BG149" s="218">
        <f>IF(N149="zákl. přenesená",J149,0)</f>
        <v>0</v>
      </c>
      <c r="BH149" s="218">
        <f>IF(N149="sníž. přenesená",J149,0)</f>
        <v>0</v>
      </c>
      <c r="BI149" s="218">
        <f>IF(N149="nulová",J149,0)</f>
        <v>0</v>
      </c>
      <c r="BJ149" s="18" t="s">
        <v>89</v>
      </c>
      <c r="BK149" s="218">
        <f>ROUND(I149*H149,2)</f>
        <v>0</v>
      </c>
      <c r="BL149" s="18" t="s">
        <v>135</v>
      </c>
      <c r="BM149" s="217" t="s">
        <v>688</v>
      </c>
    </row>
    <row r="150" s="2" customFormat="1">
      <c r="A150" s="40"/>
      <c r="B150" s="41"/>
      <c r="C150" s="42"/>
      <c r="D150" s="219" t="s">
        <v>137</v>
      </c>
      <c r="E150" s="42"/>
      <c r="F150" s="220" t="s">
        <v>689</v>
      </c>
      <c r="G150" s="42"/>
      <c r="H150" s="42"/>
      <c r="I150" s="221"/>
      <c r="J150" s="42"/>
      <c r="K150" s="42"/>
      <c r="L150" s="46"/>
      <c r="M150" s="222"/>
      <c r="N150" s="223"/>
      <c r="O150" s="86"/>
      <c r="P150" s="86"/>
      <c r="Q150" s="86"/>
      <c r="R150" s="86"/>
      <c r="S150" s="86"/>
      <c r="T150" s="87"/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T150" s="18" t="s">
        <v>137</v>
      </c>
      <c r="AU150" s="18" t="s">
        <v>21</v>
      </c>
    </row>
    <row r="151" s="2" customFormat="1" ht="16.5" customHeight="1">
      <c r="A151" s="40"/>
      <c r="B151" s="41"/>
      <c r="C151" s="248" t="s">
        <v>303</v>
      </c>
      <c r="D151" s="248" t="s">
        <v>244</v>
      </c>
      <c r="E151" s="249" t="s">
        <v>690</v>
      </c>
      <c r="F151" s="250" t="s">
        <v>691</v>
      </c>
      <c r="G151" s="251" t="s">
        <v>268</v>
      </c>
      <c r="H151" s="252">
        <v>3</v>
      </c>
      <c r="I151" s="253"/>
      <c r="J151" s="254">
        <f>ROUND(I151*H151,2)</f>
        <v>0</v>
      </c>
      <c r="K151" s="250" t="s">
        <v>134</v>
      </c>
      <c r="L151" s="255"/>
      <c r="M151" s="256" t="s">
        <v>35</v>
      </c>
      <c r="N151" s="257" t="s">
        <v>52</v>
      </c>
      <c r="O151" s="86"/>
      <c r="P151" s="215">
        <f>O151*H151</f>
        <v>0</v>
      </c>
      <c r="Q151" s="215">
        <v>0.0058999999999999999</v>
      </c>
      <c r="R151" s="215">
        <f>Q151*H151</f>
        <v>0.0177</v>
      </c>
      <c r="S151" s="215">
        <v>0</v>
      </c>
      <c r="T151" s="216">
        <f>S151*H151</f>
        <v>0</v>
      </c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R151" s="217" t="s">
        <v>182</v>
      </c>
      <c r="AT151" s="217" t="s">
        <v>244</v>
      </c>
      <c r="AU151" s="217" t="s">
        <v>21</v>
      </c>
      <c r="AY151" s="18" t="s">
        <v>128</v>
      </c>
      <c r="BE151" s="218">
        <f>IF(N151="základní",J151,0)</f>
        <v>0</v>
      </c>
      <c r="BF151" s="218">
        <f>IF(N151="snížená",J151,0)</f>
        <v>0</v>
      </c>
      <c r="BG151" s="218">
        <f>IF(N151="zákl. přenesená",J151,0)</f>
        <v>0</v>
      </c>
      <c r="BH151" s="218">
        <f>IF(N151="sníž. přenesená",J151,0)</f>
        <v>0</v>
      </c>
      <c r="BI151" s="218">
        <f>IF(N151="nulová",J151,0)</f>
        <v>0</v>
      </c>
      <c r="BJ151" s="18" t="s">
        <v>89</v>
      </c>
      <c r="BK151" s="218">
        <f>ROUND(I151*H151,2)</f>
        <v>0</v>
      </c>
      <c r="BL151" s="18" t="s">
        <v>135</v>
      </c>
      <c r="BM151" s="217" t="s">
        <v>692</v>
      </c>
    </row>
    <row r="152" s="13" customFormat="1">
      <c r="A152" s="13"/>
      <c r="B152" s="224"/>
      <c r="C152" s="225"/>
      <c r="D152" s="226" t="s">
        <v>139</v>
      </c>
      <c r="E152" s="225"/>
      <c r="F152" s="228" t="s">
        <v>615</v>
      </c>
      <c r="G152" s="225"/>
      <c r="H152" s="229">
        <v>3</v>
      </c>
      <c r="I152" s="230"/>
      <c r="J152" s="225"/>
      <c r="K152" s="225"/>
      <c r="L152" s="231"/>
      <c r="M152" s="232"/>
      <c r="N152" s="233"/>
      <c r="O152" s="233"/>
      <c r="P152" s="233"/>
      <c r="Q152" s="233"/>
      <c r="R152" s="233"/>
      <c r="S152" s="233"/>
      <c r="T152" s="234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35" t="s">
        <v>139</v>
      </c>
      <c r="AU152" s="235" t="s">
        <v>21</v>
      </c>
      <c r="AV152" s="13" t="s">
        <v>21</v>
      </c>
      <c r="AW152" s="13" t="s">
        <v>4</v>
      </c>
      <c r="AX152" s="13" t="s">
        <v>89</v>
      </c>
      <c r="AY152" s="235" t="s">
        <v>128</v>
      </c>
    </row>
    <row r="153" s="2" customFormat="1" ht="24.15" customHeight="1">
      <c r="A153" s="40"/>
      <c r="B153" s="41"/>
      <c r="C153" s="206" t="s">
        <v>310</v>
      </c>
      <c r="D153" s="206" t="s">
        <v>130</v>
      </c>
      <c r="E153" s="207" t="s">
        <v>693</v>
      </c>
      <c r="F153" s="208" t="s">
        <v>694</v>
      </c>
      <c r="G153" s="209" t="s">
        <v>133</v>
      </c>
      <c r="H153" s="210">
        <v>10.92</v>
      </c>
      <c r="I153" s="211"/>
      <c r="J153" s="212">
        <f>ROUND(I153*H153,2)</f>
        <v>0</v>
      </c>
      <c r="K153" s="208" t="s">
        <v>134</v>
      </c>
      <c r="L153" s="46"/>
      <c r="M153" s="213" t="s">
        <v>35</v>
      </c>
      <c r="N153" s="214" t="s">
        <v>52</v>
      </c>
      <c r="O153" s="86"/>
      <c r="P153" s="215">
        <f>O153*H153</f>
        <v>0</v>
      </c>
      <c r="Q153" s="215">
        <v>0</v>
      </c>
      <c r="R153" s="215">
        <f>Q153*H153</f>
        <v>0</v>
      </c>
      <c r="S153" s="215">
        <v>0</v>
      </c>
      <c r="T153" s="216">
        <f>S153*H153</f>
        <v>0</v>
      </c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R153" s="217" t="s">
        <v>135</v>
      </c>
      <c r="AT153" s="217" t="s">
        <v>130</v>
      </c>
      <c r="AU153" s="217" t="s">
        <v>21</v>
      </c>
      <c r="AY153" s="18" t="s">
        <v>128</v>
      </c>
      <c r="BE153" s="218">
        <f>IF(N153="základní",J153,0)</f>
        <v>0</v>
      </c>
      <c r="BF153" s="218">
        <f>IF(N153="snížená",J153,0)</f>
        <v>0</v>
      </c>
      <c r="BG153" s="218">
        <f>IF(N153="zákl. přenesená",J153,0)</f>
        <v>0</v>
      </c>
      <c r="BH153" s="218">
        <f>IF(N153="sníž. přenesená",J153,0)</f>
        <v>0</v>
      </c>
      <c r="BI153" s="218">
        <f>IF(N153="nulová",J153,0)</f>
        <v>0</v>
      </c>
      <c r="BJ153" s="18" t="s">
        <v>89</v>
      </c>
      <c r="BK153" s="218">
        <f>ROUND(I153*H153,2)</f>
        <v>0</v>
      </c>
      <c r="BL153" s="18" t="s">
        <v>135</v>
      </c>
      <c r="BM153" s="217" t="s">
        <v>695</v>
      </c>
    </row>
    <row r="154" s="2" customFormat="1">
      <c r="A154" s="40"/>
      <c r="B154" s="41"/>
      <c r="C154" s="42"/>
      <c r="D154" s="219" t="s">
        <v>137</v>
      </c>
      <c r="E154" s="42"/>
      <c r="F154" s="220" t="s">
        <v>696</v>
      </c>
      <c r="G154" s="42"/>
      <c r="H154" s="42"/>
      <c r="I154" s="221"/>
      <c r="J154" s="42"/>
      <c r="K154" s="42"/>
      <c r="L154" s="46"/>
      <c r="M154" s="222"/>
      <c r="N154" s="223"/>
      <c r="O154" s="86"/>
      <c r="P154" s="86"/>
      <c r="Q154" s="86"/>
      <c r="R154" s="86"/>
      <c r="S154" s="86"/>
      <c r="T154" s="87"/>
      <c r="U154" s="40"/>
      <c r="V154" s="40"/>
      <c r="W154" s="40"/>
      <c r="X154" s="40"/>
      <c r="Y154" s="40"/>
      <c r="Z154" s="40"/>
      <c r="AA154" s="40"/>
      <c r="AB154" s="40"/>
      <c r="AC154" s="40"/>
      <c r="AD154" s="40"/>
      <c r="AE154" s="40"/>
      <c r="AT154" s="18" t="s">
        <v>137</v>
      </c>
      <c r="AU154" s="18" t="s">
        <v>21</v>
      </c>
    </row>
    <row r="155" s="2" customFormat="1" ht="24.15" customHeight="1">
      <c r="A155" s="40"/>
      <c r="B155" s="41"/>
      <c r="C155" s="206" t="s">
        <v>317</v>
      </c>
      <c r="D155" s="206" t="s">
        <v>130</v>
      </c>
      <c r="E155" s="207" t="s">
        <v>697</v>
      </c>
      <c r="F155" s="208" t="s">
        <v>698</v>
      </c>
      <c r="G155" s="209" t="s">
        <v>133</v>
      </c>
      <c r="H155" s="210">
        <v>2.6200000000000001</v>
      </c>
      <c r="I155" s="211"/>
      <c r="J155" s="212">
        <f>ROUND(I155*H155,2)</f>
        <v>0</v>
      </c>
      <c r="K155" s="208" t="s">
        <v>134</v>
      </c>
      <c r="L155" s="46"/>
      <c r="M155" s="213" t="s">
        <v>35</v>
      </c>
      <c r="N155" s="214" t="s">
        <v>52</v>
      </c>
      <c r="O155" s="86"/>
      <c r="P155" s="215">
        <f>O155*H155</f>
        <v>0</v>
      </c>
      <c r="Q155" s="215">
        <v>0</v>
      </c>
      <c r="R155" s="215">
        <f>Q155*H155</f>
        <v>0</v>
      </c>
      <c r="S155" s="215">
        <v>0</v>
      </c>
      <c r="T155" s="216">
        <f>S155*H155</f>
        <v>0</v>
      </c>
      <c r="U155" s="40"/>
      <c r="V155" s="40"/>
      <c r="W155" s="40"/>
      <c r="X155" s="40"/>
      <c r="Y155" s="40"/>
      <c r="Z155" s="40"/>
      <c r="AA155" s="40"/>
      <c r="AB155" s="40"/>
      <c r="AC155" s="40"/>
      <c r="AD155" s="40"/>
      <c r="AE155" s="40"/>
      <c r="AR155" s="217" t="s">
        <v>135</v>
      </c>
      <c r="AT155" s="217" t="s">
        <v>130</v>
      </c>
      <c r="AU155" s="217" t="s">
        <v>21</v>
      </c>
      <c r="AY155" s="18" t="s">
        <v>128</v>
      </c>
      <c r="BE155" s="218">
        <f>IF(N155="základní",J155,0)</f>
        <v>0</v>
      </c>
      <c r="BF155" s="218">
        <f>IF(N155="snížená",J155,0)</f>
        <v>0</v>
      </c>
      <c r="BG155" s="218">
        <f>IF(N155="zákl. přenesená",J155,0)</f>
        <v>0</v>
      </c>
      <c r="BH155" s="218">
        <f>IF(N155="sníž. přenesená",J155,0)</f>
        <v>0</v>
      </c>
      <c r="BI155" s="218">
        <f>IF(N155="nulová",J155,0)</f>
        <v>0</v>
      </c>
      <c r="BJ155" s="18" t="s">
        <v>89</v>
      </c>
      <c r="BK155" s="218">
        <f>ROUND(I155*H155,2)</f>
        <v>0</v>
      </c>
      <c r="BL155" s="18" t="s">
        <v>135</v>
      </c>
      <c r="BM155" s="217" t="s">
        <v>699</v>
      </c>
    </row>
    <row r="156" s="2" customFormat="1">
      <c r="A156" s="40"/>
      <c r="B156" s="41"/>
      <c r="C156" s="42"/>
      <c r="D156" s="219" t="s">
        <v>137</v>
      </c>
      <c r="E156" s="42"/>
      <c r="F156" s="220" t="s">
        <v>700</v>
      </c>
      <c r="G156" s="42"/>
      <c r="H156" s="42"/>
      <c r="I156" s="221"/>
      <c r="J156" s="42"/>
      <c r="K156" s="42"/>
      <c r="L156" s="46"/>
      <c r="M156" s="222"/>
      <c r="N156" s="223"/>
      <c r="O156" s="86"/>
      <c r="P156" s="86"/>
      <c r="Q156" s="86"/>
      <c r="R156" s="86"/>
      <c r="S156" s="86"/>
      <c r="T156" s="87"/>
      <c r="U156" s="40"/>
      <c r="V156" s="40"/>
      <c r="W156" s="40"/>
      <c r="X156" s="40"/>
      <c r="Y156" s="40"/>
      <c r="Z156" s="40"/>
      <c r="AA156" s="40"/>
      <c r="AB156" s="40"/>
      <c r="AC156" s="40"/>
      <c r="AD156" s="40"/>
      <c r="AE156" s="40"/>
      <c r="AT156" s="18" t="s">
        <v>137</v>
      </c>
      <c r="AU156" s="18" t="s">
        <v>21</v>
      </c>
    </row>
    <row r="157" s="13" customFormat="1">
      <c r="A157" s="13"/>
      <c r="B157" s="224"/>
      <c r="C157" s="225"/>
      <c r="D157" s="226" t="s">
        <v>139</v>
      </c>
      <c r="E157" s="227" t="s">
        <v>35</v>
      </c>
      <c r="F157" s="228" t="s">
        <v>662</v>
      </c>
      <c r="G157" s="225"/>
      <c r="H157" s="229">
        <v>2.6200000000000001</v>
      </c>
      <c r="I157" s="230"/>
      <c r="J157" s="225"/>
      <c r="K157" s="225"/>
      <c r="L157" s="231"/>
      <c r="M157" s="232"/>
      <c r="N157" s="233"/>
      <c r="O157" s="233"/>
      <c r="P157" s="233"/>
      <c r="Q157" s="233"/>
      <c r="R157" s="233"/>
      <c r="S157" s="233"/>
      <c r="T157" s="234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35" t="s">
        <v>139</v>
      </c>
      <c r="AU157" s="235" t="s">
        <v>21</v>
      </c>
      <c r="AV157" s="13" t="s">
        <v>21</v>
      </c>
      <c r="AW157" s="13" t="s">
        <v>41</v>
      </c>
      <c r="AX157" s="13" t="s">
        <v>89</v>
      </c>
      <c r="AY157" s="235" t="s">
        <v>128</v>
      </c>
    </row>
    <row r="158" s="2" customFormat="1" ht="16.5" customHeight="1">
      <c r="A158" s="40"/>
      <c r="B158" s="41"/>
      <c r="C158" s="248" t="s">
        <v>324</v>
      </c>
      <c r="D158" s="248" t="s">
        <v>244</v>
      </c>
      <c r="E158" s="249" t="s">
        <v>701</v>
      </c>
      <c r="F158" s="250" t="s">
        <v>702</v>
      </c>
      <c r="G158" s="251" t="s">
        <v>650</v>
      </c>
      <c r="H158" s="252">
        <v>0.079000000000000001</v>
      </c>
      <c r="I158" s="253"/>
      <c r="J158" s="254">
        <f>ROUND(I158*H158,2)</f>
        <v>0</v>
      </c>
      <c r="K158" s="250" t="s">
        <v>134</v>
      </c>
      <c r="L158" s="255"/>
      <c r="M158" s="256" t="s">
        <v>35</v>
      </c>
      <c r="N158" s="257" t="s">
        <v>52</v>
      </c>
      <c r="O158" s="86"/>
      <c r="P158" s="215">
        <f>O158*H158</f>
        <v>0</v>
      </c>
      <c r="Q158" s="215">
        <v>0.001</v>
      </c>
      <c r="R158" s="215">
        <f>Q158*H158</f>
        <v>7.8999999999999996E-05</v>
      </c>
      <c r="S158" s="215">
        <v>0</v>
      </c>
      <c r="T158" s="216">
        <f>S158*H158</f>
        <v>0</v>
      </c>
      <c r="U158" s="40"/>
      <c r="V158" s="40"/>
      <c r="W158" s="40"/>
      <c r="X158" s="40"/>
      <c r="Y158" s="40"/>
      <c r="Z158" s="40"/>
      <c r="AA158" s="40"/>
      <c r="AB158" s="40"/>
      <c r="AC158" s="40"/>
      <c r="AD158" s="40"/>
      <c r="AE158" s="40"/>
      <c r="AR158" s="217" t="s">
        <v>182</v>
      </c>
      <c r="AT158" s="217" t="s">
        <v>244</v>
      </c>
      <c r="AU158" s="217" t="s">
        <v>21</v>
      </c>
      <c r="AY158" s="18" t="s">
        <v>128</v>
      </c>
      <c r="BE158" s="218">
        <f>IF(N158="základní",J158,0)</f>
        <v>0</v>
      </c>
      <c r="BF158" s="218">
        <f>IF(N158="snížená",J158,0)</f>
        <v>0</v>
      </c>
      <c r="BG158" s="218">
        <f>IF(N158="zákl. přenesená",J158,0)</f>
        <v>0</v>
      </c>
      <c r="BH158" s="218">
        <f>IF(N158="sníž. přenesená",J158,0)</f>
        <v>0</v>
      </c>
      <c r="BI158" s="218">
        <f>IF(N158="nulová",J158,0)</f>
        <v>0</v>
      </c>
      <c r="BJ158" s="18" t="s">
        <v>89</v>
      </c>
      <c r="BK158" s="218">
        <f>ROUND(I158*H158,2)</f>
        <v>0</v>
      </c>
      <c r="BL158" s="18" t="s">
        <v>135</v>
      </c>
      <c r="BM158" s="217" t="s">
        <v>703</v>
      </c>
    </row>
    <row r="159" s="13" customFormat="1">
      <c r="A159" s="13"/>
      <c r="B159" s="224"/>
      <c r="C159" s="225"/>
      <c r="D159" s="226" t="s">
        <v>139</v>
      </c>
      <c r="E159" s="225"/>
      <c r="F159" s="228" t="s">
        <v>704</v>
      </c>
      <c r="G159" s="225"/>
      <c r="H159" s="229">
        <v>0.079000000000000001</v>
      </c>
      <c r="I159" s="230"/>
      <c r="J159" s="225"/>
      <c r="K159" s="225"/>
      <c r="L159" s="231"/>
      <c r="M159" s="232"/>
      <c r="N159" s="233"/>
      <c r="O159" s="233"/>
      <c r="P159" s="233"/>
      <c r="Q159" s="233"/>
      <c r="R159" s="233"/>
      <c r="S159" s="233"/>
      <c r="T159" s="234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35" t="s">
        <v>139</v>
      </c>
      <c r="AU159" s="235" t="s">
        <v>21</v>
      </c>
      <c r="AV159" s="13" t="s">
        <v>21</v>
      </c>
      <c r="AW159" s="13" t="s">
        <v>4</v>
      </c>
      <c r="AX159" s="13" t="s">
        <v>89</v>
      </c>
      <c r="AY159" s="235" t="s">
        <v>128</v>
      </c>
    </row>
    <row r="160" s="2" customFormat="1" ht="21.75" customHeight="1">
      <c r="A160" s="40"/>
      <c r="B160" s="41"/>
      <c r="C160" s="206" t="s">
        <v>330</v>
      </c>
      <c r="D160" s="206" t="s">
        <v>130</v>
      </c>
      <c r="E160" s="207" t="s">
        <v>705</v>
      </c>
      <c r="F160" s="208" t="s">
        <v>706</v>
      </c>
      <c r="G160" s="209" t="s">
        <v>268</v>
      </c>
      <c r="H160" s="210">
        <v>5</v>
      </c>
      <c r="I160" s="211"/>
      <c r="J160" s="212">
        <f>ROUND(I160*H160,2)</f>
        <v>0</v>
      </c>
      <c r="K160" s="208" t="s">
        <v>134</v>
      </c>
      <c r="L160" s="46"/>
      <c r="M160" s="213" t="s">
        <v>35</v>
      </c>
      <c r="N160" s="214" t="s">
        <v>52</v>
      </c>
      <c r="O160" s="86"/>
      <c r="P160" s="215">
        <f>O160*H160</f>
        <v>0</v>
      </c>
      <c r="Q160" s="215">
        <v>0</v>
      </c>
      <c r="R160" s="215">
        <f>Q160*H160</f>
        <v>0</v>
      </c>
      <c r="S160" s="215">
        <v>0</v>
      </c>
      <c r="T160" s="216">
        <f>S160*H160</f>
        <v>0</v>
      </c>
      <c r="U160" s="40"/>
      <c r="V160" s="40"/>
      <c r="W160" s="40"/>
      <c r="X160" s="40"/>
      <c r="Y160" s="40"/>
      <c r="Z160" s="40"/>
      <c r="AA160" s="40"/>
      <c r="AB160" s="40"/>
      <c r="AC160" s="40"/>
      <c r="AD160" s="40"/>
      <c r="AE160" s="40"/>
      <c r="AR160" s="217" t="s">
        <v>135</v>
      </c>
      <c r="AT160" s="217" t="s">
        <v>130</v>
      </c>
      <c r="AU160" s="217" t="s">
        <v>21</v>
      </c>
      <c r="AY160" s="18" t="s">
        <v>128</v>
      </c>
      <c r="BE160" s="218">
        <f>IF(N160="základní",J160,0)</f>
        <v>0</v>
      </c>
      <c r="BF160" s="218">
        <f>IF(N160="snížená",J160,0)</f>
        <v>0</v>
      </c>
      <c r="BG160" s="218">
        <f>IF(N160="zákl. přenesená",J160,0)</f>
        <v>0</v>
      </c>
      <c r="BH160" s="218">
        <f>IF(N160="sníž. přenesená",J160,0)</f>
        <v>0</v>
      </c>
      <c r="BI160" s="218">
        <f>IF(N160="nulová",J160,0)</f>
        <v>0</v>
      </c>
      <c r="BJ160" s="18" t="s">
        <v>89</v>
      </c>
      <c r="BK160" s="218">
        <f>ROUND(I160*H160,2)</f>
        <v>0</v>
      </c>
      <c r="BL160" s="18" t="s">
        <v>135</v>
      </c>
      <c r="BM160" s="217" t="s">
        <v>707</v>
      </c>
    </row>
    <row r="161" s="2" customFormat="1">
      <c r="A161" s="40"/>
      <c r="B161" s="41"/>
      <c r="C161" s="42"/>
      <c r="D161" s="219" t="s">
        <v>137</v>
      </c>
      <c r="E161" s="42"/>
      <c r="F161" s="220" t="s">
        <v>708</v>
      </c>
      <c r="G161" s="42"/>
      <c r="H161" s="42"/>
      <c r="I161" s="221"/>
      <c r="J161" s="42"/>
      <c r="K161" s="42"/>
      <c r="L161" s="46"/>
      <c r="M161" s="222"/>
      <c r="N161" s="223"/>
      <c r="O161" s="86"/>
      <c r="P161" s="86"/>
      <c r="Q161" s="86"/>
      <c r="R161" s="86"/>
      <c r="S161" s="86"/>
      <c r="T161" s="87"/>
      <c r="U161" s="40"/>
      <c r="V161" s="40"/>
      <c r="W161" s="40"/>
      <c r="X161" s="40"/>
      <c r="Y161" s="40"/>
      <c r="Z161" s="40"/>
      <c r="AA161" s="40"/>
      <c r="AB161" s="40"/>
      <c r="AC161" s="40"/>
      <c r="AD161" s="40"/>
      <c r="AE161" s="40"/>
      <c r="AT161" s="18" t="s">
        <v>137</v>
      </c>
      <c r="AU161" s="18" t="s">
        <v>21</v>
      </c>
    </row>
    <row r="162" s="2" customFormat="1" ht="16.5" customHeight="1">
      <c r="A162" s="40"/>
      <c r="B162" s="41"/>
      <c r="C162" s="248" t="s">
        <v>335</v>
      </c>
      <c r="D162" s="248" t="s">
        <v>244</v>
      </c>
      <c r="E162" s="249" t="s">
        <v>709</v>
      </c>
      <c r="F162" s="250" t="s">
        <v>710</v>
      </c>
      <c r="G162" s="251" t="s">
        <v>133</v>
      </c>
      <c r="H162" s="252">
        <v>6.0179999999999998</v>
      </c>
      <c r="I162" s="253"/>
      <c r="J162" s="254">
        <f>ROUND(I162*H162,2)</f>
        <v>0</v>
      </c>
      <c r="K162" s="250" t="s">
        <v>35</v>
      </c>
      <c r="L162" s="255"/>
      <c r="M162" s="256" t="s">
        <v>35</v>
      </c>
      <c r="N162" s="257" t="s">
        <v>52</v>
      </c>
      <c r="O162" s="86"/>
      <c r="P162" s="215">
        <f>O162*H162</f>
        <v>0</v>
      </c>
      <c r="Q162" s="215">
        <v>0.02</v>
      </c>
      <c r="R162" s="215">
        <f>Q162*H162</f>
        <v>0.12036</v>
      </c>
      <c r="S162" s="215">
        <v>0</v>
      </c>
      <c r="T162" s="216">
        <f>S162*H162</f>
        <v>0</v>
      </c>
      <c r="U162" s="40"/>
      <c r="V162" s="40"/>
      <c r="W162" s="40"/>
      <c r="X162" s="40"/>
      <c r="Y162" s="40"/>
      <c r="Z162" s="40"/>
      <c r="AA162" s="40"/>
      <c r="AB162" s="40"/>
      <c r="AC162" s="40"/>
      <c r="AD162" s="40"/>
      <c r="AE162" s="40"/>
      <c r="AR162" s="217" t="s">
        <v>182</v>
      </c>
      <c r="AT162" s="217" t="s">
        <v>244</v>
      </c>
      <c r="AU162" s="217" t="s">
        <v>21</v>
      </c>
      <c r="AY162" s="18" t="s">
        <v>128</v>
      </c>
      <c r="BE162" s="218">
        <f>IF(N162="základní",J162,0)</f>
        <v>0</v>
      </c>
      <c r="BF162" s="218">
        <f>IF(N162="snížená",J162,0)</f>
        <v>0</v>
      </c>
      <c r="BG162" s="218">
        <f>IF(N162="zákl. přenesená",J162,0)</f>
        <v>0</v>
      </c>
      <c r="BH162" s="218">
        <f>IF(N162="sníž. přenesená",J162,0)</f>
        <v>0</v>
      </c>
      <c r="BI162" s="218">
        <f>IF(N162="nulová",J162,0)</f>
        <v>0</v>
      </c>
      <c r="BJ162" s="18" t="s">
        <v>89</v>
      </c>
      <c r="BK162" s="218">
        <f>ROUND(I162*H162,2)</f>
        <v>0</v>
      </c>
      <c r="BL162" s="18" t="s">
        <v>135</v>
      </c>
      <c r="BM162" s="217" t="s">
        <v>711</v>
      </c>
    </row>
    <row r="163" s="2" customFormat="1">
      <c r="A163" s="40"/>
      <c r="B163" s="41"/>
      <c r="C163" s="42"/>
      <c r="D163" s="226" t="s">
        <v>200</v>
      </c>
      <c r="E163" s="42"/>
      <c r="F163" s="247" t="s">
        <v>712</v>
      </c>
      <c r="G163" s="42"/>
      <c r="H163" s="42"/>
      <c r="I163" s="221"/>
      <c r="J163" s="42"/>
      <c r="K163" s="42"/>
      <c r="L163" s="46"/>
      <c r="M163" s="222"/>
      <c r="N163" s="223"/>
      <c r="O163" s="86"/>
      <c r="P163" s="86"/>
      <c r="Q163" s="86"/>
      <c r="R163" s="86"/>
      <c r="S163" s="86"/>
      <c r="T163" s="87"/>
      <c r="U163" s="40"/>
      <c r="V163" s="40"/>
      <c r="W163" s="40"/>
      <c r="X163" s="40"/>
      <c r="Y163" s="40"/>
      <c r="Z163" s="40"/>
      <c r="AA163" s="40"/>
      <c r="AB163" s="40"/>
      <c r="AC163" s="40"/>
      <c r="AD163" s="40"/>
      <c r="AE163" s="40"/>
      <c r="AT163" s="18" t="s">
        <v>200</v>
      </c>
      <c r="AU163" s="18" t="s">
        <v>21</v>
      </c>
    </row>
    <row r="164" s="13" customFormat="1">
      <c r="A164" s="13"/>
      <c r="B164" s="224"/>
      <c r="C164" s="225"/>
      <c r="D164" s="226" t="s">
        <v>139</v>
      </c>
      <c r="E164" s="225"/>
      <c r="F164" s="228" t="s">
        <v>713</v>
      </c>
      <c r="G164" s="225"/>
      <c r="H164" s="229">
        <v>6.0179999999999998</v>
      </c>
      <c r="I164" s="230"/>
      <c r="J164" s="225"/>
      <c r="K164" s="225"/>
      <c r="L164" s="231"/>
      <c r="M164" s="232"/>
      <c r="N164" s="233"/>
      <c r="O164" s="233"/>
      <c r="P164" s="233"/>
      <c r="Q164" s="233"/>
      <c r="R164" s="233"/>
      <c r="S164" s="233"/>
      <c r="T164" s="234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35" t="s">
        <v>139</v>
      </c>
      <c r="AU164" s="235" t="s">
        <v>21</v>
      </c>
      <c r="AV164" s="13" t="s">
        <v>21</v>
      </c>
      <c r="AW164" s="13" t="s">
        <v>4</v>
      </c>
      <c r="AX164" s="13" t="s">
        <v>89</v>
      </c>
      <c r="AY164" s="235" t="s">
        <v>128</v>
      </c>
    </row>
    <row r="165" s="2" customFormat="1" ht="24.15" customHeight="1">
      <c r="A165" s="40"/>
      <c r="B165" s="41"/>
      <c r="C165" s="206" t="s">
        <v>340</v>
      </c>
      <c r="D165" s="206" t="s">
        <v>130</v>
      </c>
      <c r="E165" s="207" t="s">
        <v>714</v>
      </c>
      <c r="F165" s="208" t="s">
        <v>715</v>
      </c>
      <c r="G165" s="209" t="s">
        <v>268</v>
      </c>
      <c r="H165" s="210">
        <v>9</v>
      </c>
      <c r="I165" s="211"/>
      <c r="J165" s="212">
        <f>ROUND(I165*H165,2)</f>
        <v>0</v>
      </c>
      <c r="K165" s="208" t="s">
        <v>134</v>
      </c>
      <c r="L165" s="46"/>
      <c r="M165" s="213" t="s">
        <v>35</v>
      </c>
      <c r="N165" s="214" t="s">
        <v>52</v>
      </c>
      <c r="O165" s="86"/>
      <c r="P165" s="215">
        <f>O165*H165</f>
        <v>0</v>
      </c>
      <c r="Q165" s="215">
        <v>0</v>
      </c>
      <c r="R165" s="215">
        <f>Q165*H165</f>
        <v>0</v>
      </c>
      <c r="S165" s="215">
        <v>0</v>
      </c>
      <c r="T165" s="216">
        <f>S165*H165</f>
        <v>0</v>
      </c>
      <c r="U165" s="40"/>
      <c r="V165" s="40"/>
      <c r="W165" s="40"/>
      <c r="X165" s="40"/>
      <c r="Y165" s="40"/>
      <c r="Z165" s="40"/>
      <c r="AA165" s="40"/>
      <c r="AB165" s="40"/>
      <c r="AC165" s="40"/>
      <c r="AD165" s="40"/>
      <c r="AE165" s="40"/>
      <c r="AR165" s="217" t="s">
        <v>135</v>
      </c>
      <c r="AT165" s="217" t="s">
        <v>130</v>
      </c>
      <c r="AU165" s="217" t="s">
        <v>21</v>
      </c>
      <c r="AY165" s="18" t="s">
        <v>128</v>
      </c>
      <c r="BE165" s="218">
        <f>IF(N165="základní",J165,0)</f>
        <v>0</v>
      </c>
      <c r="BF165" s="218">
        <f>IF(N165="snížená",J165,0)</f>
        <v>0</v>
      </c>
      <c r="BG165" s="218">
        <f>IF(N165="zákl. přenesená",J165,0)</f>
        <v>0</v>
      </c>
      <c r="BH165" s="218">
        <f>IF(N165="sníž. přenesená",J165,0)</f>
        <v>0</v>
      </c>
      <c r="BI165" s="218">
        <f>IF(N165="nulová",J165,0)</f>
        <v>0</v>
      </c>
      <c r="BJ165" s="18" t="s">
        <v>89</v>
      </c>
      <c r="BK165" s="218">
        <f>ROUND(I165*H165,2)</f>
        <v>0</v>
      </c>
      <c r="BL165" s="18" t="s">
        <v>135</v>
      </c>
      <c r="BM165" s="217" t="s">
        <v>716</v>
      </c>
    </row>
    <row r="166" s="2" customFormat="1">
      <c r="A166" s="40"/>
      <c r="B166" s="41"/>
      <c r="C166" s="42"/>
      <c r="D166" s="219" t="s">
        <v>137</v>
      </c>
      <c r="E166" s="42"/>
      <c r="F166" s="220" t="s">
        <v>717</v>
      </c>
      <c r="G166" s="42"/>
      <c r="H166" s="42"/>
      <c r="I166" s="221"/>
      <c r="J166" s="42"/>
      <c r="K166" s="42"/>
      <c r="L166" s="46"/>
      <c r="M166" s="222"/>
      <c r="N166" s="223"/>
      <c r="O166" s="86"/>
      <c r="P166" s="86"/>
      <c r="Q166" s="86"/>
      <c r="R166" s="86"/>
      <c r="S166" s="86"/>
      <c r="T166" s="87"/>
      <c r="U166" s="40"/>
      <c r="V166" s="40"/>
      <c r="W166" s="40"/>
      <c r="X166" s="40"/>
      <c r="Y166" s="40"/>
      <c r="Z166" s="40"/>
      <c r="AA166" s="40"/>
      <c r="AB166" s="40"/>
      <c r="AC166" s="40"/>
      <c r="AD166" s="40"/>
      <c r="AE166" s="40"/>
      <c r="AT166" s="18" t="s">
        <v>137</v>
      </c>
      <c r="AU166" s="18" t="s">
        <v>21</v>
      </c>
    </row>
    <row r="167" s="2" customFormat="1" ht="16.5" customHeight="1">
      <c r="A167" s="40"/>
      <c r="B167" s="41"/>
      <c r="C167" s="248" t="s">
        <v>346</v>
      </c>
      <c r="D167" s="248" t="s">
        <v>244</v>
      </c>
      <c r="E167" s="249" t="s">
        <v>718</v>
      </c>
      <c r="F167" s="250" t="s">
        <v>719</v>
      </c>
      <c r="G167" s="251" t="s">
        <v>268</v>
      </c>
      <c r="H167" s="252">
        <v>9</v>
      </c>
      <c r="I167" s="253"/>
      <c r="J167" s="254">
        <f>ROUND(I167*H167,2)</f>
        <v>0</v>
      </c>
      <c r="K167" s="250" t="s">
        <v>35</v>
      </c>
      <c r="L167" s="255"/>
      <c r="M167" s="256" t="s">
        <v>35</v>
      </c>
      <c r="N167" s="257" t="s">
        <v>52</v>
      </c>
      <c r="O167" s="86"/>
      <c r="P167" s="215">
        <f>O167*H167</f>
        <v>0</v>
      </c>
      <c r="Q167" s="215">
        <v>0.0030000000000000001</v>
      </c>
      <c r="R167" s="215">
        <f>Q167*H167</f>
        <v>0.027</v>
      </c>
      <c r="S167" s="215">
        <v>0</v>
      </c>
      <c r="T167" s="216">
        <f>S167*H167</f>
        <v>0</v>
      </c>
      <c r="U167" s="40"/>
      <c r="V167" s="40"/>
      <c r="W167" s="40"/>
      <c r="X167" s="40"/>
      <c r="Y167" s="40"/>
      <c r="Z167" s="40"/>
      <c r="AA167" s="40"/>
      <c r="AB167" s="40"/>
      <c r="AC167" s="40"/>
      <c r="AD167" s="40"/>
      <c r="AE167" s="40"/>
      <c r="AR167" s="217" t="s">
        <v>182</v>
      </c>
      <c r="AT167" s="217" t="s">
        <v>244</v>
      </c>
      <c r="AU167" s="217" t="s">
        <v>21</v>
      </c>
      <c r="AY167" s="18" t="s">
        <v>128</v>
      </c>
      <c r="BE167" s="218">
        <f>IF(N167="základní",J167,0)</f>
        <v>0</v>
      </c>
      <c r="BF167" s="218">
        <f>IF(N167="snížená",J167,0)</f>
        <v>0</v>
      </c>
      <c r="BG167" s="218">
        <f>IF(N167="zákl. přenesená",J167,0)</f>
        <v>0</v>
      </c>
      <c r="BH167" s="218">
        <f>IF(N167="sníž. přenesená",J167,0)</f>
        <v>0</v>
      </c>
      <c r="BI167" s="218">
        <f>IF(N167="nulová",J167,0)</f>
        <v>0</v>
      </c>
      <c r="BJ167" s="18" t="s">
        <v>89</v>
      </c>
      <c r="BK167" s="218">
        <f>ROUND(I167*H167,2)</f>
        <v>0</v>
      </c>
      <c r="BL167" s="18" t="s">
        <v>135</v>
      </c>
      <c r="BM167" s="217" t="s">
        <v>720</v>
      </c>
    </row>
    <row r="168" s="2" customFormat="1" ht="16.5" customHeight="1">
      <c r="A168" s="40"/>
      <c r="B168" s="41"/>
      <c r="C168" s="206" t="s">
        <v>351</v>
      </c>
      <c r="D168" s="206" t="s">
        <v>130</v>
      </c>
      <c r="E168" s="207" t="s">
        <v>721</v>
      </c>
      <c r="F168" s="208" t="s">
        <v>722</v>
      </c>
      <c r="G168" s="209" t="s">
        <v>133</v>
      </c>
      <c r="H168" s="210">
        <v>12.686</v>
      </c>
      <c r="I168" s="211"/>
      <c r="J168" s="212">
        <f>ROUND(I168*H168,2)</f>
        <v>0</v>
      </c>
      <c r="K168" s="208" t="s">
        <v>134</v>
      </c>
      <c r="L168" s="46"/>
      <c r="M168" s="213" t="s">
        <v>35</v>
      </c>
      <c r="N168" s="214" t="s">
        <v>52</v>
      </c>
      <c r="O168" s="86"/>
      <c r="P168" s="215">
        <f>O168*H168</f>
        <v>0</v>
      </c>
      <c r="Q168" s="215">
        <v>0</v>
      </c>
      <c r="R168" s="215">
        <f>Q168*H168</f>
        <v>0</v>
      </c>
      <c r="S168" s="215">
        <v>0</v>
      </c>
      <c r="T168" s="216">
        <f>S168*H168</f>
        <v>0</v>
      </c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  <c r="AE168" s="40"/>
      <c r="AR168" s="217" t="s">
        <v>135</v>
      </c>
      <c r="AT168" s="217" t="s">
        <v>130</v>
      </c>
      <c r="AU168" s="217" t="s">
        <v>21</v>
      </c>
      <c r="AY168" s="18" t="s">
        <v>128</v>
      </c>
      <c r="BE168" s="218">
        <f>IF(N168="základní",J168,0)</f>
        <v>0</v>
      </c>
      <c r="BF168" s="218">
        <f>IF(N168="snížená",J168,0)</f>
        <v>0</v>
      </c>
      <c r="BG168" s="218">
        <f>IF(N168="zákl. přenesená",J168,0)</f>
        <v>0</v>
      </c>
      <c r="BH168" s="218">
        <f>IF(N168="sníž. přenesená",J168,0)</f>
        <v>0</v>
      </c>
      <c r="BI168" s="218">
        <f>IF(N168="nulová",J168,0)</f>
        <v>0</v>
      </c>
      <c r="BJ168" s="18" t="s">
        <v>89</v>
      </c>
      <c r="BK168" s="218">
        <f>ROUND(I168*H168,2)</f>
        <v>0</v>
      </c>
      <c r="BL168" s="18" t="s">
        <v>135</v>
      </c>
      <c r="BM168" s="217" t="s">
        <v>723</v>
      </c>
    </row>
    <row r="169" s="2" customFormat="1">
      <c r="A169" s="40"/>
      <c r="B169" s="41"/>
      <c r="C169" s="42"/>
      <c r="D169" s="219" t="s">
        <v>137</v>
      </c>
      <c r="E169" s="42"/>
      <c r="F169" s="220" t="s">
        <v>724</v>
      </c>
      <c r="G169" s="42"/>
      <c r="H169" s="42"/>
      <c r="I169" s="221"/>
      <c r="J169" s="42"/>
      <c r="K169" s="42"/>
      <c r="L169" s="46"/>
      <c r="M169" s="222"/>
      <c r="N169" s="223"/>
      <c r="O169" s="86"/>
      <c r="P169" s="86"/>
      <c r="Q169" s="86"/>
      <c r="R169" s="86"/>
      <c r="S169" s="86"/>
      <c r="T169" s="87"/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  <c r="AE169" s="40"/>
      <c r="AT169" s="18" t="s">
        <v>137</v>
      </c>
      <c r="AU169" s="18" t="s">
        <v>21</v>
      </c>
    </row>
    <row r="170" s="13" customFormat="1">
      <c r="A170" s="13"/>
      <c r="B170" s="224"/>
      <c r="C170" s="225"/>
      <c r="D170" s="226" t="s">
        <v>139</v>
      </c>
      <c r="E170" s="227" t="s">
        <v>35</v>
      </c>
      <c r="F170" s="228" t="s">
        <v>725</v>
      </c>
      <c r="G170" s="225"/>
      <c r="H170" s="229">
        <v>1.766</v>
      </c>
      <c r="I170" s="230"/>
      <c r="J170" s="225"/>
      <c r="K170" s="225"/>
      <c r="L170" s="231"/>
      <c r="M170" s="232"/>
      <c r="N170" s="233"/>
      <c r="O170" s="233"/>
      <c r="P170" s="233"/>
      <c r="Q170" s="233"/>
      <c r="R170" s="233"/>
      <c r="S170" s="233"/>
      <c r="T170" s="234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35" t="s">
        <v>139</v>
      </c>
      <c r="AU170" s="235" t="s">
        <v>21</v>
      </c>
      <c r="AV170" s="13" t="s">
        <v>21</v>
      </c>
      <c r="AW170" s="13" t="s">
        <v>41</v>
      </c>
      <c r="AX170" s="13" t="s">
        <v>81</v>
      </c>
      <c r="AY170" s="235" t="s">
        <v>128</v>
      </c>
    </row>
    <row r="171" s="13" customFormat="1">
      <c r="A171" s="13"/>
      <c r="B171" s="224"/>
      <c r="C171" s="225"/>
      <c r="D171" s="226" t="s">
        <v>139</v>
      </c>
      <c r="E171" s="227" t="s">
        <v>35</v>
      </c>
      <c r="F171" s="228" t="s">
        <v>643</v>
      </c>
      <c r="G171" s="225"/>
      <c r="H171" s="229">
        <v>10.92</v>
      </c>
      <c r="I171" s="230"/>
      <c r="J171" s="225"/>
      <c r="K171" s="225"/>
      <c r="L171" s="231"/>
      <c r="M171" s="232"/>
      <c r="N171" s="233"/>
      <c r="O171" s="233"/>
      <c r="P171" s="233"/>
      <c r="Q171" s="233"/>
      <c r="R171" s="233"/>
      <c r="S171" s="233"/>
      <c r="T171" s="234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35" t="s">
        <v>139</v>
      </c>
      <c r="AU171" s="235" t="s">
        <v>21</v>
      </c>
      <c r="AV171" s="13" t="s">
        <v>21</v>
      </c>
      <c r="AW171" s="13" t="s">
        <v>41</v>
      </c>
      <c r="AX171" s="13" t="s">
        <v>81</v>
      </c>
      <c r="AY171" s="235" t="s">
        <v>128</v>
      </c>
    </row>
    <row r="172" s="14" customFormat="1">
      <c r="A172" s="14"/>
      <c r="B172" s="236"/>
      <c r="C172" s="237"/>
      <c r="D172" s="226" t="s">
        <v>139</v>
      </c>
      <c r="E172" s="238" t="s">
        <v>35</v>
      </c>
      <c r="F172" s="239" t="s">
        <v>166</v>
      </c>
      <c r="G172" s="237"/>
      <c r="H172" s="240">
        <v>12.686</v>
      </c>
      <c r="I172" s="241"/>
      <c r="J172" s="237"/>
      <c r="K172" s="237"/>
      <c r="L172" s="242"/>
      <c r="M172" s="243"/>
      <c r="N172" s="244"/>
      <c r="O172" s="244"/>
      <c r="P172" s="244"/>
      <c r="Q172" s="244"/>
      <c r="R172" s="244"/>
      <c r="S172" s="244"/>
      <c r="T172" s="245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T172" s="246" t="s">
        <v>139</v>
      </c>
      <c r="AU172" s="246" t="s">
        <v>21</v>
      </c>
      <c r="AV172" s="14" t="s">
        <v>135</v>
      </c>
      <c r="AW172" s="14" t="s">
        <v>41</v>
      </c>
      <c r="AX172" s="14" t="s">
        <v>89</v>
      </c>
      <c r="AY172" s="246" t="s">
        <v>128</v>
      </c>
    </row>
    <row r="173" s="2" customFormat="1" ht="16.5" customHeight="1">
      <c r="A173" s="40"/>
      <c r="B173" s="41"/>
      <c r="C173" s="248" t="s">
        <v>357</v>
      </c>
      <c r="D173" s="248" t="s">
        <v>244</v>
      </c>
      <c r="E173" s="249" t="s">
        <v>726</v>
      </c>
      <c r="F173" s="250" t="s">
        <v>727</v>
      </c>
      <c r="G173" s="251" t="s">
        <v>161</v>
      </c>
      <c r="H173" s="252">
        <v>1.3069999999999999</v>
      </c>
      <c r="I173" s="253"/>
      <c r="J173" s="254">
        <f>ROUND(I173*H173,2)</f>
        <v>0</v>
      </c>
      <c r="K173" s="250" t="s">
        <v>134</v>
      </c>
      <c r="L173" s="255"/>
      <c r="M173" s="256" t="s">
        <v>35</v>
      </c>
      <c r="N173" s="257" t="s">
        <v>52</v>
      </c>
      <c r="O173" s="86"/>
      <c r="P173" s="215">
        <f>O173*H173</f>
        <v>0</v>
      </c>
      <c r="Q173" s="215">
        <v>0.20000000000000001</v>
      </c>
      <c r="R173" s="215">
        <f>Q173*H173</f>
        <v>0.26140000000000002</v>
      </c>
      <c r="S173" s="215">
        <v>0</v>
      </c>
      <c r="T173" s="216">
        <f>S173*H173</f>
        <v>0</v>
      </c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  <c r="AE173" s="40"/>
      <c r="AR173" s="217" t="s">
        <v>182</v>
      </c>
      <c r="AT173" s="217" t="s">
        <v>244</v>
      </c>
      <c r="AU173" s="217" t="s">
        <v>21</v>
      </c>
      <c r="AY173" s="18" t="s">
        <v>128</v>
      </c>
      <c r="BE173" s="218">
        <f>IF(N173="základní",J173,0)</f>
        <v>0</v>
      </c>
      <c r="BF173" s="218">
        <f>IF(N173="snížená",J173,0)</f>
        <v>0</v>
      </c>
      <c r="BG173" s="218">
        <f>IF(N173="zákl. přenesená",J173,0)</f>
        <v>0</v>
      </c>
      <c r="BH173" s="218">
        <f>IF(N173="sníž. přenesená",J173,0)</f>
        <v>0</v>
      </c>
      <c r="BI173" s="218">
        <f>IF(N173="nulová",J173,0)</f>
        <v>0</v>
      </c>
      <c r="BJ173" s="18" t="s">
        <v>89</v>
      </c>
      <c r="BK173" s="218">
        <f>ROUND(I173*H173,2)</f>
        <v>0</v>
      </c>
      <c r="BL173" s="18" t="s">
        <v>135</v>
      </c>
      <c r="BM173" s="217" t="s">
        <v>728</v>
      </c>
    </row>
    <row r="174" s="13" customFormat="1">
      <c r="A174" s="13"/>
      <c r="B174" s="224"/>
      <c r="C174" s="225"/>
      <c r="D174" s="226" t="s">
        <v>139</v>
      </c>
      <c r="E174" s="225"/>
      <c r="F174" s="228" t="s">
        <v>729</v>
      </c>
      <c r="G174" s="225"/>
      <c r="H174" s="229">
        <v>1.3069999999999999</v>
      </c>
      <c r="I174" s="230"/>
      <c r="J174" s="225"/>
      <c r="K174" s="225"/>
      <c r="L174" s="231"/>
      <c r="M174" s="232"/>
      <c r="N174" s="233"/>
      <c r="O174" s="233"/>
      <c r="P174" s="233"/>
      <c r="Q174" s="233"/>
      <c r="R174" s="233"/>
      <c r="S174" s="233"/>
      <c r="T174" s="234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235" t="s">
        <v>139</v>
      </c>
      <c r="AU174" s="235" t="s">
        <v>21</v>
      </c>
      <c r="AV174" s="13" t="s">
        <v>21</v>
      </c>
      <c r="AW174" s="13" t="s">
        <v>4</v>
      </c>
      <c r="AX174" s="13" t="s">
        <v>89</v>
      </c>
      <c r="AY174" s="235" t="s">
        <v>128</v>
      </c>
    </row>
    <row r="175" s="2" customFormat="1" ht="16.5" customHeight="1">
      <c r="A175" s="40"/>
      <c r="B175" s="41"/>
      <c r="C175" s="206" t="s">
        <v>362</v>
      </c>
      <c r="D175" s="206" t="s">
        <v>130</v>
      </c>
      <c r="E175" s="207" t="s">
        <v>730</v>
      </c>
      <c r="F175" s="208" t="s">
        <v>731</v>
      </c>
      <c r="G175" s="209" t="s">
        <v>161</v>
      </c>
      <c r="H175" s="210">
        <v>0.34000000000000002</v>
      </c>
      <c r="I175" s="211"/>
      <c r="J175" s="212">
        <f>ROUND(I175*H175,2)</f>
        <v>0</v>
      </c>
      <c r="K175" s="208" t="s">
        <v>134</v>
      </c>
      <c r="L175" s="46"/>
      <c r="M175" s="213" t="s">
        <v>35</v>
      </c>
      <c r="N175" s="214" t="s">
        <v>52</v>
      </c>
      <c r="O175" s="86"/>
      <c r="P175" s="215">
        <f>O175*H175</f>
        <v>0</v>
      </c>
      <c r="Q175" s="215">
        <v>0</v>
      </c>
      <c r="R175" s="215">
        <f>Q175*H175</f>
        <v>0</v>
      </c>
      <c r="S175" s="215">
        <v>0</v>
      </c>
      <c r="T175" s="216">
        <f>S175*H175</f>
        <v>0</v>
      </c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  <c r="AE175" s="40"/>
      <c r="AR175" s="217" t="s">
        <v>135</v>
      </c>
      <c r="AT175" s="217" t="s">
        <v>130</v>
      </c>
      <c r="AU175" s="217" t="s">
        <v>21</v>
      </c>
      <c r="AY175" s="18" t="s">
        <v>128</v>
      </c>
      <c r="BE175" s="218">
        <f>IF(N175="základní",J175,0)</f>
        <v>0</v>
      </c>
      <c r="BF175" s="218">
        <f>IF(N175="snížená",J175,0)</f>
        <v>0</v>
      </c>
      <c r="BG175" s="218">
        <f>IF(N175="zákl. přenesená",J175,0)</f>
        <v>0</v>
      </c>
      <c r="BH175" s="218">
        <f>IF(N175="sníž. přenesená",J175,0)</f>
        <v>0</v>
      </c>
      <c r="BI175" s="218">
        <f>IF(N175="nulová",J175,0)</f>
        <v>0</v>
      </c>
      <c r="BJ175" s="18" t="s">
        <v>89</v>
      </c>
      <c r="BK175" s="218">
        <f>ROUND(I175*H175,2)</f>
        <v>0</v>
      </c>
      <c r="BL175" s="18" t="s">
        <v>135</v>
      </c>
      <c r="BM175" s="217" t="s">
        <v>732</v>
      </c>
    </row>
    <row r="176" s="2" customFormat="1">
      <c r="A176" s="40"/>
      <c r="B176" s="41"/>
      <c r="C176" s="42"/>
      <c r="D176" s="219" t="s">
        <v>137</v>
      </c>
      <c r="E176" s="42"/>
      <c r="F176" s="220" t="s">
        <v>733</v>
      </c>
      <c r="G176" s="42"/>
      <c r="H176" s="42"/>
      <c r="I176" s="221"/>
      <c r="J176" s="42"/>
      <c r="K176" s="42"/>
      <c r="L176" s="46"/>
      <c r="M176" s="222"/>
      <c r="N176" s="223"/>
      <c r="O176" s="86"/>
      <c r="P176" s="86"/>
      <c r="Q176" s="86"/>
      <c r="R176" s="86"/>
      <c r="S176" s="86"/>
      <c r="T176" s="87"/>
      <c r="U176" s="40"/>
      <c r="V176" s="40"/>
      <c r="W176" s="40"/>
      <c r="X176" s="40"/>
      <c r="Y176" s="40"/>
      <c r="Z176" s="40"/>
      <c r="AA176" s="40"/>
      <c r="AB176" s="40"/>
      <c r="AC176" s="40"/>
      <c r="AD176" s="40"/>
      <c r="AE176" s="40"/>
      <c r="AT176" s="18" t="s">
        <v>137</v>
      </c>
      <c r="AU176" s="18" t="s">
        <v>21</v>
      </c>
    </row>
    <row r="177" s="13" customFormat="1">
      <c r="A177" s="13"/>
      <c r="B177" s="224"/>
      <c r="C177" s="225"/>
      <c r="D177" s="226" t="s">
        <v>139</v>
      </c>
      <c r="E177" s="227" t="s">
        <v>35</v>
      </c>
      <c r="F177" s="228" t="s">
        <v>734</v>
      </c>
      <c r="G177" s="225"/>
      <c r="H177" s="229">
        <v>0.34000000000000002</v>
      </c>
      <c r="I177" s="230"/>
      <c r="J177" s="225"/>
      <c r="K177" s="225"/>
      <c r="L177" s="231"/>
      <c r="M177" s="232"/>
      <c r="N177" s="233"/>
      <c r="O177" s="233"/>
      <c r="P177" s="233"/>
      <c r="Q177" s="233"/>
      <c r="R177" s="233"/>
      <c r="S177" s="233"/>
      <c r="T177" s="234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235" t="s">
        <v>139</v>
      </c>
      <c r="AU177" s="235" t="s">
        <v>21</v>
      </c>
      <c r="AV177" s="13" t="s">
        <v>21</v>
      </c>
      <c r="AW177" s="13" t="s">
        <v>41</v>
      </c>
      <c r="AX177" s="13" t="s">
        <v>89</v>
      </c>
      <c r="AY177" s="235" t="s">
        <v>128</v>
      </c>
    </row>
    <row r="178" s="2" customFormat="1" ht="16.5" customHeight="1">
      <c r="A178" s="40"/>
      <c r="B178" s="41"/>
      <c r="C178" s="206" t="s">
        <v>369</v>
      </c>
      <c r="D178" s="206" t="s">
        <v>130</v>
      </c>
      <c r="E178" s="207" t="s">
        <v>735</v>
      </c>
      <c r="F178" s="208" t="s">
        <v>736</v>
      </c>
      <c r="G178" s="209" t="s">
        <v>161</v>
      </c>
      <c r="H178" s="210">
        <v>0.81999999999999995</v>
      </c>
      <c r="I178" s="211"/>
      <c r="J178" s="212">
        <f>ROUND(I178*H178,2)</f>
        <v>0</v>
      </c>
      <c r="K178" s="208" t="s">
        <v>134</v>
      </c>
      <c r="L178" s="46"/>
      <c r="M178" s="213" t="s">
        <v>35</v>
      </c>
      <c r="N178" s="214" t="s">
        <v>52</v>
      </c>
      <c r="O178" s="86"/>
      <c r="P178" s="215">
        <f>O178*H178</f>
        <v>0</v>
      </c>
      <c r="Q178" s="215">
        <v>0</v>
      </c>
      <c r="R178" s="215">
        <f>Q178*H178</f>
        <v>0</v>
      </c>
      <c r="S178" s="215">
        <v>0</v>
      </c>
      <c r="T178" s="216">
        <f>S178*H178</f>
        <v>0</v>
      </c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  <c r="AE178" s="40"/>
      <c r="AR178" s="217" t="s">
        <v>135</v>
      </c>
      <c r="AT178" s="217" t="s">
        <v>130</v>
      </c>
      <c r="AU178" s="217" t="s">
        <v>21</v>
      </c>
      <c r="AY178" s="18" t="s">
        <v>128</v>
      </c>
      <c r="BE178" s="218">
        <f>IF(N178="základní",J178,0)</f>
        <v>0</v>
      </c>
      <c r="BF178" s="218">
        <f>IF(N178="snížená",J178,0)</f>
        <v>0</v>
      </c>
      <c r="BG178" s="218">
        <f>IF(N178="zákl. přenesená",J178,0)</f>
        <v>0</v>
      </c>
      <c r="BH178" s="218">
        <f>IF(N178="sníž. přenesená",J178,0)</f>
        <v>0</v>
      </c>
      <c r="BI178" s="218">
        <f>IF(N178="nulová",J178,0)</f>
        <v>0</v>
      </c>
      <c r="BJ178" s="18" t="s">
        <v>89</v>
      </c>
      <c r="BK178" s="218">
        <f>ROUND(I178*H178,2)</f>
        <v>0</v>
      </c>
      <c r="BL178" s="18" t="s">
        <v>135</v>
      </c>
      <c r="BM178" s="217" t="s">
        <v>737</v>
      </c>
    </row>
    <row r="179" s="2" customFormat="1">
      <c r="A179" s="40"/>
      <c r="B179" s="41"/>
      <c r="C179" s="42"/>
      <c r="D179" s="219" t="s">
        <v>137</v>
      </c>
      <c r="E179" s="42"/>
      <c r="F179" s="220" t="s">
        <v>738</v>
      </c>
      <c r="G179" s="42"/>
      <c r="H179" s="42"/>
      <c r="I179" s="221"/>
      <c r="J179" s="42"/>
      <c r="K179" s="42"/>
      <c r="L179" s="46"/>
      <c r="M179" s="222"/>
      <c r="N179" s="223"/>
      <c r="O179" s="86"/>
      <c r="P179" s="86"/>
      <c r="Q179" s="86"/>
      <c r="R179" s="86"/>
      <c r="S179" s="86"/>
      <c r="T179" s="87"/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  <c r="AE179" s="40"/>
      <c r="AT179" s="18" t="s">
        <v>137</v>
      </c>
      <c r="AU179" s="18" t="s">
        <v>21</v>
      </c>
    </row>
    <row r="180" s="13" customFormat="1">
      <c r="A180" s="13"/>
      <c r="B180" s="224"/>
      <c r="C180" s="225"/>
      <c r="D180" s="226" t="s">
        <v>139</v>
      </c>
      <c r="E180" s="227" t="s">
        <v>35</v>
      </c>
      <c r="F180" s="228" t="s">
        <v>739</v>
      </c>
      <c r="G180" s="225"/>
      <c r="H180" s="229">
        <v>0.080000000000000002</v>
      </c>
      <c r="I180" s="230"/>
      <c r="J180" s="225"/>
      <c r="K180" s="225"/>
      <c r="L180" s="231"/>
      <c r="M180" s="232"/>
      <c r="N180" s="233"/>
      <c r="O180" s="233"/>
      <c r="P180" s="233"/>
      <c r="Q180" s="233"/>
      <c r="R180" s="233"/>
      <c r="S180" s="233"/>
      <c r="T180" s="234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235" t="s">
        <v>139</v>
      </c>
      <c r="AU180" s="235" t="s">
        <v>21</v>
      </c>
      <c r="AV180" s="13" t="s">
        <v>21</v>
      </c>
      <c r="AW180" s="13" t="s">
        <v>41</v>
      </c>
      <c r="AX180" s="13" t="s">
        <v>81</v>
      </c>
      <c r="AY180" s="235" t="s">
        <v>128</v>
      </c>
    </row>
    <row r="181" s="13" customFormat="1">
      <c r="A181" s="13"/>
      <c r="B181" s="224"/>
      <c r="C181" s="225"/>
      <c r="D181" s="226" t="s">
        <v>139</v>
      </c>
      <c r="E181" s="227" t="s">
        <v>35</v>
      </c>
      <c r="F181" s="228" t="s">
        <v>740</v>
      </c>
      <c r="G181" s="225"/>
      <c r="H181" s="229">
        <v>0.23999999999999999</v>
      </c>
      <c r="I181" s="230"/>
      <c r="J181" s="225"/>
      <c r="K181" s="225"/>
      <c r="L181" s="231"/>
      <c r="M181" s="232"/>
      <c r="N181" s="233"/>
      <c r="O181" s="233"/>
      <c r="P181" s="233"/>
      <c r="Q181" s="233"/>
      <c r="R181" s="233"/>
      <c r="S181" s="233"/>
      <c r="T181" s="234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235" t="s">
        <v>139</v>
      </c>
      <c r="AU181" s="235" t="s">
        <v>21</v>
      </c>
      <c r="AV181" s="13" t="s">
        <v>21</v>
      </c>
      <c r="AW181" s="13" t="s">
        <v>41</v>
      </c>
      <c r="AX181" s="13" t="s">
        <v>81</v>
      </c>
      <c r="AY181" s="235" t="s">
        <v>128</v>
      </c>
    </row>
    <row r="182" s="13" customFormat="1">
      <c r="A182" s="13"/>
      <c r="B182" s="224"/>
      <c r="C182" s="225"/>
      <c r="D182" s="226" t="s">
        <v>139</v>
      </c>
      <c r="E182" s="227" t="s">
        <v>35</v>
      </c>
      <c r="F182" s="228" t="s">
        <v>741</v>
      </c>
      <c r="G182" s="225"/>
      <c r="H182" s="229">
        <v>0.44</v>
      </c>
      <c r="I182" s="230"/>
      <c r="J182" s="225"/>
      <c r="K182" s="225"/>
      <c r="L182" s="231"/>
      <c r="M182" s="232"/>
      <c r="N182" s="233"/>
      <c r="O182" s="233"/>
      <c r="P182" s="233"/>
      <c r="Q182" s="233"/>
      <c r="R182" s="233"/>
      <c r="S182" s="233"/>
      <c r="T182" s="234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235" t="s">
        <v>139</v>
      </c>
      <c r="AU182" s="235" t="s">
        <v>21</v>
      </c>
      <c r="AV182" s="13" t="s">
        <v>21</v>
      </c>
      <c r="AW182" s="13" t="s">
        <v>41</v>
      </c>
      <c r="AX182" s="13" t="s">
        <v>81</v>
      </c>
      <c r="AY182" s="235" t="s">
        <v>128</v>
      </c>
    </row>
    <row r="183" s="13" customFormat="1">
      <c r="A183" s="13"/>
      <c r="B183" s="224"/>
      <c r="C183" s="225"/>
      <c r="D183" s="226" t="s">
        <v>139</v>
      </c>
      <c r="E183" s="227" t="s">
        <v>35</v>
      </c>
      <c r="F183" s="228" t="s">
        <v>742</v>
      </c>
      <c r="G183" s="225"/>
      <c r="H183" s="229">
        <v>0.059999999999999998</v>
      </c>
      <c r="I183" s="230"/>
      <c r="J183" s="225"/>
      <c r="K183" s="225"/>
      <c r="L183" s="231"/>
      <c r="M183" s="232"/>
      <c r="N183" s="233"/>
      <c r="O183" s="233"/>
      <c r="P183" s="233"/>
      <c r="Q183" s="233"/>
      <c r="R183" s="233"/>
      <c r="S183" s="233"/>
      <c r="T183" s="234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35" t="s">
        <v>139</v>
      </c>
      <c r="AU183" s="235" t="s">
        <v>21</v>
      </c>
      <c r="AV183" s="13" t="s">
        <v>21</v>
      </c>
      <c r="AW183" s="13" t="s">
        <v>41</v>
      </c>
      <c r="AX183" s="13" t="s">
        <v>81</v>
      </c>
      <c r="AY183" s="235" t="s">
        <v>128</v>
      </c>
    </row>
    <row r="184" s="14" customFormat="1">
      <c r="A184" s="14"/>
      <c r="B184" s="236"/>
      <c r="C184" s="237"/>
      <c r="D184" s="226" t="s">
        <v>139</v>
      </c>
      <c r="E184" s="238" t="s">
        <v>35</v>
      </c>
      <c r="F184" s="239" t="s">
        <v>166</v>
      </c>
      <c r="G184" s="237"/>
      <c r="H184" s="240">
        <v>0.81999999999999995</v>
      </c>
      <c r="I184" s="241"/>
      <c r="J184" s="237"/>
      <c r="K184" s="237"/>
      <c r="L184" s="242"/>
      <c r="M184" s="243"/>
      <c r="N184" s="244"/>
      <c r="O184" s="244"/>
      <c r="P184" s="244"/>
      <c r="Q184" s="244"/>
      <c r="R184" s="244"/>
      <c r="S184" s="244"/>
      <c r="T184" s="245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T184" s="246" t="s">
        <v>139</v>
      </c>
      <c r="AU184" s="246" t="s">
        <v>21</v>
      </c>
      <c r="AV184" s="14" t="s">
        <v>135</v>
      </c>
      <c r="AW184" s="14" t="s">
        <v>41</v>
      </c>
      <c r="AX184" s="14" t="s">
        <v>89</v>
      </c>
      <c r="AY184" s="246" t="s">
        <v>128</v>
      </c>
    </row>
    <row r="185" s="12" customFormat="1" ht="22.8" customHeight="1">
      <c r="A185" s="12"/>
      <c r="B185" s="190"/>
      <c r="C185" s="191"/>
      <c r="D185" s="192" t="s">
        <v>80</v>
      </c>
      <c r="E185" s="204" t="s">
        <v>582</v>
      </c>
      <c r="F185" s="204" t="s">
        <v>583</v>
      </c>
      <c r="G185" s="191"/>
      <c r="H185" s="191"/>
      <c r="I185" s="194"/>
      <c r="J185" s="205">
        <f>BK185</f>
        <v>0</v>
      </c>
      <c r="K185" s="191"/>
      <c r="L185" s="196"/>
      <c r="M185" s="197"/>
      <c r="N185" s="198"/>
      <c r="O185" s="198"/>
      <c r="P185" s="199">
        <f>SUM(P186:P187)</f>
        <v>0</v>
      </c>
      <c r="Q185" s="198"/>
      <c r="R185" s="199">
        <f>SUM(R186:R187)</f>
        <v>0</v>
      </c>
      <c r="S185" s="198"/>
      <c r="T185" s="200">
        <f>SUM(T186:T187)</f>
        <v>0</v>
      </c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R185" s="201" t="s">
        <v>89</v>
      </c>
      <c r="AT185" s="202" t="s">
        <v>80</v>
      </c>
      <c r="AU185" s="202" t="s">
        <v>89</v>
      </c>
      <c r="AY185" s="201" t="s">
        <v>128</v>
      </c>
      <c r="BK185" s="203">
        <f>SUM(BK186:BK187)</f>
        <v>0</v>
      </c>
    </row>
    <row r="186" s="2" customFormat="1" ht="21.75" customHeight="1">
      <c r="A186" s="40"/>
      <c r="B186" s="41"/>
      <c r="C186" s="206" t="s">
        <v>375</v>
      </c>
      <c r="D186" s="206" t="s">
        <v>130</v>
      </c>
      <c r="E186" s="207" t="s">
        <v>743</v>
      </c>
      <c r="F186" s="208" t="s">
        <v>744</v>
      </c>
      <c r="G186" s="209" t="s">
        <v>217</v>
      </c>
      <c r="H186" s="210">
        <v>2.5369999999999999</v>
      </c>
      <c r="I186" s="211"/>
      <c r="J186" s="212">
        <f>ROUND(I186*H186,2)</f>
        <v>0</v>
      </c>
      <c r="K186" s="208" t="s">
        <v>134</v>
      </c>
      <c r="L186" s="46"/>
      <c r="M186" s="213" t="s">
        <v>35</v>
      </c>
      <c r="N186" s="214" t="s">
        <v>52</v>
      </c>
      <c r="O186" s="86"/>
      <c r="P186" s="215">
        <f>O186*H186</f>
        <v>0</v>
      </c>
      <c r="Q186" s="215">
        <v>0</v>
      </c>
      <c r="R186" s="215">
        <f>Q186*H186</f>
        <v>0</v>
      </c>
      <c r="S186" s="215">
        <v>0</v>
      </c>
      <c r="T186" s="216">
        <f>S186*H186</f>
        <v>0</v>
      </c>
      <c r="U186" s="40"/>
      <c r="V186" s="40"/>
      <c r="W186" s="40"/>
      <c r="X186" s="40"/>
      <c r="Y186" s="40"/>
      <c r="Z186" s="40"/>
      <c r="AA186" s="40"/>
      <c r="AB186" s="40"/>
      <c r="AC186" s="40"/>
      <c r="AD186" s="40"/>
      <c r="AE186" s="40"/>
      <c r="AR186" s="217" t="s">
        <v>135</v>
      </c>
      <c r="AT186" s="217" t="s">
        <v>130</v>
      </c>
      <c r="AU186" s="217" t="s">
        <v>21</v>
      </c>
      <c r="AY186" s="18" t="s">
        <v>128</v>
      </c>
      <c r="BE186" s="218">
        <f>IF(N186="základní",J186,0)</f>
        <v>0</v>
      </c>
      <c r="BF186" s="218">
        <f>IF(N186="snížená",J186,0)</f>
        <v>0</v>
      </c>
      <c r="BG186" s="218">
        <f>IF(N186="zákl. přenesená",J186,0)</f>
        <v>0</v>
      </c>
      <c r="BH186" s="218">
        <f>IF(N186="sníž. přenesená",J186,0)</f>
        <v>0</v>
      </c>
      <c r="BI186" s="218">
        <f>IF(N186="nulová",J186,0)</f>
        <v>0</v>
      </c>
      <c r="BJ186" s="18" t="s">
        <v>89</v>
      </c>
      <c r="BK186" s="218">
        <f>ROUND(I186*H186,2)</f>
        <v>0</v>
      </c>
      <c r="BL186" s="18" t="s">
        <v>135</v>
      </c>
      <c r="BM186" s="217" t="s">
        <v>745</v>
      </c>
    </row>
    <row r="187" s="2" customFormat="1">
      <c r="A187" s="40"/>
      <c r="B187" s="41"/>
      <c r="C187" s="42"/>
      <c r="D187" s="219" t="s">
        <v>137</v>
      </c>
      <c r="E187" s="42"/>
      <c r="F187" s="220" t="s">
        <v>746</v>
      </c>
      <c r="G187" s="42"/>
      <c r="H187" s="42"/>
      <c r="I187" s="221"/>
      <c r="J187" s="42"/>
      <c r="K187" s="42"/>
      <c r="L187" s="46"/>
      <c r="M187" s="258"/>
      <c r="N187" s="259"/>
      <c r="O187" s="260"/>
      <c r="P187" s="260"/>
      <c r="Q187" s="260"/>
      <c r="R187" s="260"/>
      <c r="S187" s="260"/>
      <c r="T187" s="261"/>
      <c r="U187" s="40"/>
      <c r="V187" s="40"/>
      <c r="W187" s="40"/>
      <c r="X187" s="40"/>
      <c r="Y187" s="40"/>
      <c r="Z187" s="40"/>
      <c r="AA187" s="40"/>
      <c r="AB187" s="40"/>
      <c r="AC187" s="40"/>
      <c r="AD187" s="40"/>
      <c r="AE187" s="40"/>
      <c r="AT187" s="18" t="s">
        <v>137</v>
      </c>
      <c r="AU187" s="18" t="s">
        <v>21</v>
      </c>
    </row>
    <row r="188" s="2" customFormat="1" ht="6.96" customHeight="1">
      <c r="A188" s="40"/>
      <c r="B188" s="61"/>
      <c r="C188" s="62"/>
      <c r="D188" s="62"/>
      <c r="E188" s="62"/>
      <c r="F188" s="62"/>
      <c r="G188" s="62"/>
      <c r="H188" s="62"/>
      <c r="I188" s="62"/>
      <c r="J188" s="62"/>
      <c r="K188" s="62"/>
      <c r="L188" s="46"/>
      <c r="M188" s="40"/>
      <c r="O188" s="40"/>
      <c r="P188" s="40"/>
      <c r="Q188" s="40"/>
      <c r="R188" s="40"/>
      <c r="S188" s="40"/>
      <c r="T188" s="40"/>
      <c r="U188" s="40"/>
      <c r="V188" s="40"/>
      <c r="W188" s="40"/>
      <c r="X188" s="40"/>
      <c r="Y188" s="40"/>
      <c r="Z188" s="40"/>
      <c r="AA188" s="40"/>
      <c r="AB188" s="40"/>
      <c r="AC188" s="40"/>
      <c r="AD188" s="40"/>
      <c r="AE188" s="40"/>
    </row>
  </sheetData>
  <sheetProtection sheet="1" autoFilter="0" formatColumns="0" formatRows="0" objects="1" scenarios="1" spinCount="100000" saltValue="xiW+JGotkZUD3ySQVBkW1HJXW4jDhUnBnrqfHebug3jnAWJXwJo803V45iEWxD6wm0PwSr0ZOdbKC1Zz1bbedA==" hashValue="DPvuQJ/a2G6QeVjxoVFoFbj0jAcrqNjwFAgKFwlFB9PO7tMCom7GZeQffn/rFhHFiGQD8k+fRysl2x4NDtYiPQ==" algorithmName="SHA-512" password="CC35"/>
  <autoFilter ref="C81:K187"/>
  <mergeCells count="9">
    <mergeCell ref="E7:H7"/>
    <mergeCell ref="E9:H9"/>
    <mergeCell ref="E18:H18"/>
    <mergeCell ref="E27:H27"/>
    <mergeCell ref="E48:H48"/>
    <mergeCell ref="E50:H50"/>
    <mergeCell ref="E72:H72"/>
    <mergeCell ref="E74:H74"/>
    <mergeCell ref="L2:V2"/>
  </mergeCells>
  <hyperlinks>
    <hyperlink ref="F86" r:id="rId1" display="https://podminky.urs.cz/item/CS_URS_2025_01/112101101"/>
    <hyperlink ref="F88" r:id="rId2" display="https://podminky.urs.cz/item/CS_URS_2025_01/112251101"/>
    <hyperlink ref="F90" r:id="rId3" display="https://podminky.urs.cz/item/CS_URS_2025_01/162201401"/>
    <hyperlink ref="F92" r:id="rId4" display="https://podminky.urs.cz/item/CS_URS_2025_01/162201411"/>
    <hyperlink ref="F94" r:id="rId5" display="https://podminky.urs.cz/item/CS_URS_2025_01/162201421"/>
    <hyperlink ref="F96" r:id="rId6" display="https://podminky.urs.cz/item/CS_URS_2025_01/162301931"/>
    <hyperlink ref="F100" r:id="rId7" display="https://podminky.urs.cz/item/CS_URS_2025_01/162301951"/>
    <hyperlink ref="F104" r:id="rId8" display="https://podminky.urs.cz/item/CS_URS_2025_01/162301971"/>
    <hyperlink ref="F108" r:id="rId9" display="https://podminky.urs.cz/item/CS_URS_2025_01/162351103"/>
    <hyperlink ref="F111" r:id="rId10" display="https://podminky.urs.cz/item/CS_URS_2025_01/167151101"/>
    <hyperlink ref="F113" r:id="rId11" display="https://podminky.urs.cz/item/CS_URS_2025_01/183101222"/>
    <hyperlink ref="F120" r:id="rId12" display="https://podminky.urs.cz/item/CS_URS_2025_01/183402121"/>
    <hyperlink ref="F123" r:id="rId13" display="https://podminky.urs.cz/item/CS_URS_2025_01/180405114"/>
    <hyperlink ref="F129" r:id="rId14" display="https://podminky.urs.cz/item/CS_URS_2025_01/181351003"/>
    <hyperlink ref="F139" r:id="rId15" display="https://podminky.urs.cz/item/CS_URS_2025_01/181351004"/>
    <hyperlink ref="F147" r:id="rId16" display="https://podminky.urs.cz/item/CS_URS_2025_01/184102112"/>
    <hyperlink ref="F150" r:id="rId17" display="https://podminky.urs.cz/item/CS_URS_2025_01/184215133"/>
    <hyperlink ref="F154" r:id="rId18" display="https://podminky.urs.cz/item/CS_URS_2025_01/184813511"/>
    <hyperlink ref="F156" r:id="rId19" display="https://podminky.urs.cz/item/CS_URS_2025_01/181451131"/>
    <hyperlink ref="F161" r:id="rId20" display="https://podminky.urs.cz/item/CS_URS_2025_01/183211312"/>
    <hyperlink ref="F166" r:id="rId21" display="https://podminky.urs.cz/item/CS_URS_2025_01/183211322"/>
    <hyperlink ref="F169" r:id="rId22" display="https://podminky.urs.cz/item/CS_URS_2025_01/184911421"/>
    <hyperlink ref="F176" r:id="rId23" display="https://podminky.urs.cz/item/CS_URS_2025_01/185804311"/>
    <hyperlink ref="F179" r:id="rId24" display="https://podminky.urs.cz/item/CS_URS_2025_01/185851121"/>
    <hyperlink ref="F187" r:id="rId25" display="https://podminky.urs.cz/item/CS_URS_2025_01/998231411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26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96</v>
      </c>
    </row>
    <row r="3" s="1" customFormat="1" ht="6.96" customHeight="1">
      <c r="B3" s="130"/>
      <c r="C3" s="131"/>
      <c r="D3" s="131"/>
      <c r="E3" s="131"/>
      <c r="F3" s="131"/>
      <c r="G3" s="131"/>
      <c r="H3" s="131"/>
      <c r="I3" s="131"/>
      <c r="J3" s="131"/>
      <c r="K3" s="131"/>
      <c r="L3" s="21"/>
      <c r="AT3" s="18" t="s">
        <v>21</v>
      </c>
    </row>
    <row r="4" s="1" customFormat="1" ht="24.96" customHeight="1">
      <c r="B4" s="21"/>
      <c r="D4" s="132" t="s">
        <v>97</v>
      </c>
      <c r="L4" s="21"/>
      <c r="M4" s="133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34" t="s">
        <v>16</v>
      </c>
      <c r="L6" s="21"/>
    </row>
    <row r="7" s="1" customFormat="1" ht="16.5" customHeight="1">
      <c r="B7" s="21"/>
      <c r="E7" s="135" t="str">
        <f>'Rekapitulace stavby'!K6</f>
        <v>Parkovací stání Mařatkova, Praha 12</v>
      </c>
      <c r="F7" s="134"/>
      <c r="G7" s="134"/>
      <c r="H7" s="134"/>
      <c r="L7" s="21"/>
    </row>
    <row r="8" s="2" customFormat="1" ht="12" customHeight="1">
      <c r="A8" s="40"/>
      <c r="B8" s="46"/>
      <c r="C8" s="40"/>
      <c r="D8" s="134" t="s">
        <v>98</v>
      </c>
      <c r="E8" s="40"/>
      <c r="F8" s="40"/>
      <c r="G8" s="40"/>
      <c r="H8" s="40"/>
      <c r="I8" s="40"/>
      <c r="J8" s="40"/>
      <c r="K8" s="40"/>
      <c r="L8" s="136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37" t="s">
        <v>747</v>
      </c>
      <c r="F9" s="40"/>
      <c r="G9" s="40"/>
      <c r="H9" s="40"/>
      <c r="I9" s="40"/>
      <c r="J9" s="40"/>
      <c r="K9" s="40"/>
      <c r="L9" s="13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4" t="s">
        <v>18</v>
      </c>
      <c r="E11" s="40"/>
      <c r="F11" s="138" t="s">
        <v>19</v>
      </c>
      <c r="G11" s="40"/>
      <c r="H11" s="40"/>
      <c r="I11" s="134" t="s">
        <v>20</v>
      </c>
      <c r="J11" s="138" t="s">
        <v>35</v>
      </c>
      <c r="K11" s="40"/>
      <c r="L11" s="13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4" t="s">
        <v>22</v>
      </c>
      <c r="E12" s="40"/>
      <c r="F12" s="138" t="s">
        <v>23</v>
      </c>
      <c r="G12" s="40"/>
      <c r="H12" s="40"/>
      <c r="I12" s="134" t="s">
        <v>24</v>
      </c>
      <c r="J12" s="139" t="str">
        <f>'Rekapitulace stavby'!AN8</f>
        <v>8. 4. 2025</v>
      </c>
      <c r="K12" s="40"/>
      <c r="L12" s="13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4" t="s">
        <v>30</v>
      </c>
      <c r="E14" s="40"/>
      <c r="F14" s="40"/>
      <c r="G14" s="40"/>
      <c r="H14" s="40"/>
      <c r="I14" s="134" t="s">
        <v>31</v>
      </c>
      <c r="J14" s="138" t="s">
        <v>32</v>
      </c>
      <c r="K14" s="40"/>
      <c r="L14" s="13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8" t="s">
        <v>33</v>
      </c>
      <c r="F15" s="40"/>
      <c r="G15" s="40"/>
      <c r="H15" s="40"/>
      <c r="I15" s="134" t="s">
        <v>34</v>
      </c>
      <c r="J15" s="138" t="s">
        <v>35</v>
      </c>
      <c r="K15" s="40"/>
      <c r="L15" s="13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4" t="s">
        <v>36</v>
      </c>
      <c r="E17" s="40"/>
      <c r="F17" s="40"/>
      <c r="G17" s="40"/>
      <c r="H17" s="40"/>
      <c r="I17" s="134" t="s">
        <v>31</v>
      </c>
      <c r="J17" s="34" t="str">
        <f>'Rekapitulace stavby'!AN13</f>
        <v>Vyplň údaj</v>
      </c>
      <c r="K17" s="40"/>
      <c r="L17" s="13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4" t="str">
        <f>'Rekapitulace stavby'!E14</f>
        <v>Vyplň údaj</v>
      </c>
      <c r="F18" s="138"/>
      <c r="G18" s="138"/>
      <c r="H18" s="138"/>
      <c r="I18" s="134" t="s">
        <v>34</v>
      </c>
      <c r="J18" s="34" t="str">
        <f>'Rekapitulace stavby'!AN14</f>
        <v>Vyplň údaj</v>
      </c>
      <c r="K18" s="40"/>
      <c r="L18" s="13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4" t="s">
        <v>38</v>
      </c>
      <c r="E20" s="40"/>
      <c r="F20" s="40"/>
      <c r="G20" s="40"/>
      <c r="H20" s="40"/>
      <c r="I20" s="134" t="s">
        <v>31</v>
      </c>
      <c r="J20" s="138" t="s">
        <v>39</v>
      </c>
      <c r="K20" s="40"/>
      <c r="L20" s="13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8" t="s">
        <v>40</v>
      </c>
      <c r="F21" s="40"/>
      <c r="G21" s="40"/>
      <c r="H21" s="40"/>
      <c r="I21" s="134" t="s">
        <v>34</v>
      </c>
      <c r="J21" s="138" t="s">
        <v>35</v>
      </c>
      <c r="K21" s="40"/>
      <c r="L21" s="13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4" t="s">
        <v>42</v>
      </c>
      <c r="E23" s="40"/>
      <c r="F23" s="40"/>
      <c r="G23" s="40"/>
      <c r="H23" s="40"/>
      <c r="I23" s="134" t="s">
        <v>31</v>
      </c>
      <c r="J23" s="138" t="s">
        <v>43</v>
      </c>
      <c r="K23" s="40"/>
      <c r="L23" s="13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8" t="s">
        <v>44</v>
      </c>
      <c r="F24" s="40"/>
      <c r="G24" s="40"/>
      <c r="H24" s="40"/>
      <c r="I24" s="134" t="s">
        <v>34</v>
      </c>
      <c r="J24" s="138" t="s">
        <v>35</v>
      </c>
      <c r="K24" s="40"/>
      <c r="L24" s="13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4" t="s">
        <v>45</v>
      </c>
      <c r="E26" s="40"/>
      <c r="F26" s="40"/>
      <c r="G26" s="40"/>
      <c r="H26" s="40"/>
      <c r="I26" s="40"/>
      <c r="J26" s="40"/>
      <c r="K26" s="40"/>
      <c r="L26" s="13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47.25" customHeight="1">
      <c r="A27" s="140"/>
      <c r="B27" s="141"/>
      <c r="C27" s="140"/>
      <c r="D27" s="140"/>
      <c r="E27" s="142" t="s">
        <v>46</v>
      </c>
      <c r="F27" s="142"/>
      <c r="G27" s="142"/>
      <c r="H27" s="142"/>
      <c r="I27" s="140"/>
      <c r="J27" s="140"/>
      <c r="K27" s="140"/>
      <c r="L27" s="143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4"/>
      <c r="E29" s="144"/>
      <c r="F29" s="144"/>
      <c r="G29" s="144"/>
      <c r="H29" s="144"/>
      <c r="I29" s="144"/>
      <c r="J29" s="144"/>
      <c r="K29" s="144"/>
      <c r="L29" s="136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5" t="s">
        <v>47</v>
      </c>
      <c r="E30" s="40"/>
      <c r="F30" s="40"/>
      <c r="G30" s="40"/>
      <c r="H30" s="40"/>
      <c r="I30" s="40"/>
      <c r="J30" s="146">
        <f>ROUND(J87, 2)</f>
        <v>0</v>
      </c>
      <c r="K30" s="40"/>
      <c r="L30" s="13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4"/>
      <c r="E31" s="144"/>
      <c r="F31" s="144"/>
      <c r="G31" s="144"/>
      <c r="H31" s="144"/>
      <c r="I31" s="144"/>
      <c r="J31" s="144"/>
      <c r="K31" s="144"/>
      <c r="L31" s="13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7" t="s">
        <v>49</v>
      </c>
      <c r="G32" s="40"/>
      <c r="H32" s="40"/>
      <c r="I32" s="147" t="s">
        <v>48</v>
      </c>
      <c r="J32" s="147" t="s">
        <v>50</v>
      </c>
      <c r="K32" s="40"/>
      <c r="L32" s="13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8" t="s">
        <v>51</v>
      </c>
      <c r="E33" s="134" t="s">
        <v>52</v>
      </c>
      <c r="F33" s="149">
        <f>ROUND((SUM(BE87:BE138)),  2)</f>
        <v>0</v>
      </c>
      <c r="G33" s="40"/>
      <c r="H33" s="40"/>
      <c r="I33" s="150">
        <v>0.20999999999999999</v>
      </c>
      <c r="J33" s="149">
        <f>ROUND(((SUM(BE87:BE138))*I33),  2)</f>
        <v>0</v>
      </c>
      <c r="K33" s="40"/>
      <c r="L33" s="13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4" t="s">
        <v>53</v>
      </c>
      <c r="F34" s="149">
        <f>ROUND((SUM(BF87:BF138)),  2)</f>
        <v>0</v>
      </c>
      <c r="G34" s="40"/>
      <c r="H34" s="40"/>
      <c r="I34" s="150">
        <v>0.12</v>
      </c>
      <c r="J34" s="149">
        <f>ROUND(((SUM(BF87:BF138))*I34),  2)</f>
        <v>0</v>
      </c>
      <c r="K34" s="40"/>
      <c r="L34" s="13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4" t="s">
        <v>54</v>
      </c>
      <c r="F35" s="149">
        <f>ROUND((SUM(BG87:BG138)),  2)</f>
        <v>0</v>
      </c>
      <c r="G35" s="40"/>
      <c r="H35" s="40"/>
      <c r="I35" s="150">
        <v>0.20999999999999999</v>
      </c>
      <c r="J35" s="149">
        <f>0</f>
        <v>0</v>
      </c>
      <c r="K35" s="40"/>
      <c r="L35" s="13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4" t="s">
        <v>55</v>
      </c>
      <c r="F36" s="149">
        <f>ROUND((SUM(BH87:BH138)),  2)</f>
        <v>0</v>
      </c>
      <c r="G36" s="40"/>
      <c r="H36" s="40"/>
      <c r="I36" s="150">
        <v>0.12</v>
      </c>
      <c r="J36" s="149">
        <f>0</f>
        <v>0</v>
      </c>
      <c r="K36" s="40"/>
      <c r="L36" s="13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4" t="s">
        <v>56</v>
      </c>
      <c r="F37" s="149">
        <f>ROUND((SUM(BI87:BI138)),  2)</f>
        <v>0</v>
      </c>
      <c r="G37" s="40"/>
      <c r="H37" s="40"/>
      <c r="I37" s="150">
        <v>0</v>
      </c>
      <c r="J37" s="149">
        <f>0</f>
        <v>0</v>
      </c>
      <c r="K37" s="40"/>
      <c r="L37" s="13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1"/>
      <c r="D39" s="152" t="s">
        <v>57</v>
      </c>
      <c r="E39" s="153"/>
      <c r="F39" s="153"/>
      <c r="G39" s="154" t="s">
        <v>58</v>
      </c>
      <c r="H39" s="155" t="s">
        <v>59</v>
      </c>
      <c r="I39" s="153"/>
      <c r="J39" s="156">
        <f>SUM(J30:J37)</f>
        <v>0</v>
      </c>
      <c r="K39" s="157"/>
      <c r="L39" s="13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8"/>
      <c r="C40" s="159"/>
      <c r="D40" s="159"/>
      <c r="E40" s="159"/>
      <c r="F40" s="159"/>
      <c r="G40" s="159"/>
      <c r="H40" s="159"/>
      <c r="I40" s="159"/>
      <c r="J40" s="159"/>
      <c r="K40" s="159"/>
      <c r="L40" s="13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0"/>
      <c r="C44" s="161"/>
      <c r="D44" s="161"/>
      <c r="E44" s="161"/>
      <c r="F44" s="161"/>
      <c r="G44" s="161"/>
      <c r="H44" s="161"/>
      <c r="I44" s="161"/>
      <c r="J44" s="161"/>
      <c r="K44" s="161"/>
      <c r="L44" s="136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4" t="s">
        <v>100</v>
      </c>
      <c r="D45" s="42"/>
      <c r="E45" s="42"/>
      <c r="F45" s="42"/>
      <c r="G45" s="42"/>
      <c r="H45" s="42"/>
      <c r="I45" s="42"/>
      <c r="J45" s="42"/>
      <c r="K45" s="42"/>
      <c r="L45" s="136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3" t="s">
        <v>16</v>
      </c>
      <c r="D47" s="42"/>
      <c r="E47" s="42"/>
      <c r="F47" s="42"/>
      <c r="G47" s="42"/>
      <c r="H47" s="42"/>
      <c r="I47" s="42"/>
      <c r="J47" s="42"/>
      <c r="K47" s="42"/>
      <c r="L47" s="13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16.5" customHeight="1">
      <c r="A48" s="40"/>
      <c r="B48" s="41"/>
      <c r="C48" s="42"/>
      <c r="D48" s="42"/>
      <c r="E48" s="162" t="str">
        <f>E7</f>
        <v>Parkovací stání Mařatkova, Praha 12</v>
      </c>
      <c r="F48" s="33"/>
      <c r="G48" s="33"/>
      <c r="H48" s="33"/>
      <c r="I48" s="42"/>
      <c r="J48" s="42"/>
      <c r="K48" s="42"/>
      <c r="L48" s="13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3" t="s">
        <v>98</v>
      </c>
      <c r="D49" s="42"/>
      <c r="E49" s="42"/>
      <c r="F49" s="42"/>
      <c r="G49" s="42"/>
      <c r="H49" s="42"/>
      <c r="I49" s="42"/>
      <c r="J49" s="42"/>
      <c r="K49" s="42"/>
      <c r="L49" s="13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VRN - Vedlejší rozpočtové náklady</v>
      </c>
      <c r="F50" s="42"/>
      <c r="G50" s="42"/>
      <c r="H50" s="42"/>
      <c r="I50" s="42"/>
      <c r="J50" s="42"/>
      <c r="K50" s="42"/>
      <c r="L50" s="13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6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3" t="s">
        <v>22</v>
      </c>
      <c r="D52" s="42"/>
      <c r="E52" s="42"/>
      <c r="F52" s="28" t="str">
        <f>F12</f>
        <v>Praha 12</v>
      </c>
      <c r="G52" s="42"/>
      <c r="H52" s="42"/>
      <c r="I52" s="33" t="s">
        <v>24</v>
      </c>
      <c r="J52" s="74" t="str">
        <f>IF(J12="","",J12)</f>
        <v>8. 4. 2025</v>
      </c>
      <c r="K52" s="42"/>
      <c r="L52" s="13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25.65" customHeight="1">
      <c r="A54" s="40"/>
      <c r="B54" s="41"/>
      <c r="C54" s="33" t="s">
        <v>30</v>
      </c>
      <c r="D54" s="42"/>
      <c r="E54" s="42"/>
      <c r="F54" s="28" t="str">
        <f>E15</f>
        <v>Městská část Praha 12, Gen. Šišky 2375/6, 143 00</v>
      </c>
      <c r="G54" s="42"/>
      <c r="H54" s="42"/>
      <c r="I54" s="33" t="s">
        <v>38</v>
      </c>
      <c r="J54" s="38" t="str">
        <f>E21</f>
        <v>Ing. arch. Martin Jirovský Ph.D, MBA</v>
      </c>
      <c r="K54" s="42"/>
      <c r="L54" s="13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40.05" customHeight="1">
      <c r="A55" s="40"/>
      <c r="B55" s="41"/>
      <c r="C55" s="33" t="s">
        <v>36</v>
      </c>
      <c r="D55" s="42"/>
      <c r="E55" s="42"/>
      <c r="F55" s="28" t="str">
        <f>IF(E18="","",E18)</f>
        <v>Vyplň údaj</v>
      </c>
      <c r="G55" s="42"/>
      <c r="H55" s="42"/>
      <c r="I55" s="33" t="s">
        <v>42</v>
      </c>
      <c r="J55" s="38" t="str">
        <f>E24</f>
        <v>Ateliér M.A.A.T. s.r.o.; Petra Stejskalová</v>
      </c>
      <c r="K55" s="42"/>
      <c r="L55" s="13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63" t="s">
        <v>101</v>
      </c>
      <c r="D57" s="164"/>
      <c r="E57" s="164"/>
      <c r="F57" s="164"/>
      <c r="G57" s="164"/>
      <c r="H57" s="164"/>
      <c r="I57" s="164"/>
      <c r="J57" s="165" t="s">
        <v>102</v>
      </c>
      <c r="K57" s="164"/>
      <c r="L57" s="13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6" t="s">
        <v>79</v>
      </c>
      <c r="D59" s="42"/>
      <c r="E59" s="42"/>
      <c r="F59" s="42"/>
      <c r="G59" s="42"/>
      <c r="H59" s="42"/>
      <c r="I59" s="42"/>
      <c r="J59" s="104">
        <f>J87</f>
        <v>0</v>
      </c>
      <c r="K59" s="42"/>
      <c r="L59" s="13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8" t="s">
        <v>103</v>
      </c>
    </row>
    <row r="60" s="9" customFormat="1" ht="24.96" customHeight="1">
      <c r="A60" s="9"/>
      <c r="B60" s="167"/>
      <c r="C60" s="168"/>
      <c r="D60" s="169" t="s">
        <v>104</v>
      </c>
      <c r="E60" s="170"/>
      <c r="F60" s="170"/>
      <c r="G60" s="170"/>
      <c r="H60" s="170"/>
      <c r="I60" s="170"/>
      <c r="J60" s="171">
        <f>J88</f>
        <v>0</v>
      </c>
      <c r="K60" s="168"/>
      <c r="L60" s="17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3"/>
      <c r="C61" s="174"/>
      <c r="D61" s="175" t="s">
        <v>110</v>
      </c>
      <c r="E61" s="176"/>
      <c r="F61" s="176"/>
      <c r="G61" s="176"/>
      <c r="H61" s="176"/>
      <c r="I61" s="176"/>
      <c r="J61" s="177">
        <f>J89</f>
        <v>0</v>
      </c>
      <c r="K61" s="174"/>
      <c r="L61" s="178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9" customFormat="1" ht="24.96" customHeight="1">
      <c r="A62" s="9"/>
      <c r="B62" s="167"/>
      <c r="C62" s="168"/>
      <c r="D62" s="169" t="s">
        <v>747</v>
      </c>
      <c r="E62" s="170"/>
      <c r="F62" s="170"/>
      <c r="G62" s="170"/>
      <c r="H62" s="170"/>
      <c r="I62" s="170"/>
      <c r="J62" s="171">
        <f>J92</f>
        <v>0</v>
      </c>
      <c r="K62" s="168"/>
      <c r="L62" s="172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</row>
    <row r="63" s="10" customFormat="1" ht="19.92" customHeight="1">
      <c r="A63" s="10"/>
      <c r="B63" s="173"/>
      <c r="C63" s="174"/>
      <c r="D63" s="175" t="s">
        <v>748</v>
      </c>
      <c r="E63" s="176"/>
      <c r="F63" s="176"/>
      <c r="G63" s="176"/>
      <c r="H63" s="176"/>
      <c r="I63" s="176"/>
      <c r="J63" s="177">
        <f>J93</f>
        <v>0</v>
      </c>
      <c r="K63" s="174"/>
      <c r="L63" s="178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3"/>
      <c r="C64" s="174"/>
      <c r="D64" s="175" t="s">
        <v>749</v>
      </c>
      <c r="E64" s="176"/>
      <c r="F64" s="176"/>
      <c r="G64" s="176"/>
      <c r="H64" s="176"/>
      <c r="I64" s="176"/>
      <c r="J64" s="177">
        <f>J112</f>
        <v>0</v>
      </c>
      <c r="K64" s="174"/>
      <c r="L64" s="178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73"/>
      <c r="C65" s="174"/>
      <c r="D65" s="175" t="s">
        <v>750</v>
      </c>
      <c r="E65" s="176"/>
      <c r="F65" s="176"/>
      <c r="G65" s="176"/>
      <c r="H65" s="176"/>
      <c r="I65" s="176"/>
      <c r="J65" s="177">
        <f>J116</f>
        <v>0</v>
      </c>
      <c r="K65" s="174"/>
      <c r="L65" s="178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73"/>
      <c r="C66" s="174"/>
      <c r="D66" s="175" t="s">
        <v>751</v>
      </c>
      <c r="E66" s="176"/>
      <c r="F66" s="176"/>
      <c r="G66" s="176"/>
      <c r="H66" s="176"/>
      <c r="I66" s="176"/>
      <c r="J66" s="177">
        <f>J119</f>
        <v>0</v>
      </c>
      <c r="K66" s="174"/>
      <c r="L66" s="178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73"/>
      <c r="C67" s="174"/>
      <c r="D67" s="175" t="s">
        <v>752</v>
      </c>
      <c r="E67" s="176"/>
      <c r="F67" s="176"/>
      <c r="G67" s="176"/>
      <c r="H67" s="176"/>
      <c r="I67" s="176"/>
      <c r="J67" s="177">
        <f>J129</f>
        <v>0</v>
      </c>
      <c r="K67" s="174"/>
      <c r="L67" s="178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2" customFormat="1" ht="21.84" customHeight="1">
      <c r="A68" s="40"/>
      <c r="B68" s="41"/>
      <c r="C68" s="42"/>
      <c r="D68" s="42"/>
      <c r="E68" s="42"/>
      <c r="F68" s="42"/>
      <c r="G68" s="42"/>
      <c r="H68" s="42"/>
      <c r="I68" s="42"/>
      <c r="J68" s="42"/>
      <c r="K68" s="42"/>
      <c r="L68" s="136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</row>
    <row r="69" s="2" customFormat="1" ht="6.96" customHeight="1">
      <c r="A69" s="40"/>
      <c r="B69" s="61"/>
      <c r="C69" s="62"/>
      <c r="D69" s="62"/>
      <c r="E69" s="62"/>
      <c r="F69" s="62"/>
      <c r="G69" s="62"/>
      <c r="H69" s="62"/>
      <c r="I69" s="62"/>
      <c r="J69" s="62"/>
      <c r="K69" s="62"/>
      <c r="L69" s="136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</row>
    <row r="73" s="2" customFormat="1" ht="6.96" customHeight="1">
      <c r="A73" s="40"/>
      <c r="B73" s="63"/>
      <c r="C73" s="64"/>
      <c r="D73" s="64"/>
      <c r="E73" s="64"/>
      <c r="F73" s="64"/>
      <c r="G73" s="64"/>
      <c r="H73" s="64"/>
      <c r="I73" s="64"/>
      <c r="J73" s="64"/>
      <c r="K73" s="64"/>
      <c r="L73" s="136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2" customFormat="1" ht="24.96" customHeight="1">
      <c r="A74" s="40"/>
      <c r="B74" s="41"/>
      <c r="C74" s="24" t="s">
        <v>113</v>
      </c>
      <c r="D74" s="42"/>
      <c r="E74" s="42"/>
      <c r="F74" s="42"/>
      <c r="G74" s="42"/>
      <c r="H74" s="42"/>
      <c r="I74" s="42"/>
      <c r="J74" s="42"/>
      <c r="K74" s="42"/>
      <c r="L74" s="136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6.96" customHeight="1">
      <c r="A75" s="40"/>
      <c r="B75" s="41"/>
      <c r="C75" s="42"/>
      <c r="D75" s="42"/>
      <c r="E75" s="42"/>
      <c r="F75" s="42"/>
      <c r="G75" s="42"/>
      <c r="H75" s="42"/>
      <c r="I75" s="42"/>
      <c r="J75" s="42"/>
      <c r="K75" s="42"/>
      <c r="L75" s="136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12" customHeight="1">
      <c r="A76" s="40"/>
      <c r="B76" s="41"/>
      <c r="C76" s="33" t="s">
        <v>16</v>
      </c>
      <c r="D76" s="42"/>
      <c r="E76" s="42"/>
      <c r="F76" s="42"/>
      <c r="G76" s="42"/>
      <c r="H76" s="42"/>
      <c r="I76" s="42"/>
      <c r="J76" s="42"/>
      <c r="K76" s="42"/>
      <c r="L76" s="136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16.5" customHeight="1">
      <c r="A77" s="40"/>
      <c r="B77" s="41"/>
      <c r="C77" s="42"/>
      <c r="D77" s="42"/>
      <c r="E77" s="162" t="str">
        <f>E7</f>
        <v>Parkovací stání Mařatkova, Praha 12</v>
      </c>
      <c r="F77" s="33"/>
      <c r="G77" s="33"/>
      <c r="H77" s="33"/>
      <c r="I77" s="42"/>
      <c r="J77" s="42"/>
      <c r="K77" s="42"/>
      <c r="L77" s="13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12" customHeight="1">
      <c r="A78" s="40"/>
      <c r="B78" s="41"/>
      <c r="C78" s="33" t="s">
        <v>98</v>
      </c>
      <c r="D78" s="42"/>
      <c r="E78" s="42"/>
      <c r="F78" s="42"/>
      <c r="G78" s="42"/>
      <c r="H78" s="42"/>
      <c r="I78" s="42"/>
      <c r="J78" s="42"/>
      <c r="K78" s="42"/>
      <c r="L78" s="13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16.5" customHeight="1">
      <c r="A79" s="40"/>
      <c r="B79" s="41"/>
      <c r="C79" s="42"/>
      <c r="D79" s="42"/>
      <c r="E79" s="71" t="str">
        <f>E9</f>
        <v>VRN - Vedlejší rozpočtové náklady</v>
      </c>
      <c r="F79" s="42"/>
      <c r="G79" s="42"/>
      <c r="H79" s="42"/>
      <c r="I79" s="42"/>
      <c r="J79" s="42"/>
      <c r="K79" s="42"/>
      <c r="L79" s="13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6.96" customHeight="1">
      <c r="A80" s="40"/>
      <c r="B80" s="41"/>
      <c r="C80" s="42"/>
      <c r="D80" s="42"/>
      <c r="E80" s="42"/>
      <c r="F80" s="42"/>
      <c r="G80" s="42"/>
      <c r="H80" s="42"/>
      <c r="I80" s="42"/>
      <c r="J80" s="42"/>
      <c r="K80" s="42"/>
      <c r="L80" s="13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12" customHeight="1">
      <c r="A81" s="40"/>
      <c r="B81" s="41"/>
      <c r="C81" s="33" t="s">
        <v>22</v>
      </c>
      <c r="D81" s="42"/>
      <c r="E81" s="42"/>
      <c r="F81" s="28" t="str">
        <f>F12</f>
        <v>Praha 12</v>
      </c>
      <c r="G81" s="42"/>
      <c r="H81" s="42"/>
      <c r="I81" s="33" t="s">
        <v>24</v>
      </c>
      <c r="J81" s="74" t="str">
        <f>IF(J12="","",J12)</f>
        <v>8. 4. 2025</v>
      </c>
      <c r="K81" s="42"/>
      <c r="L81" s="136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6.96" customHeight="1">
      <c r="A82" s="40"/>
      <c r="B82" s="41"/>
      <c r="C82" s="42"/>
      <c r="D82" s="42"/>
      <c r="E82" s="42"/>
      <c r="F82" s="42"/>
      <c r="G82" s="42"/>
      <c r="H82" s="42"/>
      <c r="I82" s="42"/>
      <c r="J82" s="42"/>
      <c r="K82" s="42"/>
      <c r="L82" s="136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25.65" customHeight="1">
      <c r="A83" s="40"/>
      <c r="B83" s="41"/>
      <c r="C83" s="33" t="s">
        <v>30</v>
      </c>
      <c r="D83" s="42"/>
      <c r="E83" s="42"/>
      <c r="F83" s="28" t="str">
        <f>E15</f>
        <v>Městská část Praha 12, Gen. Šišky 2375/6, 143 00</v>
      </c>
      <c r="G83" s="42"/>
      <c r="H83" s="42"/>
      <c r="I83" s="33" t="s">
        <v>38</v>
      </c>
      <c r="J83" s="38" t="str">
        <f>E21</f>
        <v>Ing. arch. Martin Jirovský Ph.D, MBA</v>
      </c>
      <c r="K83" s="42"/>
      <c r="L83" s="136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40.05" customHeight="1">
      <c r="A84" s="40"/>
      <c r="B84" s="41"/>
      <c r="C84" s="33" t="s">
        <v>36</v>
      </c>
      <c r="D84" s="42"/>
      <c r="E84" s="42"/>
      <c r="F84" s="28" t="str">
        <f>IF(E18="","",E18)</f>
        <v>Vyplň údaj</v>
      </c>
      <c r="G84" s="42"/>
      <c r="H84" s="42"/>
      <c r="I84" s="33" t="s">
        <v>42</v>
      </c>
      <c r="J84" s="38" t="str">
        <f>E24</f>
        <v>Ateliér M.A.A.T. s.r.o.; Petra Stejskalová</v>
      </c>
      <c r="K84" s="42"/>
      <c r="L84" s="136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2" customFormat="1" ht="10.32" customHeight="1">
      <c r="A85" s="40"/>
      <c r="B85" s="41"/>
      <c r="C85" s="42"/>
      <c r="D85" s="42"/>
      <c r="E85" s="42"/>
      <c r="F85" s="42"/>
      <c r="G85" s="42"/>
      <c r="H85" s="42"/>
      <c r="I85" s="42"/>
      <c r="J85" s="42"/>
      <c r="K85" s="42"/>
      <c r="L85" s="136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11" customFormat="1" ht="29.28" customHeight="1">
      <c r="A86" s="179"/>
      <c r="B86" s="180"/>
      <c r="C86" s="181" t="s">
        <v>114</v>
      </c>
      <c r="D86" s="182" t="s">
        <v>66</v>
      </c>
      <c r="E86" s="182" t="s">
        <v>62</v>
      </c>
      <c r="F86" s="182" t="s">
        <v>63</v>
      </c>
      <c r="G86" s="182" t="s">
        <v>115</v>
      </c>
      <c r="H86" s="182" t="s">
        <v>116</v>
      </c>
      <c r="I86" s="182" t="s">
        <v>117</v>
      </c>
      <c r="J86" s="182" t="s">
        <v>102</v>
      </c>
      <c r="K86" s="183" t="s">
        <v>118</v>
      </c>
      <c r="L86" s="184"/>
      <c r="M86" s="94" t="s">
        <v>35</v>
      </c>
      <c r="N86" s="95" t="s">
        <v>51</v>
      </c>
      <c r="O86" s="95" t="s">
        <v>119</v>
      </c>
      <c r="P86" s="95" t="s">
        <v>120</v>
      </c>
      <c r="Q86" s="95" t="s">
        <v>121</v>
      </c>
      <c r="R86" s="95" t="s">
        <v>122</v>
      </c>
      <c r="S86" s="95" t="s">
        <v>123</v>
      </c>
      <c r="T86" s="96" t="s">
        <v>124</v>
      </c>
      <c r="U86" s="179"/>
      <c r="V86" s="179"/>
      <c r="W86" s="179"/>
      <c r="X86" s="179"/>
      <c r="Y86" s="179"/>
      <c r="Z86" s="179"/>
      <c r="AA86" s="179"/>
      <c r="AB86" s="179"/>
      <c r="AC86" s="179"/>
      <c r="AD86" s="179"/>
      <c r="AE86" s="179"/>
    </row>
    <row r="87" s="2" customFormat="1" ht="22.8" customHeight="1">
      <c r="A87" s="40"/>
      <c r="B87" s="41"/>
      <c r="C87" s="101" t="s">
        <v>125</v>
      </c>
      <c r="D87" s="42"/>
      <c r="E87" s="42"/>
      <c r="F87" s="42"/>
      <c r="G87" s="42"/>
      <c r="H87" s="42"/>
      <c r="I87" s="42"/>
      <c r="J87" s="185">
        <f>BK87</f>
        <v>0</v>
      </c>
      <c r="K87" s="42"/>
      <c r="L87" s="46"/>
      <c r="M87" s="97"/>
      <c r="N87" s="186"/>
      <c r="O87" s="98"/>
      <c r="P87" s="187">
        <f>P88+P92</f>
        <v>0</v>
      </c>
      <c r="Q87" s="98"/>
      <c r="R87" s="187">
        <f>R88+R92</f>
        <v>0</v>
      </c>
      <c r="S87" s="98"/>
      <c r="T87" s="188">
        <f>T88+T92</f>
        <v>0.01</v>
      </c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T87" s="18" t="s">
        <v>80</v>
      </c>
      <c r="AU87" s="18" t="s">
        <v>103</v>
      </c>
      <c r="BK87" s="189">
        <f>BK88+BK92</f>
        <v>0</v>
      </c>
    </row>
    <row r="88" s="12" customFormat="1" ht="25.92" customHeight="1">
      <c r="A88" s="12"/>
      <c r="B88" s="190"/>
      <c r="C88" s="191"/>
      <c r="D88" s="192" t="s">
        <v>80</v>
      </c>
      <c r="E88" s="193" t="s">
        <v>126</v>
      </c>
      <c r="F88" s="193" t="s">
        <v>127</v>
      </c>
      <c r="G88" s="191"/>
      <c r="H88" s="191"/>
      <c r="I88" s="194"/>
      <c r="J88" s="195">
        <f>BK88</f>
        <v>0</v>
      </c>
      <c r="K88" s="191"/>
      <c r="L88" s="196"/>
      <c r="M88" s="197"/>
      <c r="N88" s="198"/>
      <c r="O88" s="198"/>
      <c r="P88" s="199">
        <f>P89</f>
        <v>0</v>
      </c>
      <c r="Q88" s="198"/>
      <c r="R88" s="199">
        <f>R89</f>
        <v>0</v>
      </c>
      <c r="S88" s="198"/>
      <c r="T88" s="200">
        <f>T89</f>
        <v>0.01</v>
      </c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R88" s="201" t="s">
        <v>89</v>
      </c>
      <c r="AT88" s="202" t="s">
        <v>80</v>
      </c>
      <c r="AU88" s="202" t="s">
        <v>81</v>
      </c>
      <c r="AY88" s="201" t="s">
        <v>128</v>
      </c>
      <c r="BK88" s="203">
        <f>BK89</f>
        <v>0</v>
      </c>
    </row>
    <row r="89" s="12" customFormat="1" ht="22.8" customHeight="1">
      <c r="A89" s="12"/>
      <c r="B89" s="190"/>
      <c r="C89" s="191"/>
      <c r="D89" s="192" t="s">
        <v>80</v>
      </c>
      <c r="E89" s="204" t="s">
        <v>189</v>
      </c>
      <c r="F89" s="204" t="s">
        <v>425</v>
      </c>
      <c r="G89" s="191"/>
      <c r="H89" s="191"/>
      <c r="I89" s="194"/>
      <c r="J89" s="205">
        <f>BK89</f>
        <v>0</v>
      </c>
      <c r="K89" s="191"/>
      <c r="L89" s="196"/>
      <c r="M89" s="197"/>
      <c r="N89" s="198"/>
      <c r="O89" s="198"/>
      <c r="P89" s="199">
        <f>SUM(P90:P91)</f>
        <v>0</v>
      </c>
      <c r="Q89" s="198"/>
      <c r="R89" s="199">
        <f>SUM(R90:R91)</f>
        <v>0</v>
      </c>
      <c r="S89" s="198"/>
      <c r="T89" s="200">
        <f>SUM(T90:T91)</f>
        <v>0.01</v>
      </c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R89" s="201" t="s">
        <v>89</v>
      </c>
      <c r="AT89" s="202" t="s">
        <v>80</v>
      </c>
      <c r="AU89" s="202" t="s">
        <v>89</v>
      </c>
      <c r="AY89" s="201" t="s">
        <v>128</v>
      </c>
      <c r="BK89" s="203">
        <f>SUM(BK90:BK91)</f>
        <v>0</v>
      </c>
    </row>
    <row r="90" s="2" customFormat="1" ht="21.75" customHeight="1">
      <c r="A90" s="40"/>
      <c r="B90" s="41"/>
      <c r="C90" s="206" t="s">
        <v>89</v>
      </c>
      <c r="D90" s="206" t="s">
        <v>130</v>
      </c>
      <c r="E90" s="207" t="s">
        <v>753</v>
      </c>
      <c r="F90" s="208" t="s">
        <v>754</v>
      </c>
      <c r="G90" s="209" t="s">
        <v>755</v>
      </c>
      <c r="H90" s="210">
        <v>1</v>
      </c>
      <c r="I90" s="211"/>
      <c r="J90" s="212">
        <f>ROUND(I90*H90,2)</f>
        <v>0</v>
      </c>
      <c r="K90" s="208" t="s">
        <v>35</v>
      </c>
      <c r="L90" s="46"/>
      <c r="M90" s="213" t="s">
        <v>35</v>
      </c>
      <c r="N90" s="214" t="s">
        <v>52</v>
      </c>
      <c r="O90" s="86"/>
      <c r="P90" s="215">
        <f>O90*H90</f>
        <v>0</v>
      </c>
      <c r="Q90" s="215">
        <v>0</v>
      </c>
      <c r="R90" s="215">
        <f>Q90*H90</f>
        <v>0</v>
      </c>
      <c r="S90" s="215">
        <v>0.01</v>
      </c>
      <c r="T90" s="216">
        <f>S90*H90</f>
        <v>0.01</v>
      </c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R90" s="217" t="s">
        <v>135</v>
      </c>
      <c r="AT90" s="217" t="s">
        <v>130</v>
      </c>
      <c r="AU90" s="217" t="s">
        <v>21</v>
      </c>
      <c r="AY90" s="18" t="s">
        <v>128</v>
      </c>
      <c r="BE90" s="218">
        <f>IF(N90="základní",J90,0)</f>
        <v>0</v>
      </c>
      <c r="BF90" s="218">
        <f>IF(N90="snížená",J90,0)</f>
        <v>0</v>
      </c>
      <c r="BG90" s="218">
        <f>IF(N90="zákl. přenesená",J90,0)</f>
        <v>0</v>
      </c>
      <c r="BH90" s="218">
        <f>IF(N90="sníž. přenesená",J90,0)</f>
        <v>0</v>
      </c>
      <c r="BI90" s="218">
        <f>IF(N90="nulová",J90,0)</f>
        <v>0</v>
      </c>
      <c r="BJ90" s="18" t="s">
        <v>89</v>
      </c>
      <c r="BK90" s="218">
        <f>ROUND(I90*H90,2)</f>
        <v>0</v>
      </c>
      <c r="BL90" s="18" t="s">
        <v>135</v>
      </c>
      <c r="BM90" s="217" t="s">
        <v>756</v>
      </c>
    </row>
    <row r="91" s="2" customFormat="1">
      <c r="A91" s="40"/>
      <c r="B91" s="41"/>
      <c r="C91" s="42"/>
      <c r="D91" s="226" t="s">
        <v>200</v>
      </c>
      <c r="E91" s="42"/>
      <c r="F91" s="247" t="s">
        <v>757</v>
      </c>
      <c r="G91" s="42"/>
      <c r="H91" s="42"/>
      <c r="I91" s="221"/>
      <c r="J91" s="42"/>
      <c r="K91" s="42"/>
      <c r="L91" s="46"/>
      <c r="M91" s="222"/>
      <c r="N91" s="223"/>
      <c r="O91" s="86"/>
      <c r="P91" s="86"/>
      <c r="Q91" s="86"/>
      <c r="R91" s="86"/>
      <c r="S91" s="86"/>
      <c r="T91" s="87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T91" s="18" t="s">
        <v>200</v>
      </c>
      <c r="AU91" s="18" t="s">
        <v>21</v>
      </c>
    </row>
    <row r="92" s="12" customFormat="1" ht="25.92" customHeight="1">
      <c r="A92" s="12"/>
      <c r="B92" s="190"/>
      <c r="C92" s="191"/>
      <c r="D92" s="192" t="s">
        <v>80</v>
      </c>
      <c r="E92" s="193" t="s">
        <v>94</v>
      </c>
      <c r="F92" s="193" t="s">
        <v>95</v>
      </c>
      <c r="G92" s="191"/>
      <c r="H92" s="191"/>
      <c r="I92" s="194"/>
      <c r="J92" s="195">
        <f>BK92</f>
        <v>0</v>
      </c>
      <c r="K92" s="191"/>
      <c r="L92" s="196"/>
      <c r="M92" s="197"/>
      <c r="N92" s="198"/>
      <c r="O92" s="198"/>
      <c r="P92" s="199">
        <f>P93+P112+P116+P119+P129</f>
        <v>0</v>
      </c>
      <c r="Q92" s="198"/>
      <c r="R92" s="199">
        <f>R93+R112+R116+R119+R129</f>
        <v>0</v>
      </c>
      <c r="S92" s="198"/>
      <c r="T92" s="200">
        <f>T93+T112+T116+T119+T129</f>
        <v>0</v>
      </c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R92" s="201" t="s">
        <v>158</v>
      </c>
      <c r="AT92" s="202" t="s">
        <v>80</v>
      </c>
      <c r="AU92" s="202" t="s">
        <v>81</v>
      </c>
      <c r="AY92" s="201" t="s">
        <v>128</v>
      </c>
      <c r="BK92" s="203">
        <f>BK93+BK112+BK116+BK119+BK129</f>
        <v>0</v>
      </c>
    </row>
    <row r="93" s="12" customFormat="1" ht="22.8" customHeight="1">
      <c r="A93" s="12"/>
      <c r="B93" s="190"/>
      <c r="C93" s="191"/>
      <c r="D93" s="192" t="s">
        <v>80</v>
      </c>
      <c r="E93" s="204" t="s">
        <v>758</v>
      </c>
      <c r="F93" s="204" t="s">
        <v>759</v>
      </c>
      <c r="G93" s="191"/>
      <c r="H93" s="191"/>
      <c r="I93" s="194"/>
      <c r="J93" s="205">
        <f>BK93</f>
        <v>0</v>
      </c>
      <c r="K93" s="191"/>
      <c r="L93" s="196"/>
      <c r="M93" s="197"/>
      <c r="N93" s="198"/>
      <c r="O93" s="198"/>
      <c r="P93" s="199">
        <f>SUM(P94:P111)</f>
        <v>0</v>
      </c>
      <c r="Q93" s="198"/>
      <c r="R93" s="199">
        <f>SUM(R94:R111)</f>
        <v>0</v>
      </c>
      <c r="S93" s="198"/>
      <c r="T93" s="200">
        <f>SUM(T94:T111)</f>
        <v>0</v>
      </c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R93" s="201" t="s">
        <v>158</v>
      </c>
      <c r="AT93" s="202" t="s">
        <v>80</v>
      </c>
      <c r="AU93" s="202" t="s">
        <v>89</v>
      </c>
      <c r="AY93" s="201" t="s">
        <v>128</v>
      </c>
      <c r="BK93" s="203">
        <f>SUM(BK94:BK111)</f>
        <v>0</v>
      </c>
    </row>
    <row r="94" s="2" customFormat="1" ht="16.5" customHeight="1">
      <c r="A94" s="40"/>
      <c r="B94" s="41"/>
      <c r="C94" s="206" t="s">
        <v>21</v>
      </c>
      <c r="D94" s="206" t="s">
        <v>130</v>
      </c>
      <c r="E94" s="207" t="s">
        <v>760</v>
      </c>
      <c r="F94" s="208" t="s">
        <v>761</v>
      </c>
      <c r="G94" s="209" t="s">
        <v>755</v>
      </c>
      <c r="H94" s="210">
        <v>1</v>
      </c>
      <c r="I94" s="211"/>
      <c r="J94" s="212">
        <f>ROUND(I94*H94,2)</f>
        <v>0</v>
      </c>
      <c r="K94" s="208" t="s">
        <v>134</v>
      </c>
      <c r="L94" s="46"/>
      <c r="M94" s="213" t="s">
        <v>35</v>
      </c>
      <c r="N94" s="214" t="s">
        <v>52</v>
      </c>
      <c r="O94" s="86"/>
      <c r="P94" s="215">
        <f>O94*H94</f>
        <v>0</v>
      </c>
      <c r="Q94" s="215">
        <v>0</v>
      </c>
      <c r="R94" s="215">
        <f>Q94*H94</f>
        <v>0</v>
      </c>
      <c r="S94" s="215">
        <v>0</v>
      </c>
      <c r="T94" s="216">
        <f>S94*H94</f>
        <v>0</v>
      </c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R94" s="217" t="s">
        <v>135</v>
      </c>
      <c r="AT94" s="217" t="s">
        <v>130</v>
      </c>
      <c r="AU94" s="217" t="s">
        <v>21</v>
      </c>
      <c r="AY94" s="18" t="s">
        <v>128</v>
      </c>
      <c r="BE94" s="218">
        <f>IF(N94="základní",J94,0)</f>
        <v>0</v>
      </c>
      <c r="BF94" s="218">
        <f>IF(N94="snížená",J94,0)</f>
        <v>0</v>
      </c>
      <c r="BG94" s="218">
        <f>IF(N94="zákl. přenesená",J94,0)</f>
        <v>0</v>
      </c>
      <c r="BH94" s="218">
        <f>IF(N94="sníž. přenesená",J94,0)</f>
        <v>0</v>
      </c>
      <c r="BI94" s="218">
        <f>IF(N94="nulová",J94,0)</f>
        <v>0</v>
      </c>
      <c r="BJ94" s="18" t="s">
        <v>89</v>
      </c>
      <c r="BK94" s="218">
        <f>ROUND(I94*H94,2)</f>
        <v>0</v>
      </c>
      <c r="BL94" s="18" t="s">
        <v>135</v>
      </c>
      <c r="BM94" s="217" t="s">
        <v>762</v>
      </c>
    </row>
    <row r="95" s="2" customFormat="1">
      <c r="A95" s="40"/>
      <c r="B95" s="41"/>
      <c r="C95" s="42"/>
      <c r="D95" s="219" t="s">
        <v>137</v>
      </c>
      <c r="E95" s="42"/>
      <c r="F95" s="220" t="s">
        <v>763</v>
      </c>
      <c r="G95" s="42"/>
      <c r="H95" s="42"/>
      <c r="I95" s="221"/>
      <c r="J95" s="42"/>
      <c r="K95" s="42"/>
      <c r="L95" s="46"/>
      <c r="M95" s="222"/>
      <c r="N95" s="223"/>
      <c r="O95" s="86"/>
      <c r="P95" s="86"/>
      <c r="Q95" s="86"/>
      <c r="R95" s="86"/>
      <c r="S95" s="86"/>
      <c r="T95" s="87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T95" s="18" t="s">
        <v>137</v>
      </c>
      <c r="AU95" s="18" t="s">
        <v>21</v>
      </c>
    </row>
    <row r="96" s="2" customFormat="1">
      <c r="A96" s="40"/>
      <c r="B96" s="41"/>
      <c r="C96" s="42"/>
      <c r="D96" s="226" t="s">
        <v>200</v>
      </c>
      <c r="E96" s="42"/>
      <c r="F96" s="247" t="s">
        <v>764</v>
      </c>
      <c r="G96" s="42"/>
      <c r="H96" s="42"/>
      <c r="I96" s="221"/>
      <c r="J96" s="42"/>
      <c r="K96" s="42"/>
      <c r="L96" s="46"/>
      <c r="M96" s="222"/>
      <c r="N96" s="223"/>
      <c r="O96" s="86"/>
      <c r="P96" s="86"/>
      <c r="Q96" s="86"/>
      <c r="R96" s="86"/>
      <c r="S96" s="86"/>
      <c r="T96" s="87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T96" s="18" t="s">
        <v>200</v>
      </c>
      <c r="AU96" s="18" t="s">
        <v>21</v>
      </c>
    </row>
    <row r="97" s="2" customFormat="1" ht="16.5" customHeight="1">
      <c r="A97" s="40"/>
      <c r="B97" s="41"/>
      <c r="C97" s="206" t="s">
        <v>146</v>
      </c>
      <c r="D97" s="206" t="s">
        <v>130</v>
      </c>
      <c r="E97" s="207" t="s">
        <v>765</v>
      </c>
      <c r="F97" s="208" t="s">
        <v>766</v>
      </c>
      <c r="G97" s="209" t="s">
        <v>755</v>
      </c>
      <c r="H97" s="210">
        <v>1</v>
      </c>
      <c r="I97" s="211"/>
      <c r="J97" s="212">
        <f>ROUND(I97*H97,2)</f>
        <v>0</v>
      </c>
      <c r="K97" s="208" t="s">
        <v>134</v>
      </c>
      <c r="L97" s="46"/>
      <c r="M97" s="213" t="s">
        <v>35</v>
      </c>
      <c r="N97" s="214" t="s">
        <v>52</v>
      </c>
      <c r="O97" s="86"/>
      <c r="P97" s="215">
        <f>O97*H97</f>
        <v>0</v>
      </c>
      <c r="Q97" s="215">
        <v>0</v>
      </c>
      <c r="R97" s="215">
        <f>Q97*H97</f>
        <v>0</v>
      </c>
      <c r="S97" s="215">
        <v>0</v>
      </c>
      <c r="T97" s="216">
        <f>S97*H97</f>
        <v>0</v>
      </c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R97" s="217" t="s">
        <v>135</v>
      </c>
      <c r="AT97" s="217" t="s">
        <v>130</v>
      </c>
      <c r="AU97" s="217" t="s">
        <v>21</v>
      </c>
      <c r="AY97" s="18" t="s">
        <v>128</v>
      </c>
      <c r="BE97" s="218">
        <f>IF(N97="základní",J97,0)</f>
        <v>0</v>
      </c>
      <c r="BF97" s="218">
        <f>IF(N97="snížená",J97,0)</f>
        <v>0</v>
      </c>
      <c r="BG97" s="218">
        <f>IF(N97="zákl. přenesená",J97,0)</f>
        <v>0</v>
      </c>
      <c r="BH97" s="218">
        <f>IF(N97="sníž. přenesená",J97,0)</f>
        <v>0</v>
      </c>
      <c r="BI97" s="218">
        <f>IF(N97="nulová",J97,0)</f>
        <v>0</v>
      </c>
      <c r="BJ97" s="18" t="s">
        <v>89</v>
      </c>
      <c r="BK97" s="218">
        <f>ROUND(I97*H97,2)</f>
        <v>0</v>
      </c>
      <c r="BL97" s="18" t="s">
        <v>135</v>
      </c>
      <c r="BM97" s="217" t="s">
        <v>767</v>
      </c>
    </row>
    <row r="98" s="2" customFormat="1">
      <c r="A98" s="40"/>
      <c r="B98" s="41"/>
      <c r="C98" s="42"/>
      <c r="D98" s="219" t="s">
        <v>137</v>
      </c>
      <c r="E98" s="42"/>
      <c r="F98" s="220" t="s">
        <v>768</v>
      </c>
      <c r="G98" s="42"/>
      <c r="H98" s="42"/>
      <c r="I98" s="221"/>
      <c r="J98" s="42"/>
      <c r="K98" s="42"/>
      <c r="L98" s="46"/>
      <c r="M98" s="222"/>
      <c r="N98" s="223"/>
      <c r="O98" s="86"/>
      <c r="P98" s="86"/>
      <c r="Q98" s="86"/>
      <c r="R98" s="86"/>
      <c r="S98" s="86"/>
      <c r="T98" s="87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T98" s="18" t="s">
        <v>137</v>
      </c>
      <c r="AU98" s="18" t="s">
        <v>21</v>
      </c>
    </row>
    <row r="99" s="2" customFormat="1">
      <c r="A99" s="40"/>
      <c r="B99" s="41"/>
      <c r="C99" s="42"/>
      <c r="D99" s="226" t="s">
        <v>200</v>
      </c>
      <c r="E99" s="42"/>
      <c r="F99" s="247" t="s">
        <v>769</v>
      </c>
      <c r="G99" s="42"/>
      <c r="H99" s="42"/>
      <c r="I99" s="221"/>
      <c r="J99" s="42"/>
      <c r="K99" s="42"/>
      <c r="L99" s="46"/>
      <c r="M99" s="222"/>
      <c r="N99" s="223"/>
      <c r="O99" s="86"/>
      <c r="P99" s="86"/>
      <c r="Q99" s="86"/>
      <c r="R99" s="86"/>
      <c r="S99" s="86"/>
      <c r="T99" s="87"/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T99" s="18" t="s">
        <v>200</v>
      </c>
      <c r="AU99" s="18" t="s">
        <v>21</v>
      </c>
    </row>
    <row r="100" s="2" customFormat="1" ht="16.5" customHeight="1">
      <c r="A100" s="40"/>
      <c r="B100" s="41"/>
      <c r="C100" s="206" t="s">
        <v>135</v>
      </c>
      <c r="D100" s="206" t="s">
        <v>130</v>
      </c>
      <c r="E100" s="207" t="s">
        <v>770</v>
      </c>
      <c r="F100" s="208" t="s">
        <v>771</v>
      </c>
      <c r="G100" s="209" t="s">
        <v>755</v>
      </c>
      <c r="H100" s="210">
        <v>1</v>
      </c>
      <c r="I100" s="211"/>
      <c r="J100" s="212">
        <f>ROUND(I100*H100,2)</f>
        <v>0</v>
      </c>
      <c r="K100" s="208" t="s">
        <v>134</v>
      </c>
      <c r="L100" s="46"/>
      <c r="M100" s="213" t="s">
        <v>35</v>
      </c>
      <c r="N100" s="214" t="s">
        <v>52</v>
      </c>
      <c r="O100" s="86"/>
      <c r="P100" s="215">
        <f>O100*H100</f>
        <v>0</v>
      </c>
      <c r="Q100" s="215">
        <v>0</v>
      </c>
      <c r="R100" s="215">
        <f>Q100*H100</f>
        <v>0</v>
      </c>
      <c r="S100" s="215">
        <v>0</v>
      </c>
      <c r="T100" s="216">
        <f>S100*H100</f>
        <v>0</v>
      </c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R100" s="217" t="s">
        <v>135</v>
      </c>
      <c r="AT100" s="217" t="s">
        <v>130</v>
      </c>
      <c r="AU100" s="217" t="s">
        <v>21</v>
      </c>
      <c r="AY100" s="18" t="s">
        <v>128</v>
      </c>
      <c r="BE100" s="218">
        <f>IF(N100="základní",J100,0)</f>
        <v>0</v>
      </c>
      <c r="BF100" s="218">
        <f>IF(N100="snížená",J100,0)</f>
        <v>0</v>
      </c>
      <c r="BG100" s="218">
        <f>IF(N100="zákl. přenesená",J100,0)</f>
        <v>0</v>
      </c>
      <c r="BH100" s="218">
        <f>IF(N100="sníž. přenesená",J100,0)</f>
        <v>0</v>
      </c>
      <c r="BI100" s="218">
        <f>IF(N100="nulová",J100,0)</f>
        <v>0</v>
      </c>
      <c r="BJ100" s="18" t="s">
        <v>89</v>
      </c>
      <c r="BK100" s="218">
        <f>ROUND(I100*H100,2)</f>
        <v>0</v>
      </c>
      <c r="BL100" s="18" t="s">
        <v>135</v>
      </c>
      <c r="BM100" s="217" t="s">
        <v>772</v>
      </c>
    </row>
    <row r="101" s="2" customFormat="1">
      <c r="A101" s="40"/>
      <c r="B101" s="41"/>
      <c r="C101" s="42"/>
      <c r="D101" s="219" t="s">
        <v>137</v>
      </c>
      <c r="E101" s="42"/>
      <c r="F101" s="220" t="s">
        <v>773</v>
      </c>
      <c r="G101" s="42"/>
      <c r="H101" s="42"/>
      <c r="I101" s="221"/>
      <c r="J101" s="42"/>
      <c r="K101" s="42"/>
      <c r="L101" s="46"/>
      <c r="M101" s="222"/>
      <c r="N101" s="223"/>
      <c r="O101" s="86"/>
      <c r="P101" s="86"/>
      <c r="Q101" s="86"/>
      <c r="R101" s="86"/>
      <c r="S101" s="86"/>
      <c r="T101" s="87"/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T101" s="18" t="s">
        <v>137</v>
      </c>
      <c r="AU101" s="18" t="s">
        <v>21</v>
      </c>
    </row>
    <row r="102" s="2" customFormat="1">
      <c r="A102" s="40"/>
      <c r="B102" s="41"/>
      <c r="C102" s="42"/>
      <c r="D102" s="226" t="s">
        <v>200</v>
      </c>
      <c r="E102" s="42"/>
      <c r="F102" s="247" t="s">
        <v>774</v>
      </c>
      <c r="G102" s="42"/>
      <c r="H102" s="42"/>
      <c r="I102" s="221"/>
      <c r="J102" s="42"/>
      <c r="K102" s="42"/>
      <c r="L102" s="46"/>
      <c r="M102" s="222"/>
      <c r="N102" s="223"/>
      <c r="O102" s="86"/>
      <c r="P102" s="86"/>
      <c r="Q102" s="86"/>
      <c r="R102" s="86"/>
      <c r="S102" s="86"/>
      <c r="T102" s="87"/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T102" s="18" t="s">
        <v>200</v>
      </c>
      <c r="AU102" s="18" t="s">
        <v>21</v>
      </c>
    </row>
    <row r="103" s="2" customFormat="1" ht="16.5" customHeight="1">
      <c r="A103" s="40"/>
      <c r="B103" s="41"/>
      <c r="C103" s="206" t="s">
        <v>158</v>
      </c>
      <c r="D103" s="206" t="s">
        <v>130</v>
      </c>
      <c r="E103" s="207" t="s">
        <v>775</v>
      </c>
      <c r="F103" s="208" t="s">
        <v>776</v>
      </c>
      <c r="G103" s="209" t="s">
        <v>755</v>
      </c>
      <c r="H103" s="210">
        <v>1</v>
      </c>
      <c r="I103" s="211"/>
      <c r="J103" s="212">
        <f>ROUND(I103*H103,2)</f>
        <v>0</v>
      </c>
      <c r="K103" s="208" t="s">
        <v>134</v>
      </c>
      <c r="L103" s="46"/>
      <c r="M103" s="213" t="s">
        <v>35</v>
      </c>
      <c r="N103" s="214" t="s">
        <v>52</v>
      </c>
      <c r="O103" s="86"/>
      <c r="P103" s="215">
        <f>O103*H103</f>
        <v>0</v>
      </c>
      <c r="Q103" s="215">
        <v>0</v>
      </c>
      <c r="R103" s="215">
        <f>Q103*H103</f>
        <v>0</v>
      </c>
      <c r="S103" s="215">
        <v>0</v>
      </c>
      <c r="T103" s="216">
        <f>S103*H103</f>
        <v>0</v>
      </c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R103" s="217" t="s">
        <v>135</v>
      </c>
      <c r="AT103" s="217" t="s">
        <v>130</v>
      </c>
      <c r="AU103" s="217" t="s">
        <v>21</v>
      </c>
      <c r="AY103" s="18" t="s">
        <v>128</v>
      </c>
      <c r="BE103" s="218">
        <f>IF(N103="základní",J103,0)</f>
        <v>0</v>
      </c>
      <c r="BF103" s="218">
        <f>IF(N103="snížená",J103,0)</f>
        <v>0</v>
      </c>
      <c r="BG103" s="218">
        <f>IF(N103="zákl. přenesená",J103,0)</f>
        <v>0</v>
      </c>
      <c r="BH103" s="218">
        <f>IF(N103="sníž. přenesená",J103,0)</f>
        <v>0</v>
      </c>
      <c r="BI103" s="218">
        <f>IF(N103="nulová",J103,0)</f>
        <v>0</v>
      </c>
      <c r="BJ103" s="18" t="s">
        <v>89</v>
      </c>
      <c r="BK103" s="218">
        <f>ROUND(I103*H103,2)</f>
        <v>0</v>
      </c>
      <c r="BL103" s="18" t="s">
        <v>135</v>
      </c>
      <c r="BM103" s="217" t="s">
        <v>777</v>
      </c>
    </row>
    <row r="104" s="2" customFormat="1">
      <c r="A104" s="40"/>
      <c r="B104" s="41"/>
      <c r="C104" s="42"/>
      <c r="D104" s="219" t="s">
        <v>137</v>
      </c>
      <c r="E104" s="42"/>
      <c r="F104" s="220" t="s">
        <v>778</v>
      </c>
      <c r="G104" s="42"/>
      <c r="H104" s="42"/>
      <c r="I104" s="221"/>
      <c r="J104" s="42"/>
      <c r="K104" s="42"/>
      <c r="L104" s="46"/>
      <c r="M104" s="222"/>
      <c r="N104" s="223"/>
      <c r="O104" s="86"/>
      <c r="P104" s="86"/>
      <c r="Q104" s="86"/>
      <c r="R104" s="86"/>
      <c r="S104" s="86"/>
      <c r="T104" s="87"/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T104" s="18" t="s">
        <v>137</v>
      </c>
      <c r="AU104" s="18" t="s">
        <v>21</v>
      </c>
    </row>
    <row r="105" s="2" customFormat="1">
      <c r="A105" s="40"/>
      <c r="B105" s="41"/>
      <c r="C105" s="42"/>
      <c r="D105" s="226" t="s">
        <v>200</v>
      </c>
      <c r="E105" s="42"/>
      <c r="F105" s="247" t="s">
        <v>779</v>
      </c>
      <c r="G105" s="42"/>
      <c r="H105" s="42"/>
      <c r="I105" s="221"/>
      <c r="J105" s="42"/>
      <c r="K105" s="42"/>
      <c r="L105" s="46"/>
      <c r="M105" s="222"/>
      <c r="N105" s="223"/>
      <c r="O105" s="86"/>
      <c r="P105" s="86"/>
      <c r="Q105" s="86"/>
      <c r="R105" s="86"/>
      <c r="S105" s="86"/>
      <c r="T105" s="87"/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T105" s="18" t="s">
        <v>200</v>
      </c>
      <c r="AU105" s="18" t="s">
        <v>21</v>
      </c>
    </row>
    <row r="106" s="2" customFormat="1" ht="16.5" customHeight="1">
      <c r="A106" s="40"/>
      <c r="B106" s="41"/>
      <c r="C106" s="206" t="s">
        <v>167</v>
      </c>
      <c r="D106" s="206" t="s">
        <v>130</v>
      </c>
      <c r="E106" s="207" t="s">
        <v>780</v>
      </c>
      <c r="F106" s="208" t="s">
        <v>781</v>
      </c>
      <c r="G106" s="209" t="s">
        <v>755</v>
      </c>
      <c r="H106" s="210">
        <v>1</v>
      </c>
      <c r="I106" s="211"/>
      <c r="J106" s="212">
        <f>ROUND(I106*H106,2)</f>
        <v>0</v>
      </c>
      <c r="K106" s="208" t="s">
        <v>134</v>
      </c>
      <c r="L106" s="46"/>
      <c r="M106" s="213" t="s">
        <v>35</v>
      </c>
      <c r="N106" s="214" t="s">
        <v>52</v>
      </c>
      <c r="O106" s="86"/>
      <c r="P106" s="215">
        <f>O106*H106</f>
        <v>0</v>
      </c>
      <c r="Q106" s="215">
        <v>0</v>
      </c>
      <c r="R106" s="215">
        <f>Q106*H106</f>
        <v>0</v>
      </c>
      <c r="S106" s="215">
        <v>0</v>
      </c>
      <c r="T106" s="216">
        <f>S106*H106</f>
        <v>0</v>
      </c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R106" s="217" t="s">
        <v>135</v>
      </c>
      <c r="AT106" s="217" t="s">
        <v>130</v>
      </c>
      <c r="AU106" s="217" t="s">
        <v>21</v>
      </c>
      <c r="AY106" s="18" t="s">
        <v>128</v>
      </c>
      <c r="BE106" s="218">
        <f>IF(N106="základní",J106,0)</f>
        <v>0</v>
      </c>
      <c r="BF106" s="218">
        <f>IF(N106="snížená",J106,0)</f>
        <v>0</v>
      </c>
      <c r="BG106" s="218">
        <f>IF(N106="zákl. přenesená",J106,0)</f>
        <v>0</v>
      </c>
      <c r="BH106" s="218">
        <f>IF(N106="sníž. přenesená",J106,0)</f>
        <v>0</v>
      </c>
      <c r="BI106" s="218">
        <f>IF(N106="nulová",J106,0)</f>
        <v>0</v>
      </c>
      <c r="BJ106" s="18" t="s">
        <v>89</v>
      </c>
      <c r="BK106" s="218">
        <f>ROUND(I106*H106,2)</f>
        <v>0</v>
      </c>
      <c r="BL106" s="18" t="s">
        <v>135</v>
      </c>
      <c r="BM106" s="217" t="s">
        <v>782</v>
      </c>
    </row>
    <row r="107" s="2" customFormat="1">
      <c r="A107" s="40"/>
      <c r="B107" s="41"/>
      <c r="C107" s="42"/>
      <c r="D107" s="219" t="s">
        <v>137</v>
      </c>
      <c r="E107" s="42"/>
      <c r="F107" s="220" t="s">
        <v>783</v>
      </c>
      <c r="G107" s="42"/>
      <c r="H107" s="42"/>
      <c r="I107" s="221"/>
      <c r="J107" s="42"/>
      <c r="K107" s="42"/>
      <c r="L107" s="46"/>
      <c r="M107" s="222"/>
      <c r="N107" s="223"/>
      <c r="O107" s="86"/>
      <c r="P107" s="86"/>
      <c r="Q107" s="86"/>
      <c r="R107" s="86"/>
      <c r="S107" s="86"/>
      <c r="T107" s="87"/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T107" s="18" t="s">
        <v>137</v>
      </c>
      <c r="AU107" s="18" t="s">
        <v>21</v>
      </c>
    </row>
    <row r="108" s="2" customFormat="1">
      <c r="A108" s="40"/>
      <c r="B108" s="41"/>
      <c r="C108" s="42"/>
      <c r="D108" s="226" t="s">
        <v>200</v>
      </c>
      <c r="E108" s="42"/>
      <c r="F108" s="247" t="s">
        <v>784</v>
      </c>
      <c r="G108" s="42"/>
      <c r="H108" s="42"/>
      <c r="I108" s="221"/>
      <c r="J108" s="42"/>
      <c r="K108" s="42"/>
      <c r="L108" s="46"/>
      <c r="M108" s="222"/>
      <c r="N108" s="223"/>
      <c r="O108" s="86"/>
      <c r="P108" s="86"/>
      <c r="Q108" s="86"/>
      <c r="R108" s="86"/>
      <c r="S108" s="86"/>
      <c r="T108" s="87"/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T108" s="18" t="s">
        <v>200</v>
      </c>
      <c r="AU108" s="18" t="s">
        <v>21</v>
      </c>
    </row>
    <row r="109" s="2" customFormat="1" ht="16.5" customHeight="1">
      <c r="A109" s="40"/>
      <c r="B109" s="41"/>
      <c r="C109" s="206" t="s">
        <v>176</v>
      </c>
      <c r="D109" s="206" t="s">
        <v>130</v>
      </c>
      <c r="E109" s="207" t="s">
        <v>785</v>
      </c>
      <c r="F109" s="208" t="s">
        <v>786</v>
      </c>
      <c r="G109" s="209" t="s">
        <v>755</v>
      </c>
      <c r="H109" s="210">
        <v>1</v>
      </c>
      <c r="I109" s="211"/>
      <c r="J109" s="212">
        <f>ROUND(I109*H109,2)</f>
        <v>0</v>
      </c>
      <c r="K109" s="208" t="s">
        <v>134</v>
      </c>
      <c r="L109" s="46"/>
      <c r="M109" s="213" t="s">
        <v>35</v>
      </c>
      <c r="N109" s="214" t="s">
        <v>52</v>
      </c>
      <c r="O109" s="86"/>
      <c r="P109" s="215">
        <f>O109*H109</f>
        <v>0</v>
      </c>
      <c r="Q109" s="215">
        <v>0</v>
      </c>
      <c r="R109" s="215">
        <f>Q109*H109</f>
        <v>0</v>
      </c>
      <c r="S109" s="215">
        <v>0</v>
      </c>
      <c r="T109" s="216">
        <f>S109*H109</f>
        <v>0</v>
      </c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R109" s="217" t="s">
        <v>135</v>
      </c>
      <c r="AT109" s="217" t="s">
        <v>130</v>
      </c>
      <c r="AU109" s="217" t="s">
        <v>21</v>
      </c>
      <c r="AY109" s="18" t="s">
        <v>128</v>
      </c>
      <c r="BE109" s="218">
        <f>IF(N109="základní",J109,0)</f>
        <v>0</v>
      </c>
      <c r="BF109" s="218">
        <f>IF(N109="snížená",J109,0)</f>
        <v>0</v>
      </c>
      <c r="BG109" s="218">
        <f>IF(N109="zákl. přenesená",J109,0)</f>
        <v>0</v>
      </c>
      <c r="BH109" s="218">
        <f>IF(N109="sníž. přenesená",J109,0)</f>
        <v>0</v>
      </c>
      <c r="BI109" s="218">
        <f>IF(N109="nulová",J109,0)</f>
        <v>0</v>
      </c>
      <c r="BJ109" s="18" t="s">
        <v>89</v>
      </c>
      <c r="BK109" s="218">
        <f>ROUND(I109*H109,2)</f>
        <v>0</v>
      </c>
      <c r="BL109" s="18" t="s">
        <v>135</v>
      </c>
      <c r="BM109" s="217" t="s">
        <v>787</v>
      </c>
    </row>
    <row r="110" s="2" customFormat="1">
      <c r="A110" s="40"/>
      <c r="B110" s="41"/>
      <c r="C110" s="42"/>
      <c r="D110" s="219" t="s">
        <v>137</v>
      </c>
      <c r="E110" s="42"/>
      <c r="F110" s="220" t="s">
        <v>788</v>
      </c>
      <c r="G110" s="42"/>
      <c r="H110" s="42"/>
      <c r="I110" s="221"/>
      <c r="J110" s="42"/>
      <c r="K110" s="42"/>
      <c r="L110" s="46"/>
      <c r="M110" s="222"/>
      <c r="N110" s="223"/>
      <c r="O110" s="86"/>
      <c r="P110" s="86"/>
      <c r="Q110" s="86"/>
      <c r="R110" s="86"/>
      <c r="S110" s="86"/>
      <c r="T110" s="87"/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T110" s="18" t="s">
        <v>137</v>
      </c>
      <c r="AU110" s="18" t="s">
        <v>21</v>
      </c>
    </row>
    <row r="111" s="2" customFormat="1">
      <c r="A111" s="40"/>
      <c r="B111" s="41"/>
      <c r="C111" s="42"/>
      <c r="D111" s="226" t="s">
        <v>200</v>
      </c>
      <c r="E111" s="42"/>
      <c r="F111" s="247" t="s">
        <v>789</v>
      </c>
      <c r="G111" s="42"/>
      <c r="H111" s="42"/>
      <c r="I111" s="221"/>
      <c r="J111" s="42"/>
      <c r="K111" s="42"/>
      <c r="L111" s="46"/>
      <c r="M111" s="222"/>
      <c r="N111" s="223"/>
      <c r="O111" s="86"/>
      <c r="P111" s="86"/>
      <c r="Q111" s="86"/>
      <c r="R111" s="86"/>
      <c r="S111" s="86"/>
      <c r="T111" s="87"/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T111" s="18" t="s">
        <v>200</v>
      </c>
      <c r="AU111" s="18" t="s">
        <v>21</v>
      </c>
    </row>
    <row r="112" s="12" customFormat="1" ht="22.8" customHeight="1">
      <c r="A112" s="12"/>
      <c r="B112" s="190"/>
      <c r="C112" s="191"/>
      <c r="D112" s="192" t="s">
        <v>80</v>
      </c>
      <c r="E112" s="204" t="s">
        <v>790</v>
      </c>
      <c r="F112" s="204" t="s">
        <v>791</v>
      </c>
      <c r="G112" s="191"/>
      <c r="H112" s="191"/>
      <c r="I112" s="194"/>
      <c r="J112" s="205">
        <f>BK112</f>
        <v>0</v>
      </c>
      <c r="K112" s="191"/>
      <c r="L112" s="196"/>
      <c r="M112" s="197"/>
      <c r="N112" s="198"/>
      <c r="O112" s="198"/>
      <c r="P112" s="199">
        <f>SUM(P113:P115)</f>
        <v>0</v>
      </c>
      <c r="Q112" s="198"/>
      <c r="R112" s="199">
        <f>SUM(R113:R115)</f>
        <v>0</v>
      </c>
      <c r="S112" s="198"/>
      <c r="T112" s="200">
        <f>SUM(T113:T115)</f>
        <v>0</v>
      </c>
      <c r="U112" s="12"/>
      <c r="V112" s="12"/>
      <c r="W112" s="12"/>
      <c r="X112" s="12"/>
      <c r="Y112" s="12"/>
      <c r="Z112" s="12"/>
      <c r="AA112" s="12"/>
      <c r="AB112" s="12"/>
      <c r="AC112" s="12"/>
      <c r="AD112" s="12"/>
      <c r="AE112" s="12"/>
      <c r="AR112" s="201" t="s">
        <v>158</v>
      </c>
      <c r="AT112" s="202" t="s">
        <v>80</v>
      </c>
      <c r="AU112" s="202" t="s">
        <v>89</v>
      </c>
      <c r="AY112" s="201" t="s">
        <v>128</v>
      </c>
      <c r="BK112" s="203">
        <f>SUM(BK113:BK115)</f>
        <v>0</v>
      </c>
    </row>
    <row r="113" s="2" customFormat="1" ht="16.5" customHeight="1">
      <c r="A113" s="40"/>
      <c r="B113" s="41"/>
      <c r="C113" s="206" t="s">
        <v>182</v>
      </c>
      <c r="D113" s="206" t="s">
        <v>130</v>
      </c>
      <c r="E113" s="207" t="s">
        <v>792</v>
      </c>
      <c r="F113" s="208" t="s">
        <v>793</v>
      </c>
      <c r="G113" s="209" t="s">
        <v>755</v>
      </c>
      <c r="H113" s="210">
        <v>1</v>
      </c>
      <c r="I113" s="211"/>
      <c r="J113" s="212">
        <f>ROUND(I113*H113,2)</f>
        <v>0</v>
      </c>
      <c r="K113" s="208" t="s">
        <v>134</v>
      </c>
      <c r="L113" s="46"/>
      <c r="M113" s="213" t="s">
        <v>35</v>
      </c>
      <c r="N113" s="214" t="s">
        <v>52</v>
      </c>
      <c r="O113" s="86"/>
      <c r="P113" s="215">
        <f>O113*H113</f>
        <v>0</v>
      </c>
      <c r="Q113" s="215">
        <v>0</v>
      </c>
      <c r="R113" s="215">
        <f>Q113*H113</f>
        <v>0</v>
      </c>
      <c r="S113" s="215">
        <v>0</v>
      </c>
      <c r="T113" s="216">
        <f>S113*H113</f>
        <v>0</v>
      </c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R113" s="217" t="s">
        <v>135</v>
      </c>
      <c r="AT113" s="217" t="s">
        <v>130</v>
      </c>
      <c r="AU113" s="217" t="s">
        <v>21</v>
      </c>
      <c r="AY113" s="18" t="s">
        <v>128</v>
      </c>
      <c r="BE113" s="218">
        <f>IF(N113="základní",J113,0)</f>
        <v>0</v>
      </c>
      <c r="BF113" s="218">
        <f>IF(N113="snížená",J113,0)</f>
        <v>0</v>
      </c>
      <c r="BG113" s="218">
        <f>IF(N113="zákl. přenesená",J113,0)</f>
        <v>0</v>
      </c>
      <c r="BH113" s="218">
        <f>IF(N113="sníž. přenesená",J113,0)</f>
        <v>0</v>
      </c>
      <c r="BI113" s="218">
        <f>IF(N113="nulová",J113,0)</f>
        <v>0</v>
      </c>
      <c r="BJ113" s="18" t="s">
        <v>89</v>
      </c>
      <c r="BK113" s="218">
        <f>ROUND(I113*H113,2)</f>
        <v>0</v>
      </c>
      <c r="BL113" s="18" t="s">
        <v>135</v>
      </c>
      <c r="BM113" s="217" t="s">
        <v>794</v>
      </c>
    </row>
    <row r="114" s="2" customFormat="1">
      <c r="A114" s="40"/>
      <c r="B114" s="41"/>
      <c r="C114" s="42"/>
      <c r="D114" s="219" t="s">
        <v>137</v>
      </c>
      <c r="E114" s="42"/>
      <c r="F114" s="220" t="s">
        <v>795</v>
      </c>
      <c r="G114" s="42"/>
      <c r="H114" s="42"/>
      <c r="I114" s="221"/>
      <c r="J114" s="42"/>
      <c r="K114" s="42"/>
      <c r="L114" s="46"/>
      <c r="M114" s="222"/>
      <c r="N114" s="223"/>
      <c r="O114" s="86"/>
      <c r="P114" s="86"/>
      <c r="Q114" s="86"/>
      <c r="R114" s="86"/>
      <c r="S114" s="86"/>
      <c r="T114" s="87"/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T114" s="18" t="s">
        <v>137</v>
      </c>
      <c r="AU114" s="18" t="s">
        <v>21</v>
      </c>
    </row>
    <row r="115" s="2" customFormat="1">
      <c r="A115" s="40"/>
      <c r="B115" s="41"/>
      <c r="C115" s="42"/>
      <c r="D115" s="226" t="s">
        <v>200</v>
      </c>
      <c r="E115" s="42"/>
      <c r="F115" s="247" t="s">
        <v>796</v>
      </c>
      <c r="G115" s="42"/>
      <c r="H115" s="42"/>
      <c r="I115" s="221"/>
      <c r="J115" s="42"/>
      <c r="K115" s="42"/>
      <c r="L115" s="46"/>
      <c r="M115" s="222"/>
      <c r="N115" s="223"/>
      <c r="O115" s="86"/>
      <c r="P115" s="86"/>
      <c r="Q115" s="86"/>
      <c r="R115" s="86"/>
      <c r="S115" s="86"/>
      <c r="T115" s="87"/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T115" s="18" t="s">
        <v>200</v>
      </c>
      <c r="AU115" s="18" t="s">
        <v>21</v>
      </c>
    </row>
    <row r="116" s="12" customFormat="1" ht="22.8" customHeight="1">
      <c r="A116" s="12"/>
      <c r="B116" s="190"/>
      <c r="C116" s="191"/>
      <c r="D116" s="192" t="s">
        <v>80</v>
      </c>
      <c r="E116" s="204" t="s">
        <v>797</v>
      </c>
      <c r="F116" s="204" t="s">
        <v>798</v>
      </c>
      <c r="G116" s="191"/>
      <c r="H116" s="191"/>
      <c r="I116" s="194"/>
      <c r="J116" s="205">
        <f>BK116</f>
        <v>0</v>
      </c>
      <c r="K116" s="191"/>
      <c r="L116" s="196"/>
      <c r="M116" s="197"/>
      <c r="N116" s="198"/>
      <c r="O116" s="198"/>
      <c r="P116" s="199">
        <f>SUM(P117:P118)</f>
        <v>0</v>
      </c>
      <c r="Q116" s="198"/>
      <c r="R116" s="199">
        <f>SUM(R117:R118)</f>
        <v>0</v>
      </c>
      <c r="S116" s="198"/>
      <c r="T116" s="200">
        <f>SUM(T117:T118)</f>
        <v>0</v>
      </c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R116" s="201" t="s">
        <v>158</v>
      </c>
      <c r="AT116" s="202" t="s">
        <v>80</v>
      </c>
      <c r="AU116" s="202" t="s">
        <v>89</v>
      </c>
      <c r="AY116" s="201" t="s">
        <v>128</v>
      </c>
      <c r="BK116" s="203">
        <f>SUM(BK117:BK118)</f>
        <v>0</v>
      </c>
    </row>
    <row r="117" s="2" customFormat="1" ht="16.5" customHeight="1">
      <c r="A117" s="40"/>
      <c r="B117" s="41"/>
      <c r="C117" s="206" t="s">
        <v>189</v>
      </c>
      <c r="D117" s="206" t="s">
        <v>130</v>
      </c>
      <c r="E117" s="207" t="s">
        <v>799</v>
      </c>
      <c r="F117" s="208" t="s">
        <v>798</v>
      </c>
      <c r="G117" s="209" t="s">
        <v>755</v>
      </c>
      <c r="H117" s="210">
        <v>1</v>
      </c>
      <c r="I117" s="211"/>
      <c r="J117" s="212">
        <f>ROUND(I117*H117,2)</f>
        <v>0</v>
      </c>
      <c r="K117" s="208" t="s">
        <v>134</v>
      </c>
      <c r="L117" s="46"/>
      <c r="M117" s="213" t="s">
        <v>35</v>
      </c>
      <c r="N117" s="214" t="s">
        <v>52</v>
      </c>
      <c r="O117" s="86"/>
      <c r="P117" s="215">
        <f>O117*H117</f>
        <v>0</v>
      </c>
      <c r="Q117" s="215">
        <v>0</v>
      </c>
      <c r="R117" s="215">
        <f>Q117*H117</f>
        <v>0</v>
      </c>
      <c r="S117" s="215">
        <v>0</v>
      </c>
      <c r="T117" s="216">
        <f>S117*H117</f>
        <v>0</v>
      </c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R117" s="217" t="s">
        <v>800</v>
      </c>
      <c r="AT117" s="217" t="s">
        <v>130</v>
      </c>
      <c r="AU117" s="217" t="s">
        <v>21</v>
      </c>
      <c r="AY117" s="18" t="s">
        <v>128</v>
      </c>
      <c r="BE117" s="218">
        <f>IF(N117="základní",J117,0)</f>
        <v>0</v>
      </c>
      <c r="BF117" s="218">
        <f>IF(N117="snížená",J117,0)</f>
        <v>0</v>
      </c>
      <c r="BG117" s="218">
        <f>IF(N117="zákl. přenesená",J117,0)</f>
        <v>0</v>
      </c>
      <c r="BH117" s="218">
        <f>IF(N117="sníž. přenesená",J117,0)</f>
        <v>0</v>
      </c>
      <c r="BI117" s="218">
        <f>IF(N117="nulová",J117,0)</f>
        <v>0</v>
      </c>
      <c r="BJ117" s="18" t="s">
        <v>89</v>
      </c>
      <c r="BK117" s="218">
        <f>ROUND(I117*H117,2)</f>
        <v>0</v>
      </c>
      <c r="BL117" s="18" t="s">
        <v>800</v>
      </c>
      <c r="BM117" s="217" t="s">
        <v>801</v>
      </c>
    </row>
    <row r="118" s="2" customFormat="1">
      <c r="A118" s="40"/>
      <c r="B118" s="41"/>
      <c r="C118" s="42"/>
      <c r="D118" s="219" t="s">
        <v>137</v>
      </c>
      <c r="E118" s="42"/>
      <c r="F118" s="220" t="s">
        <v>802</v>
      </c>
      <c r="G118" s="42"/>
      <c r="H118" s="42"/>
      <c r="I118" s="221"/>
      <c r="J118" s="42"/>
      <c r="K118" s="42"/>
      <c r="L118" s="46"/>
      <c r="M118" s="222"/>
      <c r="N118" s="223"/>
      <c r="O118" s="86"/>
      <c r="P118" s="86"/>
      <c r="Q118" s="86"/>
      <c r="R118" s="86"/>
      <c r="S118" s="86"/>
      <c r="T118" s="87"/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T118" s="18" t="s">
        <v>137</v>
      </c>
      <c r="AU118" s="18" t="s">
        <v>21</v>
      </c>
    </row>
    <row r="119" s="12" customFormat="1" ht="22.8" customHeight="1">
      <c r="A119" s="12"/>
      <c r="B119" s="190"/>
      <c r="C119" s="191"/>
      <c r="D119" s="192" t="s">
        <v>80</v>
      </c>
      <c r="E119" s="204" t="s">
        <v>803</v>
      </c>
      <c r="F119" s="204" t="s">
        <v>804</v>
      </c>
      <c r="G119" s="191"/>
      <c r="H119" s="191"/>
      <c r="I119" s="194"/>
      <c r="J119" s="205">
        <f>BK119</f>
        <v>0</v>
      </c>
      <c r="K119" s="191"/>
      <c r="L119" s="196"/>
      <c r="M119" s="197"/>
      <c r="N119" s="198"/>
      <c r="O119" s="198"/>
      <c r="P119" s="199">
        <f>SUM(P120:P128)</f>
        <v>0</v>
      </c>
      <c r="Q119" s="198"/>
      <c r="R119" s="199">
        <f>SUM(R120:R128)</f>
        <v>0</v>
      </c>
      <c r="S119" s="198"/>
      <c r="T119" s="200">
        <f>SUM(T120:T128)</f>
        <v>0</v>
      </c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R119" s="201" t="s">
        <v>158</v>
      </c>
      <c r="AT119" s="202" t="s">
        <v>80</v>
      </c>
      <c r="AU119" s="202" t="s">
        <v>89</v>
      </c>
      <c r="AY119" s="201" t="s">
        <v>128</v>
      </c>
      <c r="BK119" s="203">
        <f>SUM(BK120:BK128)</f>
        <v>0</v>
      </c>
    </row>
    <row r="120" s="2" customFormat="1" ht="16.5" customHeight="1">
      <c r="A120" s="40"/>
      <c r="B120" s="41"/>
      <c r="C120" s="206" t="s">
        <v>195</v>
      </c>
      <c r="D120" s="206" t="s">
        <v>130</v>
      </c>
      <c r="E120" s="207" t="s">
        <v>805</v>
      </c>
      <c r="F120" s="208" t="s">
        <v>806</v>
      </c>
      <c r="G120" s="209" t="s">
        <v>755</v>
      </c>
      <c r="H120" s="210">
        <v>1</v>
      </c>
      <c r="I120" s="211"/>
      <c r="J120" s="212">
        <f>ROUND(I120*H120,2)</f>
        <v>0</v>
      </c>
      <c r="K120" s="208" t="s">
        <v>134</v>
      </c>
      <c r="L120" s="46"/>
      <c r="M120" s="213" t="s">
        <v>35</v>
      </c>
      <c r="N120" s="214" t="s">
        <v>52</v>
      </c>
      <c r="O120" s="86"/>
      <c r="P120" s="215">
        <f>O120*H120</f>
        <v>0</v>
      </c>
      <c r="Q120" s="215">
        <v>0</v>
      </c>
      <c r="R120" s="215">
        <f>Q120*H120</f>
        <v>0</v>
      </c>
      <c r="S120" s="215">
        <v>0</v>
      </c>
      <c r="T120" s="216">
        <f>S120*H120</f>
        <v>0</v>
      </c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R120" s="217" t="s">
        <v>135</v>
      </c>
      <c r="AT120" s="217" t="s">
        <v>130</v>
      </c>
      <c r="AU120" s="217" t="s">
        <v>21</v>
      </c>
      <c r="AY120" s="18" t="s">
        <v>128</v>
      </c>
      <c r="BE120" s="218">
        <f>IF(N120="základní",J120,0)</f>
        <v>0</v>
      </c>
      <c r="BF120" s="218">
        <f>IF(N120="snížená",J120,0)</f>
        <v>0</v>
      </c>
      <c r="BG120" s="218">
        <f>IF(N120="zákl. přenesená",J120,0)</f>
        <v>0</v>
      </c>
      <c r="BH120" s="218">
        <f>IF(N120="sníž. přenesená",J120,0)</f>
        <v>0</v>
      </c>
      <c r="BI120" s="218">
        <f>IF(N120="nulová",J120,0)</f>
        <v>0</v>
      </c>
      <c r="BJ120" s="18" t="s">
        <v>89</v>
      </c>
      <c r="BK120" s="218">
        <f>ROUND(I120*H120,2)</f>
        <v>0</v>
      </c>
      <c r="BL120" s="18" t="s">
        <v>135</v>
      </c>
      <c r="BM120" s="217" t="s">
        <v>807</v>
      </c>
    </row>
    <row r="121" s="2" customFormat="1">
      <c r="A121" s="40"/>
      <c r="B121" s="41"/>
      <c r="C121" s="42"/>
      <c r="D121" s="219" t="s">
        <v>137</v>
      </c>
      <c r="E121" s="42"/>
      <c r="F121" s="220" t="s">
        <v>808</v>
      </c>
      <c r="G121" s="42"/>
      <c r="H121" s="42"/>
      <c r="I121" s="221"/>
      <c r="J121" s="42"/>
      <c r="K121" s="42"/>
      <c r="L121" s="46"/>
      <c r="M121" s="222"/>
      <c r="N121" s="223"/>
      <c r="O121" s="86"/>
      <c r="P121" s="86"/>
      <c r="Q121" s="86"/>
      <c r="R121" s="86"/>
      <c r="S121" s="86"/>
      <c r="T121" s="87"/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T121" s="18" t="s">
        <v>137</v>
      </c>
      <c r="AU121" s="18" t="s">
        <v>21</v>
      </c>
    </row>
    <row r="122" s="2" customFormat="1">
      <c r="A122" s="40"/>
      <c r="B122" s="41"/>
      <c r="C122" s="42"/>
      <c r="D122" s="226" t="s">
        <v>200</v>
      </c>
      <c r="E122" s="42"/>
      <c r="F122" s="247" t="s">
        <v>809</v>
      </c>
      <c r="G122" s="42"/>
      <c r="H122" s="42"/>
      <c r="I122" s="221"/>
      <c r="J122" s="42"/>
      <c r="K122" s="42"/>
      <c r="L122" s="46"/>
      <c r="M122" s="222"/>
      <c r="N122" s="223"/>
      <c r="O122" s="86"/>
      <c r="P122" s="86"/>
      <c r="Q122" s="86"/>
      <c r="R122" s="86"/>
      <c r="S122" s="86"/>
      <c r="T122" s="87"/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T122" s="18" t="s">
        <v>200</v>
      </c>
      <c r="AU122" s="18" t="s">
        <v>21</v>
      </c>
    </row>
    <row r="123" s="2" customFormat="1" ht="16.5" customHeight="1">
      <c r="A123" s="40"/>
      <c r="B123" s="41"/>
      <c r="C123" s="206" t="s">
        <v>203</v>
      </c>
      <c r="D123" s="206" t="s">
        <v>130</v>
      </c>
      <c r="E123" s="207" t="s">
        <v>810</v>
      </c>
      <c r="F123" s="208" t="s">
        <v>811</v>
      </c>
      <c r="G123" s="209" t="s">
        <v>755</v>
      </c>
      <c r="H123" s="210">
        <v>1</v>
      </c>
      <c r="I123" s="211"/>
      <c r="J123" s="212">
        <f>ROUND(I123*H123,2)</f>
        <v>0</v>
      </c>
      <c r="K123" s="208" t="s">
        <v>134</v>
      </c>
      <c r="L123" s="46"/>
      <c r="M123" s="213" t="s">
        <v>35</v>
      </c>
      <c r="N123" s="214" t="s">
        <v>52</v>
      </c>
      <c r="O123" s="86"/>
      <c r="P123" s="215">
        <f>O123*H123</f>
        <v>0</v>
      </c>
      <c r="Q123" s="215">
        <v>0</v>
      </c>
      <c r="R123" s="215">
        <f>Q123*H123</f>
        <v>0</v>
      </c>
      <c r="S123" s="215">
        <v>0</v>
      </c>
      <c r="T123" s="216">
        <f>S123*H123</f>
        <v>0</v>
      </c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R123" s="217" t="s">
        <v>135</v>
      </c>
      <c r="AT123" s="217" t="s">
        <v>130</v>
      </c>
      <c r="AU123" s="217" t="s">
        <v>21</v>
      </c>
      <c r="AY123" s="18" t="s">
        <v>128</v>
      </c>
      <c r="BE123" s="218">
        <f>IF(N123="základní",J123,0)</f>
        <v>0</v>
      </c>
      <c r="BF123" s="218">
        <f>IF(N123="snížená",J123,0)</f>
        <v>0</v>
      </c>
      <c r="BG123" s="218">
        <f>IF(N123="zákl. přenesená",J123,0)</f>
        <v>0</v>
      </c>
      <c r="BH123" s="218">
        <f>IF(N123="sníž. přenesená",J123,0)</f>
        <v>0</v>
      </c>
      <c r="BI123" s="218">
        <f>IF(N123="nulová",J123,0)</f>
        <v>0</v>
      </c>
      <c r="BJ123" s="18" t="s">
        <v>89</v>
      </c>
      <c r="BK123" s="218">
        <f>ROUND(I123*H123,2)</f>
        <v>0</v>
      </c>
      <c r="BL123" s="18" t="s">
        <v>135</v>
      </c>
      <c r="BM123" s="217" t="s">
        <v>812</v>
      </c>
    </row>
    <row r="124" s="2" customFormat="1">
      <c r="A124" s="40"/>
      <c r="B124" s="41"/>
      <c r="C124" s="42"/>
      <c r="D124" s="219" t="s">
        <v>137</v>
      </c>
      <c r="E124" s="42"/>
      <c r="F124" s="220" t="s">
        <v>813</v>
      </c>
      <c r="G124" s="42"/>
      <c r="H124" s="42"/>
      <c r="I124" s="221"/>
      <c r="J124" s="42"/>
      <c r="K124" s="42"/>
      <c r="L124" s="46"/>
      <c r="M124" s="222"/>
      <c r="N124" s="223"/>
      <c r="O124" s="86"/>
      <c r="P124" s="86"/>
      <c r="Q124" s="86"/>
      <c r="R124" s="86"/>
      <c r="S124" s="86"/>
      <c r="T124" s="87"/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T124" s="18" t="s">
        <v>137</v>
      </c>
      <c r="AU124" s="18" t="s">
        <v>21</v>
      </c>
    </row>
    <row r="125" s="2" customFormat="1">
      <c r="A125" s="40"/>
      <c r="B125" s="41"/>
      <c r="C125" s="42"/>
      <c r="D125" s="226" t="s">
        <v>200</v>
      </c>
      <c r="E125" s="42"/>
      <c r="F125" s="247" t="s">
        <v>814</v>
      </c>
      <c r="G125" s="42"/>
      <c r="H125" s="42"/>
      <c r="I125" s="221"/>
      <c r="J125" s="42"/>
      <c r="K125" s="42"/>
      <c r="L125" s="46"/>
      <c r="M125" s="222"/>
      <c r="N125" s="223"/>
      <c r="O125" s="86"/>
      <c r="P125" s="86"/>
      <c r="Q125" s="86"/>
      <c r="R125" s="86"/>
      <c r="S125" s="86"/>
      <c r="T125" s="87"/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T125" s="18" t="s">
        <v>200</v>
      </c>
      <c r="AU125" s="18" t="s">
        <v>21</v>
      </c>
    </row>
    <row r="126" s="2" customFormat="1" ht="16.5" customHeight="1">
      <c r="A126" s="40"/>
      <c r="B126" s="41"/>
      <c r="C126" s="206" t="s">
        <v>8</v>
      </c>
      <c r="D126" s="206" t="s">
        <v>130</v>
      </c>
      <c r="E126" s="207" t="s">
        <v>815</v>
      </c>
      <c r="F126" s="208" t="s">
        <v>816</v>
      </c>
      <c r="G126" s="209" t="s">
        <v>755</v>
      </c>
      <c r="H126" s="210">
        <v>1</v>
      </c>
      <c r="I126" s="211"/>
      <c r="J126" s="212">
        <f>ROUND(I126*H126,2)</f>
        <v>0</v>
      </c>
      <c r="K126" s="208" t="s">
        <v>134</v>
      </c>
      <c r="L126" s="46"/>
      <c r="M126" s="213" t="s">
        <v>35</v>
      </c>
      <c r="N126" s="214" t="s">
        <v>52</v>
      </c>
      <c r="O126" s="86"/>
      <c r="P126" s="215">
        <f>O126*H126</f>
        <v>0</v>
      </c>
      <c r="Q126" s="215">
        <v>0</v>
      </c>
      <c r="R126" s="215">
        <f>Q126*H126</f>
        <v>0</v>
      </c>
      <c r="S126" s="215">
        <v>0</v>
      </c>
      <c r="T126" s="216">
        <f>S126*H126</f>
        <v>0</v>
      </c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R126" s="217" t="s">
        <v>135</v>
      </c>
      <c r="AT126" s="217" t="s">
        <v>130</v>
      </c>
      <c r="AU126" s="217" t="s">
        <v>21</v>
      </c>
      <c r="AY126" s="18" t="s">
        <v>128</v>
      </c>
      <c r="BE126" s="218">
        <f>IF(N126="základní",J126,0)</f>
        <v>0</v>
      </c>
      <c r="BF126" s="218">
        <f>IF(N126="snížená",J126,0)</f>
        <v>0</v>
      </c>
      <c r="BG126" s="218">
        <f>IF(N126="zákl. přenesená",J126,0)</f>
        <v>0</v>
      </c>
      <c r="BH126" s="218">
        <f>IF(N126="sníž. přenesená",J126,0)</f>
        <v>0</v>
      </c>
      <c r="BI126" s="218">
        <f>IF(N126="nulová",J126,0)</f>
        <v>0</v>
      </c>
      <c r="BJ126" s="18" t="s">
        <v>89</v>
      </c>
      <c r="BK126" s="218">
        <f>ROUND(I126*H126,2)</f>
        <v>0</v>
      </c>
      <c r="BL126" s="18" t="s">
        <v>135</v>
      </c>
      <c r="BM126" s="217" t="s">
        <v>817</v>
      </c>
    </row>
    <row r="127" s="2" customFormat="1">
      <c r="A127" s="40"/>
      <c r="B127" s="41"/>
      <c r="C127" s="42"/>
      <c r="D127" s="219" t="s">
        <v>137</v>
      </c>
      <c r="E127" s="42"/>
      <c r="F127" s="220" t="s">
        <v>818</v>
      </c>
      <c r="G127" s="42"/>
      <c r="H127" s="42"/>
      <c r="I127" s="221"/>
      <c r="J127" s="42"/>
      <c r="K127" s="42"/>
      <c r="L127" s="46"/>
      <c r="M127" s="222"/>
      <c r="N127" s="223"/>
      <c r="O127" s="86"/>
      <c r="P127" s="86"/>
      <c r="Q127" s="86"/>
      <c r="R127" s="86"/>
      <c r="S127" s="86"/>
      <c r="T127" s="87"/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T127" s="18" t="s">
        <v>137</v>
      </c>
      <c r="AU127" s="18" t="s">
        <v>21</v>
      </c>
    </row>
    <row r="128" s="2" customFormat="1">
      <c r="A128" s="40"/>
      <c r="B128" s="41"/>
      <c r="C128" s="42"/>
      <c r="D128" s="226" t="s">
        <v>200</v>
      </c>
      <c r="E128" s="42"/>
      <c r="F128" s="247" t="s">
        <v>819</v>
      </c>
      <c r="G128" s="42"/>
      <c r="H128" s="42"/>
      <c r="I128" s="221"/>
      <c r="J128" s="42"/>
      <c r="K128" s="42"/>
      <c r="L128" s="46"/>
      <c r="M128" s="222"/>
      <c r="N128" s="223"/>
      <c r="O128" s="86"/>
      <c r="P128" s="86"/>
      <c r="Q128" s="86"/>
      <c r="R128" s="86"/>
      <c r="S128" s="86"/>
      <c r="T128" s="87"/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T128" s="18" t="s">
        <v>200</v>
      </c>
      <c r="AU128" s="18" t="s">
        <v>21</v>
      </c>
    </row>
    <row r="129" s="12" customFormat="1" ht="22.8" customHeight="1">
      <c r="A129" s="12"/>
      <c r="B129" s="190"/>
      <c r="C129" s="191"/>
      <c r="D129" s="192" t="s">
        <v>80</v>
      </c>
      <c r="E129" s="204" t="s">
        <v>820</v>
      </c>
      <c r="F129" s="204" t="s">
        <v>821</v>
      </c>
      <c r="G129" s="191"/>
      <c r="H129" s="191"/>
      <c r="I129" s="194"/>
      <c r="J129" s="205">
        <f>BK129</f>
        <v>0</v>
      </c>
      <c r="K129" s="191"/>
      <c r="L129" s="196"/>
      <c r="M129" s="197"/>
      <c r="N129" s="198"/>
      <c r="O129" s="198"/>
      <c r="P129" s="199">
        <f>SUM(P130:P138)</f>
        <v>0</v>
      </c>
      <c r="Q129" s="198"/>
      <c r="R129" s="199">
        <f>SUM(R130:R138)</f>
        <v>0</v>
      </c>
      <c r="S129" s="198"/>
      <c r="T129" s="200">
        <f>SUM(T130:T138)</f>
        <v>0</v>
      </c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R129" s="201" t="s">
        <v>158</v>
      </c>
      <c r="AT129" s="202" t="s">
        <v>80</v>
      </c>
      <c r="AU129" s="202" t="s">
        <v>89</v>
      </c>
      <c r="AY129" s="201" t="s">
        <v>128</v>
      </c>
      <c r="BK129" s="203">
        <f>SUM(BK130:BK138)</f>
        <v>0</v>
      </c>
    </row>
    <row r="130" s="2" customFormat="1" ht="16.5" customHeight="1">
      <c r="A130" s="40"/>
      <c r="B130" s="41"/>
      <c r="C130" s="206" t="s">
        <v>214</v>
      </c>
      <c r="D130" s="206" t="s">
        <v>130</v>
      </c>
      <c r="E130" s="207" t="s">
        <v>822</v>
      </c>
      <c r="F130" s="208" t="s">
        <v>823</v>
      </c>
      <c r="G130" s="209" t="s">
        <v>755</v>
      </c>
      <c r="H130" s="210">
        <v>1</v>
      </c>
      <c r="I130" s="211"/>
      <c r="J130" s="212">
        <f>ROUND(I130*H130,2)</f>
        <v>0</v>
      </c>
      <c r="K130" s="208" t="s">
        <v>134</v>
      </c>
      <c r="L130" s="46"/>
      <c r="M130" s="213" t="s">
        <v>35</v>
      </c>
      <c r="N130" s="214" t="s">
        <v>52</v>
      </c>
      <c r="O130" s="86"/>
      <c r="P130" s="215">
        <f>O130*H130</f>
        <v>0</v>
      </c>
      <c r="Q130" s="215">
        <v>0</v>
      </c>
      <c r="R130" s="215">
        <f>Q130*H130</f>
        <v>0</v>
      </c>
      <c r="S130" s="215">
        <v>0</v>
      </c>
      <c r="T130" s="216">
        <f>S130*H130</f>
        <v>0</v>
      </c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R130" s="217" t="s">
        <v>135</v>
      </c>
      <c r="AT130" s="217" t="s">
        <v>130</v>
      </c>
      <c r="AU130" s="217" t="s">
        <v>21</v>
      </c>
      <c r="AY130" s="18" t="s">
        <v>128</v>
      </c>
      <c r="BE130" s="218">
        <f>IF(N130="základní",J130,0)</f>
        <v>0</v>
      </c>
      <c r="BF130" s="218">
        <f>IF(N130="snížená",J130,0)</f>
        <v>0</v>
      </c>
      <c r="BG130" s="218">
        <f>IF(N130="zákl. přenesená",J130,0)</f>
        <v>0</v>
      </c>
      <c r="BH130" s="218">
        <f>IF(N130="sníž. přenesená",J130,0)</f>
        <v>0</v>
      </c>
      <c r="BI130" s="218">
        <f>IF(N130="nulová",J130,0)</f>
        <v>0</v>
      </c>
      <c r="BJ130" s="18" t="s">
        <v>89</v>
      </c>
      <c r="BK130" s="218">
        <f>ROUND(I130*H130,2)</f>
        <v>0</v>
      </c>
      <c r="BL130" s="18" t="s">
        <v>135</v>
      </c>
      <c r="BM130" s="217" t="s">
        <v>824</v>
      </c>
    </row>
    <row r="131" s="2" customFormat="1">
      <c r="A131" s="40"/>
      <c r="B131" s="41"/>
      <c r="C131" s="42"/>
      <c r="D131" s="219" t="s">
        <v>137</v>
      </c>
      <c r="E131" s="42"/>
      <c r="F131" s="220" t="s">
        <v>825</v>
      </c>
      <c r="G131" s="42"/>
      <c r="H131" s="42"/>
      <c r="I131" s="221"/>
      <c r="J131" s="42"/>
      <c r="K131" s="42"/>
      <c r="L131" s="46"/>
      <c r="M131" s="222"/>
      <c r="N131" s="223"/>
      <c r="O131" s="86"/>
      <c r="P131" s="86"/>
      <c r="Q131" s="86"/>
      <c r="R131" s="86"/>
      <c r="S131" s="86"/>
      <c r="T131" s="87"/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T131" s="18" t="s">
        <v>137</v>
      </c>
      <c r="AU131" s="18" t="s">
        <v>21</v>
      </c>
    </row>
    <row r="132" s="2" customFormat="1">
      <c r="A132" s="40"/>
      <c r="B132" s="41"/>
      <c r="C132" s="42"/>
      <c r="D132" s="226" t="s">
        <v>200</v>
      </c>
      <c r="E132" s="42"/>
      <c r="F132" s="247" t="s">
        <v>826</v>
      </c>
      <c r="G132" s="42"/>
      <c r="H132" s="42"/>
      <c r="I132" s="221"/>
      <c r="J132" s="42"/>
      <c r="K132" s="42"/>
      <c r="L132" s="46"/>
      <c r="M132" s="222"/>
      <c r="N132" s="223"/>
      <c r="O132" s="86"/>
      <c r="P132" s="86"/>
      <c r="Q132" s="86"/>
      <c r="R132" s="86"/>
      <c r="S132" s="86"/>
      <c r="T132" s="87"/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T132" s="18" t="s">
        <v>200</v>
      </c>
      <c r="AU132" s="18" t="s">
        <v>21</v>
      </c>
    </row>
    <row r="133" s="2" customFormat="1" ht="16.5" customHeight="1">
      <c r="A133" s="40"/>
      <c r="B133" s="41"/>
      <c r="C133" s="206" t="s">
        <v>221</v>
      </c>
      <c r="D133" s="206" t="s">
        <v>130</v>
      </c>
      <c r="E133" s="207" t="s">
        <v>827</v>
      </c>
      <c r="F133" s="208" t="s">
        <v>828</v>
      </c>
      <c r="G133" s="209" t="s">
        <v>755</v>
      </c>
      <c r="H133" s="210">
        <v>1</v>
      </c>
      <c r="I133" s="211"/>
      <c r="J133" s="212">
        <f>ROUND(I133*H133,2)</f>
        <v>0</v>
      </c>
      <c r="K133" s="208" t="s">
        <v>134</v>
      </c>
      <c r="L133" s="46"/>
      <c r="M133" s="213" t="s">
        <v>35</v>
      </c>
      <c r="N133" s="214" t="s">
        <v>52</v>
      </c>
      <c r="O133" s="86"/>
      <c r="P133" s="215">
        <f>O133*H133</f>
        <v>0</v>
      </c>
      <c r="Q133" s="215">
        <v>0</v>
      </c>
      <c r="R133" s="215">
        <f>Q133*H133</f>
        <v>0</v>
      </c>
      <c r="S133" s="215">
        <v>0</v>
      </c>
      <c r="T133" s="216">
        <f>S133*H133</f>
        <v>0</v>
      </c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R133" s="217" t="s">
        <v>135</v>
      </c>
      <c r="AT133" s="217" t="s">
        <v>130</v>
      </c>
      <c r="AU133" s="217" t="s">
        <v>21</v>
      </c>
      <c r="AY133" s="18" t="s">
        <v>128</v>
      </c>
      <c r="BE133" s="218">
        <f>IF(N133="základní",J133,0)</f>
        <v>0</v>
      </c>
      <c r="BF133" s="218">
        <f>IF(N133="snížená",J133,0)</f>
        <v>0</v>
      </c>
      <c r="BG133" s="218">
        <f>IF(N133="zákl. přenesená",J133,0)</f>
        <v>0</v>
      </c>
      <c r="BH133" s="218">
        <f>IF(N133="sníž. přenesená",J133,0)</f>
        <v>0</v>
      </c>
      <c r="BI133" s="218">
        <f>IF(N133="nulová",J133,0)</f>
        <v>0</v>
      </c>
      <c r="BJ133" s="18" t="s">
        <v>89</v>
      </c>
      <c r="BK133" s="218">
        <f>ROUND(I133*H133,2)</f>
        <v>0</v>
      </c>
      <c r="BL133" s="18" t="s">
        <v>135</v>
      </c>
      <c r="BM133" s="217" t="s">
        <v>829</v>
      </c>
    </row>
    <row r="134" s="2" customFormat="1">
      <c r="A134" s="40"/>
      <c r="B134" s="41"/>
      <c r="C134" s="42"/>
      <c r="D134" s="219" t="s">
        <v>137</v>
      </c>
      <c r="E134" s="42"/>
      <c r="F134" s="220" t="s">
        <v>830</v>
      </c>
      <c r="G134" s="42"/>
      <c r="H134" s="42"/>
      <c r="I134" s="221"/>
      <c r="J134" s="42"/>
      <c r="K134" s="42"/>
      <c r="L134" s="46"/>
      <c r="M134" s="222"/>
      <c r="N134" s="223"/>
      <c r="O134" s="86"/>
      <c r="P134" s="86"/>
      <c r="Q134" s="86"/>
      <c r="R134" s="86"/>
      <c r="S134" s="86"/>
      <c r="T134" s="87"/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T134" s="18" t="s">
        <v>137</v>
      </c>
      <c r="AU134" s="18" t="s">
        <v>21</v>
      </c>
    </row>
    <row r="135" s="2" customFormat="1">
      <c r="A135" s="40"/>
      <c r="B135" s="41"/>
      <c r="C135" s="42"/>
      <c r="D135" s="226" t="s">
        <v>200</v>
      </c>
      <c r="E135" s="42"/>
      <c r="F135" s="247" t="s">
        <v>831</v>
      </c>
      <c r="G135" s="42"/>
      <c r="H135" s="42"/>
      <c r="I135" s="221"/>
      <c r="J135" s="42"/>
      <c r="K135" s="42"/>
      <c r="L135" s="46"/>
      <c r="M135" s="222"/>
      <c r="N135" s="223"/>
      <c r="O135" s="86"/>
      <c r="P135" s="86"/>
      <c r="Q135" s="86"/>
      <c r="R135" s="86"/>
      <c r="S135" s="86"/>
      <c r="T135" s="87"/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T135" s="18" t="s">
        <v>200</v>
      </c>
      <c r="AU135" s="18" t="s">
        <v>21</v>
      </c>
    </row>
    <row r="136" s="2" customFormat="1" ht="16.5" customHeight="1">
      <c r="A136" s="40"/>
      <c r="B136" s="41"/>
      <c r="C136" s="206" t="s">
        <v>229</v>
      </c>
      <c r="D136" s="206" t="s">
        <v>130</v>
      </c>
      <c r="E136" s="207" t="s">
        <v>832</v>
      </c>
      <c r="F136" s="208" t="s">
        <v>833</v>
      </c>
      <c r="G136" s="209" t="s">
        <v>755</v>
      </c>
      <c r="H136" s="210">
        <v>1</v>
      </c>
      <c r="I136" s="211"/>
      <c r="J136" s="212">
        <f>ROUND(I136*H136,2)</f>
        <v>0</v>
      </c>
      <c r="K136" s="208" t="s">
        <v>134</v>
      </c>
      <c r="L136" s="46"/>
      <c r="M136" s="213" t="s">
        <v>35</v>
      </c>
      <c r="N136" s="214" t="s">
        <v>52</v>
      </c>
      <c r="O136" s="86"/>
      <c r="P136" s="215">
        <f>O136*H136</f>
        <v>0</v>
      </c>
      <c r="Q136" s="215">
        <v>0</v>
      </c>
      <c r="R136" s="215">
        <f>Q136*H136</f>
        <v>0</v>
      </c>
      <c r="S136" s="215">
        <v>0</v>
      </c>
      <c r="T136" s="216">
        <f>S136*H136</f>
        <v>0</v>
      </c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R136" s="217" t="s">
        <v>135</v>
      </c>
      <c r="AT136" s="217" t="s">
        <v>130</v>
      </c>
      <c r="AU136" s="217" t="s">
        <v>21</v>
      </c>
      <c r="AY136" s="18" t="s">
        <v>128</v>
      </c>
      <c r="BE136" s="218">
        <f>IF(N136="základní",J136,0)</f>
        <v>0</v>
      </c>
      <c r="BF136" s="218">
        <f>IF(N136="snížená",J136,0)</f>
        <v>0</v>
      </c>
      <c r="BG136" s="218">
        <f>IF(N136="zákl. přenesená",J136,0)</f>
        <v>0</v>
      </c>
      <c r="BH136" s="218">
        <f>IF(N136="sníž. přenesená",J136,0)</f>
        <v>0</v>
      </c>
      <c r="BI136" s="218">
        <f>IF(N136="nulová",J136,0)</f>
        <v>0</v>
      </c>
      <c r="BJ136" s="18" t="s">
        <v>89</v>
      </c>
      <c r="BK136" s="218">
        <f>ROUND(I136*H136,2)</f>
        <v>0</v>
      </c>
      <c r="BL136" s="18" t="s">
        <v>135</v>
      </c>
      <c r="BM136" s="217" t="s">
        <v>834</v>
      </c>
    </row>
    <row r="137" s="2" customFormat="1">
      <c r="A137" s="40"/>
      <c r="B137" s="41"/>
      <c r="C137" s="42"/>
      <c r="D137" s="219" t="s">
        <v>137</v>
      </c>
      <c r="E137" s="42"/>
      <c r="F137" s="220" t="s">
        <v>835</v>
      </c>
      <c r="G137" s="42"/>
      <c r="H137" s="42"/>
      <c r="I137" s="221"/>
      <c r="J137" s="42"/>
      <c r="K137" s="42"/>
      <c r="L137" s="46"/>
      <c r="M137" s="222"/>
      <c r="N137" s="223"/>
      <c r="O137" s="86"/>
      <c r="P137" s="86"/>
      <c r="Q137" s="86"/>
      <c r="R137" s="86"/>
      <c r="S137" s="86"/>
      <c r="T137" s="87"/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T137" s="18" t="s">
        <v>137</v>
      </c>
      <c r="AU137" s="18" t="s">
        <v>21</v>
      </c>
    </row>
    <row r="138" s="2" customFormat="1">
      <c r="A138" s="40"/>
      <c r="B138" s="41"/>
      <c r="C138" s="42"/>
      <c r="D138" s="226" t="s">
        <v>200</v>
      </c>
      <c r="E138" s="42"/>
      <c r="F138" s="247" t="s">
        <v>836</v>
      </c>
      <c r="G138" s="42"/>
      <c r="H138" s="42"/>
      <c r="I138" s="221"/>
      <c r="J138" s="42"/>
      <c r="K138" s="42"/>
      <c r="L138" s="46"/>
      <c r="M138" s="258"/>
      <c r="N138" s="259"/>
      <c r="O138" s="260"/>
      <c r="P138" s="260"/>
      <c r="Q138" s="260"/>
      <c r="R138" s="260"/>
      <c r="S138" s="260"/>
      <c r="T138" s="261"/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T138" s="18" t="s">
        <v>200</v>
      </c>
      <c r="AU138" s="18" t="s">
        <v>21</v>
      </c>
    </row>
    <row r="139" s="2" customFormat="1" ht="6.96" customHeight="1">
      <c r="A139" s="40"/>
      <c r="B139" s="61"/>
      <c r="C139" s="62"/>
      <c r="D139" s="62"/>
      <c r="E139" s="62"/>
      <c r="F139" s="62"/>
      <c r="G139" s="62"/>
      <c r="H139" s="62"/>
      <c r="I139" s="62"/>
      <c r="J139" s="62"/>
      <c r="K139" s="62"/>
      <c r="L139" s="46"/>
      <c r="M139" s="40"/>
      <c r="O139" s="40"/>
      <c r="P139" s="40"/>
      <c r="Q139" s="40"/>
      <c r="R139" s="40"/>
      <c r="S139" s="40"/>
      <c r="T139" s="40"/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</row>
  </sheetData>
  <sheetProtection sheet="1" autoFilter="0" formatColumns="0" formatRows="0" objects="1" scenarios="1" spinCount="100000" saltValue="JtOo7UwuOkPXNUk5IESiqRMOq0H/J/p9nCkK7fOU/X3UFjAaIy7KN43u/FgaWT35KyvY8blRnN9FqZ9+NsviTA==" hashValue="dWKsDpcq9j+6JJCdnV+4QbJ8IH5M2LFAO14AAH1xKE/Kue+K6bhLf26aj48So+phfDQujCHCT7/Pub6ZDveEOQ==" algorithmName="SHA-512" password="CC35"/>
  <autoFilter ref="C86:K138"/>
  <mergeCells count="9">
    <mergeCell ref="E7:H7"/>
    <mergeCell ref="E9:H9"/>
    <mergeCell ref="E18:H18"/>
    <mergeCell ref="E27:H27"/>
    <mergeCell ref="E48:H48"/>
    <mergeCell ref="E50:H50"/>
    <mergeCell ref="E77:H77"/>
    <mergeCell ref="E79:H79"/>
    <mergeCell ref="L2:V2"/>
  </mergeCells>
  <hyperlinks>
    <hyperlink ref="F95" r:id="rId1" display="https://podminky.urs.cz/item/CS_URS_2025_01/012103000"/>
    <hyperlink ref="F98" r:id="rId2" display="https://podminky.urs.cz/item/CS_URS_2025_01/012203000"/>
    <hyperlink ref="F101" r:id="rId3" display="https://podminky.urs.cz/item/CS_URS_2025_01/012303000"/>
    <hyperlink ref="F104" r:id="rId4" display="https://podminky.urs.cz/item/CS_URS_2025_01/012403000"/>
    <hyperlink ref="F107" r:id="rId5" display="https://podminky.urs.cz/item/CS_URS_2025_01/013254000"/>
    <hyperlink ref="F110" r:id="rId6" display="https://podminky.urs.cz/item/CS_URS_2025_01/013294000"/>
    <hyperlink ref="F114" r:id="rId7" display="https://podminky.urs.cz/item/CS_URS_2025_01/022002000"/>
    <hyperlink ref="F118" r:id="rId8" display="https://podminky.urs.cz/item/CS_URS_2025_01/030001000"/>
    <hyperlink ref="F121" r:id="rId9" display="https://podminky.urs.cz/item/CS_URS_2025_01/042503000"/>
    <hyperlink ref="F124" r:id="rId10" display="https://podminky.urs.cz/item/CS_URS_2025_01/043103000R00"/>
    <hyperlink ref="F127" r:id="rId11" display="https://podminky.urs.cz/item/CS_URS_2025_01/043103000R01"/>
    <hyperlink ref="F131" r:id="rId12" display="https://podminky.urs.cz/item/CS_URS_2025_01/071203000"/>
    <hyperlink ref="F134" r:id="rId13" display="https://podminky.urs.cz/item/CS_URS_2025_01/072103001"/>
    <hyperlink ref="F137" r:id="rId14" display="https://podminky.urs.cz/item/CS_URS_2025_01/072103011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5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 topLeftCell="A43"/>
  </sheetViews>
  <cols>
    <col min="1" max="1" width="8.332031" style="262" customWidth="1"/>
    <col min="2" max="2" width="1.667969" style="262" customWidth="1"/>
    <col min="3" max="4" width="5" style="262" customWidth="1"/>
    <col min="5" max="5" width="11.66016" style="262" customWidth="1"/>
    <col min="6" max="6" width="9.160156" style="262" customWidth="1"/>
    <col min="7" max="7" width="5" style="262" customWidth="1"/>
    <col min="8" max="8" width="77.83203" style="262" customWidth="1"/>
    <col min="9" max="10" width="20" style="262" customWidth="1"/>
    <col min="11" max="11" width="1.667969" style="262" customWidth="1"/>
  </cols>
  <sheetData>
    <row r="1" s="1" customFormat="1" ht="37.5" customHeight="1"/>
    <row r="2" s="1" customFormat="1" ht="7.5" customHeight="1">
      <c r="B2" s="263"/>
      <c r="C2" s="264"/>
      <c r="D2" s="264"/>
      <c r="E2" s="264"/>
      <c r="F2" s="264"/>
      <c r="G2" s="264"/>
      <c r="H2" s="264"/>
      <c r="I2" s="264"/>
      <c r="J2" s="264"/>
      <c r="K2" s="265"/>
    </row>
    <row r="3" s="15" customFormat="1" ht="45" customHeight="1">
      <c r="B3" s="266"/>
      <c r="C3" s="267" t="s">
        <v>837</v>
      </c>
      <c r="D3" s="267"/>
      <c r="E3" s="267"/>
      <c r="F3" s="267"/>
      <c r="G3" s="267"/>
      <c r="H3" s="267"/>
      <c r="I3" s="267"/>
      <c r="J3" s="267"/>
      <c r="K3" s="268"/>
    </row>
    <row r="4" s="1" customFormat="1" ht="25.5" customHeight="1">
      <c r="B4" s="269"/>
      <c r="C4" s="270" t="s">
        <v>838</v>
      </c>
      <c r="D4" s="270"/>
      <c r="E4" s="270"/>
      <c r="F4" s="270"/>
      <c r="G4" s="270"/>
      <c r="H4" s="270"/>
      <c r="I4" s="270"/>
      <c r="J4" s="270"/>
      <c r="K4" s="271"/>
    </row>
    <row r="5" s="1" customFormat="1" ht="5.25" customHeight="1">
      <c r="B5" s="269"/>
      <c r="C5" s="272"/>
      <c r="D5" s="272"/>
      <c r="E5" s="272"/>
      <c r="F5" s="272"/>
      <c r="G5" s="272"/>
      <c r="H5" s="272"/>
      <c r="I5" s="272"/>
      <c r="J5" s="272"/>
      <c r="K5" s="271"/>
    </row>
    <row r="6" s="1" customFormat="1" ht="15" customHeight="1">
      <c r="B6" s="269"/>
      <c r="C6" s="273" t="s">
        <v>839</v>
      </c>
      <c r="D6" s="273"/>
      <c r="E6" s="273"/>
      <c r="F6" s="273"/>
      <c r="G6" s="273"/>
      <c r="H6" s="273"/>
      <c r="I6" s="273"/>
      <c r="J6" s="273"/>
      <c r="K6" s="271"/>
    </row>
    <row r="7" s="1" customFormat="1" ht="15" customHeight="1">
      <c r="B7" s="274"/>
      <c r="C7" s="273" t="s">
        <v>840</v>
      </c>
      <c r="D7" s="273"/>
      <c r="E7" s="273"/>
      <c r="F7" s="273"/>
      <c r="G7" s="273"/>
      <c r="H7" s="273"/>
      <c r="I7" s="273"/>
      <c r="J7" s="273"/>
      <c r="K7" s="271"/>
    </row>
    <row r="8" s="1" customFormat="1" ht="12.75" customHeight="1">
      <c r="B8" s="274"/>
      <c r="C8" s="273"/>
      <c r="D8" s="273"/>
      <c r="E8" s="273"/>
      <c r="F8" s="273"/>
      <c r="G8" s="273"/>
      <c r="H8" s="273"/>
      <c r="I8" s="273"/>
      <c r="J8" s="273"/>
      <c r="K8" s="271"/>
    </row>
    <row r="9" s="1" customFormat="1" ht="15" customHeight="1">
      <c r="B9" s="274"/>
      <c r="C9" s="273" t="s">
        <v>841</v>
      </c>
      <c r="D9" s="273"/>
      <c r="E9" s="273"/>
      <c r="F9" s="273"/>
      <c r="G9" s="273"/>
      <c r="H9" s="273"/>
      <c r="I9" s="273"/>
      <c r="J9" s="273"/>
      <c r="K9" s="271"/>
    </row>
    <row r="10" s="1" customFormat="1" ht="15" customHeight="1">
      <c r="B10" s="274"/>
      <c r="C10" s="273"/>
      <c r="D10" s="273" t="s">
        <v>842</v>
      </c>
      <c r="E10" s="273"/>
      <c r="F10" s="273"/>
      <c r="G10" s="273"/>
      <c r="H10" s="273"/>
      <c r="I10" s="273"/>
      <c r="J10" s="273"/>
      <c r="K10" s="271"/>
    </row>
    <row r="11" s="1" customFormat="1" ht="15" customHeight="1">
      <c r="B11" s="274"/>
      <c r="C11" s="275"/>
      <c r="D11" s="273" t="s">
        <v>843</v>
      </c>
      <c r="E11" s="273"/>
      <c r="F11" s="273"/>
      <c r="G11" s="273"/>
      <c r="H11" s="273"/>
      <c r="I11" s="273"/>
      <c r="J11" s="273"/>
      <c r="K11" s="271"/>
    </row>
    <row r="12" s="1" customFormat="1" ht="15" customHeight="1">
      <c r="B12" s="274"/>
      <c r="C12" s="275"/>
      <c r="D12" s="273"/>
      <c r="E12" s="273"/>
      <c r="F12" s="273"/>
      <c r="G12" s="273"/>
      <c r="H12" s="273"/>
      <c r="I12" s="273"/>
      <c r="J12" s="273"/>
      <c r="K12" s="271"/>
    </row>
    <row r="13" s="1" customFormat="1" ht="15" customHeight="1">
      <c r="B13" s="274"/>
      <c r="C13" s="275"/>
      <c r="D13" s="276" t="s">
        <v>844</v>
      </c>
      <c r="E13" s="273"/>
      <c r="F13" s="273"/>
      <c r="G13" s="273"/>
      <c r="H13" s="273"/>
      <c r="I13" s="273"/>
      <c r="J13" s="273"/>
      <c r="K13" s="271"/>
    </row>
    <row r="14" s="1" customFormat="1" ht="12.75" customHeight="1">
      <c r="B14" s="274"/>
      <c r="C14" s="275"/>
      <c r="D14" s="275"/>
      <c r="E14" s="275"/>
      <c r="F14" s="275"/>
      <c r="G14" s="275"/>
      <c r="H14" s="275"/>
      <c r="I14" s="275"/>
      <c r="J14" s="275"/>
      <c r="K14" s="271"/>
    </row>
    <row r="15" s="1" customFormat="1" ht="15" customHeight="1">
      <c r="B15" s="274"/>
      <c r="C15" s="275"/>
      <c r="D15" s="273" t="s">
        <v>845</v>
      </c>
      <c r="E15" s="273"/>
      <c r="F15" s="273"/>
      <c r="G15" s="273"/>
      <c r="H15" s="273"/>
      <c r="I15" s="273"/>
      <c r="J15" s="273"/>
      <c r="K15" s="271"/>
    </row>
    <row r="16" s="1" customFormat="1" ht="15" customHeight="1">
      <c r="B16" s="274"/>
      <c r="C16" s="275"/>
      <c r="D16" s="273" t="s">
        <v>846</v>
      </c>
      <c r="E16" s="273"/>
      <c r="F16" s="273"/>
      <c r="G16" s="273"/>
      <c r="H16" s="273"/>
      <c r="I16" s="273"/>
      <c r="J16" s="273"/>
      <c r="K16" s="271"/>
    </row>
    <row r="17" s="1" customFormat="1" ht="15" customHeight="1">
      <c r="B17" s="274"/>
      <c r="C17" s="275"/>
      <c r="D17" s="273" t="s">
        <v>847</v>
      </c>
      <c r="E17" s="273"/>
      <c r="F17" s="273"/>
      <c r="G17" s="273"/>
      <c r="H17" s="273"/>
      <c r="I17" s="273"/>
      <c r="J17" s="273"/>
      <c r="K17" s="271"/>
    </row>
    <row r="18" s="1" customFormat="1" ht="15" customHeight="1">
      <c r="B18" s="274"/>
      <c r="C18" s="275"/>
      <c r="D18" s="275"/>
      <c r="E18" s="277" t="s">
        <v>88</v>
      </c>
      <c r="F18" s="273" t="s">
        <v>848</v>
      </c>
      <c r="G18" s="273"/>
      <c r="H18" s="273"/>
      <c r="I18" s="273"/>
      <c r="J18" s="273"/>
      <c r="K18" s="271"/>
    </row>
    <row r="19" s="1" customFormat="1" ht="15" customHeight="1">
      <c r="B19" s="274"/>
      <c r="C19" s="275"/>
      <c r="D19" s="275"/>
      <c r="E19" s="277" t="s">
        <v>849</v>
      </c>
      <c r="F19" s="273" t="s">
        <v>850</v>
      </c>
      <c r="G19" s="273"/>
      <c r="H19" s="273"/>
      <c r="I19" s="273"/>
      <c r="J19" s="273"/>
      <c r="K19" s="271"/>
    </row>
    <row r="20" s="1" customFormat="1" ht="15" customHeight="1">
      <c r="B20" s="274"/>
      <c r="C20" s="275"/>
      <c r="D20" s="275"/>
      <c r="E20" s="277" t="s">
        <v>851</v>
      </c>
      <c r="F20" s="273" t="s">
        <v>852</v>
      </c>
      <c r="G20" s="273"/>
      <c r="H20" s="273"/>
      <c r="I20" s="273"/>
      <c r="J20" s="273"/>
      <c r="K20" s="271"/>
    </row>
    <row r="21" s="1" customFormat="1" ht="15" customHeight="1">
      <c r="B21" s="274"/>
      <c r="C21" s="275"/>
      <c r="D21" s="275"/>
      <c r="E21" s="277" t="s">
        <v>853</v>
      </c>
      <c r="F21" s="273" t="s">
        <v>854</v>
      </c>
      <c r="G21" s="273"/>
      <c r="H21" s="273"/>
      <c r="I21" s="273"/>
      <c r="J21" s="273"/>
      <c r="K21" s="271"/>
    </row>
    <row r="22" s="1" customFormat="1" ht="15" customHeight="1">
      <c r="B22" s="274"/>
      <c r="C22" s="275"/>
      <c r="D22" s="275"/>
      <c r="E22" s="277" t="s">
        <v>855</v>
      </c>
      <c r="F22" s="273" t="s">
        <v>856</v>
      </c>
      <c r="G22" s="273"/>
      <c r="H22" s="273"/>
      <c r="I22" s="273"/>
      <c r="J22" s="273"/>
      <c r="K22" s="271"/>
    </row>
    <row r="23" s="1" customFormat="1" ht="15" customHeight="1">
      <c r="B23" s="274"/>
      <c r="C23" s="275"/>
      <c r="D23" s="275"/>
      <c r="E23" s="277" t="s">
        <v>857</v>
      </c>
      <c r="F23" s="273" t="s">
        <v>858</v>
      </c>
      <c r="G23" s="273"/>
      <c r="H23" s="273"/>
      <c r="I23" s="273"/>
      <c r="J23" s="273"/>
      <c r="K23" s="271"/>
    </row>
    <row r="24" s="1" customFormat="1" ht="12.75" customHeight="1">
      <c r="B24" s="274"/>
      <c r="C24" s="275"/>
      <c r="D24" s="275"/>
      <c r="E24" s="275"/>
      <c r="F24" s="275"/>
      <c r="G24" s="275"/>
      <c r="H24" s="275"/>
      <c r="I24" s="275"/>
      <c r="J24" s="275"/>
      <c r="K24" s="271"/>
    </row>
    <row r="25" s="1" customFormat="1" ht="15" customHeight="1">
      <c r="B25" s="274"/>
      <c r="C25" s="273" t="s">
        <v>859</v>
      </c>
      <c r="D25" s="273"/>
      <c r="E25" s="273"/>
      <c r="F25" s="273"/>
      <c r="G25" s="273"/>
      <c r="H25" s="273"/>
      <c r="I25" s="273"/>
      <c r="J25" s="273"/>
      <c r="K25" s="271"/>
    </row>
    <row r="26" s="1" customFormat="1" ht="15" customHeight="1">
      <c r="B26" s="274"/>
      <c r="C26" s="273" t="s">
        <v>860</v>
      </c>
      <c r="D26" s="273"/>
      <c r="E26" s="273"/>
      <c r="F26" s="273"/>
      <c r="G26" s="273"/>
      <c r="H26" s="273"/>
      <c r="I26" s="273"/>
      <c r="J26" s="273"/>
      <c r="K26" s="271"/>
    </row>
    <row r="27" s="1" customFormat="1" ht="15" customHeight="1">
      <c r="B27" s="274"/>
      <c r="C27" s="273"/>
      <c r="D27" s="273" t="s">
        <v>861</v>
      </c>
      <c r="E27" s="273"/>
      <c r="F27" s="273"/>
      <c r="G27" s="273"/>
      <c r="H27" s="273"/>
      <c r="I27" s="273"/>
      <c r="J27" s="273"/>
      <c r="K27" s="271"/>
    </row>
    <row r="28" s="1" customFormat="1" ht="15" customHeight="1">
      <c r="B28" s="274"/>
      <c r="C28" s="275"/>
      <c r="D28" s="273" t="s">
        <v>862</v>
      </c>
      <c r="E28" s="273"/>
      <c r="F28" s="273"/>
      <c r="G28" s="273"/>
      <c r="H28" s="273"/>
      <c r="I28" s="273"/>
      <c r="J28" s="273"/>
      <c r="K28" s="271"/>
    </row>
    <row r="29" s="1" customFormat="1" ht="12.75" customHeight="1">
      <c r="B29" s="274"/>
      <c r="C29" s="275"/>
      <c r="D29" s="275"/>
      <c r="E29" s="275"/>
      <c r="F29" s="275"/>
      <c r="G29" s="275"/>
      <c r="H29" s="275"/>
      <c r="I29" s="275"/>
      <c r="J29" s="275"/>
      <c r="K29" s="271"/>
    </row>
    <row r="30" s="1" customFormat="1" ht="15" customHeight="1">
      <c r="B30" s="274"/>
      <c r="C30" s="275"/>
      <c r="D30" s="273" t="s">
        <v>863</v>
      </c>
      <c r="E30" s="273"/>
      <c r="F30" s="273"/>
      <c r="G30" s="273"/>
      <c r="H30" s="273"/>
      <c r="I30" s="273"/>
      <c r="J30" s="273"/>
      <c r="K30" s="271"/>
    </row>
    <row r="31" s="1" customFormat="1" ht="15" customHeight="1">
      <c r="B31" s="274"/>
      <c r="C31" s="275"/>
      <c r="D31" s="273" t="s">
        <v>864</v>
      </c>
      <c r="E31" s="273"/>
      <c r="F31" s="273"/>
      <c r="G31" s="273"/>
      <c r="H31" s="273"/>
      <c r="I31" s="273"/>
      <c r="J31" s="273"/>
      <c r="K31" s="271"/>
    </row>
    <row r="32" s="1" customFormat="1" ht="12.75" customHeight="1">
      <c r="B32" s="274"/>
      <c r="C32" s="275"/>
      <c r="D32" s="275"/>
      <c r="E32" s="275"/>
      <c r="F32" s="275"/>
      <c r="G32" s="275"/>
      <c r="H32" s="275"/>
      <c r="I32" s="275"/>
      <c r="J32" s="275"/>
      <c r="K32" s="271"/>
    </row>
    <row r="33" s="1" customFormat="1" ht="15" customHeight="1">
      <c r="B33" s="274"/>
      <c r="C33" s="275"/>
      <c r="D33" s="273" t="s">
        <v>865</v>
      </c>
      <c r="E33" s="273"/>
      <c r="F33" s="273"/>
      <c r="G33" s="273"/>
      <c r="H33" s="273"/>
      <c r="I33" s="273"/>
      <c r="J33" s="273"/>
      <c r="K33" s="271"/>
    </row>
    <row r="34" s="1" customFormat="1" ht="15" customHeight="1">
      <c r="B34" s="274"/>
      <c r="C34" s="275"/>
      <c r="D34" s="273" t="s">
        <v>866</v>
      </c>
      <c r="E34" s="273"/>
      <c r="F34" s="273"/>
      <c r="G34" s="273"/>
      <c r="H34" s="273"/>
      <c r="I34" s="273"/>
      <c r="J34" s="273"/>
      <c r="K34" s="271"/>
    </row>
    <row r="35" s="1" customFormat="1" ht="15" customHeight="1">
      <c r="B35" s="274"/>
      <c r="C35" s="275"/>
      <c r="D35" s="273" t="s">
        <v>867</v>
      </c>
      <c r="E35" s="273"/>
      <c r="F35" s="273"/>
      <c r="G35" s="273"/>
      <c r="H35" s="273"/>
      <c r="I35" s="273"/>
      <c r="J35" s="273"/>
      <c r="K35" s="271"/>
    </row>
    <row r="36" s="1" customFormat="1" ht="15" customHeight="1">
      <c r="B36" s="274"/>
      <c r="C36" s="275"/>
      <c r="D36" s="273"/>
      <c r="E36" s="276" t="s">
        <v>114</v>
      </c>
      <c r="F36" s="273"/>
      <c r="G36" s="273" t="s">
        <v>868</v>
      </c>
      <c r="H36" s="273"/>
      <c r="I36" s="273"/>
      <c r="J36" s="273"/>
      <c r="K36" s="271"/>
    </row>
    <row r="37" s="1" customFormat="1" ht="30.75" customHeight="1">
      <c r="B37" s="274"/>
      <c r="C37" s="275"/>
      <c r="D37" s="273"/>
      <c r="E37" s="276" t="s">
        <v>869</v>
      </c>
      <c r="F37" s="273"/>
      <c r="G37" s="273" t="s">
        <v>870</v>
      </c>
      <c r="H37" s="273"/>
      <c r="I37" s="273"/>
      <c r="J37" s="273"/>
      <c r="K37" s="271"/>
    </row>
    <row r="38" s="1" customFormat="1" ht="15" customHeight="1">
      <c r="B38" s="274"/>
      <c r="C38" s="275"/>
      <c r="D38" s="273"/>
      <c r="E38" s="276" t="s">
        <v>62</v>
      </c>
      <c r="F38" s="273"/>
      <c r="G38" s="273" t="s">
        <v>871</v>
      </c>
      <c r="H38" s="273"/>
      <c r="I38" s="273"/>
      <c r="J38" s="273"/>
      <c r="K38" s="271"/>
    </row>
    <row r="39" s="1" customFormat="1" ht="15" customHeight="1">
      <c r="B39" s="274"/>
      <c r="C39" s="275"/>
      <c r="D39" s="273"/>
      <c r="E39" s="276" t="s">
        <v>63</v>
      </c>
      <c r="F39" s="273"/>
      <c r="G39" s="273" t="s">
        <v>872</v>
      </c>
      <c r="H39" s="273"/>
      <c r="I39" s="273"/>
      <c r="J39" s="273"/>
      <c r="K39" s="271"/>
    </row>
    <row r="40" s="1" customFormat="1" ht="15" customHeight="1">
      <c r="B40" s="274"/>
      <c r="C40" s="275"/>
      <c r="D40" s="273"/>
      <c r="E40" s="276" t="s">
        <v>115</v>
      </c>
      <c r="F40" s="273"/>
      <c r="G40" s="273" t="s">
        <v>873</v>
      </c>
      <c r="H40" s="273"/>
      <c r="I40" s="273"/>
      <c r="J40" s="273"/>
      <c r="K40" s="271"/>
    </row>
    <row r="41" s="1" customFormat="1" ht="15" customHeight="1">
      <c r="B41" s="274"/>
      <c r="C41" s="275"/>
      <c r="D41" s="273"/>
      <c r="E41" s="276" t="s">
        <v>116</v>
      </c>
      <c r="F41" s="273"/>
      <c r="G41" s="273" t="s">
        <v>874</v>
      </c>
      <c r="H41" s="273"/>
      <c r="I41" s="273"/>
      <c r="J41" s="273"/>
      <c r="K41" s="271"/>
    </row>
    <row r="42" s="1" customFormat="1" ht="15" customHeight="1">
      <c r="B42" s="274"/>
      <c r="C42" s="275"/>
      <c r="D42" s="273"/>
      <c r="E42" s="276" t="s">
        <v>875</v>
      </c>
      <c r="F42" s="273"/>
      <c r="G42" s="273" t="s">
        <v>876</v>
      </c>
      <c r="H42" s="273"/>
      <c r="I42" s="273"/>
      <c r="J42" s="273"/>
      <c r="K42" s="271"/>
    </row>
    <row r="43" s="1" customFormat="1" ht="15" customHeight="1">
      <c r="B43" s="274"/>
      <c r="C43" s="275"/>
      <c r="D43" s="273"/>
      <c r="E43" s="276"/>
      <c r="F43" s="273"/>
      <c r="G43" s="273" t="s">
        <v>877</v>
      </c>
      <c r="H43" s="273"/>
      <c r="I43" s="273"/>
      <c r="J43" s="273"/>
      <c r="K43" s="271"/>
    </row>
    <row r="44" s="1" customFormat="1" ht="15" customHeight="1">
      <c r="B44" s="274"/>
      <c r="C44" s="275"/>
      <c r="D44" s="273"/>
      <c r="E44" s="276" t="s">
        <v>878</v>
      </c>
      <c r="F44" s="273"/>
      <c r="G44" s="273" t="s">
        <v>879</v>
      </c>
      <c r="H44" s="273"/>
      <c r="I44" s="273"/>
      <c r="J44" s="273"/>
      <c r="K44" s="271"/>
    </row>
    <row r="45" s="1" customFormat="1" ht="15" customHeight="1">
      <c r="B45" s="274"/>
      <c r="C45" s="275"/>
      <c r="D45" s="273"/>
      <c r="E45" s="276" t="s">
        <v>118</v>
      </c>
      <c r="F45" s="273"/>
      <c r="G45" s="273" t="s">
        <v>880</v>
      </c>
      <c r="H45" s="273"/>
      <c r="I45" s="273"/>
      <c r="J45" s="273"/>
      <c r="K45" s="271"/>
    </row>
    <row r="46" s="1" customFormat="1" ht="12.75" customHeight="1">
      <c r="B46" s="274"/>
      <c r="C46" s="275"/>
      <c r="D46" s="273"/>
      <c r="E46" s="273"/>
      <c r="F46" s="273"/>
      <c r="G46" s="273"/>
      <c r="H46" s="273"/>
      <c r="I46" s="273"/>
      <c r="J46" s="273"/>
      <c r="K46" s="271"/>
    </row>
    <row r="47" s="1" customFormat="1" ht="15" customHeight="1">
      <c r="B47" s="274"/>
      <c r="C47" s="275"/>
      <c r="D47" s="273" t="s">
        <v>881</v>
      </c>
      <c r="E47" s="273"/>
      <c r="F47" s="273"/>
      <c r="G47" s="273"/>
      <c r="H47" s="273"/>
      <c r="I47" s="273"/>
      <c r="J47" s="273"/>
      <c r="K47" s="271"/>
    </row>
    <row r="48" s="1" customFormat="1" ht="15" customHeight="1">
      <c r="B48" s="274"/>
      <c r="C48" s="275"/>
      <c r="D48" s="275"/>
      <c r="E48" s="273" t="s">
        <v>882</v>
      </c>
      <c r="F48" s="273"/>
      <c r="G48" s="273"/>
      <c r="H48" s="273"/>
      <c r="I48" s="273"/>
      <c r="J48" s="273"/>
      <c r="K48" s="271"/>
    </row>
    <row r="49" s="1" customFormat="1" ht="15" customHeight="1">
      <c r="B49" s="274"/>
      <c r="C49" s="275"/>
      <c r="D49" s="275"/>
      <c r="E49" s="273" t="s">
        <v>883</v>
      </c>
      <c r="F49" s="273"/>
      <c r="G49" s="273"/>
      <c r="H49" s="273"/>
      <c r="I49" s="273"/>
      <c r="J49" s="273"/>
      <c r="K49" s="271"/>
    </row>
    <row r="50" s="1" customFormat="1" ht="15" customHeight="1">
      <c r="B50" s="274"/>
      <c r="C50" s="275"/>
      <c r="D50" s="275"/>
      <c r="E50" s="273" t="s">
        <v>884</v>
      </c>
      <c r="F50" s="273"/>
      <c r="G50" s="273"/>
      <c r="H50" s="273"/>
      <c r="I50" s="273"/>
      <c r="J50" s="273"/>
      <c r="K50" s="271"/>
    </row>
    <row r="51" s="1" customFormat="1" ht="15" customHeight="1">
      <c r="B51" s="274"/>
      <c r="C51" s="275"/>
      <c r="D51" s="273" t="s">
        <v>885</v>
      </c>
      <c r="E51" s="273"/>
      <c r="F51" s="273"/>
      <c r="G51" s="273"/>
      <c r="H51" s="273"/>
      <c r="I51" s="273"/>
      <c r="J51" s="273"/>
      <c r="K51" s="271"/>
    </row>
    <row r="52" s="1" customFormat="1" ht="25.5" customHeight="1">
      <c r="B52" s="269"/>
      <c r="C52" s="270" t="s">
        <v>886</v>
      </c>
      <c r="D52" s="270"/>
      <c r="E52" s="270"/>
      <c r="F52" s="270"/>
      <c r="G52" s="270"/>
      <c r="H52" s="270"/>
      <c r="I52" s="270"/>
      <c r="J52" s="270"/>
      <c r="K52" s="271"/>
    </row>
    <row r="53" s="1" customFormat="1" ht="5.25" customHeight="1">
      <c r="B53" s="269"/>
      <c r="C53" s="272"/>
      <c r="D53" s="272"/>
      <c r="E53" s="272"/>
      <c r="F53" s="272"/>
      <c r="G53" s="272"/>
      <c r="H53" s="272"/>
      <c r="I53" s="272"/>
      <c r="J53" s="272"/>
      <c r="K53" s="271"/>
    </row>
    <row r="54" s="1" customFormat="1" ht="15" customHeight="1">
      <c r="B54" s="269"/>
      <c r="C54" s="273" t="s">
        <v>887</v>
      </c>
      <c r="D54" s="273"/>
      <c r="E54" s="273"/>
      <c r="F54" s="273"/>
      <c r="G54" s="273"/>
      <c r="H54" s="273"/>
      <c r="I54" s="273"/>
      <c r="J54" s="273"/>
      <c r="K54" s="271"/>
    </row>
    <row r="55" s="1" customFormat="1" ht="15" customHeight="1">
      <c r="B55" s="269"/>
      <c r="C55" s="273" t="s">
        <v>888</v>
      </c>
      <c r="D55" s="273"/>
      <c r="E55" s="273"/>
      <c r="F55" s="273"/>
      <c r="G55" s="273"/>
      <c r="H55" s="273"/>
      <c r="I55" s="273"/>
      <c r="J55" s="273"/>
      <c r="K55" s="271"/>
    </row>
    <row r="56" s="1" customFormat="1" ht="12.75" customHeight="1">
      <c r="B56" s="269"/>
      <c r="C56" s="273"/>
      <c r="D56" s="273"/>
      <c r="E56" s="273"/>
      <c r="F56" s="273"/>
      <c r="G56" s="273"/>
      <c r="H56" s="273"/>
      <c r="I56" s="273"/>
      <c r="J56" s="273"/>
      <c r="K56" s="271"/>
    </row>
    <row r="57" s="1" customFormat="1" ht="15" customHeight="1">
      <c r="B57" s="269"/>
      <c r="C57" s="273" t="s">
        <v>889</v>
      </c>
      <c r="D57" s="273"/>
      <c r="E57" s="273"/>
      <c r="F57" s="273"/>
      <c r="G57" s="273"/>
      <c r="H57" s="273"/>
      <c r="I57" s="273"/>
      <c r="J57" s="273"/>
      <c r="K57" s="271"/>
    </row>
    <row r="58" s="1" customFormat="1" ht="15" customHeight="1">
      <c r="B58" s="269"/>
      <c r="C58" s="275"/>
      <c r="D58" s="273" t="s">
        <v>890</v>
      </c>
      <c r="E58" s="273"/>
      <c r="F58" s="273"/>
      <c r="G58" s="273"/>
      <c r="H58" s="273"/>
      <c r="I58" s="273"/>
      <c r="J58" s="273"/>
      <c r="K58" s="271"/>
    </row>
    <row r="59" s="1" customFormat="1" ht="15" customHeight="1">
      <c r="B59" s="269"/>
      <c r="C59" s="275"/>
      <c r="D59" s="273" t="s">
        <v>891</v>
      </c>
      <c r="E59" s="273"/>
      <c r="F59" s="273"/>
      <c r="G59" s="273"/>
      <c r="H59" s="273"/>
      <c r="I59" s="273"/>
      <c r="J59" s="273"/>
      <c r="K59" s="271"/>
    </row>
    <row r="60" s="1" customFormat="1" ht="15" customHeight="1">
      <c r="B60" s="269"/>
      <c r="C60" s="275"/>
      <c r="D60" s="273" t="s">
        <v>892</v>
      </c>
      <c r="E60" s="273"/>
      <c r="F60" s="273"/>
      <c r="G60" s="273"/>
      <c r="H60" s="273"/>
      <c r="I60" s="273"/>
      <c r="J60" s="273"/>
      <c r="K60" s="271"/>
    </row>
    <row r="61" s="1" customFormat="1" ht="15" customHeight="1">
      <c r="B61" s="269"/>
      <c r="C61" s="275"/>
      <c r="D61" s="273" t="s">
        <v>893</v>
      </c>
      <c r="E61" s="273"/>
      <c r="F61" s="273"/>
      <c r="G61" s="273"/>
      <c r="H61" s="273"/>
      <c r="I61" s="273"/>
      <c r="J61" s="273"/>
      <c r="K61" s="271"/>
    </row>
    <row r="62" s="1" customFormat="1" ht="15" customHeight="1">
      <c r="B62" s="269"/>
      <c r="C62" s="275"/>
      <c r="D62" s="278" t="s">
        <v>894</v>
      </c>
      <c r="E62" s="278"/>
      <c r="F62" s="278"/>
      <c r="G62" s="278"/>
      <c r="H62" s="278"/>
      <c r="I62" s="278"/>
      <c r="J62" s="278"/>
      <c r="K62" s="271"/>
    </row>
    <row r="63" s="1" customFormat="1" ht="15" customHeight="1">
      <c r="B63" s="269"/>
      <c r="C63" s="275"/>
      <c r="D63" s="273" t="s">
        <v>895</v>
      </c>
      <c r="E63" s="273"/>
      <c r="F63" s="273"/>
      <c r="G63" s="273"/>
      <c r="H63" s="273"/>
      <c r="I63" s="273"/>
      <c r="J63" s="273"/>
      <c r="K63" s="271"/>
    </row>
    <row r="64" s="1" customFormat="1" ht="12.75" customHeight="1">
      <c r="B64" s="269"/>
      <c r="C64" s="275"/>
      <c r="D64" s="275"/>
      <c r="E64" s="279"/>
      <c r="F64" s="275"/>
      <c r="G64" s="275"/>
      <c r="H64" s="275"/>
      <c r="I64" s="275"/>
      <c r="J64" s="275"/>
      <c r="K64" s="271"/>
    </row>
    <row r="65" s="1" customFormat="1" ht="15" customHeight="1">
      <c r="B65" s="269"/>
      <c r="C65" s="275"/>
      <c r="D65" s="273" t="s">
        <v>896</v>
      </c>
      <c r="E65" s="273"/>
      <c r="F65" s="273"/>
      <c r="G65" s="273"/>
      <c r="H65" s="273"/>
      <c r="I65" s="273"/>
      <c r="J65" s="273"/>
      <c r="K65" s="271"/>
    </row>
    <row r="66" s="1" customFormat="1" ht="15" customHeight="1">
      <c r="B66" s="269"/>
      <c r="C66" s="275"/>
      <c r="D66" s="278" t="s">
        <v>897</v>
      </c>
      <c r="E66" s="278"/>
      <c r="F66" s="278"/>
      <c r="G66" s="278"/>
      <c r="H66" s="278"/>
      <c r="I66" s="278"/>
      <c r="J66" s="278"/>
      <c r="K66" s="271"/>
    </row>
    <row r="67" s="1" customFormat="1" ht="15" customHeight="1">
      <c r="B67" s="269"/>
      <c r="C67" s="275"/>
      <c r="D67" s="273" t="s">
        <v>898</v>
      </c>
      <c r="E67" s="273"/>
      <c r="F67" s="273"/>
      <c r="G67" s="273"/>
      <c r="H67" s="273"/>
      <c r="I67" s="273"/>
      <c r="J67" s="273"/>
      <c r="K67" s="271"/>
    </row>
    <row r="68" s="1" customFormat="1" ht="15" customHeight="1">
      <c r="B68" s="269"/>
      <c r="C68" s="275"/>
      <c r="D68" s="273" t="s">
        <v>899</v>
      </c>
      <c r="E68" s="273"/>
      <c r="F68" s="273"/>
      <c r="G68" s="273"/>
      <c r="H68" s="273"/>
      <c r="I68" s="273"/>
      <c r="J68" s="273"/>
      <c r="K68" s="271"/>
    </row>
    <row r="69" s="1" customFormat="1" ht="15" customHeight="1">
      <c r="B69" s="269"/>
      <c r="C69" s="275"/>
      <c r="D69" s="273" t="s">
        <v>900</v>
      </c>
      <c r="E69" s="273"/>
      <c r="F69" s="273"/>
      <c r="G69" s="273"/>
      <c r="H69" s="273"/>
      <c r="I69" s="273"/>
      <c r="J69" s="273"/>
      <c r="K69" s="271"/>
    </row>
    <row r="70" s="1" customFormat="1" ht="15" customHeight="1">
      <c r="B70" s="269"/>
      <c r="C70" s="275"/>
      <c r="D70" s="273" t="s">
        <v>901</v>
      </c>
      <c r="E70" s="273"/>
      <c r="F70" s="273"/>
      <c r="G70" s="273"/>
      <c r="H70" s="273"/>
      <c r="I70" s="273"/>
      <c r="J70" s="273"/>
      <c r="K70" s="271"/>
    </row>
    <row r="71" s="1" customFormat="1" ht="12.75" customHeight="1">
      <c r="B71" s="280"/>
      <c r="C71" s="281"/>
      <c r="D71" s="281"/>
      <c r="E71" s="281"/>
      <c r="F71" s="281"/>
      <c r="G71" s="281"/>
      <c r="H71" s="281"/>
      <c r="I71" s="281"/>
      <c r="J71" s="281"/>
      <c r="K71" s="282"/>
    </row>
    <row r="72" s="1" customFormat="1" ht="18.75" customHeight="1">
      <c r="B72" s="283"/>
      <c r="C72" s="283"/>
      <c r="D72" s="283"/>
      <c r="E72" s="283"/>
      <c r="F72" s="283"/>
      <c r="G72" s="283"/>
      <c r="H72" s="283"/>
      <c r="I72" s="283"/>
      <c r="J72" s="283"/>
      <c r="K72" s="284"/>
    </row>
    <row r="73" s="1" customFormat="1" ht="18.75" customHeight="1">
      <c r="B73" s="284"/>
      <c r="C73" s="284"/>
      <c r="D73" s="284"/>
      <c r="E73" s="284"/>
      <c r="F73" s="284"/>
      <c r="G73" s="284"/>
      <c r="H73" s="284"/>
      <c r="I73" s="284"/>
      <c r="J73" s="284"/>
      <c r="K73" s="284"/>
    </row>
    <row r="74" s="1" customFormat="1" ht="7.5" customHeight="1">
      <c r="B74" s="285"/>
      <c r="C74" s="286"/>
      <c r="D74" s="286"/>
      <c r="E74" s="286"/>
      <c r="F74" s="286"/>
      <c r="G74" s="286"/>
      <c r="H74" s="286"/>
      <c r="I74" s="286"/>
      <c r="J74" s="286"/>
      <c r="K74" s="287"/>
    </row>
    <row r="75" s="1" customFormat="1" ht="45" customHeight="1">
      <c r="B75" s="288"/>
      <c r="C75" s="289" t="s">
        <v>902</v>
      </c>
      <c r="D75" s="289"/>
      <c r="E75" s="289"/>
      <c r="F75" s="289"/>
      <c r="G75" s="289"/>
      <c r="H75" s="289"/>
      <c r="I75" s="289"/>
      <c r="J75" s="289"/>
      <c r="K75" s="290"/>
    </row>
    <row r="76" s="1" customFormat="1" ht="17.25" customHeight="1">
      <c r="B76" s="288"/>
      <c r="C76" s="291" t="s">
        <v>903</v>
      </c>
      <c r="D76" s="291"/>
      <c r="E76" s="291"/>
      <c r="F76" s="291" t="s">
        <v>904</v>
      </c>
      <c r="G76" s="292"/>
      <c r="H76" s="291" t="s">
        <v>63</v>
      </c>
      <c r="I76" s="291" t="s">
        <v>66</v>
      </c>
      <c r="J76" s="291" t="s">
        <v>905</v>
      </c>
      <c r="K76" s="290"/>
    </row>
    <row r="77" s="1" customFormat="1" ht="17.25" customHeight="1">
      <c r="B77" s="288"/>
      <c r="C77" s="293" t="s">
        <v>906</v>
      </c>
      <c r="D77" s="293"/>
      <c r="E77" s="293"/>
      <c r="F77" s="294" t="s">
        <v>907</v>
      </c>
      <c r="G77" s="295"/>
      <c r="H77" s="293"/>
      <c r="I77" s="293"/>
      <c r="J77" s="293" t="s">
        <v>908</v>
      </c>
      <c r="K77" s="290"/>
    </row>
    <row r="78" s="1" customFormat="1" ht="5.25" customHeight="1">
      <c r="B78" s="288"/>
      <c r="C78" s="296"/>
      <c r="D78" s="296"/>
      <c r="E78" s="296"/>
      <c r="F78" s="296"/>
      <c r="G78" s="297"/>
      <c r="H78" s="296"/>
      <c r="I78" s="296"/>
      <c r="J78" s="296"/>
      <c r="K78" s="290"/>
    </row>
    <row r="79" s="1" customFormat="1" ht="15" customHeight="1">
      <c r="B79" s="288"/>
      <c r="C79" s="276" t="s">
        <v>62</v>
      </c>
      <c r="D79" s="298"/>
      <c r="E79" s="298"/>
      <c r="F79" s="299" t="s">
        <v>909</v>
      </c>
      <c r="G79" s="300"/>
      <c r="H79" s="276" t="s">
        <v>910</v>
      </c>
      <c r="I79" s="276" t="s">
        <v>911</v>
      </c>
      <c r="J79" s="276">
        <v>20</v>
      </c>
      <c r="K79" s="290"/>
    </row>
    <row r="80" s="1" customFormat="1" ht="15" customHeight="1">
      <c r="B80" s="288"/>
      <c r="C80" s="276" t="s">
        <v>912</v>
      </c>
      <c r="D80" s="276"/>
      <c r="E80" s="276"/>
      <c r="F80" s="299" t="s">
        <v>909</v>
      </c>
      <c r="G80" s="300"/>
      <c r="H80" s="276" t="s">
        <v>913</v>
      </c>
      <c r="I80" s="276" t="s">
        <v>911</v>
      </c>
      <c r="J80" s="276">
        <v>120</v>
      </c>
      <c r="K80" s="290"/>
    </row>
    <row r="81" s="1" customFormat="1" ht="15" customHeight="1">
      <c r="B81" s="301"/>
      <c r="C81" s="276" t="s">
        <v>914</v>
      </c>
      <c r="D81" s="276"/>
      <c r="E81" s="276"/>
      <c r="F81" s="299" t="s">
        <v>915</v>
      </c>
      <c r="G81" s="300"/>
      <c r="H81" s="276" t="s">
        <v>916</v>
      </c>
      <c r="I81" s="276" t="s">
        <v>911</v>
      </c>
      <c r="J81" s="276">
        <v>50</v>
      </c>
      <c r="K81" s="290"/>
    </row>
    <row r="82" s="1" customFormat="1" ht="15" customHeight="1">
      <c r="B82" s="301"/>
      <c r="C82" s="276" t="s">
        <v>917</v>
      </c>
      <c r="D82" s="276"/>
      <c r="E82" s="276"/>
      <c r="F82" s="299" t="s">
        <v>909</v>
      </c>
      <c r="G82" s="300"/>
      <c r="H82" s="276" t="s">
        <v>918</v>
      </c>
      <c r="I82" s="276" t="s">
        <v>919</v>
      </c>
      <c r="J82" s="276"/>
      <c r="K82" s="290"/>
    </row>
    <row r="83" s="1" customFormat="1" ht="15" customHeight="1">
      <c r="B83" s="301"/>
      <c r="C83" s="302" t="s">
        <v>920</v>
      </c>
      <c r="D83" s="302"/>
      <c r="E83" s="302"/>
      <c r="F83" s="303" t="s">
        <v>915</v>
      </c>
      <c r="G83" s="302"/>
      <c r="H83" s="302" t="s">
        <v>921</v>
      </c>
      <c r="I83" s="302" t="s">
        <v>911</v>
      </c>
      <c r="J83" s="302">
        <v>15</v>
      </c>
      <c r="K83" s="290"/>
    </row>
    <row r="84" s="1" customFormat="1" ht="15" customHeight="1">
      <c r="B84" s="301"/>
      <c r="C84" s="302" t="s">
        <v>922</v>
      </c>
      <c r="D84" s="302"/>
      <c r="E84" s="302"/>
      <c r="F84" s="303" t="s">
        <v>915</v>
      </c>
      <c r="G84" s="302"/>
      <c r="H84" s="302" t="s">
        <v>923</v>
      </c>
      <c r="I84" s="302" t="s">
        <v>911</v>
      </c>
      <c r="J84" s="302">
        <v>15</v>
      </c>
      <c r="K84" s="290"/>
    </row>
    <row r="85" s="1" customFormat="1" ht="15" customHeight="1">
      <c r="B85" s="301"/>
      <c r="C85" s="302" t="s">
        <v>924</v>
      </c>
      <c r="D85" s="302"/>
      <c r="E85" s="302"/>
      <c r="F85" s="303" t="s">
        <v>915</v>
      </c>
      <c r="G85" s="302"/>
      <c r="H85" s="302" t="s">
        <v>925</v>
      </c>
      <c r="I85" s="302" t="s">
        <v>911</v>
      </c>
      <c r="J85" s="302">
        <v>20</v>
      </c>
      <c r="K85" s="290"/>
    </row>
    <row r="86" s="1" customFormat="1" ht="15" customHeight="1">
      <c r="B86" s="301"/>
      <c r="C86" s="302" t="s">
        <v>926</v>
      </c>
      <c r="D86" s="302"/>
      <c r="E86" s="302"/>
      <c r="F86" s="303" t="s">
        <v>915</v>
      </c>
      <c r="G86" s="302"/>
      <c r="H86" s="302" t="s">
        <v>927</v>
      </c>
      <c r="I86" s="302" t="s">
        <v>911</v>
      </c>
      <c r="J86" s="302">
        <v>20</v>
      </c>
      <c r="K86" s="290"/>
    </row>
    <row r="87" s="1" customFormat="1" ht="15" customHeight="1">
      <c r="B87" s="301"/>
      <c r="C87" s="276" t="s">
        <v>928</v>
      </c>
      <c r="D87" s="276"/>
      <c r="E87" s="276"/>
      <c r="F87" s="299" t="s">
        <v>915</v>
      </c>
      <c r="G87" s="300"/>
      <c r="H87" s="276" t="s">
        <v>929</v>
      </c>
      <c r="I87" s="276" t="s">
        <v>911</v>
      </c>
      <c r="J87" s="276">
        <v>50</v>
      </c>
      <c r="K87" s="290"/>
    </row>
    <row r="88" s="1" customFormat="1" ht="15" customHeight="1">
      <c r="B88" s="301"/>
      <c r="C88" s="276" t="s">
        <v>930</v>
      </c>
      <c r="D88" s="276"/>
      <c r="E88" s="276"/>
      <c r="F88" s="299" t="s">
        <v>915</v>
      </c>
      <c r="G88" s="300"/>
      <c r="H88" s="276" t="s">
        <v>931</v>
      </c>
      <c r="I88" s="276" t="s">
        <v>911</v>
      </c>
      <c r="J88" s="276">
        <v>20</v>
      </c>
      <c r="K88" s="290"/>
    </row>
    <row r="89" s="1" customFormat="1" ht="15" customHeight="1">
      <c r="B89" s="301"/>
      <c r="C89" s="276" t="s">
        <v>932</v>
      </c>
      <c r="D89" s="276"/>
      <c r="E89" s="276"/>
      <c r="F89" s="299" t="s">
        <v>915</v>
      </c>
      <c r="G89" s="300"/>
      <c r="H89" s="276" t="s">
        <v>933</v>
      </c>
      <c r="I89" s="276" t="s">
        <v>911</v>
      </c>
      <c r="J89" s="276">
        <v>20</v>
      </c>
      <c r="K89" s="290"/>
    </row>
    <row r="90" s="1" customFormat="1" ht="15" customHeight="1">
      <c r="B90" s="301"/>
      <c r="C90" s="276" t="s">
        <v>934</v>
      </c>
      <c r="D90" s="276"/>
      <c r="E90" s="276"/>
      <c r="F90" s="299" t="s">
        <v>915</v>
      </c>
      <c r="G90" s="300"/>
      <c r="H90" s="276" t="s">
        <v>935</v>
      </c>
      <c r="I90" s="276" t="s">
        <v>911</v>
      </c>
      <c r="J90" s="276">
        <v>50</v>
      </c>
      <c r="K90" s="290"/>
    </row>
    <row r="91" s="1" customFormat="1" ht="15" customHeight="1">
      <c r="B91" s="301"/>
      <c r="C91" s="276" t="s">
        <v>936</v>
      </c>
      <c r="D91" s="276"/>
      <c r="E91" s="276"/>
      <c r="F91" s="299" t="s">
        <v>915</v>
      </c>
      <c r="G91" s="300"/>
      <c r="H91" s="276" t="s">
        <v>936</v>
      </c>
      <c r="I91" s="276" t="s">
        <v>911</v>
      </c>
      <c r="J91" s="276">
        <v>50</v>
      </c>
      <c r="K91" s="290"/>
    </row>
    <row r="92" s="1" customFormat="1" ht="15" customHeight="1">
      <c r="B92" s="301"/>
      <c r="C92" s="276" t="s">
        <v>937</v>
      </c>
      <c r="D92" s="276"/>
      <c r="E92" s="276"/>
      <c r="F92" s="299" t="s">
        <v>915</v>
      </c>
      <c r="G92" s="300"/>
      <c r="H92" s="276" t="s">
        <v>938</v>
      </c>
      <c r="I92" s="276" t="s">
        <v>911</v>
      </c>
      <c r="J92" s="276">
        <v>255</v>
      </c>
      <c r="K92" s="290"/>
    </row>
    <row r="93" s="1" customFormat="1" ht="15" customHeight="1">
      <c r="B93" s="301"/>
      <c r="C93" s="276" t="s">
        <v>939</v>
      </c>
      <c r="D93" s="276"/>
      <c r="E93" s="276"/>
      <c r="F93" s="299" t="s">
        <v>909</v>
      </c>
      <c r="G93" s="300"/>
      <c r="H93" s="276" t="s">
        <v>940</v>
      </c>
      <c r="I93" s="276" t="s">
        <v>941</v>
      </c>
      <c r="J93" s="276"/>
      <c r="K93" s="290"/>
    </row>
    <row r="94" s="1" customFormat="1" ht="15" customHeight="1">
      <c r="B94" s="301"/>
      <c r="C94" s="276" t="s">
        <v>942</v>
      </c>
      <c r="D94" s="276"/>
      <c r="E94" s="276"/>
      <c r="F94" s="299" t="s">
        <v>909</v>
      </c>
      <c r="G94" s="300"/>
      <c r="H94" s="276" t="s">
        <v>943</v>
      </c>
      <c r="I94" s="276" t="s">
        <v>944</v>
      </c>
      <c r="J94" s="276"/>
      <c r="K94" s="290"/>
    </row>
    <row r="95" s="1" customFormat="1" ht="15" customHeight="1">
      <c r="B95" s="301"/>
      <c r="C95" s="276" t="s">
        <v>945</v>
      </c>
      <c r="D95" s="276"/>
      <c r="E95" s="276"/>
      <c r="F95" s="299" t="s">
        <v>909</v>
      </c>
      <c r="G95" s="300"/>
      <c r="H95" s="276" t="s">
        <v>945</v>
      </c>
      <c r="I95" s="276" t="s">
        <v>944</v>
      </c>
      <c r="J95" s="276"/>
      <c r="K95" s="290"/>
    </row>
    <row r="96" s="1" customFormat="1" ht="15" customHeight="1">
      <c r="B96" s="301"/>
      <c r="C96" s="276" t="s">
        <v>47</v>
      </c>
      <c r="D96" s="276"/>
      <c r="E96" s="276"/>
      <c r="F96" s="299" t="s">
        <v>909</v>
      </c>
      <c r="G96" s="300"/>
      <c r="H96" s="276" t="s">
        <v>946</v>
      </c>
      <c r="I96" s="276" t="s">
        <v>944</v>
      </c>
      <c r="J96" s="276"/>
      <c r="K96" s="290"/>
    </row>
    <row r="97" s="1" customFormat="1" ht="15" customHeight="1">
      <c r="B97" s="301"/>
      <c r="C97" s="276" t="s">
        <v>57</v>
      </c>
      <c r="D97" s="276"/>
      <c r="E97" s="276"/>
      <c r="F97" s="299" t="s">
        <v>909</v>
      </c>
      <c r="G97" s="300"/>
      <c r="H97" s="276" t="s">
        <v>947</v>
      </c>
      <c r="I97" s="276" t="s">
        <v>944</v>
      </c>
      <c r="J97" s="276"/>
      <c r="K97" s="290"/>
    </row>
    <row r="98" s="1" customFormat="1" ht="15" customHeight="1">
      <c r="B98" s="304"/>
      <c r="C98" s="305"/>
      <c r="D98" s="305"/>
      <c r="E98" s="305"/>
      <c r="F98" s="305"/>
      <c r="G98" s="305"/>
      <c r="H98" s="305"/>
      <c r="I98" s="305"/>
      <c r="J98" s="305"/>
      <c r="K98" s="306"/>
    </row>
    <row r="99" s="1" customFormat="1" ht="18.75" customHeight="1">
      <c r="B99" s="307"/>
      <c r="C99" s="308"/>
      <c r="D99" s="308"/>
      <c r="E99" s="308"/>
      <c r="F99" s="308"/>
      <c r="G99" s="308"/>
      <c r="H99" s="308"/>
      <c r="I99" s="308"/>
      <c r="J99" s="308"/>
      <c r="K99" s="307"/>
    </row>
    <row r="100" s="1" customFormat="1" ht="18.75" customHeight="1">
      <c r="B100" s="284"/>
      <c r="C100" s="284"/>
      <c r="D100" s="284"/>
      <c r="E100" s="284"/>
      <c r="F100" s="284"/>
      <c r="G100" s="284"/>
      <c r="H100" s="284"/>
      <c r="I100" s="284"/>
      <c r="J100" s="284"/>
      <c r="K100" s="284"/>
    </row>
    <row r="101" s="1" customFormat="1" ht="7.5" customHeight="1">
      <c r="B101" s="285"/>
      <c r="C101" s="286"/>
      <c r="D101" s="286"/>
      <c r="E101" s="286"/>
      <c r="F101" s="286"/>
      <c r="G101" s="286"/>
      <c r="H101" s="286"/>
      <c r="I101" s="286"/>
      <c r="J101" s="286"/>
      <c r="K101" s="287"/>
    </row>
    <row r="102" s="1" customFormat="1" ht="45" customHeight="1">
      <c r="B102" s="288"/>
      <c r="C102" s="289" t="s">
        <v>948</v>
      </c>
      <c r="D102" s="289"/>
      <c r="E102" s="289"/>
      <c r="F102" s="289"/>
      <c r="G102" s="289"/>
      <c r="H102" s="289"/>
      <c r="I102" s="289"/>
      <c r="J102" s="289"/>
      <c r="K102" s="290"/>
    </row>
    <row r="103" s="1" customFormat="1" ht="17.25" customHeight="1">
      <c r="B103" s="288"/>
      <c r="C103" s="291" t="s">
        <v>903</v>
      </c>
      <c r="D103" s="291"/>
      <c r="E103" s="291"/>
      <c r="F103" s="291" t="s">
        <v>904</v>
      </c>
      <c r="G103" s="292"/>
      <c r="H103" s="291" t="s">
        <v>63</v>
      </c>
      <c r="I103" s="291" t="s">
        <v>66</v>
      </c>
      <c r="J103" s="291" t="s">
        <v>905</v>
      </c>
      <c r="K103" s="290"/>
    </row>
    <row r="104" s="1" customFormat="1" ht="17.25" customHeight="1">
      <c r="B104" s="288"/>
      <c r="C104" s="293" t="s">
        <v>906</v>
      </c>
      <c r="D104" s="293"/>
      <c r="E104" s="293"/>
      <c r="F104" s="294" t="s">
        <v>907</v>
      </c>
      <c r="G104" s="295"/>
      <c r="H104" s="293"/>
      <c r="I104" s="293"/>
      <c r="J104" s="293" t="s">
        <v>908</v>
      </c>
      <c r="K104" s="290"/>
    </row>
    <row r="105" s="1" customFormat="1" ht="5.25" customHeight="1">
      <c r="B105" s="288"/>
      <c r="C105" s="291"/>
      <c r="D105" s="291"/>
      <c r="E105" s="291"/>
      <c r="F105" s="291"/>
      <c r="G105" s="309"/>
      <c r="H105" s="291"/>
      <c r="I105" s="291"/>
      <c r="J105" s="291"/>
      <c r="K105" s="290"/>
    </row>
    <row r="106" s="1" customFormat="1" ht="15" customHeight="1">
      <c r="B106" s="288"/>
      <c r="C106" s="276" t="s">
        <v>62</v>
      </c>
      <c r="D106" s="298"/>
      <c r="E106" s="298"/>
      <c r="F106" s="299" t="s">
        <v>909</v>
      </c>
      <c r="G106" s="276"/>
      <c r="H106" s="276" t="s">
        <v>949</v>
      </c>
      <c r="I106" s="276" t="s">
        <v>911</v>
      </c>
      <c r="J106" s="276">
        <v>20</v>
      </c>
      <c r="K106" s="290"/>
    </row>
    <row r="107" s="1" customFormat="1" ht="15" customHeight="1">
      <c r="B107" s="288"/>
      <c r="C107" s="276" t="s">
        <v>912</v>
      </c>
      <c r="D107" s="276"/>
      <c r="E107" s="276"/>
      <c r="F107" s="299" t="s">
        <v>909</v>
      </c>
      <c r="G107" s="276"/>
      <c r="H107" s="276" t="s">
        <v>949</v>
      </c>
      <c r="I107" s="276" t="s">
        <v>911</v>
      </c>
      <c r="J107" s="276">
        <v>120</v>
      </c>
      <c r="K107" s="290"/>
    </row>
    <row r="108" s="1" customFormat="1" ht="15" customHeight="1">
      <c r="B108" s="301"/>
      <c r="C108" s="276" t="s">
        <v>914</v>
      </c>
      <c r="D108" s="276"/>
      <c r="E108" s="276"/>
      <c r="F108" s="299" t="s">
        <v>915</v>
      </c>
      <c r="G108" s="276"/>
      <c r="H108" s="276" t="s">
        <v>949</v>
      </c>
      <c r="I108" s="276" t="s">
        <v>911</v>
      </c>
      <c r="J108" s="276">
        <v>50</v>
      </c>
      <c r="K108" s="290"/>
    </row>
    <row r="109" s="1" customFormat="1" ht="15" customHeight="1">
      <c r="B109" s="301"/>
      <c r="C109" s="276" t="s">
        <v>917</v>
      </c>
      <c r="D109" s="276"/>
      <c r="E109" s="276"/>
      <c r="F109" s="299" t="s">
        <v>909</v>
      </c>
      <c r="G109" s="276"/>
      <c r="H109" s="276" t="s">
        <v>949</v>
      </c>
      <c r="I109" s="276" t="s">
        <v>919</v>
      </c>
      <c r="J109" s="276"/>
      <c r="K109" s="290"/>
    </row>
    <row r="110" s="1" customFormat="1" ht="15" customHeight="1">
      <c r="B110" s="301"/>
      <c r="C110" s="276" t="s">
        <v>928</v>
      </c>
      <c r="D110" s="276"/>
      <c r="E110" s="276"/>
      <c r="F110" s="299" t="s">
        <v>915</v>
      </c>
      <c r="G110" s="276"/>
      <c r="H110" s="276" t="s">
        <v>949</v>
      </c>
      <c r="I110" s="276" t="s">
        <v>911</v>
      </c>
      <c r="J110" s="276">
        <v>50</v>
      </c>
      <c r="K110" s="290"/>
    </row>
    <row r="111" s="1" customFormat="1" ht="15" customHeight="1">
      <c r="B111" s="301"/>
      <c r="C111" s="276" t="s">
        <v>936</v>
      </c>
      <c r="D111" s="276"/>
      <c r="E111" s="276"/>
      <c r="F111" s="299" t="s">
        <v>915</v>
      </c>
      <c r="G111" s="276"/>
      <c r="H111" s="276" t="s">
        <v>949</v>
      </c>
      <c r="I111" s="276" t="s">
        <v>911</v>
      </c>
      <c r="J111" s="276">
        <v>50</v>
      </c>
      <c r="K111" s="290"/>
    </row>
    <row r="112" s="1" customFormat="1" ht="15" customHeight="1">
      <c r="B112" s="301"/>
      <c r="C112" s="276" t="s">
        <v>934</v>
      </c>
      <c r="D112" s="276"/>
      <c r="E112" s="276"/>
      <c r="F112" s="299" t="s">
        <v>915</v>
      </c>
      <c r="G112" s="276"/>
      <c r="H112" s="276" t="s">
        <v>949</v>
      </c>
      <c r="I112" s="276" t="s">
        <v>911</v>
      </c>
      <c r="J112" s="276">
        <v>50</v>
      </c>
      <c r="K112" s="290"/>
    </row>
    <row r="113" s="1" customFormat="1" ht="15" customHeight="1">
      <c r="B113" s="301"/>
      <c r="C113" s="276" t="s">
        <v>62</v>
      </c>
      <c r="D113" s="276"/>
      <c r="E113" s="276"/>
      <c r="F113" s="299" t="s">
        <v>909</v>
      </c>
      <c r="G113" s="276"/>
      <c r="H113" s="276" t="s">
        <v>950</v>
      </c>
      <c r="I113" s="276" t="s">
        <v>911</v>
      </c>
      <c r="J113" s="276">
        <v>20</v>
      </c>
      <c r="K113" s="290"/>
    </row>
    <row r="114" s="1" customFormat="1" ht="15" customHeight="1">
      <c r="B114" s="301"/>
      <c r="C114" s="276" t="s">
        <v>951</v>
      </c>
      <c r="D114" s="276"/>
      <c r="E114" s="276"/>
      <c r="F114" s="299" t="s">
        <v>909</v>
      </c>
      <c r="G114" s="276"/>
      <c r="H114" s="276" t="s">
        <v>952</v>
      </c>
      <c r="I114" s="276" t="s">
        <v>911</v>
      </c>
      <c r="J114" s="276">
        <v>120</v>
      </c>
      <c r="K114" s="290"/>
    </row>
    <row r="115" s="1" customFormat="1" ht="15" customHeight="1">
      <c r="B115" s="301"/>
      <c r="C115" s="276" t="s">
        <v>47</v>
      </c>
      <c r="D115" s="276"/>
      <c r="E115" s="276"/>
      <c r="F115" s="299" t="s">
        <v>909</v>
      </c>
      <c r="G115" s="276"/>
      <c r="H115" s="276" t="s">
        <v>953</v>
      </c>
      <c r="I115" s="276" t="s">
        <v>944</v>
      </c>
      <c r="J115" s="276"/>
      <c r="K115" s="290"/>
    </row>
    <row r="116" s="1" customFormat="1" ht="15" customHeight="1">
      <c r="B116" s="301"/>
      <c r="C116" s="276" t="s">
        <v>57</v>
      </c>
      <c r="D116" s="276"/>
      <c r="E116" s="276"/>
      <c r="F116" s="299" t="s">
        <v>909</v>
      </c>
      <c r="G116" s="276"/>
      <c r="H116" s="276" t="s">
        <v>954</v>
      </c>
      <c r="I116" s="276" t="s">
        <v>944</v>
      </c>
      <c r="J116" s="276"/>
      <c r="K116" s="290"/>
    </row>
    <row r="117" s="1" customFormat="1" ht="15" customHeight="1">
      <c r="B117" s="301"/>
      <c r="C117" s="276" t="s">
        <v>66</v>
      </c>
      <c r="D117" s="276"/>
      <c r="E117" s="276"/>
      <c r="F117" s="299" t="s">
        <v>909</v>
      </c>
      <c r="G117" s="276"/>
      <c r="H117" s="276" t="s">
        <v>955</v>
      </c>
      <c r="I117" s="276" t="s">
        <v>956</v>
      </c>
      <c r="J117" s="276"/>
      <c r="K117" s="290"/>
    </row>
    <row r="118" s="1" customFormat="1" ht="15" customHeight="1">
      <c r="B118" s="304"/>
      <c r="C118" s="310"/>
      <c r="D118" s="310"/>
      <c r="E118" s="310"/>
      <c r="F118" s="310"/>
      <c r="G118" s="310"/>
      <c r="H118" s="310"/>
      <c r="I118" s="310"/>
      <c r="J118" s="310"/>
      <c r="K118" s="306"/>
    </row>
    <row r="119" s="1" customFormat="1" ht="18.75" customHeight="1">
      <c r="B119" s="311"/>
      <c r="C119" s="312"/>
      <c r="D119" s="312"/>
      <c r="E119" s="312"/>
      <c r="F119" s="313"/>
      <c r="G119" s="312"/>
      <c r="H119" s="312"/>
      <c r="I119" s="312"/>
      <c r="J119" s="312"/>
      <c r="K119" s="311"/>
    </row>
    <row r="120" s="1" customFormat="1" ht="18.75" customHeight="1">
      <c r="B120" s="284"/>
      <c r="C120" s="284"/>
      <c r="D120" s="284"/>
      <c r="E120" s="284"/>
      <c r="F120" s="284"/>
      <c r="G120" s="284"/>
      <c r="H120" s="284"/>
      <c r="I120" s="284"/>
      <c r="J120" s="284"/>
      <c r="K120" s="284"/>
    </row>
    <row r="121" s="1" customFormat="1" ht="7.5" customHeight="1">
      <c r="B121" s="314"/>
      <c r="C121" s="315"/>
      <c r="D121" s="315"/>
      <c r="E121" s="315"/>
      <c r="F121" s="315"/>
      <c r="G121" s="315"/>
      <c r="H121" s="315"/>
      <c r="I121" s="315"/>
      <c r="J121" s="315"/>
      <c r="K121" s="316"/>
    </row>
    <row r="122" s="1" customFormat="1" ht="45" customHeight="1">
      <c r="B122" s="317"/>
      <c r="C122" s="267" t="s">
        <v>957</v>
      </c>
      <c r="D122" s="267"/>
      <c r="E122" s="267"/>
      <c r="F122" s="267"/>
      <c r="G122" s="267"/>
      <c r="H122" s="267"/>
      <c r="I122" s="267"/>
      <c r="J122" s="267"/>
      <c r="K122" s="318"/>
    </row>
    <row r="123" s="1" customFormat="1" ht="17.25" customHeight="1">
      <c r="B123" s="319"/>
      <c r="C123" s="291" t="s">
        <v>903</v>
      </c>
      <c r="D123" s="291"/>
      <c r="E123" s="291"/>
      <c r="F123" s="291" t="s">
        <v>904</v>
      </c>
      <c r="G123" s="292"/>
      <c r="H123" s="291" t="s">
        <v>63</v>
      </c>
      <c r="I123" s="291" t="s">
        <v>66</v>
      </c>
      <c r="J123" s="291" t="s">
        <v>905</v>
      </c>
      <c r="K123" s="320"/>
    </row>
    <row r="124" s="1" customFormat="1" ht="17.25" customHeight="1">
      <c r="B124" s="319"/>
      <c r="C124" s="293" t="s">
        <v>906</v>
      </c>
      <c r="D124" s="293"/>
      <c r="E124" s="293"/>
      <c r="F124" s="294" t="s">
        <v>907</v>
      </c>
      <c r="G124" s="295"/>
      <c r="H124" s="293"/>
      <c r="I124" s="293"/>
      <c r="J124" s="293" t="s">
        <v>908</v>
      </c>
      <c r="K124" s="320"/>
    </row>
    <row r="125" s="1" customFormat="1" ht="5.25" customHeight="1">
      <c r="B125" s="321"/>
      <c r="C125" s="296"/>
      <c r="D125" s="296"/>
      <c r="E125" s="296"/>
      <c r="F125" s="296"/>
      <c r="G125" s="322"/>
      <c r="H125" s="296"/>
      <c r="I125" s="296"/>
      <c r="J125" s="296"/>
      <c r="K125" s="323"/>
    </row>
    <row r="126" s="1" customFormat="1" ht="15" customHeight="1">
      <c r="B126" s="321"/>
      <c r="C126" s="276" t="s">
        <v>912</v>
      </c>
      <c r="D126" s="298"/>
      <c r="E126" s="298"/>
      <c r="F126" s="299" t="s">
        <v>909</v>
      </c>
      <c r="G126" s="276"/>
      <c r="H126" s="276" t="s">
        <v>949</v>
      </c>
      <c r="I126" s="276" t="s">
        <v>911</v>
      </c>
      <c r="J126" s="276">
        <v>120</v>
      </c>
      <c r="K126" s="324"/>
    </row>
    <row r="127" s="1" customFormat="1" ht="15" customHeight="1">
      <c r="B127" s="321"/>
      <c r="C127" s="276" t="s">
        <v>958</v>
      </c>
      <c r="D127" s="276"/>
      <c r="E127" s="276"/>
      <c r="F127" s="299" t="s">
        <v>909</v>
      </c>
      <c r="G127" s="276"/>
      <c r="H127" s="276" t="s">
        <v>959</v>
      </c>
      <c r="I127" s="276" t="s">
        <v>911</v>
      </c>
      <c r="J127" s="276" t="s">
        <v>960</v>
      </c>
      <c r="K127" s="324"/>
    </row>
    <row r="128" s="1" customFormat="1" ht="15" customHeight="1">
      <c r="B128" s="321"/>
      <c r="C128" s="276" t="s">
        <v>857</v>
      </c>
      <c r="D128" s="276"/>
      <c r="E128" s="276"/>
      <c r="F128" s="299" t="s">
        <v>909</v>
      </c>
      <c r="G128" s="276"/>
      <c r="H128" s="276" t="s">
        <v>961</v>
      </c>
      <c r="I128" s="276" t="s">
        <v>911</v>
      </c>
      <c r="J128" s="276" t="s">
        <v>960</v>
      </c>
      <c r="K128" s="324"/>
    </row>
    <row r="129" s="1" customFormat="1" ht="15" customHeight="1">
      <c r="B129" s="321"/>
      <c r="C129" s="276" t="s">
        <v>920</v>
      </c>
      <c r="D129" s="276"/>
      <c r="E129" s="276"/>
      <c r="F129" s="299" t="s">
        <v>915</v>
      </c>
      <c r="G129" s="276"/>
      <c r="H129" s="276" t="s">
        <v>921</v>
      </c>
      <c r="I129" s="276" t="s">
        <v>911</v>
      </c>
      <c r="J129" s="276">
        <v>15</v>
      </c>
      <c r="K129" s="324"/>
    </row>
    <row r="130" s="1" customFormat="1" ht="15" customHeight="1">
      <c r="B130" s="321"/>
      <c r="C130" s="302" t="s">
        <v>922</v>
      </c>
      <c r="D130" s="302"/>
      <c r="E130" s="302"/>
      <c r="F130" s="303" t="s">
        <v>915</v>
      </c>
      <c r="G130" s="302"/>
      <c r="H130" s="302" t="s">
        <v>923</v>
      </c>
      <c r="I130" s="302" t="s">
        <v>911</v>
      </c>
      <c r="J130" s="302">
        <v>15</v>
      </c>
      <c r="K130" s="324"/>
    </row>
    <row r="131" s="1" customFormat="1" ht="15" customHeight="1">
      <c r="B131" s="321"/>
      <c r="C131" s="302" t="s">
        <v>924</v>
      </c>
      <c r="D131" s="302"/>
      <c r="E131" s="302"/>
      <c r="F131" s="303" t="s">
        <v>915</v>
      </c>
      <c r="G131" s="302"/>
      <c r="H131" s="302" t="s">
        <v>925</v>
      </c>
      <c r="I131" s="302" t="s">
        <v>911</v>
      </c>
      <c r="J131" s="302">
        <v>20</v>
      </c>
      <c r="K131" s="324"/>
    </row>
    <row r="132" s="1" customFormat="1" ht="15" customHeight="1">
      <c r="B132" s="321"/>
      <c r="C132" s="302" t="s">
        <v>926</v>
      </c>
      <c r="D132" s="302"/>
      <c r="E132" s="302"/>
      <c r="F132" s="303" t="s">
        <v>915</v>
      </c>
      <c r="G132" s="302"/>
      <c r="H132" s="302" t="s">
        <v>927</v>
      </c>
      <c r="I132" s="302" t="s">
        <v>911</v>
      </c>
      <c r="J132" s="302">
        <v>20</v>
      </c>
      <c r="K132" s="324"/>
    </row>
    <row r="133" s="1" customFormat="1" ht="15" customHeight="1">
      <c r="B133" s="321"/>
      <c r="C133" s="276" t="s">
        <v>914</v>
      </c>
      <c r="D133" s="276"/>
      <c r="E133" s="276"/>
      <c r="F133" s="299" t="s">
        <v>915</v>
      </c>
      <c r="G133" s="276"/>
      <c r="H133" s="276" t="s">
        <v>949</v>
      </c>
      <c r="I133" s="276" t="s">
        <v>911</v>
      </c>
      <c r="J133" s="276">
        <v>50</v>
      </c>
      <c r="K133" s="324"/>
    </row>
    <row r="134" s="1" customFormat="1" ht="15" customHeight="1">
      <c r="B134" s="321"/>
      <c r="C134" s="276" t="s">
        <v>928</v>
      </c>
      <c r="D134" s="276"/>
      <c r="E134" s="276"/>
      <c r="F134" s="299" t="s">
        <v>915</v>
      </c>
      <c r="G134" s="276"/>
      <c r="H134" s="276" t="s">
        <v>949</v>
      </c>
      <c r="I134" s="276" t="s">
        <v>911</v>
      </c>
      <c r="J134" s="276">
        <v>50</v>
      </c>
      <c r="K134" s="324"/>
    </row>
    <row r="135" s="1" customFormat="1" ht="15" customHeight="1">
      <c r="B135" s="321"/>
      <c r="C135" s="276" t="s">
        <v>934</v>
      </c>
      <c r="D135" s="276"/>
      <c r="E135" s="276"/>
      <c r="F135" s="299" t="s">
        <v>915</v>
      </c>
      <c r="G135" s="276"/>
      <c r="H135" s="276" t="s">
        <v>949</v>
      </c>
      <c r="I135" s="276" t="s">
        <v>911</v>
      </c>
      <c r="J135" s="276">
        <v>50</v>
      </c>
      <c r="K135" s="324"/>
    </row>
    <row r="136" s="1" customFormat="1" ht="15" customHeight="1">
      <c r="B136" s="321"/>
      <c r="C136" s="276" t="s">
        <v>936</v>
      </c>
      <c r="D136" s="276"/>
      <c r="E136" s="276"/>
      <c r="F136" s="299" t="s">
        <v>915</v>
      </c>
      <c r="G136" s="276"/>
      <c r="H136" s="276" t="s">
        <v>949</v>
      </c>
      <c r="I136" s="276" t="s">
        <v>911</v>
      </c>
      <c r="J136" s="276">
        <v>50</v>
      </c>
      <c r="K136" s="324"/>
    </row>
    <row r="137" s="1" customFormat="1" ht="15" customHeight="1">
      <c r="B137" s="321"/>
      <c r="C137" s="276" t="s">
        <v>937</v>
      </c>
      <c r="D137" s="276"/>
      <c r="E137" s="276"/>
      <c r="F137" s="299" t="s">
        <v>915</v>
      </c>
      <c r="G137" s="276"/>
      <c r="H137" s="276" t="s">
        <v>962</v>
      </c>
      <c r="I137" s="276" t="s">
        <v>911</v>
      </c>
      <c r="J137" s="276">
        <v>255</v>
      </c>
      <c r="K137" s="324"/>
    </row>
    <row r="138" s="1" customFormat="1" ht="15" customHeight="1">
      <c r="B138" s="321"/>
      <c r="C138" s="276" t="s">
        <v>939</v>
      </c>
      <c r="D138" s="276"/>
      <c r="E138" s="276"/>
      <c r="F138" s="299" t="s">
        <v>909</v>
      </c>
      <c r="G138" s="276"/>
      <c r="H138" s="276" t="s">
        <v>963</v>
      </c>
      <c r="I138" s="276" t="s">
        <v>941</v>
      </c>
      <c r="J138" s="276"/>
      <c r="K138" s="324"/>
    </row>
    <row r="139" s="1" customFormat="1" ht="15" customHeight="1">
      <c r="B139" s="321"/>
      <c r="C139" s="276" t="s">
        <v>942</v>
      </c>
      <c r="D139" s="276"/>
      <c r="E139" s="276"/>
      <c r="F139" s="299" t="s">
        <v>909</v>
      </c>
      <c r="G139" s="276"/>
      <c r="H139" s="276" t="s">
        <v>964</v>
      </c>
      <c r="I139" s="276" t="s">
        <v>944</v>
      </c>
      <c r="J139" s="276"/>
      <c r="K139" s="324"/>
    </row>
    <row r="140" s="1" customFormat="1" ht="15" customHeight="1">
      <c r="B140" s="321"/>
      <c r="C140" s="276" t="s">
        <v>945</v>
      </c>
      <c r="D140" s="276"/>
      <c r="E140" s="276"/>
      <c r="F140" s="299" t="s">
        <v>909</v>
      </c>
      <c r="G140" s="276"/>
      <c r="H140" s="276" t="s">
        <v>945</v>
      </c>
      <c r="I140" s="276" t="s">
        <v>944</v>
      </c>
      <c r="J140" s="276"/>
      <c r="K140" s="324"/>
    </row>
    <row r="141" s="1" customFormat="1" ht="15" customHeight="1">
      <c r="B141" s="321"/>
      <c r="C141" s="276" t="s">
        <v>47</v>
      </c>
      <c r="D141" s="276"/>
      <c r="E141" s="276"/>
      <c r="F141" s="299" t="s">
        <v>909</v>
      </c>
      <c r="G141" s="276"/>
      <c r="H141" s="276" t="s">
        <v>965</v>
      </c>
      <c r="I141" s="276" t="s">
        <v>944</v>
      </c>
      <c r="J141" s="276"/>
      <c r="K141" s="324"/>
    </row>
    <row r="142" s="1" customFormat="1" ht="15" customHeight="1">
      <c r="B142" s="321"/>
      <c r="C142" s="276" t="s">
        <v>966</v>
      </c>
      <c r="D142" s="276"/>
      <c r="E142" s="276"/>
      <c r="F142" s="299" t="s">
        <v>909</v>
      </c>
      <c r="G142" s="276"/>
      <c r="H142" s="276" t="s">
        <v>967</v>
      </c>
      <c r="I142" s="276" t="s">
        <v>944</v>
      </c>
      <c r="J142" s="276"/>
      <c r="K142" s="324"/>
    </row>
    <row r="143" s="1" customFormat="1" ht="15" customHeight="1">
      <c r="B143" s="325"/>
      <c r="C143" s="326"/>
      <c r="D143" s="326"/>
      <c r="E143" s="326"/>
      <c r="F143" s="326"/>
      <c r="G143" s="326"/>
      <c r="H143" s="326"/>
      <c r="I143" s="326"/>
      <c r="J143" s="326"/>
      <c r="K143" s="327"/>
    </row>
    <row r="144" s="1" customFormat="1" ht="18.75" customHeight="1">
      <c r="B144" s="312"/>
      <c r="C144" s="312"/>
      <c r="D144" s="312"/>
      <c r="E144" s="312"/>
      <c r="F144" s="313"/>
      <c r="G144" s="312"/>
      <c r="H144" s="312"/>
      <c r="I144" s="312"/>
      <c r="J144" s="312"/>
      <c r="K144" s="312"/>
    </row>
    <row r="145" s="1" customFormat="1" ht="18.75" customHeight="1">
      <c r="B145" s="284"/>
      <c r="C145" s="284"/>
      <c r="D145" s="284"/>
      <c r="E145" s="284"/>
      <c r="F145" s="284"/>
      <c r="G145" s="284"/>
      <c r="H145" s="284"/>
      <c r="I145" s="284"/>
      <c r="J145" s="284"/>
      <c r="K145" s="284"/>
    </row>
    <row r="146" s="1" customFormat="1" ht="7.5" customHeight="1">
      <c r="B146" s="285"/>
      <c r="C146" s="286"/>
      <c r="D146" s="286"/>
      <c r="E146" s="286"/>
      <c r="F146" s="286"/>
      <c r="G146" s="286"/>
      <c r="H146" s="286"/>
      <c r="I146" s="286"/>
      <c r="J146" s="286"/>
      <c r="K146" s="287"/>
    </row>
    <row r="147" s="1" customFormat="1" ht="45" customHeight="1">
      <c r="B147" s="288"/>
      <c r="C147" s="289" t="s">
        <v>968</v>
      </c>
      <c r="D147" s="289"/>
      <c r="E147" s="289"/>
      <c r="F147" s="289"/>
      <c r="G147" s="289"/>
      <c r="H147" s="289"/>
      <c r="I147" s="289"/>
      <c r="J147" s="289"/>
      <c r="K147" s="290"/>
    </row>
    <row r="148" s="1" customFormat="1" ht="17.25" customHeight="1">
      <c r="B148" s="288"/>
      <c r="C148" s="291" t="s">
        <v>903</v>
      </c>
      <c r="D148" s="291"/>
      <c r="E148" s="291"/>
      <c r="F148" s="291" t="s">
        <v>904</v>
      </c>
      <c r="G148" s="292"/>
      <c r="H148" s="291" t="s">
        <v>63</v>
      </c>
      <c r="I148" s="291" t="s">
        <v>66</v>
      </c>
      <c r="J148" s="291" t="s">
        <v>905</v>
      </c>
      <c r="K148" s="290"/>
    </row>
    <row r="149" s="1" customFormat="1" ht="17.25" customHeight="1">
      <c r="B149" s="288"/>
      <c r="C149" s="293" t="s">
        <v>906</v>
      </c>
      <c r="D149" s="293"/>
      <c r="E149" s="293"/>
      <c r="F149" s="294" t="s">
        <v>907</v>
      </c>
      <c r="G149" s="295"/>
      <c r="H149" s="293"/>
      <c r="I149" s="293"/>
      <c r="J149" s="293" t="s">
        <v>908</v>
      </c>
      <c r="K149" s="290"/>
    </row>
    <row r="150" s="1" customFormat="1" ht="5.25" customHeight="1">
      <c r="B150" s="301"/>
      <c r="C150" s="296"/>
      <c r="D150" s="296"/>
      <c r="E150" s="296"/>
      <c r="F150" s="296"/>
      <c r="G150" s="297"/>
      <c r="H150" s="296"/>
      <c r="I150" s="296"/>
      <c r="J150" s="296"/>
      <c r="K150" s="324"/>
    </row>
    <row r="151" s="1" customFormat="1" ht="15" customHeight="1">
      <c r="B151" s="301"/>
      <c r="C151" s="328" t="s">
        <v>912</v>
      </c>
      <c r="D151" s="276"/>
      <c r="E151" s="276"/>
      <c r="F151" s="329" t="s">
        <v>909</v>
      </c>
      <c r="G151" s="276"/>
      <c r="H151" s="328" t="s">
        <v>949</v>
      </c>
      <c r="I151" s="328" t="s">
        <v>911</v>
      </c>
      <c r="J151" s="328">
        <v>120</v>
      </c>
      <c r="K151" s="324"/>
    </row>
    <row r="152" s="1" customFormat="1" ht="15" customHeight="1">
      <c r="B152" s="301"/>
      <c r="C152" s="328" t="s">
        <v>958</v>
      </c>
      <c r="D152" s="276"/>
      <c r="E152" s="276"/>
      <c r="F152" s="329" t="s">
        <v>909</v>
      </c>
      <c r="G152" s="276"/>
      <c r="H152" s="328" t="s">
        <v>969</v>
      </c>
      <c r="I152" s="328" t="s">
        <v>911</v>
      </c>
      <c r="J152" s="328" t="s">
        <v>960</v>
      </c>
      <c r="K152" s="324"/>
    </row>
    <row r="153" s="1" customFormat="1" ht="15" customHeight="1">
      <c r="B153" s="301"/>
      <c r="C153" s="328" t="s">
        <v>857</v>
      </c>
      <c r="D153" s="276"/>
      <c r="E153" s="276"/>
      <c r="F153" s="329" t="s">
        <v>909</v>
      </c>
      <c r="G153" s="276"/>
      <c r="H153" s="328" t="s">
        <v>970</v>
      </c>
      <c r="I153" s="328" t="s">
        <v>911</v>
      </c>
      <c r="J153" s="328" t="s">
        <v>960</v>
      </c>
      <c r="K153" s="324"/>
    </row>
    <row r="154" s="1" customFormat="1" ht="15" customHeight="1">
      <c r="B154" s="301"/>
      <c r="C154" s="328" t="s">
        <v>914</v>
      </c>
      <c r="D154" s="276"/>
      <c r="E154" s="276"/>
      <c r="F154" s="329" t="s">
        <v>915</v>
      </c>
      <c r="G154" s="276"/>
      <c r="H154" s="328" t="s">
        <v>949</v>
      </c>
      <c r="I154" s="328" t="s">
        <v>911</v>
      </c>
      <c r="J154" s="328">
        <v>50</v>
      </c>
      <c r="K154" s="324"/>
    </row>
    <row r="155" s="1" customFormat="1" ht="15" customHeight="1">
      <c r="B155" s="301"/>
      <c r="C155" s="328" t="s">
        <v>917</v>
      </c>
      <c r="D155" s="276"/>
      <c r="E155" s="276"/>
      <c r="F155" s="329" t="s">
        <v>909</v>
      </c>
      <c r="G155" s="276"/>
      <c r="H155" s="328" t="s">
        <v>949</v>
      </c>
      <c r="I155" s="328" t="s">
        <v>919</v>
      </c>
      <c r="J155" s="328"/>
      <c r="K155" s="324"/>
    </row>
    <row r="156" s="1" customFormat="1" ht="15" customHeight="1">
      <c r="B156" s="301"/>
      <c r="C156" s="328" t="s">
        <v>928</v>
      </c>
      <c r="D156" s="276"/>
      <c r="E156" s="276"/>
      <c r="F156" s="329" t="s">
        <v>915</v>
      </c>
      <c r="G156" s="276"/>
      <c r="H156" s="328" t="s">
        <v>949</v>
      </c>
      <c r="I156" s="328" t="s">
        <v>911</v>
      </c>
      <c r="J156" s="328">
        <v>50</v>
      </c>
      <c r="K156" s="324"/>
    </row>
    <row r="157" s="1" customFormat="1" ht="15" customHeight="1">
      <c r="B157" s="301"/>
      <c r="C157" s="328" t="s">
        <v>936</v>
      </c>
      <c r="D157" s="276"/>
      <c r="E157" s="276"/>
      <c r="F157" s="329" t="s">
        <v>915</v>
      </c>
      <c r="G157" s="276"/>
      <c r="H157" s="328" t="s">
        <v>949</v>
      </c>
      <c r="I157" s="328" t="s">
        <v>911</v>
      </c>
      <c r="J157" s="328">
        <v>50</v>
      </c>
      <c r="K157" s="324"/>
    </row>
    <row r="158" s="1" customFormat="1" ht="15" customHeight="1">
      <c r="B158" s="301"/>
      <c r="C158" s="328" t="s">
        <v>934</v>
      </c>
      <c r="D158" s="276"/>
      <c r="E158" s="276"/>
      <c r="F158" s="329" t="s">
        <v>915</v>
      </c>
      <c r="G158" s="276"/>
      <c r="H158" s="328" t="s">
        <v>949</v>
      </c>
      <c r="I158" s="328" t="s">
        <v>911</v>
      </c>
      <c r="J158" s="328">
        <v>50</v>
      </c>
      <c r="K158" s="324"/>
    </row>
    <row r="159" s="1" customFormat="1" ht="15" customHeight="1">
      <c r="B159" s="301"/>
      <c r="C159" s="328" t="s">
        <v>101</v>
      </c>
      <c r="D159" s="276"/>
      <c r="E159" s="276"/>
      <c r="F159" s="329" t="s">
        <v>909</v>
      </c>
      <c r="G159" s="276"/>
      <c r="H159" s="328" t="s">
        <v>971</v>
      </c>
      <c r="I159" s="328" t="s">
        <v>911</v>
      </c>
      <c r="J159" s="328" t="s">
        <v>972</v>
      </c>
      <c r="K159" s="324"/>
    </row>
    <row r="160" s="1" customFormat="1" ht="15" customHeight="1">
      <c r="B160" s="301"/>
      <c r="C160" s="328" t="s">
        <v>973</v>
      </c>
      <c r="D160" s="276"/>
      <c r="E160" s="276"/>
      <c r="F160" s="329" t="s">
        <v>909</v>
      </c>
      <c r="G160" s="276"/>
      <c r="H160" s="328" t="s">
        <v>974</v>
      </c>
      <c r="I160" s="328" t="s">
        <v>944</v>
      </c>
      <c r="J160" s="328"/>
      <c r="K160" s="324"/>
    </row>
    <row r="161" s="1" customFormat="1" ht="15" customHeight="1">
      <c r="B161" s="330"/>
      <c r="C161" s="310"/>
      <c r="D161" s="310"/>
      <c r="E161" s="310"/>
      <c r="F161" s="310"/>
      <c r="G161" s="310"/>
      <c r="H161" s="310"/>
      <c r="I161" s="310"/>
      <c r="J161" s="310"/>
      <c r="K161" s="331"/>
    </row>
    <row r="162" s="1" customFormat="1" ht="18.75" customHeight="1">
      <c r="B162" s="312"/>
      <c r="C162" s="322"/>
      <c r="D162" s="322"/>
      <c r="E162" s="322"/>
      <c r="F162" s="332"/>
      <c r="G162" s="322"/>
      <c r="H162" s="322"/>
      <c r="I162" s="322"/>
      <c r="J162" s="322"/>
      <c r="K162" s="312"/>
    </row>
    <row r="163" s="1" customFormat="1" ht="18.75" customHeight="1">
      <c r="B163" s="284"/>
      <c r="C163" s="284"/>
      <c r="D163" s="284"/>
      <c r="E163" s="284"/>
      <c r="F163" s="284"/>
      <c r="G163" s="284"/>
      <c r="H163" s="284"/>
      <c r="I163" s="284"/>
      <c r="J163" s="284"/>
      <c r="K163" s="284"/>
    </row>
    <row r="164" s="1" customFormat="1" ht="7.5" customHeight="1">
      <c r="B164" s="263"/>
      <c r="C164" s="264"/>
      <c r="D164" s="264"/>
      <c r="E164" s="264"/>
      <c r="F164" s="264"/>
      <c r="G164" s="264"/>
      <c r="H164" s="264"/>
      <c r="I164" s="264"/>
      <c r="J164" s="264"/>
      <c r="K164" s="265"/>
    </row>
    <row r="165" s="1" customFormat="1" ht="45" customHeight="1">
      <c r="B165" s="266"/>
      <c r="C165" s="267" t="s">
        <v>975</v>
      </c>
      <c r="D165" s="267"/>
      <c r="E165" s="267"/>
      <c r="F165" s="267"/>
      <c r="G165" s="267"/>
      <c r="H165" s="267"/>
      <c r="I165" s="267"/>
      <c r="J165" s="267"/>
      <c r="K165" s="268"/>
    </row>
    <row r="166" s="1" customFormat="1" ht="17.25" customHeight="1">
      <c r="B166" s="266"/>
      <c r="C166" s="291" t="s">
        <v>903</v>
      </c>
      <c r="D166" s="291"/>
      <c r="E166" s="291"/>
      <c r="F166" s="291" t="s">
        <v>904</v>
      </c>
      <c r="G166" s="333"/>
      <c r="H166" s="334" t="s">
        <v>63</v>
      </c>
      <c r="I166" s="334" t="s">
        <v>66</v>
      </c>
      <c r="J166" s="291" t="s">
        <v>905</v>
      </c>
      <c r="K166" s="268"/>
    </row>
    <row r="167" s="1" customFormat="1" ht="17.25" customHeight="1">
      <c r="B167" s="269"/>
      <c r="C167" s="293" t="s">
        <v>906</v>
      </c>
      <c r="D167" s="293"/>
      <c r="E167" s="293"/>
      <c r="F167" s="294" t="s">
        <v>907</v>
      </c>
      <c r="G167" s="335"/>
      <c r="H167" s="336"/>
      <c r="I167" s="336"/>
      <c r="J167" s="293" t="s">
        <v>908</v>
      </c>
      <c r="K167" s="271"/>
    </row>
    <row r="168" s="1" customFormat="1" ht="5.25" customHeight="1">
      <c r="B168" s="301"/>
      <c r="C168" s="296"/>
      <c r="D168" s="296"/>
      <c r="E168" s="296"/>
      <c r="F168" s="296"/>
      <c r="G168" s="297"/>
      <c r="H168" s="296"/>
      <c r="I168" s="296"/>
      <c r="J168" s="296"/>
      <c r="K168" s="324"/>
    </row>
    <row r="169" s="1" customFormat="1" ht="15" customHeight="1">
      <c r="B169" s="301"/>
      <c r="C169" s="276" t="s">
        <v>912</v>
      </c>
      <c r="D169" s="276"/>
      <c r="E169" s="276"/>
      <c r="F169" s="299" t="s">
        <v>909</v>
      </c>
      <c r="G169" s="276"/>
      <c r="H169" s="276" t="s">
        <v>949</v>
      </c>
      <c r="I169" s="276" t="s">
        <v>911</v>
      </c>
      <c r="J169" s="276">
        <v>120</v>
      </c>
      <c r="K169" s="324"/>
    </row>
    <row r="170" s="1" customFormat="1" ht="15" customHeight="1">
      <c r="B170" s="301"/>
      <c r="C170" s="276" t="s">
        <v>958</v>
      </c>
      <c r="D170" s="276"/>
      <c r="E170" s="276"/>
      <c r="F170" s="299" t="s">
        <v>909</v>
      </c>
      <c r="G170" s="276"/>
      <c r="H170" s="276" t="s">
        <v>959</v>
      </c>
      <c r="I170" s="276" t="s">
        <v>911</v>
      </c>
      <c r="J170" s="276" t="s">
        <v>960</v>
      </c>
      <c r="K170" s="324"/>
    </row>
    <row r="171" s="1" customFormat="1" ht="15" customHeight="1">
      <c r="B171" s="301"/>
      <c r="C171" s="276" t="s">
        <v>857</v>
      </c>
      <c r="D171" s="276"/>
      <c r="E171" s="276"/>
      <c r="F171" s="299" t="s">
        <v>909</v>
      </c>
      <c r="G171" s="276"/>
      <c r="H171" s="276" t="s">
        <v>976</v>
      </c>
      <c r="I171" s="276" t="s">
        <v>911</v>
      </c>
      <c r="J171" s="276" t="s">
        <v>960</v>
      </c>
      <c r="K171" s="324"/>
    </row>
    <row r="172" s="1" customFormat="1" ht="15" customHeight="1">
      <c r="B172" s="301"/>
      <c r="C172" s="276" t="s">
        <v>914</v>
      </c>
      <c r="D172" s="276"/>
      <c r="E172" s="276"/>
      <c r="F172" s="299" t="s">
        <v>915</v>
      </c>
      <c r="G172" s="276"/>
      <c r="H172" s="276" t="s">
        <v>976</v>
      </c>
      <c r="I172" s="276" t="s">
        <v>911</v>
      </c>
      <c r="J172" s="276">
        <v>50</v>
      </c>
      <c r="K172" s="324"/>
    </row>
    <row r="173" s="1" customFormat="1" ht="15" customHeight="1">
      <c r="B173" s="301"/>
      <c r="C173" s="276" t="s">
        <v>917</v>
      </c>
      <c r="D173" s="276"/>
      <c r="E173" s="276"/>
      <c r="F173" s="299" t="s">
        <v>909</v>
      </c>
      <c r="G173" s="276"/>
      <c r="H173" s="276" t="s">
        <v>976</v>
      </c>
      <c r="I173" s="276" t="s">
        <v>919</v>
      </c>
      <c r="J173" s="276"/>
      <c r="K173" s="324"/>
    </row>
    <row r="174" s="1" customFormat="1" ht="15" customHeight="1">
      <c r="B174" s="301"/>
      <c r="C174" s="276" t="s">
        <v>928</v>
      </c>
      <c r="D174" s="276"/>
      <c r="E174" s="276"/>
      <c r="F174" s="299" t="s">
        <v>915</v>
      </c>
      <c r="G174" s="276"/>
      <c r="H174" s="276" t="s">
        <v>976</v>
      </c>
      <c r="I174" s="276" t="s">
        <v>911</v>
      </c>
      <c r="J174" s="276">
        <v>50</v>
      </c>
      <c r="K174" s="324"/>
    </row>
    <row r="175" s="1" customFormat="1" ht="15" customHeight="1">
      <c r="B175" s="301"/>
      <c r="C175" s="276" t="s">
        <v>936</v>
      </c>
      <c r="D175" s="276"/>
      <c r="E175" s="276"/>
      <c r="F175" s="299" t="s">
        <v>915</v>
      </c>
      <c r="G175" s="276"/>
      <c r="H175" s="276" t="s">
        <v>976</v>
      </c>
      <c r="I175" s="276" t="s">
        <v>911</v>
      </c>
      <c r="J175" s="276">
        <v>50</v>
      </c>
      <c r="K175" s="324"/>
    </row>
    <row r="176" s="1" customFormat="1" ht="15" customHeight="1">
      <c r="B176" s="301"/>
      <c r="C176" s="276" t="s">
        <v>934</v>
      </c>
      <c r="D176" s="276"/>
      <c r="E176" s="276"/>
      <c r="F176" s="299" t="s">
        <v>915</v>
      </c>
      <c r="G176" s="276"/>
      <c r="H176" s="276" t="s">
        <v>976</v>
      </c>
      <c r="I176" s="276" t="s">
        <v>911</v>
      </c>
      <c r="J176" s="276">
        <v>50</v>
      </c>
      <c r="K176" s="324"/>
    </row>
    <row r="177" s="1" customFormat="1" ht="15" customHeight="1">
      <c r="B177" s="301"/>
      <c r="C177" s="276" t="s">
        <v>114</v>
      </c>
      <c r="D177" s="276"/>
      <c r="E177" s="276"/>
      <c r="F177" s="299" t="s">
        <v>909</v>
      </c>
      <c r="G177" s="276"/>
      <c r="H177" s="276" t="s">
        <v>977</v>
      </c>
      <c r="I177" s="276" t="s">
        <v>978</v>
      </c>
      <c r="J177" s="276"/>
      <c r="K177" s="324"/>
    </row>
    <row r="178" s="1" customFormat="1" ht="15" customHeight="1">
      <c r="B178" s="301"/>
      <c r="C178" s="276" t="s">
        <v>66</v>
      </c>
      <c r="D178" s="276"/>
      <c r="E178" s="276"/>
      <c r="F178" s="299" t="s">
        <v>909</v>
      </c>
      <c r="G178" s="276"/>
      <c r="H178" s="276" t="s">
        <v>979</v>
      </c>
      <c r="I178" s="276" t="s">
        <v>980</v>
      </c>
      <c r="J178" s="276">
        <v>1</v>
      </c>
      <c r="K178" s="324"/>
    </row>
    <row r="179" s="1" customFormat="1" ht="15" customHeight="1">
      <c r="B179" s="301"/>
      <c r="C179" s="276" t="s">
        <v>62</v>
      </c>
      <c r="D179" s="276"/>
      <c r="E179" s="276"/>
      <c r="F179" s="299" t="s">
        <v>909</v>
      </c>
      <c r="G179" s="276"/>
      <c r="H179" s="276" t="s">
        <v>981</v>
      </c>
      <c r="I179" s="276" t="s">
        <v>911</v>
      </c>
      <c r="J179" s="276">
        <v>20</v>
      </c>
      <c r="K179" s="324"/>
    </row>
    <row r="180" s="1" customFormat="1" ht="15" customHeight="1">
      <c r="B180" s="301"/>
      <c r="C180" s="276" t="s">
        <v>63</v>
      </c>
      <c r="D180" s="276"/>
      <c r="E180" s="276"/>
      <c r="F180" s="299" t="s">
        <v>909</v>
      </c>
      <c r="G180" s="276"/>
      <c r="H180" s="276" t="s">
        <v>982</v>
      </c>
      <c r="I180" s="276" t="s">
        <v>911</v>
      </c>
      <c r="J180" s="276">
        <v>255</v>
      </c>
      <c r="K180" s="324"/>
    </row>
    <row r="181" s="1" customFormat="1" ht="15" customHeight="1">
      <c r="B181" s="301"/>
      <c r="C181" s="276" t="s">
        <v>115</v>
      </c>
      <c r="D181" s="276"/>
      <c r="E181" s="276"/>
      <c r="F181" s="299" t="s">
        <v>909</v>
      </c>
      <c r="G181" s="276"/>
      <c r="H181" s="276" t="s">
        <v>873</v>
      </c>
      <c r="I181" s="276" t="s">
        <v>911</v>
      </c>
      <c r="J181" s="276">
        <v>10</v>
      </c>
      <c r="K181" s="324"/>
    </row>
    <row r="182" s="1" customFormat="1" ht="15" customHeight="1">
      <c r="B182" s="301"/>
      <c r="C182" s="276" t="s">
        <v>116</v>
      </c>
      <c r="D182" s="276"/>
      <c r="E182" s="276"/>
      <c r="F182" s="299" t="s">
        <v>909</v>
      </c>
      <c r="G182" s="276"/>
      <c r="H182" s="276" t="s">
        <v>983</v>
      </c>
      <c r="I182" s="276" t="s">
        <v>944</v>
      </c>
      <c r="J182" s="276"/>
      <c r="K182" s="324"/>
    </row>
    <row r="183" s="1" customFormat="1" ht="15" customHeight="1">
      <c r="B183" s="301"/>
      <c r="C183" s="276" t="s">
        <v>984</v>
      </c>
      <c r="D183" s="276"/>
      <c r="E183" s="276"/>
      <c r="F183" s="299" t="s">
        <v>909</v>
      </c>
      <c r="G183" s="276"/>
      <c r="H183" s="276" t="s">
        <v>985</v>
      </c>
      <c r="I183" s="276" t="s">
        <v>944</v>
      </c>
      <c r="J183" s="276"/>
      <c r="K183" s="324"/>
    </row>
    <row r="184" s="1" customFormat="1" ht="15" customHeight="1">
      <c r="B184" s="301"/>
      <c r="C184" s="276" t="s">
        <v>973</v>
      </c>
      <c r="D184" s="276"/>
      <c r="E184" s="276"/>
      <c r="F184" s="299" t="s">
        <v>909</v>
      </c>
      <c r="G184" s="276"/>
      <c r="H184" s="276" t="s">
        <v>986</v>
      </c>
      <c r="I184" s="276" t="s">
        <v>944</v>
      </c>
      <c r="J184" s="276"/>
      <c r="K184" s="324"/>
    </row>
    <row r="185" s="1" customFormat="1" ht="15" customHeight="1">
      <c r="B185" s="301"/>
      <c r="C185" s="276" t="s">
        <v>118</v>
      </c>
      <c r="D185" s="276"/>
      <c r="E185" s="276"/>
      <c r="F185" s="299" t="s">
        <v>915</v>
      </c>
      <c r="G185" s="276"/>
      <c r="H185" s="276" t="s">
        <v>987</v>
      </c>
      <c r="I185" s="276" t="s">
        <v>911</v>
      </c>
      <c r="J185" s="276">
        <v>50</v>
      </c>
      <c r="K185" s="324"/>
    </row>
    <row r="186" s="1" customFormat="1" ht="15" customHeight="1">
      <c r="B186" s="301"/>
      <c r="C186" s="276" t="s">
        <v>988</v>
      </c>
      <c r="D186" s="276"/>
      <c r="E186" s="276"/>
      <c r="F186" s="299" t="s">
        <v>915</v>
      </c>
      <c r="G186" s="276"/>
      <c r="H186" s="276" t="s">
        <v>989</v>
      </c>
      <c r="I186" s="276" t="s">
        <v>990</v>
      </c>
      <c r="J186" s="276"/>
      <c r="K186" s="324"/>
    </row>
    <row r="187" s="1" customFormat="1" ht="15" customHeight="1">
      <c r="B187" s="301"/>
      <c r="C187" s="276" t="s">
        <v>991</v>
      </c>
      <c r="D187" s="276"/>
      <c r="E187" s="276"/>
      <c r="F187" s="299" t="s">
        <v>915</v>
      </c>
      <c r="G187" s="276"/>
      <c r="H187" s="276" t="s">
        <v>992</v>
      </c>
      <c r="I187" s="276" t="s">
        <v>990</v>
      </c>
      <c r="J187" s="276"/>
      <c r="K187" s="324"/>
    </row>
    <row r="188" s="1" customFormat="1" ht="15" customHeight="1">
      <c r="B188" s="301"/>
      <c r="C188" s="276" t="s">
        <v>993</v>
      </c>
      <c r="D188" s="276"/>
      <c r="E188" s="276"/>
      <c r="F188" s="299" t="s">
        <v>915</v>
      </c>
      <c r="G188" s="276"/>
      <c r="H188" s="276" t="s">
        <v>994</v>
      </c>
      <c r="I188" s="276" t="s">
        <v>990</v>
      </c>
      <c r="J188" s="276"/>
      <c r="K188" s="324"/>
    </row>
    <row r="189" s="1" customFormat="1" ht="15" customHeight="1">
      <c r="B189" s="301"/>
      <c r="C189" s="337" t="s">
        <v>995</v>
      </c>
      <c r="D189" s="276"/>
      <c r="E189" s="276"/>
      <c r="F189" s="299" t="s">
        <v>915</v>
      </c>
      <c r="G189" s="276"/>
      <c r="H189" s="276" t="s">
        <v>996</v>
      </c>
      <c r="I189" s="276" t="s">
        <v>997</v>
      </c>
      <c r="J189" s="338" t="s">
        <v>998</v>
      </c>
      <c r="K189" s="324"/>
    </row>
    <row r="190" s="16" customFormat="1" ht="15" customHeight="1">
      <c r="B190" s="339"/>
      <c r="C190" s="340" t="s">
        <v>999</v>
      </c>
      <c r="D190" s="341"/>
      <c r="E190" s="341"/>
      <c r="F190" s="342" t="s">
        <v>915</v>
      </c>
      <c r="G190" s="341"/>
      <c r="H190" s="341" t="s">
        <v>1000</v>
      </c>
      <c r="I190" s="341" t="s">
        <v>997</v>
      </c>
      <c r="J190" s="343" t="s">
        <v>998</v>
      </c>
      <c r="K190" s="344"/>
    </row>
    <row r="191" s="1" customFormat="1" ht="15" customHeight="1">
      <c r="B191" s="301"/>
      <c r="C191" s="337" t="s">
        <v>51</v>
      </c>
      <c r="D191" s="276"/>
      <c r="E191" s="276"/>
      <c r="F191" s="299" t="s">
        <v>909</v>
      </c>
      <c r="G191" s="276"/>
      <c r="H191" s="273" t="s">
        <v>1001</v>
      </c>
      <c r="I191" s="276" t="s">
        <v>1002</v>
      </c>
      <c r="J191" s="276"/>
      <c r="K191" s="324"/>
    </row>
    <row r="192" s="1" customFormat="1" ht="15" customHeight="1">
      <c r="B192" s="301"/>
      <c r="C192" s="337" t="s">
        <v>1003</v>
      </c>
      <c r="D192" s="276"/>
      <c r="E192" s="276"/>
      <c r="F192" s="299" t="s">
        <v>909</v>
      </c>
      <c r="G192" s="276"/>
      <c r="H192" s="276" t="s">
        <v>1004</v>
      </c>
      <c r="I192" s="276" t="s">
        <v>944</v>
      </c>
      <c r="J192" s="276"/>
      <c r="K192" s="324"/>
    </row>
    <row r="193" s="1" customFormat="1" ht="15" customHeight="1">
      <c r="B193" s="301"/>
      <c r="C193" s="337" t="s">
        <v>1005</v>
      </c>
      <c r="D193" s="276"/>
      <c r="E193" s="276"/>
      <c r="F193" s="299" t="s">
        <v>909</v>
      </c>
      <c r="G193" s="276"/>
      <c r="H193" s="276" t="s">
        <v>1006</v>
      </c>
      <c r="I193" s="276" t="s">
        <v>944</v>
      </c>
      <c r="J193" s="276"/>
      <c r="K193" s="324"/>
    </row>
    <row r="194" s="1" customFormat="1" ht="15" customHeight="1">
      <c r="B194" s="301"/>
      <c r="C194" s="337" t="s">
        <v>1007</v>
      </c>
      <c r="D194" s="276"/>
      <c r="E194" s="276"/>
      <c r="F194" s="299" t="s">
        <v>915</v>
      </c>
      <c r="G194" s="276"/>
      <c r="H194" s="276" t="s">
        <v>1008</v>
      </c>
      <c r="I194" s="276" t="s">
        <v>944</v>
      </c>
      <c r="J194" s="276"/>
      <c r="K194" s="324"/>
    </row>
    <row r="195" s="1" customFormat="1" ht="15" customHeight="1">
      <c r="B195" s="330"/>
      <c r="C195" s="345"/>
      <c r="D195" s="310"/>
      <c r="E195" s="310"/>
      <c r="F195" s="310"/>
      <c r="G195" s="310"/>
      <c r="H195" s="310"/>
      <c r="I195" s="310"/>
      <c r="J195" s="310"/>
      <c r="K195" s="331"/>
    </row>
    <row r="196" s="1" customFormat="1" ht="18.75" customHeight="1">
      <c r="B196" s="312"/>
      <c r="C196" s="322"/>
      <c r="D196" s="322"/>
      <c r="E196" s="322"/>
      <c r="F196" s="332"/>
      <c r="G196" s="322"/>
      <c r="H196" s="322"/>
      <c r="I196" s="322"/>
      <c r="J196" s="322"/>
      <c r="K196" s="312"/>
    </row>
    <row r="197" s="1" customFormat="1" ht="18.75" customHeight="1">
      <c r="B197" s="312"/>
      <c r="C197" s="322"/>
      <c r="D197" s="322"/>
      <c r="E197" s="322"/>
      <c r="F197" s="332"/>
      <c r="G197" s="322"/>
      <c r="H197" s="322"/>
      <c r="I197" s="322"/>
      <c r="J197" s="322"/>
      <c r="K197" s="312"/>
    </row>
    <row r="198" s="1" customFormat="1" ht="18.75" customHeight="1">
      <c r="B198" s="284"/>
      <c r="C198" s="284"/>
      <c r="D198" s="284"/>
      <c r="E198" s="284"/>
      <c r="F198" s="284"/>
      <c r="G198" s="284"/>
      <c r="H198" s="284"/>
      <c r="I198" s="284"/>
      <c r="J198" s="284"/>
      <c r="K198" s="284"/>
    </row>
    <row r="199" s="1" customFormat="1" ht="13.5">
      <c r="B199" s="263"/>
      <c r="C199" s="264"/>
      <c r="D199" s="264"/>
      <c r="E199" s="264"/>
      <c r="F199" s="264"/>
      <c r="G199" s="264"/>
      <c r="H199" s="264"/>
      <c r="I199" s="264"/>
      <c r="J199" s="264"/>
      <c r="K199" s="265"/>
    </row>
    <row r="200" s="1" customFormat="1" ht="21">
      <c r="B200" s="266"/>
      <c r="C200" s="267" t="s">
        <v>1009</v>
      </c>
      <c r="D200" s="267"/>
      <c r="E200" s="267"/>
      <c r="F200" s="267"/>
      <c r="G200" s="267"/>
      <c r="H200" s="267"/>
      <c r="I200" s="267"/>
      <c r="J200" s="267"/>
      <c r="K200" s="268"/>
    </row>
    <row r="201" s="1" customFormat="1" ht="25.5" customHeight="1">
      <c r="B201" s="266"/>
      <c r="C201" s="346" t="s">
        <v>1010</v>
      </c>
      <c r="D201" s="346"/>
      <c r="E201" s="346"/>
      <c r="F201" s="346" t="s">
        <v>1011</v>
      </c>
      <c r="G201" s="347"/>
      <c r="H201" s="346" t="s">
        <v>1012</v>
      </c>
      <c r="I201" s="346"/>
      <c r="J201" s="346"/>
      <c r="K201" s="268"/>
    </row>
    <row r="202" s="1" customFormat="1" ht="5.25" customHeight="1">
      <c r="B202" s="301"/>
      <c r="C202" s="296"/>
      <c r="D202" s="296"/>
      <c r="E202" s="296"/>
      <c r="F202" s="296"/>
      <c r="G202" s="322"/>
      <c r="H202" s="296"/>
      <c r="I202" s="296"/>
      <c r="J202" s="296"/>
      <c r="K202" s="324"/>
    </row>
    <row r="203" s="1" customFormat="1" ht="15" customHeight="1">
      <c r="B203" s="301"/>
      <c r="C203" s="276" t="s">
        <v>1002</v>
      </c>
      <c r="D203" s="276"/>
      <c r="E203" s="276"/>
      <c r="F203" s="299" t="s">
        <v>52</v>
      </c>
      <c r="G203" s="276"/>
      <c r="H203" s="276" t="s">
        <v>1013</v>
      </c>
      <c r="I203" s="276"/>
      <c r="J203" s="276"/>
      <c r="K203" s="324"/>
    </row>
    <row r="204" s="1" customFormat="1" ht="15" customHeight="1">
      <c r="B204" s="301"/>
      <c r="C204" s="276"/>
      <c r="D204" s="276"/>
      <c r="E204" s="276"/>
      <c r="F204" s="299" t="s">
        <v>53</v>
      </c>
      <c r="G204" s="276"/>
      <c r="H204" s="276" t="s">
        <v>1014</v>
      </c>
      <c r="I204" s="276"/>
      <c r="J204" s="276"/>
      <c r="K204" s="324"/>
    </row>
    <row r="205" s="1" customFormat="1" ht="15" customHeight="1">
      <c r="B205" s="301"/>
      <c r="C205" s="276"/>
      <c r="D205" s="276"/>
      <c r="E205" s="276"/>
      <c r="F205" s="299" t="s">
        <v>56</v>
      </c>
      <c r="G205" s="276"/>
      <c r="H205" s="276" t="s">
        <v>1015</v>
      </c>
      <c r="I205" s="276"/>
      <c r="J205" s="276"/>
      <c r="K205" s="324"/>
    </row>
    <row r="206" s="1" customFormat="1" ht="15" customHeight="1">
      <c r="B206" s="301"/>
      <c r="C206" s="276"/>
      <c r="D206" s="276"/>
      <c r="E206" s="276"/>
      <c r="F206" s="299" t="s">
        <v>54</v>
      </c>
      <c r="G206" s="276"/>
      <c r="H206" s="276" t="s">
        <v>1016</v>
      </c>
      <c r="I206" s="276"/>
      <c r="J206" s="276"/>
      <c r="K206" s="324"/>
    </row>
    <row r="207" s="1" customFormat="1" ht="15" customHeight="1">
      <c r="B207" s="301"/>
      <c r="C207" s="276"/>
      <c r="D207" s="276"/>
      <c r="E207" s="276"/>
      <c r="F207" s="299" t="s">
        <v>55</v>
      </c>
      <c r="G207" s="276"/>
      <c r="H207" s="276" t="s">
        <v>1017</v>
      </c>
      <c r="I207" s="276"/>
      <c r="J207" s="276"/>
      <c r="K207" s="324"/>
    </row>
    <row r="208" s="1" customFormat="1" ht="15" customHeight="1">
      <c r="B208" s="301"/>
      <c r="C208" s="276"/>
      <c r="D208" s="276"/>
      <c r="E208" s="276"/>
      <c r="F208" s="299"/>
      <c r="G208" s="276"/>
      <c r="H208" s="276"/>
      <c r="I208" s="276"/>
      <c r="J208" s="276"/>
      <c r="K208" s="324"/>
    </row>
    <row r="209" s="1" customFormat="1" ht="15" customHeight="1">
      <c r="B209" s="301"/>
      <c r="C209" s="276" t="s">
        <v>956</v>
      </c>
      <c r="D209" s="276"/>
      <c r="E209" s="276"/>
      <c r="F209" s="299" t="s">
        <v>88</v>
      </c>
      <c r="G209" s="276"/>
      <c r="H209" s="276" t="s">
        <v>1018</v>
      </c>
      <c r="I209" s="276"/>
      <c r="J209" s="276"/>
      <c r="K209" s="324"/>
    </row>
    <row r="210" s="1" customFormat="1" ht="15" customHeight="1">
      <c r="B210" s="301"/>
      <c r="C210" s="276"/>
      <c r="D210" s="276"/>
      <c r="E210" s="276"/>
      <c r="F210" s="299" t="s">
        <v>851</v>
      </c>
      <c r="G210" s="276"/>
      <c r="H210" s="276" t="s">
        <v>852</v>
      </c>
      <c r="I210" s="276"/>
      <c r="J210" s="276"/>
      <c r="K210" s="324"/>
    </row>
    <row r="211" s="1" customFormat="1" ht="15" customHeight="1">
      <c r="B211" s="301"/>
      <c r="C211" s="276"/>
      <c r="D211" s="276"/>
      <c r="E211" s="276"/>
      <c r="F211" s="299" t="s">
        <v>849</v>
      </c>
      <c r="G211" s="276"/>
      <c r="H211" s="276" t="s">
        <v>1019</v>
      </c>
      <c r="I211" s="276"/>
      <c r="J211" s="276"/>
      <c r="K211" s="324"/>
    </row>
    <row r="212" s="1" customFormat="1" ht="15" customHeight="1">
      <c r="B212" s="348"/>
      <c r="C212" s="276"/>
      <c r="D212" s="276"/>
      <c r="E212" s="276"/>
      <c r="F212" s="299" t="s">
        <v>853</v>
      </c>
      <c r="G212" s="337"/>
      <c r="H212" s="328" t="s">
        <v>854</v>
      </c>
      <c r="I212" s="328"/>
      <c r="J212" s="328"/>
      <c r="K212" s="349"/>
    </row>
    <row r="213" s="1" customFormat="1" ht="15" customHeight="1">
      <c r="B213" s="348"/>
      <c r="C213" s="276"/>
      <c r="D213" s="276"/>
      <c r="E213" s="276"/>
      <c r="F213" s="299" t="s">
        <v>855</v>
      </c>
      <c r="G213" s="337"/>
      <c r="H213" s="328" t="s">
        <v>1020</v>
      </c>
      <c r="I213" s="328"/>
      <c r="J213" s="328"/>
      <c r="K213" s="349"/>
    </row>
    <row r="214" s="1" customFormat="1" ht="15" customHeight="1">
      <c r="B214" s="348"/>
      <c r="C214" s="276"/>
      <c r="D214" s="276"/>
      <c r="E214" s="276"/>
      <c r="F214" s="299"/>
      <c r="G214" s="337"/>
      <c r="H214" s="328"/>
      <c r="I214" s="328"/>
      <c r="J214" s="328"/>
      <c r="K214" s="349"/>
    </row>
    <row r="215" s="1" customFormat="1" ht="15" customHeight="1">
      <c r="B215" s="348"/>
      <c r="C215" s="276" t="s">
        <v>980</v>
      </c>
      <c r="D215" s="276"/>
      <c r="E215" s="276"/>
      <c r="F215" s="299">
        <v>1</v>
      </c>
      <c r="G215" s="337"/>
      <c r="H215" s="328" t="s">
        <v>1021</v>
      </c>
      <c r="I215" s="328"/>
      <c r="J215" s="328"/>
      <c r="K215" s="349"/>
    </row>
    <row r="216" s="1" customFormat="1" ht="15" customHeight="1">
      <c r="B216" s="348"/>
      <c r="C216" s="276"/>
      <c r="D216" s="276"/>
      <c r="E216" s="276"/>
      <c r="F216" s="299">
        <v>2</v>
      </c>
      <c r="G216" s="337"/>
      <c r="H216" s="328" t="s">
        <v>1022</v>
      </c>
      <c r="I216" s="328"/>
      <c r="J216" s="328"/>
      <c r="K216" s="349"/>
    </row>
    <row r="217" s="1" customFormat="1" ht="15" customHeight="1">
      <c r="B217" s="348"/>
      <c r="C217" s="276"/>
      <c r="D217" s="276"/>
      <c r="E217" s="276"/>
      <c r="F217" s="299">
        <v>3</v>
      </c>
      <c r="G217" s="337"/>
      <c r="H217" s="328" t="s">
        <v>1023</v>
      </c>
      <c r="I217" s="328"/>
      <c r="J217" s="328"/>
      <c r="K217" s="349"/>
    </row>
    <row r="218" s="1" customFormat="1" ht="15" customHeight="1">
      <c r="B218" s="348"/>
      <c r="C218" s="276"/>
      <c r="D218" s="276"/>
      <c r="E218" s="276"/>
      <c r="F218" s="299">
        <v>4</v>
      </c>
      <c r="G218" s="337"/>
      <c r="H218" s="328" t="s">
        <v>1024</v>
      </c>
      <c r="I218" s="328"/>
      <c r="J218" s="328"/>
      <c r="K218" s="349"/>
    </row>
    <row r="219" s="1" customFormat="1" ht="12.75" customHeight="1">
      <c r="B219" s="350"/>
      <c r="C219" s="351"/>
      <c r="D219" s="351"/>
      <c r="E219" s="351"/>
      <c r="F219" s="351"/>
      <c r="G219" s="351"/>
      <c r="H219" s="351"/>
      <c r="I219" s="351"/>
      <c r="J219" s="351"/>
      <c r="K219" s="352"/>
    </row>
  </sheetData>
  <sheetProtection autoFilter="0" deleteColumns="0" deleteRows="0" formatCells="0" formatColumns="0" formatRows="0" insertColumns="0" insertHyperlinks="0" insertRows="0" pivotTables="0" sort="0"/>
  <mergeCells count="77"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D47:J47"/>
    <mergeCell ref="E48:J48"/>
    <mergeCell ref="E49:J49"/>
    <mergeCell ref="E50:J50"/>
    <mergeCell ref="D51:J51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102:J102"/>
    <mergeCell ref="C122:J122"/>
    <mergeCell ref="C147:J147"/>
    <mergeCell ref="C165:J165"/>
    <mergeCell ref="C200:J200"/>
    <mergeCell ref="H201:J201"/>
    <mergeCell ref="H203:J203"/>
    <mergeCell ref="H204:J204"/>
    <mergeCell ref="H205:J205"/>
    <mergeCell ref="H206:J206"/>
    <mergeCell ref="H207:J207"/>
    <mergeCell ref="H209:J209"/>
    <mergeCell ref="H211:J211"/>
    <mergeCell ref="H215:J215"/>
    <mergeCell ref="H217:J217"/>
    <mergeCell ref="H218:J218"/>
    <mergeCell ref="H216:J216"/>
    <mergeCell ref="H213:J213"/>
    <mergeCell ref="H212:J212"/>
    <mergeCell ref="H210:J210"/>
  </mergeCells>
  <pageMargins left="0.5902778" right="0.5902778" top="0.5902778" bottom="0.5902778" header="0" footer="0"/>
  <pageSetup r:id="rId1" paperSize="9" orientation="portrait" scale="77" fitToHeight="0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Petra Stejskalová</dc:creator>
  <cp:lastModifiedBy>Petra Stejskalová</cp:lastModifiedBy>
  <dcterms:created xsi:type="dcterms:W3CDTF">2025-06-18T15:28:46Z</dcterms:created>
  <dcterms:modified xsi:type="dcterms:W3CDTF">2025-06-18T15:28:54Z</dcterms:modified>
</cp:coreProperties>
</file>