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404 - Úprava plochy na p..." sheetId="2" r:id="rId2"/>
  </sheets>
  <definedNames>
    <definedName name="_xlnm.Print_Area" localSheetId="0">'Rekapitulace stavby'!$D$4:$AO$76,'Rekapitulace stavby'!$C$82:$AQ$96</definedName>
    <definedName name="_xlnm._FilterDatabase" localSheetId="1" hidden="1">'2404 - Úprava plochy na p...'!$C$120:$K$162</definedName>
    <definedName name="_xlnm.Print_Area" localSheetId="1">'2404 - Úprava plochy na p...'!$C$4:$J$76,'2404 - Úprava plochy na p...'!$C$82:$J$104,'2404 - Úprava plochy na p...'!$C$110:$J$162</definedName>
    <definedName name="_xlnm.Print_Titles" localSheetId="0">'Rekapitulace stavby'!$92:$92</definedName>
    <definedName name="_xlnm.Print_Titles" localSheetId="1">'2404 - Úprava plochy na p...'!$120:$120</definedName>
  </definedNames>
  <calcPr fullCalcOnLoad="1"/>
</workbook>
</file>

<file path=xl/sharedStrings.xml><?xml version="1.0" encoding="utf-8"?>
<sst xmlns="http://schemas.openxmlformats.org/spreadsheetml/2006/main" count="755" uniqueCount="258">
  <si>
    <t>Export Komplet</t>
  </si>
  <si>
    <t/>
  </si>
  <si>
    <t>2.0</t>
  </si>
  <si>
    <t>False</t>
  </si>
  <si>
    <t>{561a8751-5d91-435e-94d5-03684fa99c0b}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</si>
  <si>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</si>
  <si>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</si>
  <si>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</si>
  <si>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</si>
  <si>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</si>
  <si>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</si>
  <si>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</si>
  <si>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</si>
  <si>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</si>
  <si>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</si>
  <si>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</si>
  <si>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</si>
  <si>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plochy na p.č.131/1 Komořany</t>
  </si>
  <si>
    <t>KSO:</t>
  </si>
  <si>
    <t>CC-CZ:</t>
  </si>
  <si>
    <t>Místo:</t>
  </si>
  <si>
    <t xml:space="preserve"> </t>
  </si>
  <si>
    <t>Datum:</t>
  </si>
  <si>
    <t>22. 1. 2024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</si>
  <si>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</si>
  <si>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</si>
  <si>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</si>
  <si>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</si>
  <si>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</si>
  <si>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</si>
  <si>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</si>
  <si>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</si>
  <si>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</si>
  <si>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</si>
  <si>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</si>
  <si>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</si>
  <si>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</si>
  <si>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</si>
  <si>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</si>
  <si>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</si>
  <si>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</si>
  <si>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</si>
  <si>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</si>
  <si>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</si>
  <si>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</si>
  <si>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</si>
  <si>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</si>
  <si>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</si>
  <si>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</si>
  <si>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</si>
  <si>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</si>
  <si>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</si>
  <si>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</si>
  <si>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</si>
  <si>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</si>
  <si>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</si>
  <si>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</si>
  <si>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</si>
  <si>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</si>
  <si>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</si>
  <si>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</si>
  <si>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</si>
  <si>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</si>
  <si>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</si>
  <si>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</si>
  <si>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</si>
  <si>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</si>
  <si>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</si>
  <si>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</si>
  <si>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</si>
  <si>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</si>
  <si>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</si>
  <si>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</si>
  <si>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</si>
  <si>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</si>
  <si>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</si>
  <si>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</si>
  <si>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</si>
  <si>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</si>
  <si>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</si>
  <si>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</si>
  <si>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</si>
  <si>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</si>
  <si>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</si>
  <si>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</si>
  <si>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</si>
  <si>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</si>
  <si>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</si>
  <si>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</si>
  <si>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</si>
  <si>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</si>
  <si>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</si>
  <si>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</si>
  <si>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</si>
  <si>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</si>
  <si>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</si>
  <si>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</si>
  <si>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</si>
  <si>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</si>
  <si>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</si>
  <si>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</si>
  <si>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</si>
  <si>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</si>
  <si>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</si>
  <si>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</si>
  <si>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</si>
  <si>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</si>
  <si>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</si>
  <si>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</si>
  <si>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</si>
  <si>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</si>
  <si>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</si>
  <si>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</si>
  <si>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</si>
  <si>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113107022</t>
  </si>
  <si>
    <t>Odstranění podkladu z kameniva drceného tl přes 100 do 200 mm při překopech ručně</t>
  </si>
  <si>
    <t>m2</t>
  </si>
  <si>
    <t>4</t>
  </si>
  <si>
    <t>1555114428</t>
  </si>
  <si>
    <t>113201112</t>
  </si>
  <si>
    <t>Vytrhání obrub silničních ležatých</t>
  </si>
  <si>
    <t>m</t>
  </si>
  <si>
    <t>-552086484</t>
  </si>
  <si>
    <t>3</t>
  </si>
  <si>
    <t>122351101</t>
  </si>
  <si>
    <t>Odkopávky a prokopávky nezapažené v hornině třídy těžitelnosti II skupiny 4 objem do 20 m3 strojně</t>
  </si>
  <si>
    <t>m3</t>
  </si>
  <si>
    <t>-1045023870</t>
  </si>
  <si>
    <t>181152302</t>
  </si>
  <si>
    <t>Úprava pláně pro silnice a dálnice v zářezech se zhutněním</t>
  </si>
  <si>
    <t>1232765874</t>
  </si>
  <si>
    <t>5</t>
  </si>
  <si>
    <t>R 1001</t>
  </si>
  <si>
    <t>ochrana vedení IS (ODKOPÁNÍ, chránička-TK žlab, ZÁSYP, HUTNĚNÍ)</t>
  </si>
  <si>
    <t>806482920</t>
  </si>
  <si>
    <t>Komunikace pozemní</t>
  </si>
  <si>
    <t>6</t>
  </si>
  <si>
    <t>564851111</t>
  </si>
  <si>
    <t>Podklad ze štěrkodrtě ŠD tl 150 mm</t>
  </si>
  <si>
    <t>-2081494893</t>
  </si>
  <si>
    <t>7</t>
  </si>
  <si>
    <t>564861111</t>
  </si>
  <si>
    <t>Podklad ze štěrkodrtě ŠD tl 200 mm</t>
  </si>
  <si>
    <t>-88322869</t>
  </si>
  <si>
    <t>8</t>
  </si>
  <si>
    <t>596212210</t>
  </si>
  <si>
    <t>Kladení zámkové dlažby pozemních komunikací ručně tl 80 mm skupiny A pl do 50 m2</t>
  </si>
  <si>
    <t>-1242205818</t>
  </si>
  <si>
    <t>9</t>
  </si>
  <si>
    <t>M</t>
  </si>
  <si>
    <t>59245020</t>
  </si>
  <si>
    <t>dlažba tvar obdélník betonová 200x100x80mm přírodní</t>
  </si>
  <si>
    <t>2063160384</t>
  </si>
  <si>
    <t>10</t>
  </si>
  <si>
    <t>596412211</t>
  </si>
  <si>
    <t>Kladení dlažby z vegetačních tvárnic pozemních komunikací tl 80 mm pl přes 50 do 100 m2</t>
  </si>
  <si>
    <t>1691548885</t>
  </si>
  <si>
    <t>11</t>
  </si>
  <si>
    <t>5924601xx</t>
  </si>
  <si>
    <t>dlažba plošná betonová zasakovací 80mm</t>
  </si>
  <si>
    <t>-411417174</t>
  </si>
  <si>
    <t>12</t>
  </si>
  <si>
    <t>59944111x</t>
  </si>
  <si>
    <t>Vyplnění spár mezi silničními dílci drobným kamenivem těženým</t>
  </si>
  <si>
    <t>-682257991</t>
  </si>
  <si>
    <t>Trubní vedení</t>
  </si>
  <si>
    <t>13</t>
  </si>
  <si>
    <t>8312631xx</t>
  </si>
  <si>
    <t>Příplatek za zřízení kanalizační přípojky DN 100 až 300 do šachty - jádrovým vrtem</t>
  </si>
  <si>
    <t>kus</t>
  </si>
  <si>
    <t>-1355677031</t>
  </si>
  <si>
    <t>14</t>
  </si>
  <si>
    <t>831372121</t>
  </si>
  <si>
    <t>Montáž potrubí z trub kameninových hrdlových s integrovaným těsněním výkop sklon do 20 % DN 300</t>
  </si>
  <si>
    <t>-1931415299</t>
  </si>
  <si>
    <t>59710707.STZ</t>
  </si>
  <si>
    <t>trouba kameninová glazovaná DN300mm L2,50m spojovací systém C Třída 240</t>
  </si>
  <si>
    <t>1578195402</t>
  </si>
  <si>
    <t>16</t>
  </si>
  <si>
    <t>89933111x</t>
  </si>
  <si>
    <t xml:space="preserve">Výšková úprava uličního vstupu nebo vpusti </t>
  </si>
  <si>
    <t>-1477538886</t>
  </si>
  <si>
    <t>Ostatní konstrukce a práce-bourání</t>
  </si>
  <si>
    <t>17</t>
  </si>
  <si>
    <t>916131213</t>
  </si>
  <si>
    <t>Osazení silničního obrubníku betonového stojatého s boční opěrou do lože z betonu prostého</t>
  </si>
  <si>
    <t>1575486702</t>
  </si>
  <si>
    <t>18</t>
  </si>
  <si>
    <t>5921703x</t>
  </si>
  <si>
    <t>obrubník betonový silniční</t>
  </si>
  <si>
    <t>-944119036</t>
  </si>
  <si>
    <t>19</t>
  </si>
  <si>
    <t>59218001</t>
  </si>
  <si>
    <t>krajník betonový silniční 500x250x80mm</t>
  </si>
  <si>
    <t>1713907445</t>
  </si>
  <si>
    <t>20</t>
  </si>
  <si>
    <t>919112213</t>
  </si>
  <si>
    <t>Řezání spár pro vytvoření komůrky š 10 mm hl 25 mm pro těsnící zálivku v živičném krytu</t>
  </si>
  <si>
    <t>-1926964339</t>
  </si>
  <si>
    <t>919122112</t>
  </si>
  <si>
    <t>Těsnění spár zálivkou za tepla pro komůrky š 10 mm hl 25 mm s těsnicím profilem</t>
  </si>
  <si>
    <t>-643552454</t>
  </si>
  <si>
    <t>22</t>
  </si>
  <si>
    <t>935113212</t>
  </si>
  <si>
    <t>Osazení odvodňovacího betonového žlabu s krycím roštem šířky přes 200 mm</t>
  </si>
  <si>
    <t>-1030707386</t>
  </si>
  <si>
    <t>23</t>
  </si>
  <si>
    <t>592270xx</t>
  </si>
  <si>
    <t>žlab odvodňovací betonový s roštem 500x300 délka 1000mm pojezdový TNV</t>
  </si>
  <si>
    <t>-1299275395</t>
  </si>
  <si>
    <t>24</t>
  </si>
  <si>
    <t>5922164xx</t>
  </si>
  <si>
    <t xml:space="preserve">vpusťový komplet betonový </t>
  </si>
  <si>
    <t>2116098681</t>
  </si>
  <si>
    <t>25</t>
  </si>
  <si>
    <t>S205</t>
  </si>
  <si>
    <t>Sadové práce</t>
  </si>
  <si>
    <t>kpl</t>
  </si>
  <si>
    <t>-181810422</t>
  </si>
  <si>
    <t>997</t>
  </si>
  <si>
    <t>Přesun sutě</t>
  </si>
  <si>
    <t>26</t>
  </si>
  <si>
    <t>997211521</t>
  </si>
  <si>
    <t>Vodorovná doprava vybouraných hmot po suchu na vzdálenost do 1 km</t>
  </si>
  <si>
    <t>t</t>
  </si>
  <si>
    <t>1132917708</t>
  </si>
  <si>
    <t>27</t>
  </si>
  <si>
    <t>997211529</t>
  </si>
  <si>
    <t>Příplatek ZKD 19 km u vodorovné dopravy vybouraných hmot</t>
  </si>
  <si>
    <t>1360939522</t>
  </si>
  <si>
    <t>28</t>
  </si>
  <si>
    <t>997221855</t>
  </si>
  <si>
    <t>Poplatek za uložení odpadu zeminy a kameniva na skládce (skládkovné)</t>
  </si>
  <si>
    <t>-1987939497</t>
  </si>
  <si>
    <t>VRN</t>
  </si>
  <si>
    <t>Vedlejší rozpočtové náklady</t>
  </si>
  <si>
    <t>VRN3</t>
  </si>
  <si>
    <t>Zařízení staveniště</t>
  </si>
  <si>
    <t>29</t>
  </si>
  <si>
    <t>030001000</t>
  </si>
  <si>
    <t>…</t>
  </si>
  <si>
    <t>1024</t>
  </si>
  <si>
    <t>2079559743</t>
  </si>
  <si>
    <t>VRN9</t>
  </si>
  <si>
    <t>Ostatní náklady</t>
  </si>
  <si>
    <t>30</t>
  </si>
  <si>
    <t>090001000</t>
  </si>
  <si>
    <t>DIO, DIR</t>
  </si>
  <si>
    <t>-612473637</t>
  </si>
  <si>
    <t>31</t>
  </si>
  <si>
    <t>R-007</t>
  </si>
  <si>
    <t>Sondy</t>
  </si>
  <si>
    <t>-1335340556</t>
  </si>
  <si>
    <t>32</t>
  </si>
  <si>
    <t>R-012</t>
  </si>
  <si>
    <t>Vytyčení všech IS</t>
  </si>
  <si>
    <t>ks</t>
  </si>
  <si>
    <t>-805905707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</si>
</sst>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pans="2:71" s="1" customFormat="1" ht="36.95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pans="2:71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pans="2:71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pans="2:71" s="1" customFormat="1" ht="14.4" customHeight="1">
      <c r="B9" s="18"/>
      <c r="AR9" s="18"/>
      <c r="BE9" s="27"/>
      <c r="BS9" s="15" t="s">
        <v>6</v>
      </c>
    </row>
    <row r="10" spans="2:71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pans="2:71" s="1" customFormat="1" ht="18.45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pans="2:71" s="1" customFormat="1" ht="6.95" customHeight="1">
      <c r="B12" s="18"/>
      <c r="AR12" s="18"/>
      <c r="BE12" s="27"/>
      <c r="BS12" s="15" t="s">
        <v>6</v>
      </c>
    </row>
    <row r="13" spans="2:71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 spans="2:71" ht="12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21</v>
      </c>
      <c r="AK17" s="28" t="s">
        <v>26</v>
      </c>
      <c r="AN17" s="23" t="s">
        <v>1</v>
      </c>
      <c r="AR17" s="18"/>
      <c r="BE17" s="27"/>
      <c r="BS17" s="15" t="s">
        <v>30</v>
      </c>
    </row>
    <row r="18" spans="2:71" s="1" customFormat="1" ht="6.95" customHeight="1">
      <c r="B18" s="18"/>
      <c r="AR18" s="18"/>
      <c r="BE18" s="27"/>
      <c r="BS18" s="15" t="s">
        <v>6</v>
      </c>
    </row>
    <row r="19" spans="2:71" s="1" customFormat="1" ht="12" customHeight="1">
      <c r="B19" s="18"/>
      <c r="D19" s="28" t="s">
        <v>31</v>
      </c>
      <c r="AK19" s="28" t="s">
        <v>25</v>
      </c>
      <c r="AN19" s="23" t="s">
        <v>1</v>
      </c>
      <c r="AR19" s="18"/>
      <c r="BE19" s="27"/>
      <c r="BS19" s="15" t="s">
        <v>6</v>
      </c>
    </row>
    <row r="20" spans="2:71" s="1" customFormat="1" ht="18.45" customHeight="1">
      <c r="B20" s="18"/>
      <c r="E20" s="23" t="s">
        <v>21</v>
      </c>
      <c r="AK20" s="28" t="s">
        <v>26</v>
      </c>
      <c r="AN20" s="23" t="s">
        <v>1</v>
      </c>
      <c r="AR20" s="18"/>
      <c r="BE20" s="27"/>
      <c r="BS20" s="15" t="s">
        <v>30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32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36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37</v>
      </c>
      <c r="E29" s="3"/>
      <c r="F29" s="28" t="s">
        <v>38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ROUND(AV94,2)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39</v>
      </c>
      <c r="G30" s="3"/>
      <c r="H30" s="3"/>
      <c r="I30" s="3"/>
      <c r="J30" s="3"/>
      <c r="K30" s="3"/>
      <c r="L30" s="41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ROUND(AW94,2)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40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41</v>
      </c>
      <c r="G32" s="3"/>
      <c r="H32" s="3"/>
      <c r="I32" s="3"/>
      <c r="J32" s="3"/>
      <c r="K32" s="3"/>
      <c r="L32" s="41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42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48" t="s">
        <v>45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46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47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48</v>
      </c>
      <c r="AI60" s="37"/>
      <c r="AJ60" s="37"/>
      <c r="AK60" s="37"/>
      <c r="AL60" s="37"/>
      <c r="AM60" s="54" t="s">
        <v>49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51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48</v>
      </c>
      <c r="AI75" s="37"/>
      <c r="AJ75" s="37"/>
      <c r="AK75" s="37"/>
      <c r="AL75" s="37"/>
      <c r="AM75" s="54" t="s">
        <v>49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2404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Úprava plochy na p.č.131/1 Komořany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IF(AN8="","",AN8)</f>
        <v>22. 1. 2024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 xml:space="preserve"> </v>
      </c>
      <c r="AN89" s="4"/>
      <c r="AO89" s="4"/>
      <c r="AP89" s="4"/>
      <c r="AQ89" s="34"/>
      <c r="AR89" s="35"/>
      <c r="AS89" s="67" t="s">
        <v>53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31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54</v>
      </c>
      <c r="D92" s="76"/>
      <c r="E92" s="76"/>
      <c r="F92" s="76"/>
      <c r="G92" s="76"/>
      <c r="H92" s="77"/>
      <c r="I92" s="78" t="s">
        <v>55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56</v>
      </c>
      <c r="AH92" s="76"/>
      <c r="AI92" s="76"/>
      <c r="AJ92" s="76"/>
      <c r="AK92" s="76"/>
      <c r="AL92" s="76"/>
      <c r="AM92" s="76"/>
      <c r="AN92" s="78" t="s">
        <v>57</v>
      </c>
      <c r="AO92" s="76"/>
      <c r="AP92" s="80"/>
      <c r="AQ92" s="81" t="s">
        <v>58</v>
      </c>
      <c r="AR92" s="35"/>
      <c r="AS92" s="82" t="s">
        <v>59</v>
      </c>
      <c r="AT92" s="83" t="s">
        <v>60</v>
      </c>
      <c r="AU92" s="83" t="s">
        <v>61</v>
      </c>
      <c r="AV92" s="83" t="s">
        <v>62</v>
      </c>
      <c r="AW92" s="83" t="s">
        <v>63</v>
      </c>
      <c r="AX92" s="83" t="s">
        <v>64</v>
      </c>
      <c r="AY92" s="83" t="s">
        <v>65</v>
      </c>
      <c r="AZ92" s="83" t="s">
        <v>66</v>
      </c>
      <c r="BA92" s="83" t="s">
        <v>67</v>
      </c>
      <c r="BB92" s="83" t="s">
        <v>68</v>
      </c>
      <c r="BC92" s="83" t="s">
        <v>69</v>
      </c>
      <c r="BD92" s="84" t="s">
        <v>70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71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72</v>
      </c>
      <c r="BT94" s="98" t="s">
        <v>73</v>
      </c>
      <c r="BV94" s="98" t="s">
        <v>74</v>
      </c>
      <c r="BW94" s="98" t="s">
        <v>4</v>
      </c>
      <c r="BX94" s="98" t="s">
        <v>75</v>
      </c>
      <c r="CL94" s="98" t="s">
        <v>1</v>
      </c>
    </row>
    <row r="95" spans="1:90" s="7" customFormat="1" ht="16.5" customHeight="1">
      <c r="A95" s="99" t="s">
        <v>76</v>
      </c>
      <c r="B95" s="100"/>
      <c r="C95" s="101"/>
      <c r="D95" s="102" t="s">
        <v>14</v>
      </c>
      <c r="E95" s="102"/>
      <c r="F95" s="102"/>
      <c r="G95" s="102"/>
      <c r="H95" s="102"/>
      <c r="I95" s="103"/>
      <c r="J95" s="102" t="s">
        <v>17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'2404 - Úprava plochy na p...'!J28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77</v>
      </c>
      <c r="AR95" s="100"/>
      <c r="AS95" s="106">
        <v>0</v>
      </c>
      <c r="AT95" s="107">
        <f>ROUND(SUM(AV95:AW95),2)</f>
        <v>0</v>
      </c>
      <c r="AU95" s="108">
        <f>'2404 - Úprava plochy na p...'!P121</f>
        <v>0</v>
      </c>
      <c r="AV95" s="107">
        <f>'2404 - Úprava plochy na p...'!J31</f>
        <v>0</v>
      </c>
      <c r="AW95" s="107">
        <f>'2404 - Úprava plochy na p...'!J32</f>
        <v>0</v>
      </c>
      <c r="AX95" s="107">
        <f>'2404 - Úprava plochy na p...'!J33</f>
        <v>0</v>
      </c>
      <c r="AY95" s="107">
        <f>'2404 - Úprava plochy na p...'!J34</f>
        <v>0</v>
      </c>
      <c r="AZ95" s="107">
        <f>'2404 - Úprava plochy na p...'!F31</f>
        <v>0</v>
      </c>
      <c r="BA95" s="107">
        <f>'2404 - Úprava plochy na p...'!F32</f>
        <v>0</v>
      </c>
      <c r="BB95" s="107">
        <f>'2404 - Úprava plochy na p...'!F33</f>
        <v>0</v>
      </c>
      <c r="BC95" s="107">
        <f>'2404 - Úprava plochy na p...'!F34</f>
        <v>0</v>
      </c>
      <c r="BD95" s="109">
        <f>'2404 - Úprava plochy na p...'!F35</f>
        <v>0</v>
      </c>
      <c r="BE95" s="7"/>
      <c r="BT95" s="110" t="s">
        <v>78</v>
      </c>
      <c r="BU95" s="110" t="s">
        <v>79</v>
      </c>
      <c r="BV95" s="110" t="s">
        <v>74</v>
      </c>
      <c r="BW95" s="110" t="s">
        <v>4</v>
      </c>
      <c r="BX95" s="110" t="s">
        <v>75</v>
      </c>
      <c r="CL95" s="110" t="s">
        <v>1</v>
      </c>
    </row>
    <row r="96" spans="1:57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404 - Úprava plochy na 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2:46" s="1" customFormat="1" ht="24.95" customHeight="1">
      <c r="B4" s="18"/>
      <c r="D4" s="19" t="s">
        <v>81</v>
      </c>
      <c r="L4" s="18"/>
      <c r="M4" s="111" t="s">
        <v>10</v>
      </c>
      <c r="AT4" s="15" t="s">
        <v>3</v>
      </c>
    </row>
    <row r="5" spans="2:12" s="1" customFormat="1" ht="6.95" customHeight="1">
      <c r="B5" s="18"/>
      <c r="L5" s="18"/>
    </row>
    <row r="6" spans="1:31" s="2" customFormat="1" ht="12" customHeight="1">
      <c r="A6" s="34"/>
      <c r="B6" s="35"/>
      <c r="C6" s="34"/>
      <c r="D6" s="28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5"/>
      <c r="C7" s="34"/>
      <c r="D7" s="34"/>
      <c r="E7" s="63" t="s">
        <v>17</v>
      </c>
      <c r="F7" s="34"/>
      <c r="G7" s="34"/>
      <c r="H7" s="3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5"/>
      <c r="C9" s="34"/>
      <c r="D9" s="28" t="s">
        <v>18</v>
      </c>
      <c r="E9" s="34"/>
      <c r="F9" s="23" t="s">
        <v>1</v>
      </c>
      <c r="G9" s="34"/>
      <c r="H9" s="34"/>
      <c r="I9" s="28" t="s">
        <v>19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8" t="s">
        <v>20</v>
      </c>
      <c r="E10" s="34"/>
      <c r="F10" s="23" t="s">
        <v>21</v>
      </c>
      <c r="G10" s="34"/>
      <c r="H10" s="34"/>
      <c r="I10" s="28" t="s">
        <v>22</v>
      </c>
      <c r="J10" s="65" t="str">
        <f>'Rekapitulace stavby'!AN8</f>
        <v>22. 1. 2024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24</v>
      </c>
      <c r="E12" s="34"/>
      <c r="F12" s="34"/>
      <c r="G12" s="34"/>
      <c r="H12" s="34"/>
      <c r="I12" s="28" t="s">
        <v>25</v>
      </c>
      <c r="J12" s="23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5"/>
      <c r="C13" s="34"/>
      <c r="D13" s="34"/>
      <c r="E13" s="23" t="str">
        <f>IF('Rekapitulace stavby'!E11="","",'Rekapitulace stavby'!E11)</f>
        <v xml:space="preserve"> </v>
      </c>
      <c r="F13" s="34"/>
      <c r="G13" s="34"/>
      <c r="H13" s="34"/>
      <c r="I13" s="28" t="s">
        <v>26</v>
      </c>
      <c r="J13" s="23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5"/>
      <c r="C15" s="34"/>
      <c r="D15" s="28" t="s">
        <v>27</v>
      </c>
      <c r="E15" s="34"/>
      <c r="F15" s="34"/>
      <c r="G15" s="34"/>
      <c r="H15" s="34"/>
      <c r="I15" s="28" t="s">
        <v>25</v>
      </c>
      <c r="J15" s="29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5"/>
      <c r="C16" s="34"/>
      <c r="D16" s="34"/>
      <c r="E16" s="29" t="str">
        <f>'Rekapitulace stavby'!E14</f>
        <v>Vyplň údaj</v>
      </c>
      <c r="F16" s="23"/>
      <c r="G16" s="23"/>
      <c r="H16" s="23"/>
      <c r="I16" s="28" t="s">
        <v>26</v>
      </c>
      <c r="J16" s="29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5"/>
      <c r="C18" s="34"/>
      <c r="D18" s="28" t="s">
        <v>29</v>
      </c>
      <c r="E18" s="34"/>
      <c r="F18" s="34"/>
      <c r="G18" s="34"/>
      <c r="H18" s="34"/>
      <c r="I18" s="28" t="s">
        <v>25</v>
      </c>
      <c r="J18" s="23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5"/>
      <c r="C19" s="34"/>
      <c r="D19" s="34"/>
      <c r="E19" s="23" t="str">
        <f>IF('Rekapitulace stavby'!E17="","",'Rekapitulace stavby'!E17)</f>
        <v xml:space="preserve"> </v>
      </c>
      <c r="F19" s="34"/>
      <c r="G19" s="34"/>
      <c r="H19" s="34"/>
      <c r="I19" s="28" t="s">
        <v>26</v>
      </c>
      <c r="J19" s="23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5"/>
      <c r="C21" s="34"/>
      <c r="D21" s="28" t="s">
        <v>31</v>
      </c>
      <c r="E21" s="34"/>
      <c r="F21" s="34"/>
      <c r="G21" s="34"/>
      <c r="H21" s="34"/>
      <c r="I21" s="28" t="s">
        <v>25</v>
      </c>
      <c r="J21" s="23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5"/>
      <c r="C22" s="34"/>
      <c r="D22" s="34"/>
      <c r="E22" s="23" t="str">
        <f>IF('Rekapitulace stavby'!E20="","",'Rekapitulace stavby'!E20)</f>
        <v xml:space="preserve"> </v>
      </c>
      <c r="F22" s="34"/>
      <c r="G22" s="34"/>
      <c r="H22" s="34"/>
      <c r="I22" s="28" t="s">
        <v>26</v>
      </c>
      <c r="J22" s="23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5"/>
      <c r="C24" s="34"/>
      <c r="D24" s="28" t="s">
        <v>32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2"/>
      <c r="B25" s="113"/>
      <c r="C25" s="112"/>
      <c r="D25" s="112"/>
      <c r="E25" s="32" t="s">
        <v>1</v>
      </c>
      <c r="F25" s="32"/>
      <c r="G25" s="32"/>
      <c r="H25" s="32"/>
      <c r="I25" s="112"/>
      <c r="J25" s="112"/>
      <c r="K25" s="112"/>
      <c r="L25" s="11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86"/>
      <c r="E27" s="86"/>
      <c r="F27" s="86"/>
      <c r="G27" s="86"/>
      <c r="H27" s="86"/>
      <c r="I27" s="86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>
      <c r="A28" s="34"/>
      <c r="B28" s="35"/>
      <c r="C28" s="34"/>
      <c r="D28" s="115" t="s">
        <v>33</v>
      </c>
      <c r="E28" s="34"/>
      <c r="F28" s="34"/>
      <c r="G28" s="34"/>
      <c r="H28" s="34"/>
      <c r="I28" s="34"/>
      <c r="J28" s="92">
        <f>ROUND(J121,2)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5"/>
      <c r="C30" s="34"/>
      <c r="D30" s="34"/>
      <c r="E30" s="34"/>
      <c r="F30" s="39" t="s">
        <v>35</v>
      </c>
      <c r="G30" s="34"/>
      <c r="H30" s="34"/>
      <c r="I30" s="39" t="s">
        <v>34</v>
      </c>
      <c r="J30" s="39" t="s">
        <v>36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5"/>
      <c r="C31" s="34"/>
      <c r="D31" s="116" t="s">
        <v>37</v>
      </c>
      <c r="E31" s="28" t="s">
        <v>38</v>
      </c>
      <c r="F31" s="117">
        <f>ROUND((SUM(BE121:BE162)),2)</f>
        <v>0</v>
      </c>
      <c r="G31" s="34"/>
      <c r="H31" s="34"/>
      <c r="I31" s="118">
        <v>0.21</v>
      </c>
      <c r="J31" s="117">
        <f>ROUND(((SUM(BE121:BE162))*I31),2)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28" t="s">
        <v>39</v>
      </c>
      <c r="F32" s="117">
        <f>ROUND((SUM(BF121:BF162)),2)</f>
        <v>0</v>
      </c>
      <c r="G32" s="34"/>
      <c r="H32" s="34"/>
      <c r="I32" s="118">
        <v>0.15</v>
      </c>
      <c r="J32" s="117">
        <f>ROUND(((SUM(BF121:BF162))*I32),2)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34"/>
      <c r="E33" s="28" t="s">
        <v>40</v>
      </c>
      <c r="F33" s="117">
        <f>ROUND((SUM(BG121:BG162)),2)</f>
        <v>0</v>
      </c>
      <c r="G33" s="34"/>
      <c r="H33" s="34"/>
      <c r="I33" s="118">
        <v>0.21</v>
      </c>
      <c r="J33" s="117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41</v>
      </c>
      <c r="F34" s="117">
        <f>ROUND((SUM(BH121:BH162)),2)</f>
        <v>0</v>
      </c>
      <c r="G34" s="34"/>
      <c r="H34" s="34"/>
      <c r="I34" s="118">
        <v>0.15</v>
      </c>
      <c r="J34" s="117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17">
        <f>ROUND((SUM(BI121:BI162)),2)</f>
        <v>0</v>
      </c>
      <c r="G35" s="34"/>
      <c r="H35" s="34"/>
      <c r="I35" s="118">
        <v>0</v>
      </c>
      <c r="J35" s="11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>
      <c r="A37" s="34"/>
      <c r="B37" s="35"/>
      <c r="C37" s="119"/>
      <c r="D37" s="120" t="s">
        <v>43</v>
      </c>
      <c r="E37" s="77"/>
      <c r="F37" s="77"/>
      <c r="G37" s="121" t="s">
        <v>44</v>
      </c>
      <c r="H37" s="122" t="s">
        <v>45</v>
      </c>
      <c r="I37" s="77"/>
      <c r="J37" s="123">
        <f>SUM(J28:J35)</f>
        <v>0</v>
      </c>
      <c r="K37" s="12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46</v>
      </c>
      <c r="E50" s="53"/>
      <c r="F50" s="53"/>
      <c r="G50" s="52" t="s">
        <v>47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48</v>
      </c>
      <c r="E61" s="37"/>
      <c r="F61" s="125" t="s">
        <v>49</v>
      </c>
      <c r="G61" s="54" t="s">
        <v>48</v>
      </c>
      <c r="H61" s="37"/>
      <c r="I61" s="37"/>
      <c r="J61" s="126" t="s">
        <v>49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50</v>
      </c>
      <c r="E65" s="55"/>
      <c r="F65" s="55"/>
      <c r="G65" s="52" t="s">
        <v>51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48</v>
      </c>
      <c r="E76" s="37"/>
      <c r="F76" s="125" t="s">
        <v>49</v>
      </c>
      <c r="G76" s="54" t="s">
        <v>48</v>
      </c>
      <c r="H76" s="37"/>
      <c r="I76" s="37"/>
      <c r="J76" s="126" t="s">
        <v>49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82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63" t="str">
        <f>E7</f>
        <v>Úprava plochy na p.č.131/1 Komořany</v>
      </c>
      <c r="F85" s="34"/>
      <c r="G85" s="34"/>
      <c r="H85" s="34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8" t="s">
        <v>20</v>
      </c>
      <c r="D87" s="34"/>
      <c r="E87" s="34"/>
      <c r="F87" s="23" t="str">
        <f>F10</f>
        <v xml:space="preserve"> </v>
      </c>
      <c r="G87" s="34"/>
      <c r="H87" s="34"/>
      <c r="I87" s="28" t="s">
        <v>22</v>
      </c>
      <c r="J87" s="65" t="str">
        <f>IF(J10="","",J10)</f>
        <v>22. 1. 2024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8" t="s">
        <v>24</v>
      </c>
      <c r="D89" s="34"/>
      <c r="E89" s="34"/>
      <c r="F89" s="23" t="str">
        <f>E13</f>
        <v xml:space="preserve"> </v>
      </c>
      <c r="G89" s="34"/>
      <c r="H89" s="34"/>
      <c r="I89" s="28" t="s">
        <v>29</v>
      </c>
      <c r="J89" s="32" t="str">
        <f>E19</f>
        <v xml:space="preserve"> 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28" t="s">
        <v>27</v>
      </c>
      <c r="D90" s="34"/>
      <c r="E90" s="34"/>
      <c r="F90" s="23" t="str">
        <f>IF(E16="","",E16)</f>
        <v>Vyplň údaj</v>
      </c>
      <c r="G90" s="34"/>
      <c r="H90" s="34"/>
      <c r="I90" s="28" t="s">
        <v>31</v>
      </c>
      <c r="J90" s="32" t="str">
        <f>E22</f>
        <v xml:space="preserve"> 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27" t="s">
        <v>83</v>
      </c>
      <c r="D92" s="119"/>
      <c r="E92" s="119"/>
      <c r="F92" s="119"/>
      <c r="G92" s="119"/>
      <c r="H92" s="119"/>
      <c r="I92" s="119"/>
      <c r="J92" s="128" t="s">
        <v>84</v>
      </c>
      <c r="K92" s="11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29" t="s">
        <v>85</v>
      </c>
      <c r="D94" s="34"/>
      <c r="E94" s="34"/>
      <c r="F94" s="34"/>
      <c r="G94" s="34"/>
      <c r="H94" s="34"/>
      <c r="I94" s="34"/>
      <c r="J94" s="92">
        <f>J121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86</v>
      </c>
    </row>
    <row r="95" spans="1:31" s="9" customFormat="1" ht="24.95" customHeight="1">
      <c r="A95" s="9"/>
      <c r="B95" s="130"/>
      <c r="C95" s="9"/>
      <c r="D95" s="131" t="s">
        <v>87</v>
      </c>
      <c r="E95" s="132"/>
      <c r="F95" s="132"/>
      <c r="G95" s="132"/>
      <c r="H95" s="132"/>
      <c r="I95" s="132"/>
      <c r="J95" s="133">
        <f>J122</f>
        <v>0</v>
      </c>
      <c r="K95" s="9"/>
      <c r="L95" s="13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4"/>
      <c r="C96" s="10"/>
      <c r="D96" s="135" t="s">
        <v>88</v>
      </c>
      <c r="E96" s="136"/>
      <c r="F96" s="136"/>
      <c r="G96" s="136"/>
      <c r="H96" s="136"/>
      <c r="I96" s="136"/>
      <c r="J96" s="137">
        <f>J123</f>
        <v>0</v>
      </c>
      <c r="K96" s="10"/>
      <c r="L96" s="13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4"/>
      <c r="C97" s="10"/>
      <c r="D97" s="135" t="s">
        <v>89</v>
      </c>
      <c r="E97" s="136"/>
      <c r="F97" s="136"/>
      <c r="G97" s="136"/>
      <c r="H97" s="136"/>
      <c r="I97" s="136"/>
      <c r="J97" s="137">
        <f>J129</f>
        <v>0</v>
      </c>
      <c r="K97" s="10"/>
      <c r="L97" s="13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4"/>
      <c r="C98" s="10"/>
      <c r="D98" s="135" t="s">
        <v>90</v>
      </c>
      <c r="E98" s="136"/>
      <c r="F98" s="136"/>
      <c r="G98" s="136"/>
      <c r="H98" s="136"/>
      <c r="I98" s="136"/>
      <c r="J98" s="137">
        <f>J137</f>
        <v>0</v>
      </c>
      <c r="K98" s="10"/>
      <c r="L98" s="13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4"/>
      <c r="C99" s="10"/>
      <c r="D99" s="135" t="s">
        <v>91</v>
      </c>
      <c r="E99" s="136"/>
      <c r="F99" s="136"/>
      <c r="G99" s="136"/>
      <c r="H99" s="136"/>
      <c r="I99" s="136"/>
      <c r="J99" s="137">
        <f>J142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4"/>
      <c r="C100" s="10"/>
      <c r="D100" s="135" t="s">
        <v>92</v>
      </c>
      <c r="E100" s="136"/>
      <c r="F100" s="136"/>
      <c r="G100" s="136"/>
      <c r="H100" s="136"/>
      <c r="I100" s="136"/>
      <c r="J100" s="137">
        <f>J152</f>
        <v>0</v>
      </c>
      <c r="K100" s="10"/>
      <c r="L100" s="1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0"/>
      <c r="C101" s="9"/>
      <c r="D101" s="131" t="s">
        <v>93</v>
      </c>
      <c r="E101" s="132"/>
      <c r="F101" s="132"/>
      <c r="G101" s="132"/>
      <c r="H101" s="132"/>
      <c r="I101" s="132"/>
      <c r="J101" s="133">
        <f>J156</f>
        <v>0</v>
      </c>
      <c r="K101" s="9"/>
      <c r="L101" s="13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34"/>
      <c r="C102" s="10"/>
      <c r="D102" s="135" t="s">
        <v>94</v>
      </c>
      <c r="E102" s="136"/>
      <c r="F102" s="136"/>
      <c r="G102" s="136"/>
      <c r="H102" s="136"/>
      <c r="I102" s="136"/>
      <c r="J102" s="137">
        <f>J157</f>
        <v>0</v>
      </c>
      <c r="K102" s="10"/>
      <c r="L102" s="13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34"/>
      <c r="C103" s="10"/>
      <c r="D103" s="135" t="s">
        <v>95</v>
      </c>
      <c r="E103" s="136"/>
      <c r="F103" s="136"/>
      <c r="G103" s="136"/>
      <c r="H103" s="136"/>
      <c r="I103" s="136"/>
      <c r="J103" s="137">
        <f>J159</f>
        <v>0</v>
      </c>
      <c r="K103" s="10"/>
      <c r="L103" s="13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19" t="s">
        <v>96</v>
      </c>
      <c r="D110" s="34"/>
      <c r="E110" s="34"/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8" t="s">
        <v>16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4"/>
      <c r="D113" s="34"/>
      <c r="E113" s="63" t="str">
        <f>E7</f>
        <v>Úprava plochy na p.č.131/1 Komořany</v>
      </c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8" t="s">
        <v>20</v>
      </c>
      <c r="D115" s="34"/>
      <c r="E115" s="34"/>
      <c r="F115" s="23" t="str">
        <f>F10</f>
        <v xml:space="preserve"> </v>
      </c>
      <c r="G115" s="34"/>
      <c r="H115" s="34"/>
      <c r="I115" s="28" t="s">
        <v>22</v>
      </c>
      <c r="J115" s="65" t="str">
        <f>IF(J10="","",J10)</f>
        <v>22. 1. 2024</v>
      </c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15" customHeight="1">
      <c r="A117" s="34"/>
      <c r="B117" s="35"/>
      <c r="C117" s="28" t="s">
        <v>24</v>
      </c>
      <c r="D117" s="34"/>
      <c r="E117" s="34"/>
      <c r="F117" s="23" t="str">
        <f>E13</f>
        <v xml:space="preserve"> </v>
      </c>
      <c r="G117" s="34"/>
      <c r="H117" s="34"/>
      <c r="I117" s="28" t="s">
        <v>29</v>
      </c>
      <c r="J117" s="32" t="str">
        <f>E19</f>
        <v xml:space="preserve"> </v>
      </c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15" customHeight="1">
      <c r="A118" s="34"/>
      <c r="B118" s="35"/>
      <c r="C118" s="28" t="s">
        <v>27</v>
      </c>
      <c r="D118" s="34"/>
      <c r="E118" s="34"/>
      <c r="F118" s="23" t="str">
        <f>IF(E16="","",E16)</f>
        <v>Vyplň údaj</v>
      </c>
      <c r="G118" s="34"/>
      <c r="H118" s="34"/>
      <c r="I118" s="28" t="s">
        <v>31</v>
      </c>
      <c r="J118" s="32" t="str">
        <f>E22</f>
        <v xml:space="preserve"> 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38"/>
      <c r="B120" s="139"/>
      <c r="C120" s="140" t="s">
        <v>97</v>
      </c>
      <c r="D120" s="141" t="s">
        <v>58</v>
      </c>
      <c r="E120" s="141" t="s">
        <v>54</v>
      </c>
      <c r="F120" s="141" t="s">
        <v>55</v>
      </c>
      <c r="G120" s="141" t="s">
        <v>98</v>
      </c>
      <c r="H120" s="141" t="s">
        <v>99</v>
      </c>
      <c r="I120" s="141" t="s">
        <v>100</v>
      </c>
      <c r="J120" s="142" t="s">
        <v>84</v>
      </c>
      <c r="K120" s="143" t="s">
        <v>101</v>
      </c>
      <c r="L120" s="144"/>
      <c r="M120" s="82" t="s">
        <v>1</v>
      </c>
      <c r="N120" s="83" t="s">
        <v>37</v>
      </c>
      <c r="O120" s="83" t="s">
        <v>102</v>
      </c>
      <c r="P120" s="83" t="s">
        <v>103</v>
      </c>
      <c r="Q120" s="83" t="s">
        <v>104</v>
      </c>
      <c r="R120" s="83" t="s">
        <v>105</v>
      </c>
      <c r="S120" s="83" t="s">
        <v>106</v>
      </c>
      <c r="T120" s="84" t="s">
        <v>107</v>
      </c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</row>
    <row r="121" spans="1:63" s="2" customFormat="1" ht="22.8" customHeight="1">
      <c r="A121" s="34"/>
      <c r="B121" s="35"/>
      <c r="C121" s="89" t="s">
        <v>108</v>
      </c>
      <c r="D121" s="34"/>
      <c r="E121" s="34"/>
      <c r="F121" s="34"/>
      <c r="G121" s="34"/>
      <c r="H121" s="34"/>
      <c r="I121" s="34"/>
      <c r="J121" s="145">
        <f>BK121</f>
        <v>0</v>
      </c>
      <c r="K121" s="34"/>
      <c r="L121" s="35"/>
      <c r="M121" s="85"/>
      <c r="N121" s="69"/>
      <c r="O121" s="86"/>
      <c r="P121" s="146">
        <f>P122+P156</f>
        <v>0</v>
      </c>
      <c r="Q121" s="86"/>
      <c r="R121" s="146">
        <f>R122+R156</f>
        <v>110.62569500000001</v>
      </c>
      <c r="S121" s="86"/>
      <c r="T121" s="147">
        <f>T122+T156</f>
        <v>147.9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5" t="s">
        <v>72</v>
      </c>
      <c r="AU121" s="15" t="s">
        <v>86</v>
      </c>
      <c r="BK121" s="148">
        <f>BK122+BK156</f>
        <v>0</v>
      </c>
    </row>
    <row r="122" spans="1:63" s="12" customFormat="1" ht="25.9" customHeight="1">
      <c r="A122" s="12"/>
      <c r="B122" s="149"/>
      <c r="C122" s="12"/>
      <c r="D122" s="150" t="s">
        <v>72</v>
      </c>
      <c r="E122" s="151" t="s">
        <v>109</v>
      </c>
      <c r="F122" s="151" t="s">
        <v>110</v>
      </c>
      <c r="G122" s="12"/>
      <c r="H122" s="12"/>
      <c r="I122" s="152"/>
      <c r="J122" s="153">
        <f>BK122</f>
        <v>0</v>
      </c>
      <c r="K122" s="12"/>
      <c r="L122" s="149"/>
      <c r="M122" s="154"/>
      <c r="N122" s="155"/>
      <c r="O122" s="155"/>
      <c r="P122" s="156">
        <f>P123+P129+P137+P142+P152</f>
        <v>0</v>
      </c>
      <c r="Q122" s="155"/>
      <c r="R122" s="156">
        <f>R123+R129+R137+R142+R152</f>
        <v>110.597975</v>
      </c>
      <c r="S122" s="155"/>
      <c r="T122" s="157">
        <f>T123+T129+T137+T142+T152</f>
        <v>147.9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0" t="s">
        <v>78</v>
      </c>
      <c r="AT122" s="158" t="s">
        <v>72</v>
      </c>
      <c r="AU122" s="158" t="s">
        <v>73</v>
      </c>
      <c r="AY122" s="150" t="s">
        <v>111</v>
      </c>
      <c r="BK122" s="159">
        <f>BK123+BK129+BK137+BK142+BK152</f>
        <v>0</v>
      </c>
    </row>
    <row r="123" spans="1:63" s="12" customFormat="1" ht="22.8" customHeight="1">
      <c r="A123" s="12"/>
      <c r="B123" s="149"/>
      <c r="C123" s="12"/>
      <c r="D123" s="150" t="s">
        <v>72</v>
      </c>
      <c r="E123" s="160" t="s">
        <v>78</v>
      </c>
      <c r="F123" s="160" t="s">
        <v>112</v>
      </c>
      <c r="G123" s="12"/>
      <c r="H123" s="12"/>
      <c r="I123" s="152"/>
      <c r="J123" s="161">
        <f>BK123</f>
        <v>0</v>
      </c>
      <c r="K123" s="12"/>
      <c r="L123" s="149"/>
      <c r="M123" s="154"/>
      <c r="N123" s="155"/>
      <c r="O123" s="155"/>
      <c r="P123" s="156">
        <f>SUM(P124:P128)</f>
        <v>0</v>
      </c>
      <c r="Q123" s="155"/>
      <c r="R123" s="156">
        <f>SUM(R124:R128)</f>
        <v>0</v>
      </c>
      <c r="S123" s="155"/>
      <c r="T123" s="157">
        <f>SUM(T124:T128)</f>
        <v>147.9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0" t="s">
        <v>78</v>
      </c>
      <c r="AT123" s="158" t="s">
        <v>72</v>
      </c>
      <c r="AU123" s="158" t="s">
        <v>78</v>
      </c>
      <c r="AY123" s="150" t="s">
        <v>111</v>
      </c>
      <c r="BK123" s="159">
        <f>SUM(BK124:BK128)</f>
        <v>0</v>
      </c>
    </row>
    <row r="124" spans="1:65" s="2" customFormat="1" ht="24.15" customHeight="1">
      <c r="A124" s="34"/>
      <c r="B124" s="162"/>
      <c r="C124" s="163" t="s">
        <v>78</v>
      </c>
      <c r="D124" s="163" t="s">
        <v>113</v>
      </c>
      <c r="E124" s="164" t="s">
        <v>114</v>
      </c>
      <c r="F124" s="165" t="s">
        <v>115</v>
      </c>
      <c r="G124" s="166" t="s">
        <v>116</v>
      </c>
      <c r="H124" s="167">
        <v>500</v>
      </c>
      <c r="I124" s="168"/>
      <c r="J124" s="169">
        <f>ROUND(I124*H124,2)</f>
        <v>0</v>
      </c>
      <c r="K124" s="170"/>
      <c r="L124" s="35"/>
      <c r="M124" s="171" t="s">
        <v>1</v>
      </c>
      <c r="N124" s="172" t="s">
        <v>38</v>
      </c>
      <c r="O124" s="73"/>
      <c r="P124" s="173">
        <f>O124*H124</f>
        <v>0</v>
      </c>
      <c r="Q124" s="173">
        <v>0</v>
      </c>
      <c r="R124" s="173">
        <f>Q124*H124</f>
        <v>0</v>
      </c>
      <c r="S124" s="173">
        <v>0.29</v>
      </c>
      <c r="T124" s="174">
        <f>S124*H124</f>
        <v>145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5" t="s">
        <v>117</v>
      </c>
      <c r="AT124" s="175" t="s">
        <v>113</v>
      </c>
      <c r="AU124" s="175" t="s">
        <v>80</v>
      </c>
      <c r="AY124" s="15" t="s">
        <v>111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5" t="s">
        <v>78</v>
      </c>
      <c r="BK124" s="176">
        <f>ROUND(I124*H124,2)</f>
        <v>0</v>
      </c>
      <c r="BL124" s="15" t="s">
        <v>117</v>
      </c>
      <c r="BM124" s="175" t="s">
        <v>118</v>
      </c>
    </row>
    <row r="125" spans="1:65" s="2" customFormat="1" ht="16.5" customHeight="1">
      <c r="A125" s="34"/>
      <c r="B125" s="162"/>
      <c r="C125" s="163" t="s">
        <v>80</v>
      </c>
      <c r="D125" s="163" t="s">
        <v>113</v>
      </c>
      <c r="E125" s="164" t="s">
        <v>119</v>
      </c>
      <c r="F125" s="165" t="s">
        <v>120</v>
      </c>
      <c r="G125" s="166" t="s">
        <v>121</v>
      </c>
      <c r="H125" s="167">
        <v>10</v>
      </c>
      <c r="I125" s="168"/>
      <c r="J125" s="169">
        <f>ROUND(I125*H125,2)</f>
        <v>0</v>
      </c>
      <c r="K125" s="170"/>
      <c r="L125" s="35"/>
      <c r="M125" s="171" t="s">
        <v>1</v>
      </c>
      <c r="N125" s="172" t="s">
        <v>38</v>
      </c>
      <c r="O125" s="73"/>
      <c r="P125" s="173">
        <f>O125*H125</f>
        <v>0</v>
      </c>
      <c r="Q125" s="173">
        <v>0</v>
      </c>
      <c r="R125" s="173">
        <f>Q125*H125</f>
        <v>0</v>
      </c>
      <c r="S125" s="173">
        <v>0.29</v>
      </c>
      <c r="T125" s="174">
        <f>S125*H125</f>
        <v>2.9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5" t="s">
        <v>117</v>
      </c>
      <c r="AT125" s="175" t="s">
        <v>113</v>
      </c>
      <c r="AU125" s="175" t="s">
        <v>80</v>
      </c>
      <c r="AY125" s="15" t="s">
        <v>111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5" t="s">
        <v>78</v>
      </c>
      <c r="BK125" s="176">
        <f>ROUND(I125*H125,2)</f>
        <v>0</v>
      </c>
      <c r="BL125" s="15" t="s">
        <v>117</v>
      </c>
      <c r="BM125" s="175" t="s">
        <v>122</v>
      </c>
    </row>
    <row r="126" spans="1:65" s="2" customFormat="1" ht="33" customHeight="1">
      <c r="A126" s="34"/>
      <c r="B126" s="162"/>
      <c r="C126" s="163" t="s">
        <v>123</v>
      </c>
      <c r="D126" s="163" t="s">
        <v>113</v>
      </c>
      <c r="E126" s="164" t="s">
        <v>124</v>
      </c>
      <c r="F126" s="165" t="s">
        <v>125</v>
      </c>
      <c r="G126" s="166" t="s">
        <v>126</v>
      </c>
      <c r="H126" s="167">
        <v>150</v>
      </c>
      <c r="I126" s="168"/>
      <c r="J126" s="169">
        <f>ROUND(I126*H126,2)</f>
        <v>0</v>
      </c>
      <c r="K126" s="170"/>
      <c r="L126" s="35"/>
      <c r="M126" s="171" t="s">
        <v>1</v>
      </c>
      <c r="N126" s="172" t="s">
        <v>38</v>
      </c>
      <c r="O126" s="73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5" t="s">
        <v>117</v>
      </c>
      <c r="AT126" s="175" t="s">
        <v>113</v>
      </c>
      <c r="AU126" s="175" t="s">
        <v>80</v>
      </c>
      <c r="AY126" s="15" t="s">
        <v>111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5" t="s">
        <v>78</v>
      </c>
      <c r="BK126" s="176">
        <f>ROUND(I126*H126,2)</f>
        <v>0</v>
      </c>
      <c r="BL126" s="15" t="s">
        <v>117</v>
      </c>
      <c r="BM126" s="175" t="s">
        <v>127</v>
      </c>
    </row>
    <row r="127" spans="1:65" s="2" customFormat="1" ht="24.15" customHeight="1">
      <c r="A127" s="34"/>
      <c r="B127" s="162"/>
      <c r="C127" s="163" t="s">
        <v>117</v>
      </c>
      <c r="D127" s="163" t="s">
        <v>113</v>
      </c>
      <c r="E127" s="164" t="s">
        <v>128</v>
      </c>
      <c r="F127" s="165" t="s">
        <v>129</v>
      </c>
      <c r="G127" s="166" t="s">
        <v>116</v>
      </c>
      <c r="H127" s="167">
        <v>500</v>
      </c>
      <c r="I127" s="168"/>
      <c r="J127" s="169">
        <f>ROUND(I127*H127,2)</f>
        <v>0</v>
      </c>
      <c r="K127" s="170"/>
      <c r="L127" s="35"/>
      <c r="M127" s="171" t="s">
        <v>1</v>
      </c>
      <c r="N127" s="172" t="s">
        <v>38</v>
      </c>
      <c r="O127" s="73"/>
      <c r="P127" s="173">
        <f>O127*H127</f>
        <v>0</v>
      </c>
      <c r="Q127" s="173">
        <v>0</v>
      </c>
      <c r="R127" s="173">
        <f>Q127*H127</f>
        <v>0</v>
      </c>
      <c r="S127" s="173">
        <v>0</v>
      </c>
      <c r="T127" s="174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5" t="s">
        <v>117</v>
      </c>
      <c r="AT127" s="175" t="s">
        <v>113</v>
      </c>
      <c r="AU127" s="175" t="s">
        <v>80</v>
      </c>
      <c r="AY127" s="15" t="s">
        <v>111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5" t="s">
        <v>78</v>
      </c>
      <c r="BK127" s="176">
        <f>ROUND(I127*H127,2)</f>
        <v>0</v>
      </c>
      <c r="BL127" s="15" t="s">
        <v>117</v>
      </c>
      <c r="BM127" s="175" t="s">
        <v>130</v>
      </c>
    </row>
    <row r="128" spans="1:65" s="2" customFormat="1" ht="24.15" customHeight="1">
      <c r="A128" s="34"/>
      <c r="B128" s="162"/>
      <c r="C128" s="163" t="s">
        <v>131</v>
      </c>
      <c r="D128" s="163" t="s">
        <v>113</v>
      </c>
      <c r="E128" s="164" t="s">
        <v>132</v>
      </c>
      <c r="F128" s="165" t="s">
        <v>133</v>
      </c>
      <c r="G128" s="166" t="s">
        <v>1</v>
      </c>
      <c r="H128" s="167">
        <v>10</v>
      </c>
      <c r="I128" s="168"/>
      <c r="J128" s="169">
        <f>ROUND(I128*H128,2)</f>
        <v>0</v>
      </c>
      <c r="K128" s="170"/>
      <c r="L128" s="35"/>
      <c r="M128" s="171" t="s">
        <v>1</v>
      </c>
      <c r="N128" s="172" t="s">
        <v>38</v>
      </c>
      <c r="O128" s="73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5" t="s">
        <v>117</v>
      </c>
      <c r="AT128" s="175" t="s">
        <v>113</v>
      </c>
      <c r="AU128" s="175" t="s">
        <v>80</v>
      </c>
      <c r="AY128" s="15" t="s">
        <v>111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5" t="s">
        <v>78</v>
      </c>
      <c r="BK128" s="176">
        <f>ROUND(I128*H128,2)</f>
        <v>0</v>
      </c>
      <c r="BL128" s="15" t="s">
        <v>117</v>
      </c>
      <c r="BM128" s="175" t="s">
        <v>134</v>
      </c>
    </row>
    <row r="129" spans="1:63" s="12" customFormat="1" ht="22.8" customHeight="1">
      <c r="A129" s="12"/>
      <c r="B129" s="149"/>
      <c r="C129" s="12"/>
      <c r="D129" s="150" t="s">
        <v>72</v>
      </c>
      <c r="E129" s="160" t="s">
        <v>131</v>
      </c>
      <c r="F129" s="160" t="s">
        <v>135</v>
      </c>
      <c r="G129" s="12"/>
      <c r="H129" s="12"/>
      <c r="I129" s="152"/>
      <c r="J129" s="161">
        <f>BK129</f>
        <v>0</v>
      </c>
      <c r="K129" s="12"/>
      <c r="L129" s="149"/>
      <c r="M129" s="154"/>
      <c r="N129" s="155"/>
      <c r="O129" s="155"/>
      <c r="P129" s="156">
        <f>SUM(P130:P136)</f>
        <v>0</v>
      </c>
      <c r="Q129" s="155"/>
      <c r="R129" s="156">
        <f>SUM(R130:R136)</f>
        <v>75.3352</v>
      </c>
      <c r="S129" s="155"/>
      <c r="T129" s="157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0" t="s">
        <v>78</v>
      </c>
      <c r="AT129" s="158" t="s">
        <v>72</v>
      </c>
      <c r="AU129" s="158" t="s">
        <v>78</v>
      </c>
      <c r="AY129" s="150" t="s">
        <v>111</v>
      </c>
      <c r="BK129" s="159">
        <f>SUM(BK130:BK136)</f>
        <v>0</v>
      </c>
    </row>
    <row r="130" spans="1:65" s="2" customFormat="1" ht="16.5" customHeight="1">
      <c r="A130" s="34"/>
      <c r="B130" s="162"/>
      <c r="C130" s="163" t="s">
        <v>136</v>
      </c>
      <c r="D130" s="163" t="s">
        <v>113</v>
      </c>
      <c r="E130" s="164" t="s">
        <v>137</v>
      </c>
      <c r="F130" s="165" t="s">
        <v>138</v>
      </c>
      <c r="G130" s="166" t="s">
        <v>116</v>
      </c>
      <c r="H130" s="167">
        <v>500</v>
      </c>
      <c r="I130" s="168"/>
      <c r="J130" s="169">
        <f>ROUND(I130*H130,2)</f>
        <v>0</v>
      </c>
      <c r="K130" s="170"/>
      <c r="L130" s="35"/>
      <c r="M130" s="171" t="s">
        <v>1</v>
      </c>
      <c r="N130" s="172" t="s">
        <v>38</v>
      </c>
      <c r="O130" s="73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5" t="s">
        <v>117</v>
      </c>
      <c r="AT130" s="175" t="s">
        <v>113</v>
      </c>
      <c r="AU130" s="175" t="s">
        <v>80</v>
      </c>
      <c r="AY130" s="15" t="s">
        <v>111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5" t="s">
        <v>78</v>
      </c>
      <c r="BK130" s="176">
        <f>ROUND(I130*H130,2)</f>
        <v>0</v>
      </c>
      <c r="BL130" s="15" t="s">
        <v>117</v>
      </c>
      <c r="BM130" s="175" t="s">
        <v>139</v>
      </c>
    </row>
    <row r="131" spans="1:65" s="2" customFormat="1" ht="16.5" customHeight="1">
      <c r="A131" s="34"/>
      <c r="B131" s="162"/>
      <c r="C131" s="163" t="s">
        <v>140</v>
      </c>
      <c r="D131" s="163" t="s">
        <v>113</v>
      </c>
      <c r="E131" s="164" t="s">
        <v>141</v>
      </c>
      <c r="F131" s="165" t="s">
        <v>142</v>
      </c>
      <c r="G131" s="166" t="s">
        <v>116</v>
      </c>
      <c r="H131" s="167">
        <v>500</v>
      </c>
      <c r="I131" s="168"/>
      <c r="J131" s="169">
        <f>ROUND(I131*H131,2)</f>
        <v>0</v>
      </c>
      <c r="K131" s="170"/>
      <c r="L131" s="35"/>
      <c r="M131" s="171" t="s">
        <v>1</v>
      </c>
      <c r="N131" s="172" t="s">
        <v>38</v>
      </c>
      <c r="O131" s="73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5" t="s">
        <v>117</v>
      </c>
      <c r="AT131" s="175" t="s">
        <v>113</v>
      </c>
      <c r="AU131" s="175" t="s">
        <v>80</v>
      </c>
      <c r="AY131" s="15" t="s">
        <v>111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5" t="s">
        <v>78</v>
      </c>
      <c r="BK131" s="176">
        <f>ROUND(I131*H131,2)</f>
        <v>0</v>
      </c>
      <c r="BL131" s="15" t="s">
        <v>117</v>
      </c>
      <c r="BM131" s="175" t="s">
        <v>143</v>
      </c>
    </row>
    <row r="132" spans="1:65" s="2" customFormat="1" ht="24.15" customHeight="1">
      <c r="A132" s="34"/>
      <c r="B132" s="162"/>
      <c r="C132" s="163" t="s">
        <v>144</v>
      </c>
      <c r="D132" s="163" t="s">
        <v>113</v>
      </c>
      <c r="E132" s="164" t="s">
        <v>145</v>
      </c>
      <c r="F132" s="165" t="s">
        <v>146</v>
      </c>
      <c r="G132" s="166" t="s">
        <v>116</v>
      </c>
      <c r="H132" s="167">
        <v>60</v>
      </c>
      <c r="I132" s="168"/>
      <c r="J132" s="169">
        <f>ROUND(I132*H132,2)</f>
        <v>0</v>
      </c>
      <c r="K132" s="170"/>
      <c r="L132" s="35"/>
      <c r="M132" s="171" t="s">
        <v>1</v>
      </c>
      <c r="N132" s="172" t="s">
        <v>38</v>
      </c>
      <c r="O132" s="73"/>
      <c r="P132" s="173">
        <f>O132*H132</f>
        <v>0</v>
      </c>
      <c r="Q132" s="173">
        <v>0.11162</v>
      </c>
      <c r="R132" s="173">
        <f>Q132*H132</f>
        <v>6.6972</v>
      </c>
      <c r="S132" s="173">
        <v>0</v>
      </c>
      <c r="T132" s="174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5" t="s">
        <v>117</v>
      </c>
      <c r="AT132" s="175" t="s">
        <v>113</v>
      </c>
      <c r="AU132" s="175" t="s">
        <v>80</v>
      </c>
      <c r="AY132" s="15" t="s">
        <v>111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5" t="s">
        <v>78</v>
      </c>
      <c r="BK132" s="176">
        <f>ROUND(I132*H132,2)</f>
        <v>0</v>
      </c>
      <c r="BL132" s="15" t="s">
        <v>117</v>
      </c>
      <c r="BM132" s="175" t="s">
        <v>147</v>
      </c>
    </row>
    <row r="133" spans="1:65" s="2" customFormat="1" ht="21.75" customHeight="1">
      <c r="A133" s="34"/>
      <c r="B133" s="162"/>
      <c r="C133" s="177" t="s">
        <v>148</v>
      </c>
      <c r="D133" s="177" t="s">
        <v>149</v>
      </c>
      <c r="E133" s="178" t="s">
        <v>150</v>
      </c>
      <c r="F133" s="179" t="s">
        <v>151</v>
      </c>
      <c r="G133" s="180" t="s">
        <v>116</v>
      </c>
      <c r="H133" s="181">
        <v>61.8</v>
      </c>
      <c r="I133" s="182"/>
      <c r="J133" s="183">
        <f>ROUND(I133*H133,2)</f>
        <v>0</v>
      </c>
      <c r="K133" s="184"/>
      <c r="L133" s="185"/>
      <c r="M133" s="186" t="s">
        <v>1</v>
      </c>
      <c r="N133" s="187" t="s">
        <v>38</v>
      </c>
      <c r="O133" s="73"/>
      <c r="P133" s="173">
        <f>O133*H133</f>
        <v>0</v>
      </c>
      <c r="Q133" s="173">
        <v>0.176</v>
      </c>
      <c r="R133" s="173">
        <f>Q133*H133</f>
        <v>10.8768</v>
      </c>
      <c r="S133" s="173">
        <v>0</v>
      </c>
      <c r="T133" s="17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5" t="s">
        <v>144</v>
      </c>
      <c r="AT133" s="175" t="s">
        <v>149</v>
      </c>
      <c r="AU133" s="175" t="s">
        <v>80</v>
      </c>
      <c r="AY133" s="15" t="s">
        <v>111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5" t="s">
        <v>78</v>
      </c>
      <c r="BK133" s="176">
        <f>ROUND(I133*H133,2)</f>
        <v>0</v>
      </c>
      <c r="BL133" s="15" t="s">
        <v>117</v>
      </c>
      <c r="BM133" s="175" t="s">
        <v>152</v>
      </c>
    </row>
    <row r="134" spans="1:65" s="2" customFormat="1" ht="24.15" customHeight="1">
      <c r="A134" s="34"/>
      <c r="B134" s="162"/>
      <c r="C134" s="163" t="s">
        <v>153</v>
      </c>
      <c r="D134" s="163" t="s">
        <v>113</v>
      </c>
      <c r="E134" s="164" t="s">
        <v>154</v>
      </c>
      <c r="F134" s="165" t="s">
        <v>155</v>
      </c>
      <c r="G134" s="166" t="s">
        <v>116</v>
      </c>
      <c r="H134" s="167">
        <v>440</v>
      </c>
      <c r="I134" s="168"/>
      <c r="J134" s="169">
        <f>ROUND(I134*H134,2)</f>
        <v>0</v>
      </c>
      <c r="K134" s="170"/>
      <c r="L134" s="35"/>
      <c r="M134" s="171" t="s">
        <v>1</v>
      </c>
      <c r="N134" s="172" t="s">
        <v>38</v>
      </c>
      <c r="O134" s="73"/>
      <c r="P134" s="173">
        <f>O134*H134</f>
        <v>0</v>
      </c>
      <c r="Q134" s="173">
        <v>0.098</v>
      </c>
      <c r="R134" s="173">
        <f>Q134*H134</f>
        <v>43.120000000000005</v>
      </c>
      <c r="S134" s="173">
        <v>0</v>
      </c>
      <c r="T134" s="17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5" t="s">
        <v>117</v>
      </c>
      <c r="AT134" s="175" t="s">
        <v>113</v>
      </c>
      <c r="AU134" s="175" t="s">
        <v>80</v>
      </c>
      <c r="AY134" s="15" t="s">
        <v>111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5" t="s">
        <v>78</v>
      </c>
      <c r="BK134" s="176">
        <f>ROUND(I134*H134,2)</f>
        <v>0</v>
      </c>
      <c r="BL134" s="15" t="s">
        <v>117</v>
      </c>
      <c r="BM134" s="175" t="s">
        <v>156</v>
      </c>
    </row>
    <row r="135" spans="1:65" s="2" customFormat="1" ht="16.5" customHeight="1">
      <c r="A135" s="34"/>
      <c r="B135" s="162"/>
      <c r="C135" s="177" t="s">
        <v>157</v>
      </c>
      <c r="D135" s="177" t="s">
        <v>149</v>
      </c>
      <c r="E135" s="178" t="s">
        <v>158</v>
      </c>
      <c r="F135" s="179" t="s">
        <v>159</v>
      </c>
      <c r="G135" s="180" t="s">
        <v>116</v>
      </c>
      <c r="H135" s="181">
        <v>453.2</v>
      </c>
      <c r="I135" s="182"/>
      <c r="J135" s="183">
        <f>ROUND(I135*H135,2)</f>
        <v>0</v>
      </c>
      <c r="K135" s="184"/>
      <c r="L135" s="185"/>
      <c r="M135" s="186" t="s">
        <v>1</v>
      </c>
      <c r="N135" s="187" t="s">
        <v>38</v>
      </c>
      <c r="O135" s="73"/>
      <c r="P135" s="173">
        <f>O135*H135</f>
        <v>0</v>
      </c>
      <c r="Q135" s="173">
        <v>0.027</v>
      </c>
      <c r="R135" s="173">
        <f>Q135*H135</f>
        <v>12.2364</v>
      </c>
      <c r="S135" s="173">
        <v>0</v>
      </c>
      <c r="T135" s="17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5" t="s">
        <v>144</v>
      </c>
      <c r="AT135" s="175" t="s">
        <v>149</v>
      </c>
      <c r="AU135" s="175" t="s">
        <v>80</v>
      </c>
      <c r="AY135" s="15" t="s">
        <v>111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5" t="s">
        <v>78</v>
      </c>
      <c r="BK135" s="176">
        <f>ROUND(I135*H135,2)</f>
        <v>0</v>
      </c>
      <c r="BL135" s="15" t="s">
        <v>117</v>
      </c>
      <c r="BM135" s="175" t="s">
        <v>160</v>
      </c>
    </row>
    <row r="136" spans="1:65" s="2" customFormat="1" ht="24.15" customHeight="1">
      <c r="A136" s="34"/>
      <c r="B136" s="162"/>
      <c r="C136" s="163" t="s">
        <v>161</v>
      </c>
      <c r="D136" s="163" t="s">
        <v>113</v>
      </c>
      <c r="E136" s="164" t="s">
        <v>162</v>
      </c>
      <c r="F136" s="165" t="s">
        <v>163</v>
      </c>
      <c r="G136" s="166" t="s">
        <v>116</v>
      </c>
      <c r="H136" s="167">
        <v>480</v>
      </c>
      <c r="I136" s="168"/>
      <c r="J136" s="169">
        <f>ROUND(I136*H136,2)</f>
        <v>0</v>
      </c>
      <c r="K136" s="170"/>
      <c r="L136" s="35"/>
      <c r="M136" s="171" t="s">
        <v>1</v>
      </c>
      <c r="N136" s="172" t="s">
        <v>38</v>
      </c>
      <c r="O136" s="73"/>
      <c r="P136" s="173">
        <f>O136*H136</f>
        <v>0</v>
      </c>
      <c r="Q136" s="173">
        <v>0.00501</v>
      </c>
      <c r="R136" s="173">
        <f>Q136*H136</f>
        <v>2.4048</v>
      </c>
      <c r="S136" s="173">
        <v>0</v>
      </c>
      <c r="T136" s="17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5" t="s">
        <v>117</v>
      </c>
      <c r="AT136" s="175" t="s">
        <v>113</v>
      </c>
      <c r="AU136" s="175" t="s">
        <v>80</v>
      </c>
      <c r="AY136" s="15" t="s">
        <v>111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5" t="s">
        <v>78</v>
      </c>
      <c r="BK136" s="176">
        <f>ROUND(I136*H136,2)</f>
        <v>0</v>
      </c>
      <c r="BL136" s="15" t="s">
        <v>117</v>
      </c>
      <c r="BM136" s="175" t="s">
        <v>164</v>
      </c>
    </row>
    <row r="137" spans="1:63" s="12" customFormat="1" ht="22.8" customHeight="1">
      <c r="A137" s="12"/>
      <c r="B137" s="149"/>
      <c r="C137" s="12"/>
      <c r="D137" s="150" t="s">
        <v>72</v>
      </c>
      <c r="E137" s="160" t="s">
        <v>144</v>
      </c>
      <c r="F137" s="160" t="s">
        <v>165</v>
      </c>
      <c r="G137" s="12"/>
      <c r="H137" s="12"/>
      <c r="I137" s="152"/>
      <c r="J137" s="161">
        <f>BK137</f>
        <v>0</v>
      </c>
      <c r="K137" s="12"/>
      <c r="L137" s="149"/>
      <c r="M137" s="154"/>
      <c r="N137" s="155"/>
      <c r="O137" s="155"/>
      <c r="P137" s="156">
        <f>SUM(P138:P141)</f>
        <v>0</v>
      </c>
      <c r="Q137" s="155"/>
      <c r="R137" s="156">
        <f>SUM(R138:R141)</f>
        <v>1.01182</v>
      </c>
      <c r="S137" s="155"/>
      <c r="T137" s="157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0" t="s">
        <v>78</v>
      </c>
      <c r="AT137" s="158" t="s">
        <v>72</v>
      </c>
      <c r="AU137" s="158" t="s">
        <v>78</v>
      </c>
      <c r="AY137" s="150" t="s">
        <v>111</v>
      </c>
      <c r="BK137" s="159">
        <f>SUM(BK138:BK141)</f>
        <v>0</v>
      </c>
    </row>
    <row r="138" spans="1:65" s="2" customFormat="1" ht="24.15" customHeight="1">
      <c r="A138" s="34"/>
      <c r="B138" s="162"/>
      <c r="C138" s="163" t="s">
        <v>166</v>
      </c>
      <c r="D138" s="163" t="s">
        <v>113</v>
      </c>
      <c r="E138" s="164" t="s">
        <v>167</v>
      </c>
      <c r="F138" s="165" t="s">
        <v>168</v>
      </c>
      <c r="G138" s="166" t="s">
        <v>169</v>
      </c>
      <c r="H138" s="167">
        <v>1</v>
      </c>
      <c r="I138" s="168"/>
      <c r="J138" s="169">
        <f>ROUND(I138*H138,2)</f>
        <v>0</v>
      </c>
      <c r="K138" s="170"/>
      <c r="L138" s="35"/>
      <c r="M138" s="171" t="s">
        <v>1</v>
      </c>
      <c r="N138" s="172" t="s">
        <v>38</v>
      </c>
      <c r="O138" s="73"/>
      <c r="P138" s="173">
        <f>O138*H138</f>
        <v>0</v>
      </c>
      <c r="Q138" s="173">
        <v>0.06864</v>
      </c>
      <c r="R138" s="173">
        <f>Q138*H138</f>
        <v>0.06864</v>
      </c>
      <c r="S138" s="173">
        <v>0</v>
      </c>
      <c r="T138" s="17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5" t="s">
        <v>117</v>
      </c>
      <c r="AT138" s="175" t="s">
        <v>113</v>
      </c>
      <c r="AU138" s="175" t="s">
        <v>80</v>
      </c>
      <c r="AY138" s="15" t="s">
        <v>111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5" t="s">
        <v>78</v>
      </c>
      <c r="BK138" s="176">
        <f>ROUND(I138*H138,2)</f>
        <v>0</v>
      </c>
      <c r="BL138" s="15" t="s">
        <v>117</v>
      </c>
      <c r="BM138" s="175" t="s">
        <v>170</v>
      </c>
    </row>
    <row r="139" spans="1:65" s="2" customFormat="1" ht="33" customHeight="1">
      <c r="A139" s="34"/>
      <c r="B139" s="162"/>
      <c r="C139" s="163" t="s">
        <v>171</v>
      </c>
      <c r="D139" s="163" t="s">
        <v>113</v>
      </c>
      <c r="E139" s="164" t="s">
        <v>172</v>
      </c>
      <c r="F139" s="165" t="s">
        <v>173</v>
      </c>
      <c r="G139" s="166" t="s">
        <v>121</v>
      </c>
      <c r="H139" s="167">
        <v>1</v>
      </c>
      <c r="I139" s="168"/>
      <c r="J139" s="169">
        <f>ROUND(I139*H139,2)</f>
        <v>0</v>
      </c>
      <c r="K139" s="170"/>
      <c r="L139" s="35"/>
      <c r="M139" s="171" t="s">
        <v>1</v>
      </c>
      <c r="N139" s="172" t="s">
        <v>38</v>
      </c>
      <c r="O139" s="73"/>
      <c r="P139" s="173">
        <f>O139*H139</f>
        <v>0</v>
      </c>
      <c r="Q139" s="173">
        <v>8E-05</v>
      </c>
      <c r="R139" s="173">
        <f>Q139*H139</f>
        <v>8E-05</v>
      </c>
      <c r="S139" s="173">
        <v>0</v>
      </c>
      <c r="T139" s="17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5" t="s">
        <v>117</v>
      </c>
      <c r="AT139" s="175" t="s">
        <v>113</v>
      </c>
      <c r="AU139" s="175" t="s">
        <v>80</v>
      </c>
      <c r="AY139" s="15" t="s">
        <v>111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5" t="s">
        <v>78</v>
      </c>
      <c r="BK139" s="176">
        <f>ROUND(I139*H139,2)</f>
        <v>0</v>
      </c>
      <c r="BL139" s="15" t="s">
        <v>117</v>
      </c>
      <c r="BM139" s="175" t="s">
        <v>174</v>
      </c>
    </row>
    <row r="140" spans="1:65" s="2" customFormat="1" ht="24.15" customHeight="1">
      <c r="A140" s="34"/>
      <c r="B140" s="162"/>
      <c r="C140" s="177" t="s">
        <v>8</v>
      </c>
      <c r="D140" s="177" t="s">
        <v>149</v>
      </c>
      <c r="E140" s="178" t="s">
        <v>175</v>
      </c>
      <c r="F140" s="179" t="s">
        <v>176</v>
      </c>
      <c r="G140" s="180" t="s">
        <v>121</v>
      </c>
      <c r="H140" s="181">
        <v>1.015</v>
      </c>
      <c r="I140" s="182"/>
      <c r="J140" s="183">
        <f>ROUND(I140*H140,2)</f>
        <v>0</v>
      </c>
      <c r="K140" s="184"/>
      <c r="L140" s="185"/>
      <c r="M140" s="186" t="s">
        <v>1</v>
      </c>
      <c r="N140" s="187" t="s">
        <v>38</v>
      </c>
      <c r="O140" s="73"/>
      <c r="P140" s="173">
        <f>O140*H140</f>
        <v>0</v>
      </c>
      <c r="Q140" s="173">
        <v>0.1</v>
      </c>
      <c r="R140" s="173">
        <f>Q140*H140</f>
        <v>0.10149999999999999</v>
      </c>
      <c r="S140" s="173">
        <v>0</v>
      </c>
      <c r="T140" s="17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5" t="s">
        <v>144</v>
      </c>
      <c r="AT140" s="175" t="s">
        <v>149</v>
      </c>
      <c r="AU140" s="175" t="s">
        <v>80</v>
      </c>
      <c r="AY140" s="15" t="s">
        <v>111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5" t="s">
        <v>78</v>
      </c>
      <c r="BK140" s="176">
        <f>ROUND(I140*H140,2)</f>
        <v>0</v>
      </c>
      <c r="BL140" s="15" t="s">
        <v>117</v>
      </c>
      <c r="BM140" s="175" t="s">
        <v>177</v>
      </c>
    </row>
    <row r="141" spans="1:65" s="2" customFormat="1" ht="16.5" customHeight="1">
      <c r="A141" s="34"/>
      <c r="B141" s="162"/>
      <c r="C141" s="163" t="s">
        <v>178</v>
      </c>
      <c r="D141" s="163" t="s">
        <v>113</v>
      </c>
      <c r="E141" s="164" t="s">
        <v>179</v>
      </c>
      <c r="F141" s="165" t="s">
        <v>180</v>
      </c>
      <c r="G141" s="166" t="s">
        <v>169</v>
      </c>
      <c r="H141" s="167">
        <v>2</v>
      </c>
      <c r="I141" s="168"/>
      <c r="J141" s="169">
        <f>ROUND(I141*H141,2)</f>
        <v>0</v>
      </c>
      <c r="K141" s="170"/>
      <c r="L141" s="35"/>
      <c r="M141" s="171" t="s">
        <v>1</v>
      </c>
      <c r="N141" s="172" t="s">
        <v>38</v>
      </c>
      <c r="O141" s="73"/>
      <c r="P141" s="173">
        <f>O141*H141</f>
        <v>0</v>
      </c>
      <c r="Q141" s="173">
        <v>0.4208</v>
      </c>
      <c r="R141" s="173">
        <f>Q141*H141</f>
        <v>0.8416</v>
      </c>
      <c r="S141" s="173">
        <v>0</v>
      </c>
      <c r="T141" s="17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5" t="s">
        <v>117</v>
      </c>
      <c r="AT141" s="175" t="s">
        <v>113</v>
      </c>
      <c r="AU141" s="175" t="s">
        <v>80</v>
      </c>
      <c r="AY141" s="15" t="s">
        <v>111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5" t="s">
        <v>78</v>
      </c>
      <c r="BK141" s="176">
        <f>ROUND(I141*H141,2)</f>
        <v>0</v>
      </c>
      <c r="BL141" s="15" t="s">
        <v>117</v>
      </c>
      <c r="BM141" s="175" t="s">
        <v>181</v>
      </c>
    </row>
    <row r="142" spans="1:63" s="12" customFormat="1" ht="22.8" customHeight="1">
      <c r="A142" s="12"/>
      <c r="B142" s="149"/>
      <c r="C142" s="12"/>
      <c r="D142" s="150" t="s">
        <v>72</v>
      </c>
      <c r="E142" s="160" t="s">
        <v>148</v>
      </c>
      <c r="F142" s="160" t="s">
        <v>182</v>
      </c>
      <c r="G142" s="12"/>
      <c r="H142" s="12"/>
      <c r="I142" s="152"/>
      <c r="J142" s="161">
        <f>BK142</f>
        <v>0</v>
      </c>
      <c r="K142" s="12"/>
      <c r="L142" s="149"/>
      <c r="M142" s="154"/>
      <c r="N142" s="155"/>
      <c r="O142" s="155"/>
      <c r="P142" s="156">
        <f>SUM(P143:P151)</f>
        <v>0</v>
      </c>
      <c r="Q142" s="155"/>
      <c r="R142" s="156">
        <f>SUM(R143:R151)</f>
        <v>34.250955000000005</v>
      </c>
      <c r="S142" s="155"/>
      <c r="T142" s="157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0" t="s">
        <v>78</v>
      </c>
      <c r="AT142" s="158" t="s">
        <v>72</v>
      </c>
      <c r="AU142" s="158" t="s">
        <v>78</v>
      </c>
      <c r="AY142" s="150" t="s">
        <v>111</v>
      </c>
      <c r="BK142" s="159">
        <f>SUM(BK143:BK151)</f>
        <v>0</v>
      </c>
    </row>
    <row r="143" spans="1:65" s="2" customFormat="1" ht="33" customHeight="1">
      <c r="A143" s="34"/>
      <c r="B143" s="162"/>
      <c r="C143" s="163" t="s">
        <v>183</v>
      </c>
      <c r="D143" s="163" t="s">
        <v>113</v>
      </c>
      <c r="E143" s="164" t="s">
        <v>184</v>
      </c>
      <c r="F143" s="165" t="s">
        <v>185</v>
      </c>
      <c r="G143" s="166" t="s">
        <v>121</v>
      </c>
      <c r="H143" s="167">
        <v>135</v>
      </c>
      <c r="I143" s="168"/>
      <c r="J143" s="169">
        <f>ROUND(I143*H143,2)</f>
        <v>0</v>
      </c>
      <c r="K143" s="170"/>
      <c r="L143" s="35"/>
      <c r="M143" s="171" t="s">
        <v>1</v>
      </c>
      <c r="N143" s="172" t="s">
        <v>38</v>
      </c>
      <c r="O143" s="73"/>
      <c r="P143" s="173">
        <f>O143*H143</f>
        <v>0</v>
      </c>
      <c r="Q143" s="173">
        <v>0.1554</v>
      </c>
      <c r="R143" s="173">
        <f>Q143*H143</f>
        <v>20.979000000000003</v>
      </c>
      <c r="S143" s="173">
        <v>0</v>
      </c>
      <c r="T143" s="17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5" t="s">
        <v>117</v>
      </c>
      <c r="AT143" s="175" t="s">
        <v>113</v>
      </c>
      <c r="AU143" s="175" t="s">
        <v>80</v>
      </c>
      <c r="AY143" s="15" t="s">
        <v>111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5" t="s">
        <v>78</v>
      </c>
      <c r="BK143" s="176">
        <f>ROUND(I143*H143,2)</f>
        <v>0</v>
      </c>
      <c r="BL143" s="15" t="s">
        <v>117</v>
      </c>
      <c r="BM143" s="175" t="s">
        <v>186</v>
      </c>
    </row>
    <row r="144" spans="1:65" s="2" customFormat="1" ht="16.5" customHeight="1">
      <c r="A144" s="34"/>
      <c r="B144" s="162"/>
      <c r="C144" s="177" t="s">
        <v>187</v>
      </c>
      <c r="D144" s="177" t="s">
        <v>149</v>
      </c>
      <c r="E144" s="178" t="s">
        <v>188</v>
      </c>
      <c r="F144" s="179" t="s">
        <v>189</v>
      </c>
      <c r="G144" s="180" t="s">
        <v>121</v>
      </c>
      <c r="H144" s="181">
        <v>122.4</v>
      </c>
      <c r="I144" s="182"/>
      <c r="J144" s="183">
        <f>ROUND(I144*H144,2)</f>
        <v>0</v>
      </c>
      <c r="K144" s="184"/>
      <c r="L144" s="185"/>
      <c r="M144" s="186" t="s">
        <v>1</v>
      </c>
      <c r="N144" s="187" t="s">
        <v>38</v>
      </c>
      <c r="O144" s="73"/>
      <c r="P144" s="173">
        <f>O144*H144</f>
        <v>0</v>
      </c>
      <c r="Q144" s="173">
        <v>0.08</v>
      </c>
      <c r="R144" s="173">
        <f>Q144*H144</f>
        <v>9.792</v>
      </c>
      <c r="S144" s="173">
        <v>0</v>
      </c>
      <c r="T144" s="17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5" t="s">
        <v>144</v>
      </c>
      <c r="AT144" s="175" t="s">
        <v>149</v>
      </c>
      <c r="AU144" s="175" t="s">
        <v>80</v>
      </c>
      <c r="AY144" s="15" t="s">
        <v>111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5" t="s">
        <v>78</v>
      </c>
      <c r="BK144" s="176">
        <f>ROUND(I144*H144,2)</f>
        <v>0</v>
      </c>
      <c r="BL144" s="15" t="s">
        <v>117</v>
      </c>
      <c r="BM144" s="175" t="s">
        <v>190</v>
      </c>
    </row>
    <row r="145" spans="1:65" s="2" customFormat="1" ht="16.5" customHeight="1">
      <c r="A145" s="34"/>
      <c r="B145" s="162"/>
      <c r="C145" s="177" t="s">
        <v>191</v>
      </c>
      <c r="D145" s="177" t="s">
        <v>149</v>
      </c>
      <c r="E145" s="178" t="s">
        <v>192</v>
      </c>
      <c r="F145" s="179" t="s">
        <v>193</v>
      </c>
      <c r="G145" s="180" t="s">
        <v>121</v>
      </c>
      <c r="H145" s="181">
        <v>15</v>
      </c>
      <c r="I145" s="182"/>
      <c r="J145" s="183">
        <f>ROUND(I145*H145,2)</f>
        <v>0</v>
      </c>
      <c r="K145" s="184"/>
      <c r="L145" s="185"/>
      <c r="M145" s="186" t="s">
        <v>1</v>
      </c>
      <c r="N145" s="187" t="s">
        <v>38</v>
      </c>
      <c r="O145" s="73"/>
      <c r="P145" s="173">
        <f>O145*H145</f>
        <v>0</v>
      </c>
      <c r="Q145" s="173">
        <v>0.046</v>
      </c>
      <c r="R145" s="173">
        <f>Q145*H145</f>
        <v>0.69</v>
      </c>
      <c r="S145" s="173">
        <v>0</v>
      </c>
      <c r="T145" s="17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5" t="s">
        <v>144</v>
      </c>
      <c r="AT145" s="175" t="s">
        <v>149</v>
      </c>
      <c r="AU145" s="175" t="s">
        <v>80</v>
      </c>
      <c r="AY145" s="15" t="s">
        <v>111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5" t="s">
        <v>78</v>
      </c>
      <c r="BK145" s="176">
        <f>ROUND(I145*H145,2)</f>
        <v>0</v>
      </c>
      <c r="BL145" s="15" t="s">
        <v>117</v>
      </c>
      <c r="BM145" s="175" t="s">
        <v>194</v>
      </c>
    </row>
    <row r="146" spans="1:65" s="2" customFormat="1" ht="24.15" customHeight="1">
      <c r="A146" s="34"/>
      <c r="B146" s="162"/>
      <c r="C146" s="163" t="s">
        <v>195</v>
      </c>
      <c r="D146" s="163" t="s">
        <v>113</v>
      </c>
      <c r="E146" s="164" t="s">
        <v>196</v>
      </c>
      <c r="F146" s="165" t="s">
        <v>197</v>
      </c>
      <c r="G146" s="166" t="s">
        <v>121</v>
      </c>
      <c r="H146" s="167">
        <v>4</v>
      </c>
      <c r="I146" s="168"/>
      <c r="J146" s="169">
        <f>ROUND(I146*H146,2)</f>
        <v>0</v>
      </c>
      <c r="K146" s="170"/>
      <c r="L146" s="35"/>
      <c r="M146" s="171" t="s">
        <v>1</v>
      </c>
      <c r="N146" s="172" t="s">
        <v>38</v>
      </c>
      <c r="O146" s="73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5" t="s">
        <v>117</v>
      </c>
      <c r="AT146" s="175" t="s">
        <v>113</v>
      </c>
      <c r="AU146" s="175" t="s">
        <v>80</v>
      </c>
      <c r="AY146" s="15" t="s">
        <v>111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5" t="s">
        <v>78</v>
      </c>
      <c r="BK146" s="176">
        <f>ROUND(I146*H146,2)</f>
        <v>0</v>
      </c>
      <c r="BL146" s="15" t="s">
        <v>117</v>
      </c>
      <c r="BM146" s="175" t="s">
        <v>198</v>
      </c>
    </row>
    <row r="147" spans="1:65" s="2" customFormat="1" ht="24.15" customHeight="1">
      <c r="A147" s="34"/>
      <c r="B147" s="162"/>
      <c r="C147" s="163" t="s">
        <v>7</v>
      </c>
      <c r="D147" s="163" t="s">
        <v>113</v>
      </c>
      <c r="E147" s="164" t="s">
        <v>199</v>
      </c>
      <c r="F147" s="165" t="s">
        <v>200</v>
      </c>
      <c r="G147" s="166" t="s">
        <v>121</v>
      </c>
      <c r="H147" s="167">
        <v>4</v>
      </c>
      <c r="I147" s="168"/>
      <c r="J147" s="169">
        <f>ROUND(I147*H147,2)</f>
        <v>0</v>
      </c>
      <c r="K147" s="170"/>
      <c r="L147" s="35"/>
      <c r="M147" s="171" t="s">
        <v>1</v>
      </c>
      <c r="N147" s="172" t="s">
        <v>38</v>
      </c>
      <c r="O147" s="73"/>
      <c r="P147" s="173">
        <f>O147*H147</f>
        <v>0</v>
      </c>
      <c r="Q147" s="173">
        <v>0.00011</v>
      </c>
      <c r="R147" s="173">
        <f>Q147*H147</f>
        <v>0.00044</v>
      </c>
      <c r="S147" s="173">
        <v>0</v>
      </c>
      <c r="T147" s="17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5" t="s">
        <v>117</v>
      </c>
      <c r="AT147" s="175" t="s">
        <v>113</v>
      </c>
      <c r="AU147" s="175" t="s">
        <v>80</v>
      </c>
      <c r="AY147" s="15" t="s">
        <v>111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5" t="s">
        <v>78</v>
      </c>
      <c r="BK147" s="176">
        <f>ROUND(I147*H147,2)</f>
        <v>0</v>
      </c>
      <c r="BL147" s="15" t="s">
        <v>117</v>
      </c>
      <c r="BM147" s="175" t="s">
        <v>201</v>
      </c>
    </row>
    <row r="148" spans="1:65" s="2" customFormat="1" ht="24.15" customHeight="1">
      <c r="A148" s="34"/>
      <c r="B148" s="162"/>
      <c r="C148" s="163" t="s">
        <v>202</v>
      </c>
      <c r="D148" s="163" t="s">
        <v>113</v>
      </c>
      <c r="E148" s="164" t="s">
        <v>203</v>
      </c>
      <c r="F148" s="165" t="s">
        <v>204</v>
      </c>
      <c r="G148" s="166" t="s">
        <v>121</v>
      </c>
      <c r="H148" s="167">
        <v>3.5</v>
      </c>
      <c r="I148" s="168"/>
      <c r="J148" s="169">
        <f>ROUND(I148*H148,2)</f>
        <v>0</v>
      </c>
      <c r="K148" s="170"/>
      <c r="L148" s="35"/>
      <c r="M148" s="171" t="s">
        <v>1</v>
      </c>
      <c r="N148" s="172" t="s">
        <v>38</v>
      </c>
      <c r="O148" s="73"/>
      <c r="P148" s="173">
        <f>O148*H148</f>
        <v>0</v>
      </c>
      <c r="Q148" s="173">
        <v>0.43819</v>
      </c>
      <c r="R148" s="173">
        <f>Q148*H148</f>
        <v>1.533665</v>
      </c>
      <c r="S148" s="173">
        <v>0</v>
      </c>
      <c r="T148" s="17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5" t="s">
        <v>117</v>
      </c>
      <c r="AT148" s="175" t="s">
        <v>113</v>
      </c>
      <c r="AU148" s="175" t="s">
        <v>80</v>
      </c>
      <c r="AY148" s="15" t="s">
        <v>111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5" t="s">
        <v>78</v>
      </c>
      <c r="BK148" s="176">
        <f>ROUND(I148*H148,2)</f>
        <v>0</v>
      </c>
      <c r="BL148" s="15" t="s">
        <v>117</v>
      </c>
      <c r="BM148" s="175" t="s">
        <v>205</v>
      </c>
    </row>
    <row r="149" spans="1:65" s="2" customFormat="1" ht="24.15" customHeight="1">
      <c r="A149" s="34"/>
      <c r="B149" s="162"/>
      <c r="C149" s="177" t="s">
        <v>206</v>
      </c>
      <c r="D149" s="177" t="s">
        <v>149</v>
      </c>
      <c r="E149" s="178" t="s">
        <v>207</v>
      </c>
      <c r="F149" s="179" t="s">
        <v>208</v>
      </c>
      <c r="G149" s="180" t="s">
        <v>121</v>
      </c>
      <c r="H149" s="181">
        <v>3</v>
      </c>
      <c r="I149" s="182"/>
      <c r="J149" s="183">
        <f>ROUND(I149*H149,2)</f>
        <v>0</v>
      </c>
      <c r="K149" s="184"/>
      <c r="L149" s="185"/>
      <c r="M149" s="186" t="s">
        <v>1</v>
      </c>
      <c r="N149" s="187" t="s">
        <v>38</v>
      </c>
      <c r="O149" s="73"/>
      <c r="P149" s="173">
        <f>O149*H149</f>
        <v>0</v>
      </c>
      <c r="Q149" s="173">
        <v>0.30295</v>
      </c>
      <c r="R149" s="173">
        <f>Q149*H149</f>
        <v>0.9088499999999999</v>
      </c>
      <c r="S149" s="173">
        <v>0</v>
      </c>
      <c r="T149" s="17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5" t="s">
        <v>144</v>
      </c>
      <c r="AT149" s="175" t="s">
        <v>149</v>
      </c>
      <c r="AU149" s="175" t="s">
        <v>80</v>
      </c>
      <c r="AY149" s="15" t="s">
        <v>111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5" t="s">
        <v>78</v>
      </c>
      <c r="BK149" s="176">
        <f>ROUND(I149*H149,2)</f>
        <v>0</v>
      </c>
      <c r="BL149" s="15" t="s">
        <v>117</v>
      </c>
      <c r="BM149" s="175" t="s">
        <v>209</v>
      </c>
    </row>
    <row r="150" spans="1:65" s="2" customFormat="1" ht="16.5" customHeight="1">
      <c r="A150" s="34"/>
      <c r="B150" s="162"/>
      <c r="C150" s="177" t="s">
        <v>210</v>
      </c>
      <c r="D150" s="177" t="s">
        <v>149</v>
      </c>
      <c r="E150" s="178" t="s">
        <v>211</v>
      </c>
      <c r="F150" s="179" t="s">
        <v>212</v>
      </c>
      <c r="G150" s="180" t="s">
        <v>169</v>
      </c>
      <c r="H150" s="181">
        <v>1</v>
      </c>
      <c r="I150" s="182"/>
      <c r="J150" s="183">
        <f>ROUND(I150*H150,2)</f>
        <v>0</v>
      </c>
      <c r="K150" s="184"/>
      <c r="L150" s="185"/>
      <c r="M150" s="186" t="s">
        <v>1</v>
      </c>
      <c r="N150" s="187" t="s">
        <v>38</v>
      </c>
      <c r="O150" s="73"/>
      <c r="P150" s="173">
        <f>O150*H150</f>
        <v>0</v>
      </c>
      <c r="Q150" s="173">
        <v>0.347</v>
      </c>
      <c r="R150" s="173">
        <f>Q150*H150</f>
        <v>0.347</v>
      </c>
      <c r="S150" s="173">
        <v>0</v>
      </c>
      <c r="T150" s="17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5" t="s">
        <v>144</v>
      </c>
      <c r="AT150" s="175" t="s">
        <v>149</v>
      </c>
      <c r="AU150" s="175" t="s">
        <v>80</v>
      </c>
      <c r="AY150" s="15" t="s">
        <v>111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5" t="s">
        <v>78</v>
      </c>
      <c r="BK150" s="176">
        <f>ROUND(I150*H150,2)</f>
        <v>0</v>
      </c>
      <c r="BL150" s="15" t="s">
        <v>117</v>
      </c>
      <c r="BM150" s="175" t="s">
        <v>213</v>
      </c>
    </row>
    <row r="151" spans="1:65" s="2" customFormat="1" ht="16.5" customHeight="1">
      <c r="A151" s="34"/>
      <c r="B151" s="162"/>
      <c r="C151" s="163" t="s">
        <v>214</v>
      </c>
      <c r="D151" s="163" t="s">
        <v>113</v>
      </c>
      <c r="E151" s="164" t="s">
        <v>215</v>
      </c>
      <c r="F151" s="165" t="s">
        <v>216</v>
      </c>
      <c r="G151" s="166" t="s">
        <v>217</v>
      </c>
      <c r="H151" s="167">
        <v>1</v>
      </c>
      <c r="I151" s="168"/>
      <c r="J151" s="169">
        <f>ROUND(I151*H151,2)</f>
        <v>0</v>
      </c>
      <c r="K151" s="170"/>
      <c r="L151" s="35"/>
      <c r="M151" s="171" t="s">
        <v>1</v>
      </c>
      <c r="N151" s="172" t="s">
        <v>38</v>
      </c>
      <c r="O151" s="73"/>
      <c r="P151" s="173">
        <f>O151*H151</f>
        <v>0</v>
      </c>
      <c r="Q151" s="173">
        <v>0</v>
      </c>
      <c r="R151" s="173">
        <f>Q151*H151</f>
        <v>0</v>
      </c>
      <c r="S151" s="173">
        <v>0</v>
      </c>
      <c r="T151" s="17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5" t="s">
        <v>117</v>
      </c>
      <c r="AT151" s="175" t="s">
        <v>113</v>
      </c>
      <c r="AU151" s="175" t="s">
        <v>80</v>
      </c>
      <c r="AY151" s="15" t="s">
        <v>111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5" t="s">
        <v>78</v>
      </c>
      <c r="BK151" s="176">
        <f>ROUND(I151*H151,2)</f>
        <v>0</v>
      </c>
      <c r="BL151" s="15" t="s">
        <v>117</v>
      </c>
      <c r="BM151" s="175" t="s">
        <v>218</v>
      </c>
    </row>
    <row r="152" spans="1:63" s="12" customFormat="1" ht="22.8" customHeight="1">
      <c r="A152" s="12"/>
      <c r="B152" s="149"/>
      <c r="C152" s="12"/>
      <c r="D152" s="150" t="s">
        <v>72</v>
      </c>
      <c r="E152" s="160" t="s">
        <v>219</v>
      </c>
      <c r="F152" s="160" t="s">
        <v>220</v>
      </c>
      <c r="G152" s="12"/>
      <c r="H152" s="12"/>
      <c r="I152" s="152"/>
      <c r="J152" s="161">
        <f>BK152</f>
        <v>0</v>
      </c>
      <c r="K152" s="12"/>
      <c r="L152" s="149"/>
      <c r="M152" s="154"/>
      <c r="N152" s="155"/>
      <c r="O152" s="155"/>
      <c r="P152" s="156">
        <f>SUM(P153:P155)</f>
        <v>0</v>
      </c>
      <c r="Q152" s="155"/>
      <c r="R152" s="156">
        <f>SUM(R153:R155)</f>
        <v>0</v>
      </c>
      <c r="S152" s="155"/>
      <c r="T152" s="157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0" t="s">
        <v>78</v>
      </c>
      <c r="AT152" s="158" t="s">
        <v>72</v>
      </c>
      <c r="AU152" s="158" t="s">
        <v>78</v>
      </c>
      <c r="AY152" s="150" t="s">
        <v>111</v>
      </c>
      <c r="BK152" s="159">
        <f>SUM(BK153:BK155)</f>
        <v>0</v>
      </c>
    </row>
    <row r="153" spans="1:65" s="2" customFormat="1" ht="24.15" customHeight="1">
      <c r="A153" s="34"/>
      <c r="B153" s="162"/>
      <c r="C153" s="163" t="s">
        <v>221</v>
      </c>
      <c r="D153" s="163" t="s">
        <v>113</v>
      </c>
      <c r="E153" s="164" t="s">
        <v>222</v>
      </c>
      <c r="F153" s="165" t="s">
        <v>223</v>
      </c>
      <c r="G153" s="166" t="s">
        <v>224</v>
      </c>
      <c r="H153" s="167">
        <v>390</v>
      </c>
      <c r="I153" s="168"/>
      <c r="J153" s="169">
        <f>ROUND(I153*H153,2)</f>
        <v>0</v>
      </c>
      <c r="K153" s="170"/>
      <c r="L153" s="35"/>
      <c r="M153" s="171" t="s">
        <v>1</v>
      </c>
      <c r="N153" s="172" t="s">
        <v>38</v>
      </c>
      <c r="O153" s="73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5" t="s">
        <v>117</v>
      </c>
      <c r="AT153" s="175" t="s">
        <v>113</v>
      </c>
      <c r="AU153" s="175" t="s">
        <v>80</v>
      </c>
      <c r="AY153" s="15" t="s">
        <v>111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5" t="s">
        <v>78</v>
      </c>
      <c r="BK153" s="176">
        <f>ROUND(I153*H153,2)</f>
        <v>0</v>
      </c>
      <c r="BL153" s="15" t="s">
        <v>117</v>
      </c>
      <c r="BM153" s="175" t="s">
        <v>225</v>
      </c>
    </row>
    <row r="154" spans="1:65" s="2" customFormat="1" ht="24.15" customHeight="1">
      <c r="A154" s="34"/>
      <c r="B154" s="162"/>
      <c r="C154" s="163" t="s">
        <v>226</v>
      </c>
      <c r="D154" s="163" t="s">
        <v>113</v>
      </c>
      <c r="E154" s="164" t="s">
        <v>227</v>
      </c>
      <c r="F154" s="165" t="s">
        <v>228</v>
      </c>
      <c r="G154" s="166" t="s">
        <v>224</v>
      </c>
      <c r="H154" s="167">
        <v>390</v>
      </c>
      <c r="I154" s="168"/>
      <c r="J154" s="169">
        <f>ROUND(I154*H154,2)</f>
        <v>0</v>
      </c>
      <c r="K154" s="170"/>
      <c r="L154" s="35"/>
      <c r="M154" s="171" t="s">
        <v>1</v>
      </c>
      <c r="N154" s="172" t="s">
        <v>38</v>
      </c>
      <c r="O154" s="73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5" t="s">
        <v>117</v>
      </c>
      <c r="AT154" s="175" t="s">
        <v>113</v>
      </c>
      <c r="AU154" s="175" t="s">
        <v>80</v>
      </c>
      <c r="AY154" s="15" t="s">
        <v>111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5" t="s">
        <v>78</v>
      </c>
      <c r="BK154" s="176">
        <f>ROUND(I154*H154,2)</f>
        <v>0</v>
      </c>
      <c r="BL154" s="15" t="s">
        <v>117</v>
      </c>
      <c r="BM154" s="175" t="s">
        <v>229</v>
      </c>
    </row>
    <row r="155" spans="1:65" s="2" customFormat="1" ht="24.15" customHeight="1">
      <c r="A155" s="34"/>
      <c r="B155" s="162"/>
      <c r="C155" s="163" t="s">
        <v>230</v>
      </c>
      <c r="D155" s="163" t="s">
        <v>113</v>
      </c>
      <c r="E155" s="164" t="s">
        <v>231</v>
      </c>
      <c r="F155" s="165" t="s">
        <v>232</v>
      </c>
      <c r="G155" s="166" t="s">
        <v>224</v>
      </c>
      <c r="H155" s="167">
        <v>390</v>
      </c>
      <c r="I155" s="168"/>
      <c r="J155" s="169">
        <f>ROUND(I155*H155,2)</f>
        <v>0</v>
      </c>
      <c r="K155" s="170"/>
      <c r="L155" s="35"/>
      <c r="M155" s="171" t="s">
        <v>1</v>
      </c>
      <c r="N155" s="172" t="s">
        <v>38</v>
      </c>
      <c r="O155" s="73"/>
      <c r="P155" s="173">
        <f>O155*H155</f>
        <v>0</v>
      </c>
      <c r="Q155" s="173">
        <v>0</v>
      </c>
      <c r="R155" s="173">
        <f>Q155*H155</f>
        <v>0</v>
      </c>
      <c r="S155" s="173">
        <v>0</v>
      </c>
      <c r="T155" s="17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5" t="s">
        <v>117</v>
      </c>
      <c r="AT155" s="175" t="s">
        <v>113</v>
      </c>
      <c r="AU155" s="175" t="s">
        <v>80</v>
      </c>
      <c r="AY155" s="15" t="s">
        <v>111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5" t="s">
        <v>78</v>
      </c>
      <c r="BK155" s="176">
        <f>ROUND(I155*H155,2)</f>
        <v>0</v>
      </c>
      <c r="BL155" s="15" t="s">
        <v>117</v>
      </c>
      <c r="BM155" s="175" t="s">
        <v>233</v>
      </c>
    </row>
    <row r="156" spans="1:63" s="12" customFormat="1" ht="25.9" customHeight="1">
      <c r="A156" s="12"/>
      <c r="B156" s="149"/>
      <c r="C156" s="12"/>
      <c r="D156" s="150" t="s">
        <v>72</v>
      </c>
      <c r="E156" s="151" t="s">
        <v>234</v>
      </c>
      <c r="F156" s="151" t="s">
        <v>235</v>
      </c>
      <c r="G156" s="12"/>
      <c r="H156" s="12"/>
      <c r="I156" s="152"/>
      <c r="J156" s="153">
        <f>BK156</f>
        <v>0</v>
      </c>
      <c r="K156" s="12"/>
      <c r="L156" s="149"/>
      <c r="M156" s="154"/>
      <c r="N156" s="155"/>
      <c r="O156" s="155"/>
      <c r="P156" s="156">
        <f>P157+P159</f>
        <v>0</v>
      </c>
      <c r="Q156" s="155"/>
      <c r="R156" s="156">
        <f>R157+R159</f>
        <v>0.02772</v>
      </c>
      <c r="S156" s="155"/>
      <c r="T156" s="157">
        <f>T157+T159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0" t="s">
        <v>131</v>
      </c>
      <c r="AT156" s="158" t="s">
        <v>72</v>
      </c>
      <c r="AU156" s="158" t="s">
        <v>73</v>
      </c>
      <c r="AY156" s="150" t="s">
        <v>111</v>
      </c>
      <c r="BK156" s="159">
        <f>BK157+BK159</f>
        <v>0</v>
      </c>
    </row>
    <row r="157" spans="1:63" s="12" customFormat="1" ht="22.8" customHeight="1">
      <c r="A157" s="12"/>
      <c r="B157" s="149"/>
      <c r="C157" s="12"/>
      <c r="D157" s="150" t="s">
        <v>72</v>
      </c>
      <c r="E157" s="160" t="s">
        <v>236</v>
      </c>
      <c r="F157" s="160" t="s">
        <v>237</v>
      </c>
      <c r="G157" s="12"/>
      <c r="H157" s="12"/>
      <c r="I157" s="152"/>
      <c r="J157" s="161">
        <f>BK157</f>
        <v>0</v>
      </c>
      <c r="K157" s="12"/>
      <c r="L157" s="149"/>
      <c r="M157" s="154"/>
      <c r="N157" s="155"/>
      <c r="O157" s="155"/>
      <c r="P157" s="156">
        <f>P158</f>
        <v>0</v>
      </c>
      <c r="Q157" s="155"/>
      <c r="R157" s="156">
        <f>R158</f>
        <v>0</v>
      </c>
      <c r="S157" s="155"/>
      <c r="T157" s="157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0" t="s">
        <v>131</v>
      </c>
      <c r="AT157" s="158" t="s">
        <v>72</v>
      </c>
      <c r="AU157" s="158" t="s">
        <v>78</v>
      </c>
      <c r="AY157" s="150" t="s">
        <v>111</v>
      </c>
      <c r="BK157" s="159">
        <f>BK158</f>
        <v>0</v>
      </c>
    </row>
    <row r="158" spans="1:65" s="2" customFormat="1" ht="16.5" customHeight="1">
      <c r="A158" s="34"/>
      <c r="B158" s="162"/>
      <c r="C158" s="163" t="s">
        <v>238</v>
      </c>
      <c r="D158" s="163" t="s">
        <v>113</v>
      </c>
      <c r="E158" s="164" t="s">
        <v>239</v>
      </c>
      <c r="F158" s="165" t="s">
        <v>237</v>
      </c>
      <c r="G158" s="166" t="s">
        <v>240</v>
      </c>
      <c r="H158" s="167">
        <v>1</v>
      </c>
      <c r="I158" s="168"/>
      <c r="J158" s="169">
        <f>ROUND(I158*H158,2)</f>
        <v>0</v>
      </c>
      <c r="K158" s="170"/>
      <c r="L158" s="35"/>
      <c r="M158" s="171" t="s">
        <v>1</v>
      </c>
      <c r="N158" s="172" t="s">
        <v>38</v>
      </c>
      <c r="O158" s="73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5" t="s">
        <v>241</v>
      </c>
      <c r="AT158" s="175" t="s">
        <v>113</v>
      </c>
      <c r="AU158" s="175" t="s">
        <v>80</v>
      </c>
      <c r="AY158" s="15" t="s">
        <v>111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5" t="s">
        <v>78</v>
      </c>
      <c r="BK158" s="176">
        <f>ROUND(I158*H158,2)</f>
        <v>0</v>
      </c>
      <c r="BL158" s="15" t="s">
        <v>241</v>
      </c>
      <c r="BM158" s="175" t="s">
        <v>242</v>
      </c>
    </row>
    <row r="159" spans="1:63" s="12" customFormat="1" ht="22.8" customHeight="1">
      <c r="A159" s="12"/>
      <c r="B159" s="149"/>
      <c r="C159" s="12"/>
      <c r="D159" s="150" t="s">
        <v>72</v>
      </c>
      <c r="E159" s="160" t="s">
        <v>243</v>
      </c>
      <c r="F159" s="160" t="s">
        <v>244</v>
      </c>
      <c r="G159" s="12"/>
      <c r="H159" s="12"/>
      <c r="I159" s="152"/>
      <c r="J159" s="161">
        <f>BK159</f>
        <v>0</v>
      </c>
      <c r="K159" s="12"/>
      <c r="L159" s="149"/>
      <c r="M159" s="154"/>
      <c r="N159" s="155"/>
      <c r="O159" s="155"/>
      <c r="P159" s="156">
        <f>SUM(P160:P162)</f>
        <v>0</v>
      </c>
      <c r="Q159" s="155"/>
      <c r="R159" s="156">
        <f>SUM(R160:R162)</f>
        <v>0.02772</v>
      </c>
      <c r="S159" s="155"/>
      <c r="T159" s="157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0" t="s">
        <v>131</v>
      </c>
      <c r="AT159" s="158" t="s">
        <v>72</v>
      </c>
      <c r="AU159" s="158" t="s">
        <v>78</v>
      </c>
      <c r="AY159" s="150" t="s">
        <v>111</v>
      </c>
      <c r="BK159" s="159">
        <f>SUM(BK160:BK162)</f>
        <v>0</v>
      </c>
    </row>
    <row r="160" spans="1:65" s="2" customFormat="1" ht="16.5" customHeight="1">
      <c r="A160" s="34"/>
      <c r="B160" s="162"/>
      <c r="C160" s="163" t="s">
        <v>245</v>
      </c>
      <c r="D160" s="163" t="s">
        <v>113</v>
      </c>
      <c r="E160" s="164" t="s">
        <v>246</v>
      </c>
      <c r="F160" s="165" t="s">
        <v>247</v>
      </c>
      <c r="G160" s="166" t="s">
        <v>240</v>
      </c>
      <c r="H160" s="167">
        <v>1</v>
      </c>
      <c r="I160" s="168"/>
      <c r="J160" s="169">
        <f>ROUND(I160*H160,2)</f>
        <v>0</v>
      </c>
      <c r="K160" s="170"/>
      <c r="L160" s="35"/>
      <c r="M160" s="171" t="s">
        <v>1</v>
      </c>
      <c r="N160" s="172" t="s">
        <v>38</v>
      </c>
      <c r="O160" s="73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5" t="s">
        <v>241</v>
      </c>
      <c r="AT160" s="175" t="s">
        <v>113</v>
      </c>
      <c r="AU160" s="175" t="s">
        <v>80</v>
      </c>
      <c r="AY160" s="15" t="s">
        <v>111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5" t="s">
        <v>78</v>
      </c>
      <c r="BK160" s="176">
        <f>ROUND(I160*H160,2)</f>
        <v>0</v>
      </c>
      <c r="BL160" s="15" t="s">
        <v>241</v>
      </c>
      <c r="BM160" s="175" t="s">
        <v>248</v>
      </c>
    </row>
    <row r="161" spans="1:65" s="2" customFormat="1" ht="16.5" customHeight="1">
      <c r="A161" s="34"/>
      <c r="B161" s="162"/>
      <c r="C161" s="163" t="s">
        <v>249</v>
      </c>
      <c r="D161" s="163" t="s">
        <v>113</v>
      </c>
      <c r="E161" s="164" t="s">
        <v>250</v>
      </c>
      <c r="F161" s="165" t="s">
        <v>251</v>
      </c>
      <c r="G161" s="166" t="s">
        <v>116</v>
      </c>
      <c r="H161" s="167">
        <v>2</v>
      </c>
      <c r="I161" s="168"/>
      <c r="J161" s="169">
        <f>ROUND(I161*H161,2)</f>
        <v>0</v>
      </c>
      <c r="K161" s="170"/>
      <c r="L161" s="35"/>
      <c r="M161" s="171" t="s">
        <v>1</v>
      </c>
      <c r="N161" s="172" t="s">
        <v>38</v>
      </c>
      <c r="O161" s="73"/>
      <c r="P161" s="173">
        <f>O161*H161</f>
        <v>0</v>
      </c>
      <c r="Q161" s="173">
        <v>0.01386</v>
      </c>
      <c r="R161" s="173">
        <f>Q161*H161</f>
        <v>0.02772</v>
      </c>
      <c r="S161" s="173">
        <v>0</v>
      </c>
      <c r="T161" s="17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5" t="s">
        <v>117</v>
      </c>
      <c r="AT161" s="175" t="s">
        <v>113</v>
      </c>
      <c r="AU161" s="175" t="s">
        <v>80</v>
      </c>
      <c r="AY161" s="15" t="s">
        <v>111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5" t="s">
        <v>78</v>
      </c>
      <c r="BK161" s="176">
        <f>ROUND(I161*H161,2)</f>
        <v>0</v>
      </c>
      <c r="BL161" s="15" t="s">
        <v>117</v>
      </c>
      <c r="BM161" s="175" t="s">
        <v>252</v>
      </c>
    </row>
    <row r="162" spans="1:65" s="2" customFormat="1" ht="16.5" customHeight="1">
      <c r="A162" s="34"/>
      <c r="B162" s="162"/>
      <c r="C162" s="163" t="s">
        <v>253</v>
      </c>
      <c r="D162" s="163" t="s">
        <v>113</v>
      </c>
      <c r="E162" s="164" t="s">
        <v>254</v>
      </c>
      <c r="F162" s="165" t="s">
        <v>255</v>
      </c>
      <c r="G162" s="166" t="s">
        <v>256</v>
      </c>
      <c r="H162" s="167">
        <v>1</v>
      </c>
      <c r="I162" s="168"/>
      <c r="J162" s="169">
        <f>ROUND(I162*H162,2)</f>
        <v>0</v>
      </c>
      <c r="K162" s="170"/>
      <c r="L162" s="35"/>
      <c r="M162" s="188" t="s">
        <v>1</v>
      </c>
      <c r="N162" s="189" t="s">
        <v>38</v>
      </c>
      <c r="O162" s="190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5" t="s">
        <v>117</v>
      </c>
      <c r="AT162" s="175" t="s">
        <v>113</v>
      </c>
      <c r="AU162" s="175" t="s">
        <v>80</v>
      </c>
      <c r="AY162" s="15" t="s">
        <v>111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5" t="s">
        <v>78</v>
      </c>
      <c r="BK162" s="176">
        <f>ROUND(I162*H162,2)</f>
        <v>0</v>
      </c>
      <c r="BL162" s="15" t="s">
        <v>117</v>
      </c>
      <c r="BM162" s="175" t="s">
        <v>257</v>
      </c>
    </row>
    <row r="163" spans="1:31" s="2" customFormat="1" ht="6.95" customHeight="1">
      <c r="A163" s="34"/>
      <c r="B163" s="56"/>
      <c r="C163" s="57"/>
      <c r="D163" s="57"/>
      <c r="E163" s="57"/>
      <c r="F163" s="57"/>
      <c r="G163" s="57"/>
      <c r="H163" s="57"/>
      <c r="I163" s="57"/>
      <c r="J163" s="57"/>
      <c r="K163" s="57"/>
      <c r="L163" s="35"/>
      <c r="M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</row>
  </sheetData>
  <autoFilter ref="C120:K162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2024-01-27T15:39:44Z</dcterms:created>
  <dcterms:modified xsi:type="dcterms:W3CDTF">2024-01-27T15:39:46Z</dcterms:modified>
  <cp:category/>
  <cp:version/>
  <cp:contentType/>
  <cp:contentStatus/>
</cp:coreProperties>
</file>