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90 - Ke Kálku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'2390 - Ke Kálku'!$C$123:$K$212</definedName>
    <definedName name="_xlnm.Print_Area" localSheetId="1">'2390 - Ke Kálku'!$C$4:$J$76,'2390 - Ke Kálku'!$C$82:$J$107,'2390 - Ke Kálku'!$C$113:$J$212</definedName>
    <definedName name="_xlnm.Print_Titles" localSheetId="1">'2390 - Ke Kálku'!$123:$123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T208"/>
  <c r="R209"/>
  <c r="R208"/>
  <c r="P209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20"/>
  <c r="F118"/>
  <c r="E116"/>
  <c r="F89"/>
  <c r="F87"/>
  <c r="E85"/>
  <c r="J22"/>
  <c r="E22"/>
  <c r="J121"/>
  <c r="J21"/>
  <c r="J19"/>
  <c r="E19"/>
  <c r="J120"/>
  <c r="J18"/>
  <c r="J16"/>
  <c r="E16"/>
  <c r="F90"/>
  <c r="J15"/>
  <c r="J10"/>
  <c r="J118"/>
  <c i="1" r="L90"/>
  <c r="AM90"/>
  <c r="AM89"/>
  <c r="L89"/>
  <c r="AM87"/>
  <c r="L87"/>
  <c r="L85"/>
  <c r="L84"/>
  <c i="2" r="J203"/>
  <c r="BK202"/>
  <c r="J202"/>
  <c r="J144"/>
  <c r="J212"/>
  <c r="J211"/>
  <c r="BK209"/>
  <c r="BK207"/>
  <c r="BK206"/>
  <c r="BK201"/>
  <c r="BK200"/>
  <c r="BK199"/>
  <c r="BK195"/>
  <c r="BK193"/>
  <c r="BK190"/>
  <c r="BK188"/>
  <c r="BK186"/>
  <c r="BK185"/>
  <c r="BK184"/>
  <c r="BK181"/>
  <c r="J181"/>
  <c r="BK175"/>
  <c r="BK174"/>
  <c r="J169"/>
  <c r="J167"/>
  <c r="BK162"/>
  <c r="BK158"/>
  <c r="J156"/>
  <c r="J152"/>
  <c r="J148"/>
  <c r="BK144"/>
  <c r="BK135"/>
  <c r="BK129"/>
  <c r="J204"/>
  <c r="BK203"/>
  <c r="J177"/>
  <c r="J141"/>
  <c r="J137"/>
  <c i="1" r="AS94"/>
  <c i="2" r="BK212"/>
  <c r="J175"/>
  <c r="BK172"/>
  <c r="BK167"/>
  <c r="J162"/>
  <c r="J158"/>
  <c r="BK150"/>
  <c r="BK146"/>
  <c r="BK139"/>
  <c r="J135"/>
  <c r="BK131"/>
  <c r="J127"/>
  <c r="BK152"/>
  <c r="BK211"/>
  <c r="J209"/>
  <c r="J207"/>
  <c r="J206"/>
  <c r="J201"/>
  <c r="J200"/>
  <c r="J199"/>
  <c r="J195"/>
  <c r="J193"/>
  <c r="J190"/>
  <c r="J188"/>
  <c r="J186"/>
  <c r="J185"/>
  <c r="J184"/>
  <c r="BK179"/>
  <c r="J172"/>
  <c r="BK164"/>
  <c r="J160"/>
  <c r="BK154"/>
  <c r="J150"/>
  <c r="J146"/>
  <c r="BK137"/>
  <c r="BK133"/>
  <c r="BK127"/>
  <c r="BK204"/>
  <c r="J179"/>
  <c r="J154"/>
  <c r="J139"/>
  <c r="J131"/>
  <c r="BK177"/>
  <c r="J174"/>
  <c r="BK169"/>
  <c r="J164"/>
  <c r="BK160"/>
  <c r="BK156"/>
  <c r="BK148"/>
  <c r="BK141"/>
  <c r="J133"/>
  <c r="J129"/>
  <c l="1" r="R126"/>
  <c r="T143"/>
  <c r="BK171"/>
  <c r="J171"/>
  <c r="J99"/>
  <c r="BK183"/>
  <c r="J183"/>
  <c r="J100"/>
  <c r="T183"/>
  <c r="R198"/>
  <c r="T205"/>
  <c r="P126"/>
  <c r="P143"/>
  <c r="P166"/>
  <c r="T166"/>
  <c r="T171"/>
  <c r="R192"/>
  <c r="BK198"/>
  <c r="BK205"/>
  <c r="J205"/>
  <c r="J104"/>
  <c r="P210"/>
  <c r="BK126"/>
  <c r="BK143"/>
  <c r="J143"/>
  <c r="J97"/>
  <c r="BK166"/>
  <c r="J166"/>
  <c r="J98"/>
  <c r="R171"/>
  <c r="R183"/>
  <c r="P192"/>
  <c r="T198"/>
  <c r="P205"/>
  <c r="BK210"/>
  <c r="J210"/>
  <c r="J106"/>
  <c r="R210"/>
  <c r="T126"/>
  <c r="R143"/>
  <c r="R166"/>
  <c r="P171"/>
  <c r="P183"/>
  <c r="BK192"/>
  <c r="J192"/>
  <c r="J101"/>
  <c r="T192"/>
  <c r="P198"/>
  <c r="P197"/>
  <c r="R205"/>
  <c r="T210"/>
  <c r="BK208"/>
  <c r="J208"/>
  <c r="J105"/>
  <c r="J89"/>
  <c r="J90"/>
  <c r="BE158"/>
  <c r="BE164"/>
  <c r="BE167"/>
  <c r="BE212"/>
  <c r="J87"/>
  <c r="F121"/>
  <c r="BE127"/>
  <c r="BE137"/>
  <c r="BE148"/>
  <c r="BE152"/>
  <c r="BE203"/>
  <c r="BE204"/>
  <c r="BE133"/>
  <c r="BE141"/>
  <c r="BE156"/>
  <c r="BE160"/>
  <c r="BE162"/>
  <c r="BE169"/>
  <c r="BE172"/>
  <c r="BE174"/>
  <c r="BE175"/>
  <c r="BE177"/>
  <c r="BE179"/>
  <c r="BE181"/>
  <c r="BE184"/>
  <c r="BE185"/>
  <c r="BE186"/>
  <c r="BE188"/>
  <c r="BE190"/>
  <c r="BE193"/>
  <c r="BE195"/>
  <c r="BE199"/>
  <c r="BE200"/>
  <c r="BE201"/>
  <c r="BE206"/>
  <c r="BE207"/>
  <c r="BE209"/>
  <c r="BE211"/>
  <c r="BE129"/>
  <c r="BE131"/>
  <c r="BE135"/>
  <c r="BE139"/>
  <c r="BE144"/>
  <c r="BE146"/>
  <c r="BE150"/>
  <c r="BE154"/>
  <c r="BE202"/>
  <c r="J32"/>
  <c i="1" r="AW95"/>
  <c i="2" r="F34"/>
  <c i="1" r="BC95"/>
  <c r="BC94"/>
  <c r="W32"/>
  <c i="2" r="F33"/>
  <c i="1" r="BB95"/>
  <c r="BB94"/>
  <c r="AX94"/>
  <c i="2" r="F32"/>
  <c i="1" r="BA95"/>
  <c r="BA94"/>
  <c r="AW94"/>
  <c r="AK30"/>
  <c i="2" r="F35"/>
  <c i="1" r="BD95"/>
  <c r="BD94"/>
  <c r="W33"/>
  <c i="2" l="1" r="T125"/>
  <c r="BK125"/>
  <c r="R197"/>
  <c r="BK197"/>
  <c r="J197"/>
  <c r="J102"/>
  <c r="P125"/>
  <c r="P124"/>
  <c i="1" r="AU95"/>
  <c i="2" r="T197"/>
  <c r="R125"/>
  <c r="R124"/>
  <c r="J198"/>
  <c r="J103"/>
  <c r="J126"/>
  <c r="J96"/>
  <c i="1" r="AU94"/>
  <c r="AY94"/>
  <c i="2" r="F31"/>
  <c i="1" r="AZ95"/>
  <c r="AZ94"/>
  <c r="W29"/>
  <c r="W30"/>
  <c r="W31"/>
  <c i="2" r="J31"/>
  <c i="1" r="AV95"/>
  <c r="AT95"/>
  <c i="2" l="1" r="BK124"/>
  <c r="J124"/>
  <c r="J94"/>
  <c r="T124"/>
  <c r="J125"/>
  <c r="J95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<sst xmlns="http://schemas.openxmlformats.org/spreadsheetml/2006/main">
  <si>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</si>
  <si>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</si>
  <si>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</si>
  <si>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</si>
  <si>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{215371ba-7e6e-4c4e-922b-1f6609cc9a8f}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</si>
  <si>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</si>
  <si>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</si>
  <si>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</si>
  <si>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</si>
  <si>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</si>
  <si>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</si>
  <si>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</si>
  <si>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</si>
  <si>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</si>
  <si>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2390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</si>
  <si>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</si>
  <si>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</si>
  <si>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Ke Kálku</t>
  </si>
  <si>
    <t>KSO:</t>
  </si>
  <si>
    <t>CC-CZ:</t>
  </si>
  <si>
    <t>Místo:</t>
  </si>
  <si>
    <t>Praha</t>
  </si>
  <si>
    <t>Datum:</t>
  </si>
  <si>
    <t>15. 7. 2023</t>
  </si>
  <si>
    <t>Zadavatel:</t>
  </si>
  <si>
    <t>IČ:</t>
  </si>
  <si>
    <t>MČ Praha 12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</si>
  <si>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</si>
  <si>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</si>
  <si>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</si>
  <si>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</si>
  <si>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</si>
  <si>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</si>
  <si>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</si>
  <si>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</si>
  <si>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</si>
  <si>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</si>
  <si>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</si>
  <si>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</si>
  <si>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</si>
  <si>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</si>
  <si>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</si>
  <si>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</si>
  <si>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</si>
  <si>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</si>
  <si>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</si>
  <si>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</si>
  <si>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</si>
  <si>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</si>
  <si>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</si>
  <si>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</si>
  <si>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</si>
  <si>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</si>
  <si>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</si>
  <si>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</si>
  <si>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</si>
  <si>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</si>
  <si>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</si>
  <si>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</si>
  <si>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</si>
  <si>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</si>
  <si>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</si>
  <si>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</si>
  <si>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</si>
  <si>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</si>
  <si>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</si>
  <si>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</si>
  <si>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</si>
  <si>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</si>
  <si>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</si>
  <si>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</si>
  <si>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</si>
  <si>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</si>
  <si>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</si>
  <si>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</si>
  <si>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</si>
  <si>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</si>
  <si>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</si>
  <si>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</si>
  <si>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</si>
  <si>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</si>
  <si>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</si>
  <si>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</si>
  <si>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</si>
  <si>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</si>
  <si>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</si>
  <si>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</si>
  <si>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</si>
  <si>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</si>
  <si>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</si>
  <si>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</si>
  <si>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</si>
  <si>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</si>
  <si>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</si>
  <si>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</si>
  <si>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</si>
  <si>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</si>
  <si>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</si>
  <si>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</si>
  <si>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</si>
  <si>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</si>
  <si>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</si>
  <si>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</si>
  <si>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</si>
  <si>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</si>
  <si>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</si>
  <si>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</si>
  <si>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</si>
  <si>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</si>
  <si>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</si>
  <si>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</si>
  <si>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</si>
  <si>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</si>
  <si>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</si>
  <si>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</si>
  <si>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</si>
  <si>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</si>
  <si>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</si>
  <si>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</si>
  <si>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</si>
  <si>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</si>
  <si>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</si>
  <si>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</si>
  <si>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519588332</t>
  </si>
  <si>
    <t>VV</t>
  </si>
  <si>
    <t>30</t>
  </si>
  <si>
    <t>113107113</t>
  </si>
  <si>
    <t>Odstranění podkladu z kameniva těženého tl přes 200 do 300 mm ručně</t>
  </si>
  <si>
    <t>1990392700</t>
  </si>
  <si>
    <t>1860</t>
  </si>
  <si>
    <t>3</t>
  </si>
  <si>
    <t>113107141</t>
  </si>
  <si>
    <t>Odstranění podkladu živičného tl 50 mm ručně</t>
  </si>
  <si>
    <t>1947286174</t>
  </si>
  <si>
    <t>40</t>
  </si>
  <si>
    <t>113107432</t>
  </si>
  <si>
    <t>Odstranění podkladu z betonu prostého tl přes 150 do 300 mm při překopech strojně pl do 15 m2</t>
  </si>
  <si>
    <t>-2071797528</t>
  </si>
  <si>
    <t>1600*0,25</t>
  </si>
  <si>
    <t>5</t>
  </si>
  <si>
    <t>113201112</t>
  </si>
  <si>
    <t>Vytrhání obrub silničních ležatých</t>
  </si>
  <si>
    <t>m</t>
  </si>
  <si>
    <t>-485578945</t>
  </si>
  <si>
    <t>700</t>
  </si>
  <si>
    <t>6</t>
  </si>
  <si>
    <t>129001101</t>
  </si>
  <si>
    <t>Příplatek za ztížení odkopávky nebo prokopávky v blízkosti inženýrských sítí</t>
  </si>
  <si>
    <t>m3</t>
  </si>
  <si>
    <t>78874668</t>
  </si>
  <si>
    <t>410</t>
  </si>
  <si>
    <t>7</t>
  </si>
  <si>
    <t>132351104</t>
  </si>
  <si>
    <t>Hloubení rýh nezapažených š do 800 mm v hornině třídy těžitelnosti II skupiny 4 objem přes 100 m3 strojně</t>
  </si>
  <si>
    <t>-855846312</t>
  </si>
  <si>
    <t>(760+60)*2*0,5*0,5</t>
  </si>
  <si>
    <t>8</t>
  </si>
  <si>
    <t>181102302</t>
  </si>
  <si>
    <t>Úprava pláně v zářezech se zhutněním</t>
  </si>
  <si>
    <t>1633036040</t>
  </si>
  <si>
    <t>1600+140+120</t>
  </si>
  <si>
    <t>Komunikace pozemní</t>
  </si>
  <si>
    <t>9</t>
  </si>
  <si>
    <t>564851111</t>
  </si>
  <si>
    <t>Podklad ze štěrkodrtě ŠD tl 150 mm</t>
  </si>
  <si>
    <t>1511630578</t>
  </si>
  <si>
    <t>120</t>
  </si>
  <si>
    <t>10</t>
  </si>
  <si>
    <t>564851114</t>
  </si>
  <si>
    <t>Podklad ze štěrkodrtě ŠD tl 180 mm</t>
  </si>
  <si>
    <t>-2086682012</t>
  </si>
  <si>
    <t>120+140+1600</t>
  </si>
  <si>
    <t>11</t>
  </si>
  <si>
    <t>567122111</t>
  </si>
  <si>
    <t>Podklad ze směsi stmelené cementem SC C 8/10 (KSC I) tl 120 mm</t>
  </si>
  <si>
    <t>1788889998</t>
  </si>
  <si>
    <t>140+1600</t>
  </si>
  <si>
    <t>12</t>
  </si>
  <si>
    <t>57319111x</t>
  </si>
  <si>
    <t>Postřik infiltrační v množství 0,3 kg/m2</t>
  </si>
  <si>
    <t>701546380</t>
  </si>
  <si>
    <t>1600</t>
  </si>
  <si>
    <t>13</t>
  </si>
  <si>
    <t>57321110x</t>
  </si>
  <si>
    <t>Postřik spojovací z modif. asfaltu v množství 0,20 kg/m2</t>
  </si>
  <si>
    <t>936907012</t>
  </si>
  <si>
    <t>14</t>
  </si>
  <si>
    <t>577134131</t>
  </si>
  <si>
    <t>Asfaltový beton vrstva obrusná ACO 11 (ABS) tř. I tl 40 mm š do 3 m z modifikovaného asfaltu</t>
  </si>
  <si>
    <t>-1749758409</t>
  </si>
  <si>
    <t>577155132</t>
  </si>
  <si>
    <t>Asfaltový beton vrstva ložní ACL 16 (ABH) tl 60 mm š do 3 m z modifikovaného asfaltu</t>
  </si>
  <si>
    <t>1234155973</t>
  </si>
  <si>
    <t>16</t>
  </si>
  <si>
    <t>596212212</t>
  </si>
  <si>
    <t>Kladení zámkové dlažby pozemních komunikací tl 80 mm skupiny A pl do 300 m2</t>
  </si>
  <si>
    <t>768361664</t>
  </si>
  <si>
    <t>140</t>
  </si>
  <si>
    <t>17</t>
  </si>
  <si>
    <t>M</t>
  </si>
  <si>
    <t>592451220</t>
  </si>
  <si>
    <t>dlažba zámková 8 cm šedá</t>
  </si>
  <si>
    <t>-383369668</t>
  </si>
  <si>
    <t>18</t>
  </si>
  <si>
    <t>596411111</t>
  </si>
  <si>
    <t>Kladení dlažby zasakovacíí tl 80 mm pl do 50 m2</t>
  </si>
  <si>
    <t>1634599091</t>
  </si>
  <si>
    <t>19</t>
  </si>
  <si>
    <t>5924601x</t>
  </si>
  <si>
    <t>dlažba zasakovací</t>
  </si>
  <si>
    <t>434198760</t>
  </si>
  <si>
    <t>Trubní vedení</t>
  </si>
  <si>
    <t>20</t>
  </si>
  <si>
    <t>899331111</t>
  </si>
  <si>
    <t>Výšková úprava uličního vstupu nebo vpusti do 200 mm zvýšením poklopu</t>
  </si>
  <si>
    <t>kus</t>
  </si>
  <si>
    <t>-1242157302</t>
  </si>
  <si>
    <t>899431111</t>
  </si>
  <si>
    <t xml:space="preserve">Výšková úprava uličního vstupu nebo vpust  šoupěte nebo hydrantu  </t>
  </si>
  <si>
    <t>-867548040</t>
  </si>
  <si>
    <t>Ostatní konstrukce a práce-bourání</t>
  </si>
  <si>
    <t>22</t>
  </si>
  <si>
    <t>916131213</t>
  </si>
  <si>
    <t>Osazení silničního obrubníku betonového stojatého s boční opěrou do lože z betonu prostého</t>
  </si>
  <si>
    <t>-520368139</t>
  </si>
  <si>
    <t>760+60</t>
  </si>
  <si>
    <t>23</t>
  </si>
  <si>
    <t>592174600</t>
  </si>
  <si>
    <t>obrubník betonový chodníkový ABO 2-15 100x15x25 cm</t>
  </si>
  <si>
    <t>1711027377</t>
  </si>
  <si>
    <t>24</t>
  </si>
  <si>
    <t>916231213</t>
  </si>
  <si>
    <t>Osazení chodníkového obrubníku betonového stojatého s boční opěrou do lože z betonu prostého</t>
  </si>
  <si>
    <t>1414050126</t>
  </si>
  <si>
    <t>75</t>
  </si>
  <si>
    <t>25</t>
  </si>
  <si>
    <t>59217001</t>
  </si>
  <si>
    <t>obrubník betonový zahradní 1000x50x250mm</t>
  </si>
  <si>
    <t>-1919542584</t>
  </si>
  <si>
    <t>75*1,02 'Přepočtené koeficientem množství</t>
  </si>
  <si>
    <t>26</t>
  </si>
  <si>
    <t>919112213</t>
  </si>
  <si>
    <t>Řezání spár pro vytvoření komůrky š 10 mm hl 25 mm pro těsnící zálivku v živičném krytu</t>
  </si>
  <si>
    <t>1134957048</t>
  </si>
  <si>
    <t>50</t>
  </si>
  <si>
    <t>27</t>
  </si>
  <si>
    <t>919122112</t>
  </si>
  <si>
    <t>Těsnění spár zálivkou za tepla pro komůrky š 10 mm hl 25 mm s těsnicím profilem</t>
  </si>
  <si>
    <t>571911687</t>
  </si>
  <si>
    <t>997</t>
  </si>
  <si>
    <t>Přesun sutě</t>
  </si>
  <si>
    <t>28</t>
  </si>
  <si>
    <t>997211521</t>
  </si>
  <si>
    <t>Vodorovná doprava vybouraných hmot po suchu na vzdálenost do 1 km</t>
  </si>
  <si>
    <t>t</t>
  </si>
  <si>
    <t>1989332803</t>
  </si>
  <si>
    <t>29</t>
  </si>
  <si>
    <t>997211529</t>
  </si>
  <si>
    <t>Příplatek ZKD 9 km u vodorovné dopravy vybouraných hmot</t>
  </si>
  <si>
    <t>623784387</t>
  </si>
  <si>
    <t>997221845</t>
  </si>
  <si>
    <t>Poplatek za uložení na skládce (skládkovné) odpadu asfaltového bez dehtu kód odpadu 170 302</t>
  </si>
  <si>
    <t>-821619603</t>
  </si>
  <si>
    <t>31</t>
  </si>
  <si>
    <t>997221855</t>
  </si>
  <si>
    <t>Poplatek za uložení odpadu zeminy a kameniva na skládce (skládkovné)</t>
  </si>
  <si>
    <t>-2104248689</t>
  </si>
  <si>
    <t>1140</t>
  </si>
  <si>
    <t>32</t>
  </si>
  <si>
    <t>997221861</t>
  </si>
  <si>
    <t>Poplatek za uložení stavebního odpadu na recyklační skládce (skládkovné) z prostého betonu pod kódem 17 01 01</t>
  </si>
  <si>
    <t>-145735708</t>
  </si>
  <si>
    <t>250</t>
  </si>
  <si>
    <t>998</t>
  </si>
  <si>
    <t>Přesun hmot</t>
  </si>
  <si>
    <t>33</t>
  </si>
  <si>
    <t>998223011</t>
  </si>
  <si>
    <t>Přesun hmot pro pozemní komunikace s krytem dlážděným</t>
  </si>
  <si>
    <t>272200130</t>
  </si>
  <si>
    <t>267,373*0,4 'Přepočtené koeficientem množství</t>
  </si>
  <si>
    <t>34</t>
  </si>
  <si>
    <t>998225111</t>
  </si>
  <si>
    <t>Přesun hmot pro pozemní komunikace s krytem z kamene, monolitickým betonovým nebo živičným</t>
  </si>
  <si>
    <t>-2078775995</t>
  </si>
  <si>
    <t>267,373*0,6 'Přepočtené koeficientem množství</t>
  </si>
  <si>
    <t>VRN</t>
  </si>
  <si>
    <t>Vedlejší rozpočtové náklady</t>
  </si>
  <si>
    <t>VRN1</t>
  </si>
  <si>
    <t>Průzkumné, geodetické a projektové práce</t>
  </si>
  <si>
    <t>35</t>
  </si>
  <si>
    <t>011503000</t>
  </si>
  <si>
    <t>Stavební průzkum bez rozlišení - pasportizace/repasportizace</t>
  </si>
  <si>
    <t>kpl</t>
  </si>
  <si>
    <t>1024</t>
  </si>
  <si>
    <t>-240371814</t>
  </si>
  <si>
    <t>36</t>
  </si>
  <si>
    <t>012103000</t>
  </si>
  <si>
    <t>Geodetické práce před výstavbou</t>
  </si>
  <si>
    <t>1713878754</t>
  </si>
  <si>
    <t>37</t>
  </si>
  <si>
    <t>012203000</t>
  </si>
  <si>
    <t>Geodetické práce při provádění stavby</t>
  </si>
  <si>
    <t>-1207162767</t>
  </si>
  <si>
    <t>38</t>
  </si>
  <si>
    <t>012303000</t>
  </si>
  <si>
    <t>Geodetické práce po výstavbě</t>
  </si>
  <si>
    <t>180093023</t>
  </si>
  <si>
    <t>39</t>
  </si>
  <si>
    <t>013203000</t>
  </si>
  <si>
    <t>Dokumentace stavby bez rozlišení - DIO</t>
  </si>
  <si>
    <t>-608212302</t>
  </si>
  <si>
    <t>013254000</t>
  </si>
  <si>
    <t>Dokumentace skutečného provedení stavby</t>
  </si>
  <si>
    <t>-1227883114</t>
  </si>
  <si>
    <t>VRN3</t>
  </si>
  <si>
    <t>Zařízení staveniště</t>
  </si>
  <si>
    <t>41</t>
  </si>
  <si>
    <t>030001000</t>
  </si>
  <si>
    <t xml:space="preserve">Zařízení staveniště -zbudování, vybavení a  zrušení</t>
  </si>
  <si>
    <t>-425684290</t>
  </si>
  <si>
    <t>42</t>
  </si>
  <si>
    <t>034303000</t>
  </si>
  <si>
    <t>Dopravní značení na staveništi</t>
  </si>
  <si>
    <t>-2034283000</t>
  </si>
  <si>
    <t>VRN4</t>
  </si>
  <si>
    <t>Inženýrská činnost</t>
  </si>
  <si>
    <t>43</t>
  </si>
  <si>
    <t>043002000</t>
  </si>
  <si>
    <t>Zkoušky a ostatní měření</t>
  </si>
  <si>
    <t>ks</t>
  </si>
  <si>
    <t>1472246581</t>
  </si>
  <si>
    <t>VRN9</t>
  </si>
  <si>
    <t>Ostatní náklady</t>
  </si>
  <si>
    <t>44</t>
  </si>
  <si>
    <t>R-007</t>
  </si>
  <si>
    <t>Sondy</t>
  </si>
  <si>
    <t>1325012795</t>
  </si>
  <si>
    <t>45</t>
  </si>
  <si>
    <t>R-012</t>
  </si>
  <si>
    <t>Vytyčení všech IS</t>
  </si>
  <si>
    <t>-515397816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</si>
</sst>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31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34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36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37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38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39</v>
      </c>
      <c r="E29" s="3"/>
      <c r="F29" s="29" t="s">
        <v>40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41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42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43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50</v>
      </c>
      <c r="AI60" s="38"/>
      <c r="AJ60" s="38"/>
      <c r="AK60" s="38"/>
      <c r="AL60" s="38"/>
      <c r="AM60" s="55" t="s">
        <v>51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50</v>
      </c>
      <c r="AI75" s="38"/>
      <c r="AJ75" s="38"/>
      <c r="AK75" s="38"/>
      <c r="AL75" s="38"/>
      <c r="AM75" s="55" t="s">
        <v>51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2390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Ke Kálku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Praha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15. 7. 2023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MČ Praha 12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6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V94" s="99" t="s">
        <v>76</v>
      </c>
      <c r="BW94" s="99" t="s">
        <v>4</v>
      </c>
      <c r="BX94" s="99" t="s">
        <v>77</v>
      </c>
      <c r="CL94" s="99" t="s">
        <v>1</v>
      </c>
    </row>
    <row r="95" s="7" customFormat="1" ht="16.5" customHeight="1">
      <c r="A95" s="100" t="s">
        <v>78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'2390 - Ke Kálku'!J28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79</v>
      </c>
      <c r="AR95" s="101"/>
      <c r="AS95" s="107">
        <v>0</v>
      </c>
      <c r="AT95" s="108">
        <f>ROUND(SUM(AV95:AW95),2)</f>
        <v>0</v>
      </c>
      <c r="AU95" s="109">
        <f>'2390 - Ke Kálku'!P124</f>
        <v>0</v>
      </c>
      <c r="AV95" s="108">
        <f>'2390 - Ke Kálku'!J31</f>
        <v>0</v>
      </c>
      <c r="AW95" s="108">
        <f>'2390 - Ke Kálku'!J32</f>
        <v>0</v>
      </c>
      <c r="AX95" s="108">
        <f>'2390 - Ke Kálku'!J33</f>
        <v>0</v>
      </c>
      <c r="AY95" s="108">
        <f>'2390 - Ke Kálku'!J34</f>
        <v>0</v>
      </c>
      <c r="AZ95" s="108">
        <f>'2390 - Ke Kálku'!F31</f>
        <v>0</v>
      </c>
      <c r="BA95" s="108">
        <f>'2390 - Ke Kálku'!F32</f>
        <v>0</v>
      </c>
      <c r="BB95" s="108">
        <f>'2390 - Ke Kálku'!F33</f>
        <v>0</v>
      </c>
      <c r="BC95" s="108">
        <f>'2390 - Ke Kálku'!F34</f>
        <v>0</v>
      </c>
      <c r="BD95" s="110">
        <f>'2390 - Ke Kálku'!F35</f>
        <v>0</v>
      </c>
      <c r="BE95" s="7"/>
      <c r="BT95" s="111" t="s">
        <v>80</v>
      </c>
      <c r="BU95" s="111" t="s">
        <v>81</v>
      </c>
      <c r="BV95" s="111" t="s">
        <v>76</v>
      </c>
      <c r="BW95" s="111" t="s">
        <v>4</v>
      </c>
      <c r="BX95" s="111" t="s">
        <v>77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90 - Ke Kálku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="1" customFormat="1" ht="24.96" customHeight="1">
      <c r="B4" s="19"/>
      <c r="D4" s="20" t="s">
        <v>83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stavby'!AN8</f>
        <v>15. 7. 2023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">
        <v>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">
        <v>26</v>
      </c>
      <c r="F13" s="35"/>
      <c r="G13" s="35"/>
      <c r="H13" s="35"/>
      <c r="I13" s="29" t="s">
        <v>27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28</v>
      </c>
      <c r="E15" s="35"/>
      <c r="F15" s="35"/>
      <c r="G15" s="35"/>
      <c r="H15" s="35"/>
      <c r="I15" s="29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27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30</v>
      </c>
      <c r="E18" s="35"/>
      <c r="F18" s="35"/>
      <c r="G18" s="35"/>
      <c r="H18" s="35"/>
      <c r="I18" s="29" t="s">
        <v>25</v>
      </c>
      <c r="J18" s="24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29" t="s">
        <v>27</v>
      </c>
      <c r="J19" s="24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33</v>
      </c>
      <c r="E21" s="35"/>
      <c r="F21" s="35"/>
      <c r="G21" s="35"/>
      <c r="H21" s="35"/>
      <c r="I21" s="29" t="s">
        <v>25</v>
      </c>
      <c r="J21" s="24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29" t="s">
        <v>27</v>
      </c>
      <c r="J22" s="24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34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6" t="s">
        <v>35</v>
      </c>
      <c r="E28" s="35"/>
      <c r="F28" s="35"/>
      <c r="G28" s="35"/>
      <c r="H28" s="35"/>
      <c r="I28" s="35"/>
      <c r="J28" s="93">
        <f>ROUND(J124,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37</v>
      </c>
      <c r="G30" s="35"/>
      <c r="H30" s="35"/>
      <c r="I30" s="40" t="s">
        <v>36</v>
      </c>
      <c r="J30" s="40" t="s">
        <v>38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7" t="s">
        <v>39</v>
      </c>
      <c r="E31" s="29" t="s">
        <v>40</v>
      </c>
      <c r="F31" s="118">
        <f>ROUND((SUM(BE124:BE212)),  2)</f>
        <v>0</v>
      </c>
      <c r="G31" s="35"/>
      <c r="H31" s="35"/>
      <c r="I31" s="119">
        <v>0.20999999999999999</v>
      </c>
      <c r="J31" s="118">
        <f>ROUND(((SUM(BE124:BE212))*I31),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41</v>
      </c>
      <c r="F32" s="118">
        <f>ROUND((SUM(BF124:BF212)),  2)</f>
        <v>0</v>
      </c>
      <c r="G32" s="35"/>
      <c r="H32" s="35"/>
      <c r="I32" s="119">
        <v>0.14999999999999999</v>
      </c>
      <c r="J32" s="118">
        <f>ROUND(((SUM(BF124:BF212))*I32),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42</v>
      </c>
      <c r="F33" s="118">
        <f>ROUND((SUM(BG124:BG212)),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43</v>
      </c>
      <c r="F34" s="118">
        <f>ROUND((SUM(BH124:BH212)),  2)</f>
        <v>0</v>
      </c>
      <c r="G34" s="35"/>
      <c r="H34" s="35"/>
      <c r="I34" s="119">
        <v>0.14999999999999999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44</v>
      </c>
      <c r="F35" s="118">
        <f>ROUND((SUM(BI124:BI212)),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0"/>
      <c r="D37" s="121" t="s">
        <v>45</v>
      </c>
      <c r="E37" s="78"/>
      <c r="F37" s="78"/>
      <c r="G37" s="122" t="s">
        <v>46</v>
      </c>
      <c r="H37" s="123" t="s">
        <v>47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50</v>
      </c>
      <c r="E61" s="38"/>
      <c r="F61" s="126" t="s">
        <v>51</v>
      </c>
      <c r="G61" s="55" t="s">
        <v>50</v>
      </c>
      <c r="H61" s="38"/>
      <c r="I61" s="38"/>
      <c r="J61" s="127" t="s">
        <v>51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50</v>
      </c>
      <c r="E76" s="38"/>
      <c r="F76" s="126" t="s">
        <v>51</v>
      </c>
      <c r="G76" s="55" t="s">
        <v>50</v>
      </c>
      <c r="H76" s="38"/>
      <c r="I76" s="38"/>
      <c r="J76" s="127" t="s">
        <v>51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64" t="str">
        <f>E7</f>
        <v>Ke Kálku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>Praha</v>
      </c>
      <c r="G87" s="35"/>
      <c r="H87" s="35"/>
      <c r="I87" s="29" t="s">
        <v>22</v>
      </c>
      <c r="J87" s="66" t="str">
        <f>IF(J10="","",J10)</f>
        <v>15. 7. 2023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>MČ Praha 12</v>
      </c>
      <c r="G89" s="35"/>
      <c r="H89" s="35"/>
      <c r="I89" s="29" t="s">
        <v>30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5"/>
      <c r="E90" s="35"/>
      <c r="F90" s="24" t="str">
        <f>IF(E16="","",E16)</f>
        <v>Vyplň údaj</v>
      </c>
      <c r="G90" s="35"/>
      <c r="H90" s="35"/>
      <c r="I90" s="29" t="s">
        <v>33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28" t="s">
        <v>85</v>
      </c>
      <c r="D92" s="120"/>
      <c r="E92" s="120"/>
      <c r="F92" s="120"/>
      <c r="G92" s="120"/>
      <c r="H92" s="120"/>
      <c r="I92" s="120"/>
      <c r="J92" s="129" t="s">
        <v>86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30" t="s">
        <v>87</v>
      </c>
      <c r="D94" s="35"/>
      <c r="E94" s="35"/>
      <c r="F94" s="35"/>
      <c r="G94" s="35"/>
      <c r="H94" s="35"/>
      <c r="I94" s="35"/>
      <c r="J94" s="93">
        <f>J124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88</v>
      </c>
    </row>
    <row r="95" s="9" customFormat="1" ht="24.96" customHeight="1">
      <c r="A95" s="9"/>
      <c r="B95" s="131"/>
      <c r="C95" s="9"/>
      <c r="D95" s="132" t="s">
        <v>89</v>
      </c>
      <c r="E95" s="133"/>
      <c r="F95" s="133"/>
      <c r="G95" s="133"/>
      <c r="H95" s="133"/>
      <c r="I95" s="133"/>
      <c r="J95" s="134">
        <f>J125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90</v>
      </c>
      <c r="E96" s="137"/>
      <c r="F96" s="137"/>
      <c r="G96" s="137"/>
      <c r="H96" s="137"/>
      <c r="I96" s="137"/>
      <c r="J96" s="138">
        <f>J126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5"/>
      <c r="C97" s="10"/>
      <c r="D97" s="136" t="s">
        <v>91</v>
      </c>
      <c r="E97" s="137"/>
      <c r="F97" s="137"/>
      <c r="G97" s="137"/>
      <c r="H97" s="137"/>
      <c r="I97" s="137"/>
      <c r="J97" s="138">
        <f>J143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5"/>
      <c r="C98" s="10"/>
      <c r="D98" s="136" t="s">
        <v>92</v>
      </c>
      <c r="E98" s="137"/>
      <c r="F98" s="137"/>
      <c r="G98" s="137"/>
      <c r="H98" s="137"/>
      <c r="I98" s="137"/>
      <c r="J98" s="138">
        <f>J166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5"/>
      <c r="C99" s="10"/>
      <c r="D99" s="136" t="s">
        <v>93</v>
      </c>
      <c r="E99" s="137"/>
      <c r="F99" s="137"/>
      <c r="G99" s="137"/>
      <c r="H99" s="137"/>
      <c r="I99" s="137"/>
      <c r="J99" s="138">
        <f>J171</f>
        <v>0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5"/>
      <c r="C100" s="10"/>
      <c r="D100" s="136" t="s">
        <v>94</v>
      </c>
      <c r="E100" s="137"/>
      <c r="F100" s="137"/>
      <c r="G100" s="137"/>
      <c r="H100" s="137"/>
      <c r="I100" s="137"/>
      <c r="J100" s="138">
        <f>J183</f>
        <v>0</v>
      </c>
      <c r="K100" s="10"/>
      <c r="L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5"/>
      <c r="C101" s="10"/>
      <c r="D101" s="136" t="s">
        <v>95</v>
      </c>
      <c r="E101" s="137"/>
      <c r="F101" s="137"/>
      <c r="G101" s="137"/>
      <c r="H101" s="137"/>
      <c r="I101" s="137"/>
      <c r="J101" s="138">
        <f>J192</f>
        <v>0</v>
      </c>
      <c r="K101" s="10"/>
      <c r="L101" s="13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1"/>
      <c r="C102" s="9"/>
      <c r="D102" s="132" t="s">
        <v>96</v>
      </c>
      <c r="E102" s="133"/>
      <c r="F102" s="133"/>
      <c r="G102" s="133"/>
      <c r="H102" s="133"/>
      <c r="I102" s="133"/>
      <c r="J102" s="134">
        <f>J197</f>
        <v>0</v>
      </c>
      <c r="K102" s="9"/>
      <c r="L102" s="13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5"/>
      <c r="C103" s="10"/>
      <c r="D103" s="136" t="s">
        <v>97</v>
      </c>
      <c r="E103" s="137"/>
      <c r="F103" s="137"/>
      <c r="G103" s="137"/>
      <c r="H103" s="137"/>
      <c r="I103" s="137"/>
      <c r="J103" s="138">
        <f>J198</f>
        <v>0</v>
      </c>
      <c r="K103" s="10"/>
      <c r="L103" s="13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5"/>
      <c r="C104" s="10"/>
      <c r="D104" s="136" t="s">
        <v>98</v>
      </c>
      <c r="E104" s="137"/>
      <c r="F104" s="137"/>
      <c r="G104" s="137"/>
      <c r="H104" s="137"/>
      <c r="I104" s="137"/>
      <c r="J104" s="138">
        <f>J205</f>
        <v>0</v>
      </c>
      <c r="K104" s="10"/>
      <c r="L104" s="13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5"/>
      <c r="C105" s="10"/>
      <c r="D105" s="136" t="s">
        <v>99</v>
      </c>
      <c r="E105" s="137"/>
      <c r="F105" s="137"/>
      <c r="G105" s="137"/>
      <c r="H105" s="137"/>
      <c r="I105" s="137"/>
      <c r="J105" s="138">
        <f>J208</f>
        <v>0</v>
      </c>
      <c r="K105" s="10"/>
      <c r="L105" s="13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5"/>
      <c r="C106" s="10"/>
      <c r="D106" s="136" t="s">
        <v>100</v>
      </c>
      <c r="E106" s="137"/>
      <c r="F106" s="137"/>
      <c r="G106" s="137"/>
      <c r="H106" s="137"/>
      <c r="I106" s="137"/>
      <c r="J106" s="138">
        <f>J210</f>
        <v>0</v>
      </c>
      <c r="K106" s="10"/>
      <c r="L106" s="13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101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E7</f>
        <v>Ke Kálku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F10</f>
        <v>Praha</v>
      </c>
      <c r="G118" s="35"/>
      <c r="H118" s="35"/>
      <c r="I118" s="29" t="s">
        <v>22</v>
      </c>
      <c r="J118" s="66" t="str">
        <f>IF(J10="","",J10)</f>
        <v>15. 7. 2023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E13</f>
        <v>MČ Praha 12</v>
      </c>
      <c r="G120" s="35"/>
      <c r="H120" s="35"/>
      <c r="I120" s="29" t="s">
        <v>30</v>
      </c>
      <c r="J120" s="33" t="str">
        <f>E19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5"/>
      <c r="E121" s="35"/>
      <c r="F121" s="24" t="str">
        <f>IF(E16="","",E16)</f>
        <v>Vyplň údaj</v>
      </c>
      <c r="G121" s="35"/>
      <c r="H121" s="35"/>
      <c r="I121" s="29" t="s">
        <v>33</v>
      </c>
      <c r="J121" s="33" t="str">
        <f>E22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39"/>
      <c r="B123" s="140"/>
      <c r="C123" s="141" t="s">
        <v>102</v>
      </c>
      <c r="D123" s="142" t="s">
        <v>60</v>
      </c>
      <c r="E123" s="142" t="s">
        <v>56</v>
      </c>
      <c r="F123" s="142" t="s">
        <v>57</v>
      </c>
      <c r="G123" s="142" t="s">
        <v>103</v>
      </c>
      <c r="H123" s="142" t="s">
        <v>104</v>
      </c>
      <c r="I123" s="142" t="s">
        <v>105</v>
      </c>
      <c r="J123" s="143" t="s">
        <v>86</v>
      </c>
      <c r="K123" s="144" t="s">
        <v>106</v>
      </c>
      <c r="L123" s="145"/>
      <c r="M123" s="83" t="s">
        <v>1</v>
      </c>
      <c r="N123" s="84" t="s">
        <v>39</v>
      </c>
      <c r="O123" s="84" t="s">
        <v>107</v>
      </c>
      <c r="P123" s="84" t="s">
        <v>108</v>
      </c>
      <c r="Q123" s="84" t="s">
        <v>109</v>
      </c>
      <c r="R123" s="84" t="s">
        <v>110</v>
      </c>
      <c r="S123" s="84" t="s">
        <v>111</v>
      </c>
      <c r="T123" s="85" t="s">
        <v>112</v>
      </c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</row>
    <row r="124" s="2" customFormat="1" ht="22.8" customHeight="1">
      <c r="A124" s="35"/>
      <c r="B124" s="36"/>
      <c r="C124" s="90" t="s">
        <v>113</v>
      </c>
      <c r="D124" s="35"/>
      <c r="E124" s="35"/>
      <c r="F124" s="35"/>
      <c r="G124" s="35"/>
      <c r="H124" s="35"/>
      <c r="I124" s="35"/>
      <c r="J124" s="146">
        <f>BK124</f>
        <v>0</v>
      </c>
      <c r="K124" s="35"/>
      <c r="L124" s="36"/>
      <c r="M124" s="86"/>
      <c r="N124" s="70"/>
      <c r="O124" s="87"/>
      <c r="P124" s="147">
        <f>P125+P197</f>
        <v>0</v>
      </c>
      <c r="Q124" s="87"/>
      <c r="R124" s="147">
        <f>R125+R197</f>
        <v>267.37264000000005</v>
      </c>
      <c r="S124" s="87"/>
      <c r="T124" s="148">
        <f>T125+T197</f>
        <v>1394.72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74</v>
      </c>
      <c r="AU124" s="16" t="s">
        <v>88</v>
      </c>
      <c r="BK124" s="149">
        <f>BK125+BK197</f>
        <v>0</v>
      </c>
    </row>
    <row r="125" s="12" customFormat="1" ht="25.92" customHeight="1">
      <c r="A125" s="12"/>
      <c r="B125" s="150"/>
      <c r="C125" s="12"/>
      <c r="D125" s="151" t="s">
        <v>74</v>
      </c>
      <c r="E125" s="152" t="s">
        <v>114</v>
      </c>
      <c r="F125" s="152" t="s">
        <v>115</v>
      </c>
      <c r="G125" s="12"/>
      <c r="H125" s="12"/>
      <c r="I125" s="153"/>
      <c r="J125" s="154">
        <f>BK125</f>
        <v>0</v>
      </c>
      <c r="K125" s="12"/>
      <c r="L125" s="150"/>
      <c r="M125" s="155"/>
      <c r="N125" s="156"/>
      <c r="O125" s="156"/>
      <c r="P125" s="157">
        <f>P126+P143+P166+P171+P183+P192</f>
        <v>0</v>
      </c>
      <c r="Q125" s="156"/>
      <c r="R125" s="157">
        <f>R126+R143+R166+R171+R183+R192</f>
        <v>267.23404000000005</v>
      </c>
      <c r="S125" s="156"/>
      <c r="T125" s="158">
        <f>T126+T143+T166+T171+T183+T192</f>
        <v>1394.72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1" t="s">
        <v>80</v>
      </c>
      <c r="AT125" s="159" t="s">
        <v>74</v>
      </c>
      <c r="AU125" s="159" t="s">
        <v>75</v>
      </c>
      <c r="AY125" s="151" t="s">
        <v>116</v>
      </c>
      <c r="BK125" s="160">
        <f>BK126+BK143+BK166+BK171+BK183+BK192</f>
        <v>0</v>
      </c>
    </row>
    <row r="126" s="12" customFormat="1" ht="22.8" customHeight="1">
      <c r="A126" s="12"/>
      <c r="B126" s="150"/>
      <c r="C126" s="12"/>
      <c r="D126" s="151" t="s">
        <v>74</v>
      </c>
      <c r="E126" s="161" t="s">
        <v>80</v>
      </c>
      <c r="F126" s="161" t="s">
        <v>117</v>
      </c>
      <c r="G126" s="12"/>
      <c r="H126" s="12"/>
      <c r="I126" s="153"/>
      <c r="J126" s="162">
        <f>BK126</f>
        <v>0</v>
      </c>
      <c r="K126" s="12"/>
      <c r="L126" s="150"/>
      <c r="M126" s="155"/>
      <c r="N126" s="156"/>
      <c r="O126" s="156"/>
      <c r="P126" s="157">
        <f>SUM(P127:P142)</f>
        <v>0</v>
      </c>
      <c r="Q126" s="156"/>
      <c r="R126" s="157">
        <f>SUM(R127:R142)</f>
        <v>0</v>
      </c>
      <c r="S126" s="156"/>
      <c r="T126" s="158">
        <f>SUM(T127:T142)</f>
        <v>1394.72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1" t="s">
        <v>80</v>
      </c>
      <c r="AT126" s="159" t="s">
        <v>74</v>
      </c>
      <c r="AU126" s="159" t="s">
        <v>80</v>
      </c>
      <c r="AY126" s="151" t="s">
        <v>116</v>
      </c>
      <c r="BK126" s="160">
        <f>SUM(BK127:BK142)</f>
        <v>0</v>
      </c>
    </row>
    <row r="127" s="2" customFormat="1" ht="24.15" customHeight="1">
      <c r="A127" s="35"/>
      <c r="B127" s="163"/>
      <c r="C127" s="164" t="s">
        <v>80</v>
      </c>
      <c r="D127" s="164" t="s">
        <v>118</v>
      </c>
      <c r="E127" s="165" t="s">
        <v>119</v>
      </c>
      <c r="F127" s="166" t="s">
        <v>120</v>
      </c>
      <c r="G127" s="167" t="s">
        <v>121</v>
      </c>
      <c r="H127" s="168">
        <v>30</v>
      </c>
      <c r="I127" s="169"/>
      <c r="J127" s="170">
        <f>ROUND(I127*H127,2)</f>
        <v>0</v>
      </c>
      <c r="K127" s="171"/>
      <c r="L127" s="36"/>
      <c r="M127" s="172" t="s">
        <v>1</v>
      </c>
      <c r="N127" s="173" t="s">
        <v>40</v>
      </c>
      <c r="O127" s="74"/>
      <c r="P127" s="174">
        <f>O127*H127</f>
        <v>0</v>
      </c>
      <c r="Q127" s="174">
        <v>0</v>
      </c>
      <c r="R127" s="174">
        <f>Q127*H127</f>
        <v>0</v>
      </c>
      <c r="S127" s="174">
        <v>0.26000000000000001</v>
      </c>
      <c r="T127" s="175">
        <f>S127*H127</f>
        <v>7.8000000000000007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6" t="s">
        <v>122</v>
      </c>
      <c r="AT127" s="176" t="s">
        <v>118</v>
      </c>
      <c r="AU127" s="176" t="s">
        <v>82</v>
      </c>
      <c r="AY127" s="16" t="s">
        <v>116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6" t="s">
        <v>80</v>
      </c>
      <c r="BK127" s="177">
        <f>ROUND(I127*H127,2)</f>
        <v>0</v>
      </c>
      <c r="BL127" s="16" t="s">
        <v>122</v>
      </c>
      <c r="BM127" s="176" t="s">
        <v>123</v>
      </c>
    </row>
    <row r="128" s="13" customFormat="1">
      <c r="A128" s="13"/>
      <c r="B128" s="178"/>
      <c r="C128" s="13"/>
      <c r="D128" s="179" t="s">
        <v>124</v>
      </c>
      <c r="E128" s="180" t="s">
        <v>1</v>
      </c>
      <c r="F128" s="181" t="s">
        <v>125</v>
      </c>
      <c r="G128" s="13"/>
      <c r="H128" s="182">
        <v>30</v>
      </c>
      <c r="I128" s="183"/>
      <c r="J128" s="13"/>
      <c r="K128" s="13"/>
      <c r="L128" s="178"/>
      <c r="M128" s="184"/>
      <c r="N128" s="185"/>
      <c r="O128" s="185"/>
      <c r="P128" s="185"/>
      <c r="Q128" s="185"/>
      <c r="R128" s="185"/>
      <c r="S128" s="185"/>
      <c r="T128" s="18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0" t="s">
        <v>124</v>
      </c>
      <c r="AU128" s="180" t="s">
        <v>82</v>
      </c>
      <c r="AV128" s="13" t="s">
        <v>82</v>
      </c>
      <c r="AW128" s="13" t="s">
        <v>32</v>
      </c>
      <c r="AX128" s="13" t="s">
        <v>80</v>
      </c>
      <c r="AY128" s="180" t="s">
        <v>116</v>
      </c>
    </row>
    <row r="129" s="2" customFormat="1" ht="24.15" customHeight="1">
      <c r="A129" s="35"/>
      <c r="B129" s="163"/>
      <c r="C129" s="164" t="s">
        <v>82</v>
      </c>
      <c r="D129" s="164" t="s">
        <v>118</v>
      </c>
      <c r="E129" s="165" t="s">
        <v>126</v>
      </c>
      <c r="F129" s="166" t="s">
        <v>127</v>
      </c>
      <c r="G129" s="167" t="s">
        <v>121</v>
      </c>
      <c r="H129" s="168">
        <v>1860</v>
      </c>
      <c r="I129" s="169"/>
      <c r="J129" s="170">
        <f>ROUND(I129*H129,2)</f>
        <v>0</v>
      </c>
      <c r="K129" s="171"/>
      <c r="L129" s="36"/>
      <c r="M129" s="172" t="s">
        <v>1</v>
      </c>
      <c r="N129" s="173" t="s">
        <v>40</v>
      </c>
      <c r="O129" s="74"/>
      <c r="P129" s="174">
        <f>O129*H129</f>
        <v>0</v>
      </c>
      <c r="Q129" s="174">
        <v>0</v>
      </c>
      <c r="R129" s="174">
        <f>Q129*H129</f>
        <v>0</v>
      </c>
      <c r="S129" s="174">
        <v>0.5</v>
      </c>
      <c r="T129" s="175">
        <f>S129*H129</f>
        <v>930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6" t="s">
        <v>122</v>
      </c>
      <c r="AT129" s="176" t="s">
        <v>118</v>
      </c>
      <c r="AU129" s="176" t="s">
        <v>82</v>
      </c>
      <c r="AY129" s="16" t="s">
        <v>116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6" t="s">
        <v>80</v>
      </c>
      <c r="BK129" s="177">
        <f>ROUND(I129*H129,2)</f>
        <v>0</v>
      </c>
      <c r="BL129" s="16" t="s">
        <v>122</v>
      </c>
      <c r="BM129" s="176" t="s">
        <v>128</v>
      </c>
    </row>
    <row r="130" s="13" customFormat="1">
      <c r="A130" s="13"/>
      <c r="B130" s="178"/>
      <c r="C130" s="13"/>
      <c r="D130" s="179" t="s">
        <v>124</v>
      </c>
      <c r="E130" s="180" t="s">
        <v>1</v>
      </c>
      <c r="F130" s="181" t="s">
        <v>129</v>
      </c>
      <c r="G130" s="13"/>
      <c r="H130" s="182">
        <v>1860</v>
      </c>
      <c r="I130" s="183"/>
      <c r="J130" s="13"/>
      <c r="K130" s="13"/>
      <c r="L130" s="178"/>
      <c r="M130" s="184"/>
      <c r="N130" s="185"/>
      <c r="O130" s="185"/>
      <c r="P130" s="185"/>
      <c r="Q130" s="185"/>
      <c r="R130" s="185"/>
      <c r="S130" s="185"/>
      <c r="T130" s="18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0" t="s">
        <v>124</v>
      </c>
      <c r="AU130" s="180" t="s">
        <v>82</v>
      </c>
      <c r="AV130" s="13" t="s">
        <v>82</v>
      </c>
      <c r="AW130" s="13" t="s">
        <v>32</v>
      </c>
      <c r="AX130" s="13" t="s">
        <v>80</v>
      </c>
      <c r="AY130" s="180" t="s">
        <v>116</v>
      </c>
    </row>
    <row r="131" s="2" customFormat="1" ht="16.5" customHeight="1">
      <c r="A131" s="35"/>
      <c r="B131" s="163"/>
      <c r="C131" s="164" t="s">
        <v>130</v>
      </c>
      <c r="D131" s="164" t="s">
        <v>118</v>
      </c>
      <c r="E131" s="165" t="s">
        <v>131</v>
      </c>
      <c r="F131" s="166" t="s">
        <v>132</v>
      </c>
      <c r="G131" s="167" t="s">
        <v>121</v>
      </c>
      <c r="H131" s="168">
        <v>40</v>
      </c>
      <c r="I131" s="169"/>
      <c r="J131" s="170">
        <f>ROUND(I131*H131,2)</f>
        <v>0</v>
      </c>
      <c r="K131" s="171"/>
      <c r="L131" s="36"/>
      <c r="M131" s="172" t="s">
        <v>1</v>
      </c>
      <c r="N131" s="173" t="s">
        <v>40</v>
      </c>
      <c r="O131" s="74"/>
      <c r="P131" s="174">
        <f>O131*H131</f>
        <v>0</v>
      </c>
      <c r="Q131" s="174">
        <v>0</v>
      </c>
      <c r="R131" s="174">
        <f>Q131*H131</f>
        <v>0</v>
      </c>
      <c r="S131" s="174">
        <v>0.098000000000000004</v>
      </c>
      <c r="T131" s="175">
        <f>S131*H131</f>
        <v>3.9199999999999999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6" t="s">
        <v>122</v>
      </c>
      <c r="AT131" s="176" t="s">
        <v>118</v>
      </c>
      <c r="AU131" s="176" t="s">
        <v>82</v>
      </c>
      <c r="AY131" s="16" t="s">
        <v>116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6" t="s">
        <v>80</v>
      </c>
      <c r="BK131" s="177">
        <f>ROUND(I131*H131,2)</f>
        <v>0</v>
      </c>
      <c r="BL131" s="16" t="s">
        <v>122</v>
      </c>
      <c r="BM131" s="176" t="s">
        <v>133</v>
      </c>
    </row>
    <row r="132" s="13" customFormat="1">
      <c r="A132" s="13"/>
      <c r="B132" s="178"/>
      <c r="C132" s="13"/>
      <c r="D132" s="179" t="s">
        <v>124</v>
      </c>
      <c r="E132" s="180" t="s">
        <v>1</v>
      </c>
      <c r="F132" s="181" t="s">
        <v>134</v>
      </c>
      <c r="G132" s="13"/>
      <c r="H132" s="182">
        <v>40</v>
      </c>
      <c r="I132" s="183"/>
      <c r="J132" s="13"/>
      <c r="K132" s="13"/>
      <c r="L132" s="178"/>
      <c r="M132" s="184"/>
      <c r="N132" s="185"/>
      <c r="O132" s="185"/>
      <c r="P132" s="185"/>
      <c r="Q132" s="185"/>
      <c r="R132" s="185"/>
      <c r="S132" s="185"/>
      <c r="T132" s="18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0" t="s">
        <v>124</v>
      </c>
      <c r="AU132" s="180" t="s">
        <v>82</v>
      </c>
      <c r="AV132" s="13" t="s">
        <v>82</v>
      </c>
      <c r="AW132" s="13" t="s">
        <v>32</v>
      </c>
      <c r="AX132" s="13" t="s">
        <v>80</v>
      </c>
      <c r="AY132" s="180" t="s">
        <v>116</v>
      </c>
    </row>
    <row r="133" s="2" customFormat="1" ht="33" customHeight="1">
      <c r="A133" s="35"/>
      <c r="B133" s="163"/>
      <c r="C133" s="164" t="s">
        <v>122</v>
      </c>
      <c r="D133" s="164" t="s">
        <v>118</v>
      </c>
      <c r="E133" s="165" t="s">
        <v>135</v>
      </c>
      <c r="F133" s="166" t="s">
        <v>136</v>
      </c>
      <c r="G133" s="167" t="s">
        <v>121</v>
      </c>
      <c r="H133" s="168">
        <v>400</v>
      </c>
      <c r="I133" s="169"/>
      <c r="J133" s="170">
        <f>ROUND(I133*H133,2)</f>
        <v>0</v>
      </c>
      <c r="K133" s="171"/>
      <c r="L133" s="36"/>
      <c r="M133" s="172" t="s">
        <v>1</v>
      </c>
      <c r="N133" s="173" t="s">
        <v>40</v>
      </c>
      <c r="O133" s="74"/>
      <c r="P133" s="174">
        <f>O133*H133</f>
        <v>0</v>
      </c>
      <c r="Q133" s="174">
        <v>0</v>
      </c>
      <c r="R133" s="174">
        <f>Q133*H133</f>
        <v>0</v>
      </c>
      <c r="S133" s="174">
        <v>0.625</v>
      </c>
      <c r="T133" s="175">
        <f>S133*H133</f>
        <v>250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6" t="s">
        <v>122</v>
      </c>
      <c r="AT133" s="176" t="s">
        <v>118</v>
      </c>
      <c r="AU133" s="176" t="s">
        <v>82</v>
      </c>
      <c r="AY133" s="16" t="s">
        <v>116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6" t="s">
        <v>80</v>
      </c>
      <c r="BK133" s="177">
        <f>ROUND(I133*H133,2)</f>
        <v>0</v>
      </c>
      <c r="BL133" s="16" t="s">
        <v>122</v>
      </c>
      <c r="BM133" s="176" t="s">
        <v>137</v>
      </c>
    </row>
    <row r="134" s="13" customFormat="1">
      <c r="A134" s="13"/>
      <c r="B134" s="178"/>
      <c r="C134" s="13"/>
      <c r="D134" s="179" t="s">
        <v>124</v>
      </c>
      <c r="E134" s="180" t="s">
        <v>1</v>
      </c>
      <c r="F134" s="181" t="s">
        <v>138</v>
      </c>
      <c r="G134" s="13"/>
      <c r="H134" s="182">
        <v>400</v>
      </c>
      <c r="I134" s="183"/>
      <c r="J134" s="13"/>
      <c r="K134" s="13"/>
      <c r="L134" s="178"/>
      <c r="M134" s="184"/>
      <c r="N134" s="185"/>
      <c r="O134" s="185"/>
      <c r="P134" s="185"/>
      <c r="Q134" s="185"/>
      <c r="R134" s="185"/>
      <c r="S134" s="185"/>
      <c r="T134" s="18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0" t="s">
        <v>124</v>
      </c>
      <c r="AU134" s="180" t="s">
        <v>82</v>
      </c>
      <c r="AV134" s="13" t="s">
        <v>82</v>
      </c>
      <c r="AW134" s="13" t="s">
        <v>32</v>
      </c>
      <c r="AX134" s="13" t="s">
        <v>80</v>
      </c>
      <c r="AY134" s="180" t="s">
        <v>116</v>
      </c>
    </row>
    <row r="135" s="2" customFormat="1" ht="16.5" customHeight="1">
      <c r="A135" s="35"/>
      <c r="B135" s="163"/>
      <c r="C135" s="164" t="s">
        <v>139</v>
      </c>
      <c r="D135" s="164" t="s">
        <v>118</v>
      </c>
      <c r="E135" s="165" t="s">
        <v>140</v>
      </c>
      <c r="F135" s="166" t="s">
        <v>141</v>
      </c>
      <c r="G135" s="167" t="s">
        <v>142</v>
      </c>
      <c r="H135" s="168">
        <v>700</v>
      </c>
      <c r="I135" s="169"/>
      <c r="J135" s="170">
        <f>ROUND(I135*H135,2)</f>
        <v>0</v>
      </c>
      <c r="K135" s="171"/>
      <c r="L135" s="36"/>
      <c r="M135" s="172" t="s">
        <v>1</v>
      </c>
      <c r="N135" s="173" t="s">
        <v>40</v>
      </c>
      <c r="O135" s="74"/>
      <c r="P135" s="174">
        <f>O135*H135</f>
        <v>0</v>
      </c>
      <c r="Q135" s="174">
        <v>0</v>
      </c>
      <c r="R135" s="174">
        <f>Q135*H135</f>
        <v>0</v>
      </c>
      <c r="S135" s="174">
        <v>0.28999999999999998</v>
      </c>
      <c r="T135" s="175">
        <f>S135*H135</f>
        <v>203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6" t="s">
        <v>122</v>
      </c>
      <c r="AT135" s="176" t="s">
        <v>118</v>
      </c>
      <c r="AU135" s="176" t="s">
        <v>82</v>
      </c>
      <c r="AY135" s="16" t="s">
        <v>116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6" t="s">
        <v>80</v>
      </c>
      <c r="BK135" s="177">
        <f>ROUND(I135*H135,2)</f>
        <v>0</v>
      </c>
      <c r="BL135" s="16" t="s">
        <v>122</v>
      </c>
      <c r="BM135" s="176" t="s">
        <v>143</v>
      </c>
    </row>
    <row r="136" s="13" customFormat="1">
      <c r="A136" s="13"/>
      <c r="B136" s="178"/>
      <c r="C136" s="13"/>
      <c r="D136" s="179" t="s">
        <v>124</v>
      </c>
      <c r="E136" s="180" t="s">
        <v>1</v>
      </c>
      <c r="F136" s="181" t="s">
        <v>144</v>
      </c>
      <c r="G136" s="13"/>
      <c r="H136" s="182">
        <v>700</v>
      </c>
      <c r="I136" s="183"/>
      <c r="J136" s="13"/>
      <c r="K136" s="13"/>
      <c r="L136" s="178"/>
      <c r="M136" s="184"/>
      <c r="N136" s="185"/>
      <c r="O136" s="185"/>
      <c r="P136" s="185"/>
      <c r="Q136" s="185"/>
      <c r="R136" s="185"/>
      <c r="S136" s="185"/>
      <c r="T136" s="18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124</v>
      </c>
      <c r="AU136" s="180" t="s">
        <v>82</v>
      </c>
      <c r="AV136" s="13" t="s">
        <v>82</v>
      </c>
      <c r="AW136" s="13" t="s">
        <v>32</v>
      </c>
      <c r="AX136" s="13" t="s">
        <v>80</v>
      </c>
      <c r="AY136" s="180" t="s">
        <v>116</v>
      </c>
    </row>
    <row r="137" s="2" customFormat="1" ht="24.15" customHeight="1">
      <c r="A137" s="35"/>
      <c r="B137" s="163"/>
      <c r="C137" s="164" t="s">
        <v>145</v>
      </c>
      <c r="D137" s="164" t="s">
        <v>118</v>
      </c>
      <c r="E137" s="165" t="s">
        <v>146</v>
      </c>
      <c r="F137" s="166" t="s">
        <v>147</v>
      </c>
      <c r="G137" s="167" t="s">
        <v>148</v>
      </c>
      <c r="H137" s="168">
        <v>410</v>
      </c>
      <c r="I137" s="169"/>
      <c r="J137" s="170">
        <f>ROUND(I137*H137,2)</f>
        <v>0</v>
      </c>
      <c r="K137" s="171"/>
      <c r="L137" s="36"/>
      <c r="M137" s="172" t="s">
        <v>1</v>
      </c>
      <c r="N137" s="173" t="s">
        <v>40</v>
      </c>
      <c r="O137" s="74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6" t="s">
        <v>122</v>
      </c>
      <c r="AT137" s="176" t="s">
        <v>118</v>
      </c>
      <c r="AU137" s="176" t="s">
        <v>82</v>
      </c>
      <c r="AY137" s="16" t="s">
        <v>116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6" t="s">
        <v>80</v>
      </c>
      <c r="BK137" s="177">
        <f>ROUND(I137*H137,2)</f>
        <v>0</v>
      </c>
      <c r="BL137" s="16" t="s">
        <v>122</v>
      </c>
      <c r="BM137" s="176" t="s">
        <v>149</v>
      </c>
    </row>
    <row r="138" s="13" customFormat="1">
      <c r="A138" s="13"/>
      <c r="B138" s="178"/>
      <c r="C138" s="13"/>
      <c r="D138" s="179" t="s">
        <v>124</v>
      </c>
      <c r="E138" s="180" t="s">
        <v>1</v>
      </c>
      <c r="F138" s="181" t="s">
        <v>150</v>
      </c>
      <c r="G138" s="13"/>
      <c r="H138" s="182">
        <v>410</v>
      </c>
      <c r="I138" s="183"/>
      <c r="J138" s="13"/>
      <c r="K138" s="13"/>
      <c r="L138" s="178"/>
      <c r="M138" s="184"/>
      <c r="N138" s="185"/>
      <c r="O138" s="185"/>
      <c r="P138" s="185"/>
      <c r="Q138" s="185"/>
      <c r="R138" s="185"/>
      <c r="S138" s="185"/>
      <c r="T138" s="18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0" t="s">
        <v>124</v>
      </c>
      <c r="AU138" s="180" t="s">
        <v>82</v>
      </c>
      <c r="AV138" s="13" t="s">
        <v>82</v>
      </c>
      <c r="AW138" s="13" t="s">
        <v>32</v>
      </c>
      <c r="AX138" s="13" t="s">
        <v>80</v>
      </c>
      <c r="AY138" s="180" t="s">
        <v>116</v>
      </c>
    </row>
    <row r="139" s="2" customFormat="1" ht="33" customHeight="1">
      <c r="A139" s="35"/>
      <c r="B139" s="163"/>
      <c r="C139" s="164" t="s">
        <v>151</v>
      </c>
      <c r="D139" s="164" t="s">
        <v>118</v>
      </c>
      <c r="E139" s="165" t="s">
        <v>152</v>
      </c>
      <c r="F139" s="166" t="s">
        <v>153</v>
      </c>
      <c r="G139" s="167" t="s">
        <v>148</v>
      </c>
      <c r="H139" s="168">
        <v>410</v>
      </c>
      <c r="I139" s="169"/>
      <c r="J139" s="170">
        <f>ROUND(I139*H139,2)</f>
        <v>0</v>
      </c>
      <c r="K139" s="171"/>
      <c r="L139" s="36"/>
      <c r="M139" s="172" t="s">
        <v>1</v>
      </c>
      <c r="N139" s="173" t="s">
        <v>40</v>
      </c>
      <c r="O139" s="74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6" t="s">
        <v>122</v>
      </c>
      <c r="AT139" s="176" t="s">
        <v>118</v>
      </c>
      <c r="AU139" s="176" t="s">
        <v>82</v>
      </c>
      <c r="AY139" s="16" t="s">
        <v>116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6" t="s">
        <v>80</v>
      </c>
      <c r="BK139" s="177">
        <f>ROUND(I139*H139,2)</f>
        <v>0</v>
      </c>
      <c r="BL139" s="16" t="s">
        <v>122</v>
      </c>
      <c r="BM139" s="176" t="s">
        <v>154</v>
      </c>
    </row>
    <row r="140" s="13" customFormat="1">
      <c r="A140" s="13"/>
      <c r="B140" s="178"/>
      <c r="C140" s="13"/>
      <c r="D140" s="179" t="s">
        <v>124</v>
      </c>
      <c r="E140" s="180" t="s">
        <v>1</v>
      </c>
      <c r="F140" s="181" t="s">
        <v>155</v>
      </c>
      <c r="G140" s="13"/>
      <c r="H140" s="182">
        <v>410</v>
      </c>
      <c r="I140" s="183"/>
      <c r="J140" s="13"/>
      <c r="K140" s="13"/>
      <c r="L140" s="178"/>
      <c r="M140" s="184"/>
      <c r="N140" s="185"/>
      <c r="O140" s="185"/>
      <c r="P140" s="185"/>
      <c r="Q140" s="185"/>
      <c r="R140" s="185"/>
      <c r="S140" s="185"/>
      <c r="T140" s="18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0" t="s">
        <v>124</v>
      </c>
      <c r="AU140" s="180" t="s">
        <v>82</v>
      </c>
      <c r="AV140" s="13" t="s">
        <v>82</v>
      </c>
      <c r="AW140" s="13" t="s">
        <v>32</v>
      </c>
      <c r="AX140" s="13" t="s">
        <v>80</v>
      </c>
      <c r="AY140" s="180" t="s">
        <v>116</v>
      </c>
    </row>
    <row r="141" s="2" customFormat="1" ht="16.5" customHeight="1">
      <c r="A141" s="35"/>
      <c r="B141" s="163"/>
      <c r="C141" s="164" t="s">
        <v>156</v>
      </c>
      <c r="D141" s="164" t="s">
        <v>118</v>
      </c>
      <c r="E141" s="165" t="s">
        <v>157</v>
      </c>
      <c r="F141" s="166" t="s">
        <v>158</v>
      </c>
      <c r="G141" s="167" t="s">
        <v>121</v>
      </c>
      <c r="H141" s="168">
        <v>1860</v>
      </c>
      <c r="I141" s="169"/>
      <c r="J141" s="170">
        <f>ROUND(I141*H141,2)</f>
        <v>0</v>
      </c>
      <c r="K141" s="171"/>
      <c r="L141" s="36"/>
      <c r="M141" s="172" t="s">
        <v>1</v>
      </c>
      <c r="N141" s="173" t="s">
        <v>40</v>
      </c>
      <c r="O141" s="74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76" t="s">
        <v>122</v>
      </c>
      <c r="AT141" s="176" t="s">
        <v>118</v>
      </c>
      <c r="AU141" s="176" t="s">
        <v>82</v>
      </c>
      <c r="AY141" s="16" t="s">
        <v>116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6" t="s">
        <v>80</v>
      </c>
      <c r="BK141" s="177">
        <f>ROUND(I141*H141,2)</f>
        <v>0</v>
      </c>
      <c r="BL141" s="16" t="s">
        <v>122</v>
      </c>
      <c r="BM141" s="176" t="s">
        <v>159</v>
      </c>
    </row>
    <row r="142" s="13" customFormat="1">
      <c r="A142" s="13"/>
      <c r="B142" s="178"/>
      <c r="C142" s="13"/>
      <c r="D142" s="179" t="s">
        <v>124</v>
      </c>
      <c r="E142" s="180" t="s">
        <v>1</v>
      </c>
      <c r="F142" s="181" t="s">
        <v>160</v>
      </c>
      <c r="G142" s="13"/>
      <c r="H142" s="182">
        <v>1860</v>
      </c>
      <c r="I142" s="183"/>
      <c r="J142" s="13"/>
      <c r="K142" s="13"/>
      <c r="L142" s="178"/>
      <c r="M142" s="184"/>
      <c r="N142" s="185"/>
      <c r="O142" s="185"/>
      <c r="P142" s="185"/>
      <c r="Q142" s="185"/>
      <c r="R142" s="185"/>
      <c r="S142" s="185"/>
      <c r="T142" s="18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0" t="s">
        <v>124</v>
      </c>
      <c r="AU142" s="180" t="s">
        <v>82</v>
      </c>
      <c r="AV142" s="13" t="s">
        <v>82</v>
      </c>
      <c r="AW142" s="13" t="s">
        <v>32</v>
      </c>
      <c r="AX142" s="13" t="s">
        <v>80</v>
      </c>
      <c r="AY142" s="180" t="s">
        <v>116</v>
      </c>
    </row>
    <row r="143" s="12" customFormat="1" ht="22.8" customHeight="1">
      <c r="A143" s="12"/>
      <c r="B143" s="150"/>
      <c r="C143" s="12"/>
      <c r="D143" s="151" t="s">
        <v>74</v>
      </c>
      <c r="E143" s="161" t="s">
        <v>139</v>
      </c>
      <c r="F143" s="161" t="s">
        <v>161</v>
      </c>
      <c r="G143" s="12"/>
      <c r="H143" s="12"/>
      <c r="I143" s="153"/>
      <c r="J143" s="162">
        <f>BK143</f>
        <v>0</v>
      </c>
      <c r="K143" s="12"/>
      <c r="L143" s="150"/>
      <c r="M143" s="155"/>
      <c r="N143" s="156"/>
      <c r="O143" s="156"/>
      <c r="P143" s="157">
        <f>SUM(P144:P165)</f>
        <v>0</v>
      </c>
      <c r="Q143" s="156"/>
      <c r="R143" s="157">
        <f>SUM(R144:R165)</f>
        <v>56.050400000000003</v>
      </c>
      <c r="S143" s="156"/>
      <c r="T143" s="158">
        <f>SUM(T144:T165)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51" t="s">
        <v>80</v>
      </c>
      <c r="AT143" s="159" t="s">
        <v>74</v>
      </c>
      <c r="AU143" s="159" t="s">
        <v>80</v>
      </c>
      <c r="AY143" s="151" t="s">
        <v>116</v>
      </c>
      <c r="BK143" s="160">
        <f>SUM(BK144:BK165)</f>
        <v>0</v>
      </c>
    </row>
    <row r="144" s="2" customFormat="1" ht="16.5" customHeight="1">
      <c r="A144" s="35"/>
      <c r="B144" s="163"/>
      <c r="C144" s="164" t="s">
        <v>162</v>
      </c>
      <c r="D144" s="164" t="s">
        <v>118</v>
      </c>
      <c r="E144" s="165" t="s">
        <v>163</v>
      </c>
      <c r="F144" s="166" t="s">
        <v>164</v>
      </c>
      <c r="G144" s="167" t="s">
        <v>121</v>
      </c>
      <c r="H144" s="168">
        <v>120</v>
      </c>
      <c r="I144" s="169"/>
      <c r="J144" s="170">
        <f>ROUND(I144*H144,2)</f>
        <v>0</v>
      </c>
      <c r="K144" s="171"/>
      <c r="L144" s="36"/>
      <c r="M144" s="172" t="s">
        <v>1</v>
      </c>
      <c r="N144" s="173" t="s">
        <v>40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122</v>
      </c>
      <c r="AT144" s="176" t="s">
        <v>118</v>
      </c>
      <c r="AU144" s="176" t="s">
        <v>82</v>
      </c>
      <c r="AY144" s="16" t="s">
        <v>116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80</v>
      </c>
      <c r="BK144" s="177">
        <f>ROUND(I144*H144,2)</f>
        <v>0</v>
      </c>
      <c r="BL144" s="16" t="s">
        <v>122</v>
      </c>
      <c r="BM144" s="176" t="s">
        <v>165</v>
      </c>
    </row>
    <row r="145" s="13" customFormat="1">
      <c r="A145" s="13"/>
      <c r="B145" s="178"/>
      <c r="C145" s="13"/>
      <c r="D145" s="179" t="s">
        <v>124</v>
      </c>
      <c r="E145" s="180" t="s">
        <v>1</v>
      </c>
      <c r="F145" s="181" t="s">
        <v>166</v>
      </c>
      <c r="G145" s="13"/>
      <c r="H145" s="182">
        <v>120</v>
      </c>
      <c r="I145" s="183"/>
      <c r="J145" s="13"/>
      <c r="K145" s="13"/>
      <c r="L145" s="178"/>
      <c r="M145" s="184"/>
      <c r="N145" s="185"/>
      <c r="O145" s="185"/>
      <c r="P145" s="185"/>
      <c r="Q145" s="185"/>
      <c r="R145" s="185"/>
      <c r="S145" s="185"/>
      <c r="T145" s="1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124</v>
      </c>
      <c r="AU145" s="180" t="s">
        <v>82</v>
      </c>
      <c r="AV145" s="13" t="s">
        <v>82</v>
      </c>
      <c r="AW145" s="13" t="s">
        <v>32</v>
      </c>
      <c r="AX145" s="13" t="s">
        <v>80</v>
      </c>
      <c r="AY145" s="180" t="s">
        <v>116</v>
      </c>
    </row>
    <row r="146" s="2" customFormat="1" ht="16.5" customHeight="1">
      <c r="A146" s="35"/>
      <c r="B146" s="163"/>
      <c r="C146" s="164" t="s">
        <v>167</v>
      </c>
      <c r="D146" s="164" t="s">
        <v>118</v>
      </c>
      <c r="E146" s="165" t="s">
        <v>168</v>
      </c>
      <c r="F146" s="166" t="s">
        <v>169</v>
      </c>
      <c r="G146" s="167" t="s">
        <v>121</v>
      </c>
      <c r="H146" s="168">
        <v>1860</v>
      </c>
      <c r="I146" s="169"/>
      <c r="J146" s="170">
        <f>ROUND(I146*H146,2)</f>
        <v>0</v>
      </c>
      <c r="K146" s="171"/>
      <c r="L146" s="36"/>
      <c r="M146" s="172" t="s">
        <v>1</v>
      </c>
      <c r="N146" s="173" t="s">
        <v>40</v>
      </c>
      <c r="O146" s="74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122</v>
      </c>
      <c r="AT146" s="176" t="s">
        <v>118</v>
      </c>
      <c r="AU146" s="176" t="s">
        <v>82</v>
      </c>
      <c r="AY146" s="16" t="s">
        <v>116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80</v>
      </c>
      <c r="BK146" s="177">
        <f>ROUND(I146*H146,2)</f>
        <v>0</v>
      </c>
      <c r="BL146" s="16" t="s">
        <v>122</v>
      </c>
      <c r="BM146" s="176" t="s">
        <v>170</v>
      </c>
    </row>
    <row r="147" s="13" customFormat="1">
      <c r="A147" s="13"/>
      <c r="B147" s="178"/>
      <c r="C147" s="13"/>
      <c r="D147" s="179" t="s">
        <v>124</v>
      </c>
      <c r="E147" s="180" t="s">
        <v>1</v>
      </c>
      <c r="F147" s="181" t="s">
        <v>171</v>
      </c>
      <c r="G147" s="13"/>
      <c r="H147" s="182">
        <v>1860</v>
      </c>
      <c r="I147" s="183"/>
      <c r="J147" s="13"/>
      <c r="K147" s="13"/>
      <c r="L147" s="178"/>
      <c r="M147" s="184"/>
      <c r="N147" s="185"/>
      <c r="O147" s="185"/>
      <c r="P147" s="185"/>
      <c r="Q147" s="185"/>
      <c r="R147" s="185"/>
      <c r="S147" s="185"/>
      <c r="T147" s="1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0" t="s">
        <v>124</v>
      </c>
      <c r="AU147" s="180" t="s">
        <v>82</v>
      </c>
      <c r="AV147" s="13" t="s">
        <v>82</v>
      </c>
      <c r="AW147" s="13" t="s">
        <v>32</v>
      </c>
      <c r="AX147" s="13" t="s">
        <v>80</v>
      </c>
      <c r="AY147" s="180" t="s">
        <v>116</v>
      </c>
    </row>
    <row r="148" s="2" customFormat="1" ht="24.15" customHeight="1">
      <c r="A148" s="35"/>
      <c r="B148" s="163"/>
      <c r="C148" s="164" t="s">
        <v>172</v>
      </c>
      <c r="D148" s="164" t="s">
        <v>118</v>
      </c>
      <c r="E148" s="165" t="s">
        <v>173</v>
      </c>
      <c r="F148" s="166" t="s">
        <v>174</v>
      </c>
      <c r="G148" s="167" t="s">
        <v>121</v>
      </c>
      <c r="H148" s="168">
        <v>1740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40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122</v>
      </c>
      <c r="AT148" s="176" t="s">
        <v>118</v>
      </c>
      <c r="AU148" s="176" t="s">
        <v>82</v>
      </c>
      <c r="AY148" s="16" t="s">
        <v>116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80</v>
      </c>
      <c r="BK148" s="177">
        <f>ROUND(I148*H148,2)</f>
        <v>0</v>
      </c>
      <c r="BL148" s="16" t="s">
        <v>122</v>
      </c>
      <c r="BM148" s="176" t="s">
        <v>175</v>
      </c>
    </row>
    <row r="149" s="13" customFormat="1">
      <c r="A149" s="13"/>
      <c r="B149" s="178"/>
      <c r="C149" s="13"/>
      <c r="D149" s="179" t="s">
        <v>124</v>
      </c>
      <c r="E149" s="180" t="s">
        <v>1</v>
      </c>
      <c r="F149" s="181" t="s">
        <v>176</v>
      </c>
      <c r="G149" s="13"/>
      <c r="H149" s="182">
        <v>1740</v>
      </c>
      <c r="I149" s="183"/>
      <c r="J149" s="13"/>
      <c r="K149" s="13"/>
      <c r="L149" s="178"/>
      <c r="M149" s="184"/>
      <c r="N149" s="185"/>
      <c r="O149" s="185"/>
      <c r="P149" s="185"/>
      <c r="Q149" s="185"/>
      <c r="R149" s="185"/>
      <c r="S149" s="185"/>
      <c r="T149" s="18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0" t="s">
        <v>124</v>
      </c>
      <c r="AU149" s="180" t="s">
        <v>82</v>
      </c>
      <c r="AV149" s="13" t="s">
        <v>82</v>
      </c>
      <c r="AW149" s="13" t="s">
        <v>32</v>
      </c>
      <c r="AX149" s="13" t="s">
        <v>80</v>
      </c>
      <c r="AY149" s="180" t="s">
        <v>116</v>
      </c>
    </row>
    <row r="150" s="2" customFormat="1" ht="16.5" customHeight="1">
      <c r="A150" s="35"/>
      <c r="B150" s="163"/>
      <c r="C150" s="164" t="s">
        <v>177</v>
      </c>
      <c r="D150" s="164" t="s">
        <v>118</v>
      </c>
      <c r="E150" s="165" t="s">
        <v>178</v>
      </c>
      <c r="F150" s="166" t="s">
        <v>179</v>
      </c>
      <c r="G150" s="167" t="s">
        <v>121</v>
      </c>
      <c r="H150" s="168">
        <v>1600</v>
      </c>
      <c r="I150" s="169"/>
      <c r="J150" s="170">
        <f>ROUND(I150*H150,2)</f>
        <v>0</v>
      </c>
      <c r="K150" s="171"/>
      <c r="L150" s="36"/>
      <c r="M150" s="172" t="s">
        <v>1</v>
      </c>
      <c r="N150" s="173" t="s">
        <v>40</v>
      </c>
      <c r="O150" s="74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6" t="s">
        <v>122</v>
      </c>
      <c r="AT150" s="176" t="s">
        <v>118</v>
      </c>
      <c r="AU150" s="176" t="s">
        <v>82</v>
      </c>
      <c r="AY150" s="16" t="s">
        <v>116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6" t="s">
        <v>80</v>
      </c>
      <c r="BK150" s="177">
        <f>ROUND(I150*H150,2)</f>
        <v>0</v>
      </c>
      <c r="BL150" s="16" t="s">
        <v>122</v>
      </c>
      <c r="BM150" s="176" t="s">
        <v>180</v>
      </c>
    </row>
    <row r="151" s="13" customFormat="1">
      <c r="A151" s="13"/>
      <c r="B151" s="178"/>
      <c r="C151" s="13"/>
      <c r="D151" s="179" t="s">
        <v>124</v>
      </c>
      <c r="E151" s="180" t="s">
        <v>1</v>
      </c>
      <c r="F151" s="181" t="s">
        <v>181</v>
      </c>
      <c r="G151" s="13"/>
      <c r="H151" s="182">
        <v>1600</v>
      </c>
      <c r="I151" s="183"/>
      <c r="J151" s="13"/>
      <c r="K151" s="13"/>
      <c r="L151" s="178"/>
      <c r="M151" s="184"/>
      <c r="N151" s="185"/>
      <c r="O151" s="185"/>
      <c r="P151" s="185"/>
      <c r="Q151" s="185"/>
      <c r="R151" s="185"/>
      <c r="S151" s="185"/>
      <c r="T151" s="18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0" t="s">
        <v>124</v>
      </c>
      <c r="AU151" s="180" t="s">
        <v>82</v>
      </c>
      <c r="AV151" s="13" t="s">
        <v>82</v>
      </c>
      <c r="AW151" s="13" t="s">
        <v>32</v>
      </c>
      <c r="AX151" s="13" t="s">
        <v>80</v>
      </c>
      <c r="AY151" s="180" t="s">
        <v>116</v>
      </c>
    </row>
    <row r="152" s="2" customFormat="1" ht="21.75" customHeight="1">
      <c r="A152" s="35"/>
      <c r="B152" s="163"/>
      <c r="C152" s="164" t="s">
        <v>182</v>
      </c>
      <c r="D152" s="164" t="s">
        <v>118</v>
      </c>
      <c r="E152" s="165" t="s">
        <v>183</v>
      </c>
      <c r="F152" s="166" t="s">
        <v>184</v>
      </c>
      <c r="G152" s="167" t="s">
        <v>121</v>
      </c>
      <c r="H152" s="168">
        <v>1600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40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122</v>
      </c>
      <c r="AT152" s="176" t="s">
        <v>118</v>
      </c>
      <c r="AU152" s="176" t="s">
        <v>82</v>
      </c>
      <c r="AY152" s="16" t="s">
        <v>116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80</v>
      </c>
      <c r="BK152" s="177">
        <f>ROUND(I152*H152,2)</f>
        <v>0</v>
      </c>
      <c r="BL152" s="16" t="s">
        <v>122</v>
      </c>
      <c r="BM152" s="176" t="s">
        <v>185</v>
      </c>
    </row>
    <row r="153" s="13" customFormat="1">
      <c r="A153" s="13"/>
      <c r="B153" s="178"/>
      <c r="C153" s="13"/>
      <c r="D153" s="179" t="s">
        <v>124</v>
      </c>
      <c r="E153" s="180" t="s">
        <v>1</v>
      </c>
      <c r="F153" s="181" t="s">
        <v>181</v>
      </c>
      <c r="G153" s="13"/>
      <c r="H153" s="182">
        <v>1600</v>
      </c>
      <c r="I153" s="183"/>
      <c r="J153" s="13"/>
      <c r="K153" s="13"/>
      <c r="L153" s="178"/>
      <c r="M153" s="184"/>
      <c r="N153" s="185"/>
      <c r="O153" s="185"/>
      <c r="P153" s="185"/>
      <c r="Q153" s="185"/>
      <c r="R153" s="185"/>
      <c r="S153" s="185"/>
      <c r="T153" s="18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0" t="s">
        <v>124</v>
      </c>
      <c r="AU153" s="180" t="s">
        <v>82</v>
      </c>
      <c r="AV153" s="13" t="s">
        <v>82</v>
      </c>
      <c r="AW153" s="13" t="s">
        <v>32</v>
      </c>
      <c r="AX153" s="13" t="s">
        <v>80</v>
      </c>
      <c r="AY153" s="180" t="s">
        <v>116</v>
      </c>
    </row>
    <row r="154" s="2" customFormat="1" ht="33" customHeight="1">
      <c r="A154" s="35"/>
      <c r="B154" s="163"/>
      <c r="C154" s="164" t="s">
        <v>186</v>
      </c>
      <c r="D154" s="164" t="s">
        <v>118</v>
      </c>
      <c r="E154" s="165" t="s">
        <v>187</v>
      </c>
      <c r="F154" s="166" t="s">
        <v>188</v>
      </c>
      <c r="G154" s="167" t="s">
        <v>121</v>
      </c>
      <c r="H154" s="168">
        <v>1600</v>
      </c>
      <c r="I154" s="169"/>
      <c r="J154" s="170">
        <f>ROUND(I154*H154,2)</f>
        <v>0</v>
      </c>
      <c r="K154" s="171"/>
      <c r="L154" s="36"/>
      <c r="M154" s="172" t="s">
        <v>1</v>
      </c>
      <c r="N154" s="173" t="s">
        <v>40</v>
      </c>
      <c r="O154" s="74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6" t="s">
        <v>122</v>
      </c>
      <c r="AT154" s="176" t="s">
        <v>118</v>
      </c>
      <c r="AU154" s="176" t="s">
        <v>82</v>
      </c>
      <c r="AY154" s="16" t="s">
        <v>116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80</v>
      </c>
      <c r="BK154" s="177">
        <f>ROUND(I154*H154,2)</f>
        <v>0</v>
      </c>
      <c r="BL154" s="16" t="s">
        <v>122</v>
      </c>
      <c r="BM154" s="176" t="s">
        <v>189</v>
      </c>
    </row>
    <row r="155" s="13" customFormat="1">
      <c r="A155" s="13"/>
      <c r="B155" s="178"/>
      <c r="C155" s="13"/>
      <c r="D155" s="179" t="s">
        <v>124</v>
      </c>
      <c r="E155" s="180" t="s">
        <v>1</v>
      </c>
      <c r="F155" s="181" t="s">
        <v>181</v>
      </c>
      <c r="G155" s="13"/>
      <c r="H155" s="182">
        <v>1600</v>
      </c>
      <c r="I155" s="183"/>
      <c r="J155" s="13"/>
      <c r="K155" s="13"/>
      <c r="L155" s="178"/>
      <c r="M155" s="184"/>
      <c r="N155" s="185"/>
      <c r="O155" s="185"/>
      <c r="P155" s="185"/>
      <c r="Q155" s="185"/>
      <c r="R155" s="185"/>
      <c r="S155" s="185"/>
      <c r="T155" s="18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0" t="s">
        <v>124</v>
      </c>
      <c r="AU155" s="180" t="s">
        <v>82</v>
      </c>
      <c r="AV155" s="13" t="s">
        <v>82</v>
      </c>
      <c r="AW155" s="13" t="s">
        <v>32</v>
      </c>
      <c r="AX155" s="13" t="s">
        <v>80</v>
      </c>
      <c r="AY155" s="180" t="s">
        <v>116</v>
      </c>
    </row>
    <row r="156" s="2" customFormat="1" ht="24.15" customHeight="1">
      <c r="A156" s="35"/>
      <c r="B156" s="163"/>
      <c r="C156" s="164" t="s">
        <v>8</v>
      </c>
      <c r="D156" s="164" t="s">
        <v>118</v>
      </c>
      <c r="E156" s="165" t="s">
        <v>190</v>
      </c>
      <c r="F156" s="166" t="s">
        <v>191</v>
      </c>
      <c r="G156" s="167" t="s">
        <v>121</v>
      </c>
      <c r="H156" s="168">
        <v>1600</v>
      </c>
      <c r="I156" s="169"/>
      <c r="J156" s="170">
        <f>ROUND(I156*H156,2)</f>
        <v>0</v>
      </c>
      <c r="K156" s="171"/>
      <c r="L156" s="36"/>
      <c r="M156" s="172" t="s">
        <v>1</v>
      </c>
      <c r="N156" s="173" t="s">
        <v>40</v>
      </c>
      <c r="O156" s="74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6" t="s">
        <v>122</v>
      </c>
      <c r="AT156" s="176" t="s">
        <v>118</v>
      </c>
      <c r="AU156" s="176" t="s">
        <v>82</v>
      </c>
      <c r="AY156" s="16" t="s">
        <v>116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6" t="s">
        <v>80</v>
      </c>
      <c r="BK156" s="177">
        <f>ROUND(I156*H156,2)</f>
        <v>0</v>
      </c>
      <c r="BL156" s="16" t="s">
        <v>122</v>
      </c>
      <c r="BM156" s="176" t="s">
        <v>192</v>
      </c>
    </row>
    <row r="157" s="13" customFormat="1">
      <c r="A157" s="13"/>
      <c r="B157" s="178"/>
      <c r="C157" s="13"/>
      <c r="D157" s="179" t="s">
        <v>124</v>
      </c>
      <c r="E157" s="180" t="s">
        <v>1</v>
      </c>
      <c r="F157" s="181" t="s">
        <v>181</v>
      </c>
      <c r="G157" s="13"/>
      <c r="H157" s="182">
        <v>1600</v>
      </c>
      <c r="I157" s="183"/>
      <c r="J157" s="13"/>
      <c r="K157" s="13"/>
      <c r="L157" s="178"/>
      <c r="M157" s="184"/>
      <c r="N157" s="185"/>
      <c r="O157" s="185"/>
      <c r="P157" s="185"/>
      <c r="Q157" s="185"/>
      <c r="R157" s="185"/>
      <c r="S157" s="185"/>
      <c r="T157" s="1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0" t="s">
        <v>124</v>
      </c>
      <c r="AU157" s="180" t="s">
        <v>82</v>
      </c>
      <c r="AV157" s="13" t="s">
        <v>82</v>
      </c>
      <c r="AW157" s="13" t="s">
        <v>32</v>
      </c>
      <c r="AX157" s="13" t="s">
        <v>80</v>
      </c>
      <c r="AY157" s="180" t="s">
        <v>116</v>
      </c>
    </row>
    <row r="158" s="2" customFormat="1" ht="24.15" customHeight="1">
      <c r="A158" s="35"/>
      <c r="B158" s="163"/>
      <c r="C158" s="164" t="s">
        <v>193</v>
      </c>
      <c r="D158" s="164" t="s">
        <v>118</v>
      </c>
      <c r="E158" s="165" t="s">
        <v>194</v>
      </c>
      <c r="F158" s="166" t="s">
        <v>195</v>
      </c>
      <c r="G158" s="167" t="s">
        <v>121</v>
      </c>
      <c r="H158" s="168">
        <v>140</v>
      </c>
      <c r="I158" s="169"/>
      <c r="J158" s="170">
        <f>ROUND(I158*H158,2)</f>
        <v>0</v>
      </c>
      <c r="K158" s="171"/>
      <c r="L158" s="36"/>
      <c r="M158" s="172" t="s">
        <v>1</v>
      </c>
      <c r="N158" s="173" t="s">
        <v>40</v>
      </c>
      <c r="O158" s="74"/>
      <c r="P158" s="174">
        <f>O158*H158</f>
        <v>0</v>
      </c>
      <c r="Q158" s="174">
        <v>0.11162</v>
      </c>
      <c r="R158" s="174">
        <f>Q158*H158</f>
        <v>15.626799999999999</v>
      </c>
      <c r="S158" s="174">
        <v>0</v>
      </c>
      <c r="T158" s="17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6" t="s">
        <v>122</v>
      </c>
      <c r="AT158" s="176" t="s">
        <v>118</v>
      </c>
      <c r="AU158" s="176" t="s">
        <v>82</v>
      </c>
      <c r="AY158" s="16" t="s">
        <v>116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6" t="s">
        <v>80</v>
      </c>
      <c r="BK158" s="177">
        <f>ROUND(I158*H158,2)</f>
        <v>0</v>
      </c>
      <c r="BL158" s="16" t="s">
        <v>122</v>
      </c>
      <c r="BM158" s="176" t="s">
        <v>196</v>
      </c>
    </row>
    <row r="159" s="13" customFormat="1">
      <c r="A159" s="13"/>
      <c r="B159" s="178"/>
      <c r="C159" s="13"/>
      <c r="D159" s="179" t="s">
        <v>124</v>
      </c>
      <c r="E159" s="180" t="s">
        <v>1</v>
      </c>
      <c r="F159" s="181" t="s">
        <v>197</v>
      </c>
      <c r="G159" s="13"/>
      <c r="H159" s="182">
        <v>140</v>
      </c>
      <c r="I159" s="183"/>
      <c r="J159" s="13"/>
      <c r="K159" s="13"/>
      <c r="L159" s="178"/>
      <c r="M159" s="184"/>
      <c r="N159" s="185"/>
      <c r="O159" s="185"/>
      <c r="P159" s="185"/>
      <c r="Q159" s="185"/>
      <c r="R159" s="185"/>
      <c r="S159" s="185"/>
      <c r="T159" s="1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0" t="s">
        <v>124</v>
      </c>
      <c r="AU159" s="180" t="s">
        <v>82</v>
      </c>
      <c r="AV159" s="13" t="s">
        <v>82</v>
      </c>
      <c r="AW159" s="13" t="s">
        <v>32</v>
      </c>
      <c r="AX159" s="13" t="s">
        <v>80</v>
      </c>
      <c r="AY159" s="180" t="s">
        <v>116</v>
      </c>
    </row>
    <row r="160" s="2" customFormat="1" ht="16.5" customHeight="1">
      <c r="A160" s="35"/>
      <c r="B160" s="163"/>
      <c r="C160" s="187" t="s">
        <v>198</v>
      </c>
      <c r="D160" s="187" t="s">
        <v>199</v>
      </c>
      <c r="E160" s="188" t="s">
        <v>200</v>
      </c>
      <c r="F160" s="189" t="s">
        <v>201</v>
      </c>
      <c r="G160" s="190" t="s">
        <v>121</v>
      </c>
      <c r="H160" s="191">
        <v>140</v>
      </c>
      <c r="I160" s="192"/>
      <c r="J160" s="193">
        <f>ROUND(I160*H160,2)</f>
        <v>0</v>
      </c>
      <c r="K160" s="194"/>
      <c r="L160" s="195"/>
      <c r="M160" s="196" t="s">
        <v>1</v>
      </c>
      <c r="N160" s="197" t="s">
        <v>40</v>
      </c>
      <c r="O160" s="74"/>
      <c r="P160" s="174">
        <f>O160*H160</f>
        <v>0</v>
      </c>
      <c r="Q160" s="174">
        <v>0.19700000000000001</v>
      </c>
      <c r="R160" s="174">
        <f>Q160*H160</f>
        <v>27.580000000000002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156</v>
      </c>
      <c r="AT160" s="176" t="s">
        <v>199</v>
      </c>
      <c r="AU160" s="176" t="s">
        <v>82</v>
      </c>
      <c r="AY160" s="16" t="s">
        <v>116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80</v>
      </c>
      <c r="BK160" s="177">
        <f>ROUND(I160*H160,2)</f>
        <v>0</v>
      </c>
      <c r="BL160" s="16" t="s">
        <v>122</v>
      </c>
      <c r="BM160" s="176" t="s">
        <v>202</v>
      </c>
    </row>
    <row r="161" s="13" customFormat="1">
      <c r="A161" s="13"/>
      <c r="B161" s="178"/>
      <c r="C161" s="13"/>
      <c r="D161" s="179" t="s">
        <v>124</v>
      </c>
      <c r="E161" s="180" t="s">
        <v>1</v>
      </c>
      <c r="F161" s="181" t="s">
        <v>197</v>
      </c>
      <c r="G161" s="13"/>
      <c r="H161" s="182">
        <v>140</v>
      </c>
      <c r="I161" s="183"/>
      <c r="J161" s="13"/>
      <c r="K161" s="13"/>
      <c r="L161" s="178"/>
      <c r="M161" s="184"/>
      <c r="N161" s="185"/>
      <c r="O161" s="185"/>
      <c r="P161" s="185"/>
      <c r="Q161" s="185"/>
      <c r="R161" s="185"/>
      <c r="S161" s="185"/>
      <c r="T161" s="1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0" t="s">
        <v>124</v>
      </c>
      <c r="AU161" s="180" t="s">
        <v>82</v>
      </c>
      <c r="AV161" s="13" t="s">
        <v>82</v>
      </c>
      <c r="AW161" s="13" t="s">
        <v>32</v>
      </c>
      <c r="AX161" s="13" t="s">
        <v>80</v>
      </c>
      <c r="AY161" s="180" t="s">
        <v>116</v>
      </c>
    </row>
    <row r="162" s="2" customFormat="1" ht="21.75" customHeight="1">
      <c r="A162" s="35"/>
      <c r="B162" s="163"/>
      <c r="C162" s="164" t="s">
        <v>203</v>
      </c>
      <c r="D162" s="164" t="s">
        <v>118</v>
      </c>
      <c r="E162" s="165" t="s">
        <v>204</v>
      </c>
      <c r="F162" s="166" t="s">
        <v>205</v>
      </c>
      <c r="G162" s="167" t="s">
        <v>121</v>
      </c>
      <c r="H162" s="168">
        <v>120</v>
      </c>
      <c r="I162" s="169"/>
      <c r="J162" s="170">
        <f>ROUND(I162*H162,2)</f>
        <v>0</v>
      </c>
      <c r="K162" s="171"/>
      <c r="L162" s="36"/>
      <c r="M162" s="172" t="s">
        <v>1</v>
      </c>
      <c r="N162" s="173" t="s">
        <v>40</v>
      </c>
      <c r="O162" s="74"/>
      <c r="P162" s="174">
        <f>O162*H162</f>
        <v>0</v>
      </c>
      <c r="Q162" s="174">
        <v>0.080030000000000004</v>
      </c>
      <c r="R162" s="174">
        <f>Q162*H162</f>
        <v>9.6036000000000001</v>
      </c>
      <c r="S162" s="174">
        <v>0</v>
      </c>
      <c r="T162" s="17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6" t="s">
        <v>122</v>
      </c>
      <c r="AT162" s="176" t="s">
        <v>118</v>
      </c>
      <c r="AU162" s="176" t="s">
        <v>82</v>
      </c>
      <c r="AY162" s="16" t="s">
        <v>116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6" t="s">
        <v>80</v>
      </c>
      <c r="BK162" s="177">
        <f>ROUND(I162*H162,2)</f>
        <v>0</v>
      </c>
      <c r="BL162" s="16" t="s">
        <v>122</v>
      </c>
      <c r="BM162" s="176" t="s">
        <v>206</v>
      </c>
    </row>
    <row r="163" s="13" customFormat="1">
      <c r="A163" s="13"/>
      <c r="B163" s="178"/>
      <c r="C163" s="13"/>
      <c r="D163" s="179" t="s">
        <v>124</v>
      </c>
      <c r="E163" s="180" t="s">
        <v>1</v>
      </c>
      <c r="F163" s="181" t="s">
        <v>166</v>
      </c>
      <c r="G163" s="13"/>
      <c r="H163" s="182">
        <v>120</v>
      </c>
      <c r="I163" s="183"/>
      <c r="J163" s="13"/>
      <c r="K163" s="13"/>
      <c r="L163" s="178"/>
      <c r="M163" s="184"/>
      <c r="N163" s="185"/>
      <c r="O163" s="185"/>
      <c r="P163" s="185"/>
      <c r="Q163" s="185"/>
      <c r="R163" s="185"/>
      <c r="S163" s="185"/>
      <c r="T163" s="1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124</v>
      </c>
      <c r="AU163" s="180" t="s">
        <v>82</v>
      </c>
      <c r="AV163" s="13" t="s">
        <v>82</v>
      </c>
      <c r="AW163" s="13" t="s">
        <v>32</v>
      </c>
      <c r="AX163" s="13" t="s">
        <v>80</v>
      </c>
      <c r="AY163" s="180" t="s">
        <v>116</v>
      </c>
    </row>
    <row r="164" s="2" customFormat="1" ht="16.5" customHeight="1">
      <c r="A164" s="35"/>
      <c r="B164" s="163"/>
      <c r="C164" s="187" t="s">
        <v>207</v>
      </c>
      <c r="D164" s="187" t="s">
        <v>199</v>
      </c>
      <c r="E164" s="188" t="s">
        <v>208</v>
      </c>
      <c r="F164" s="189" t="s">
        <v>209</v>
      </c>
      <c r="G164" s="190" t="s">
        <v>121</v>
      </c>
      <c r="H164" s="191">
        <v>120</v>
      </c>
      <c r="I164" s="192"/>
      <c r="J164" s="193">
        <f>ROUND(I164*H164,2)</f>
        <v>0</v>
      </c>
      <c r="K164" s="194"/>
      <c r="L164" s="195"/>
      <c r="M164" s="196" t="s">
        <v>1</v>
      </c>
      <c r="N164" s="197" t="s">
        <v>40</v>
      </c>
      <c r="O164" s="74"/>
      <c r="P164" s="174">
        <f>O164*H164</f>
        <v>0</v>
      </c>
      <c r="Q164" s="174">
        <v>0.027</v>
      </c>
      <c r="R164" s="174">
        <f>Q164*H164</f>
        <v>3.2399999999999998</v>
      </c>
      <c r="S164" s="174">
        <v>0</v>
      </c>
      <c r="T164" s="17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6" t="s">
        <v>156</v>
      </c>
      <c r="AT164" s="176" t="s">
        <v>199</v>
      </c>
      <c r="AU164" s="176" t="s">
        <v>82</v>
      </c>
      <c r="AY164" s="16" t="s">
        <v>116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6" t="s">
        <v>80</v>
      </c>
      <c r="BK164" s="177">
        <f>ROUND(I164*H164,2)</f>
        <v>0</v>
      </c>
      <c r="BL164" s="16" t="s">
        <v>122</v>
      </c>
      <c r="BM164" s="176" t="s">
        <v>210</v>
      </c>
    </row>
    <row r="165" s="13" customFormat="1">
      <c r="A165" s="13"/>
      <c r="B165" s="178"/>
      <c r="C165" s="13"/>
      <c r="D165" s="179" t="s">
        <v>124</v>
      </c>
      <c r="E165" s="180" t="s">
        <v>1</v>
      </c>
      <c r="F165" s="181" t="s">
        <v>166</v>
      </c>
      <c r="G165" s="13"/>
      <c r="H165" s="182">
        <v>120</v>
      </c>
      <c r="I165" s="183"/>
      <c r="J165" s="13"/>
      <c r="K165" s="13"/>
      <c r="L165" s="178"/>
      <c r="M165" s="184"/>
      <c r="N165" s="185"/>
      <c r="O165" s="185"/>
      <c r="P165" s="185"/>
      <c r="Q165" s="185"/>
      <c r="R165" s="185"/>
      <c r="S165" s="185"/>
      <c r="T165" s="18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0" t="s">
        <v>124</v>
      </c>
      <c r="AU165" s="180" t="s">
        <v>82</v>
      </c>
      <c r="AV165" s="13" t="s">
        <v>82</v>
      </c>
      <c r="AW165" s="13" t="s">
        <v>32</v>
      </c>
      <c r="AX165" s="13" t="s">
        <v>80</v>
      </c>
      <c r="AY165" s="180" t="s">
        <v>116</v>
      </c>
    </row>
    <row r="166" s="12" customFormat="1" ht="22.8" customHeight="1">
      <c r="A166" s="12"/>
      <c r="B166" s="150"/>
      <c r="C166" s="12"/>
      <c r="D166" s="151" t="s">
        <v>74</v>
      </c>
      <c r="E166" s="161" t="s">
        <v>156</v>
      </c>
      <c r="F166" s="161" t="s">
        <v>211</v>
      </c>
      <c r="G166" s="12"/>
      <c r="H166" s="12"/>
      <c r="I166" s="153"/>
      <c r="J166" s="162">
        <f>BK166</f>
        <v>0</v>
      </c>
      <c r="K166" s="12"/>
      <c r="L166" s="150"/>
      <c r="M166" s="155"/>
      <c r="N166" s="156"/>
      <c r="O166" s="156"/>
      <c r="P166" s="157">
        <f>SUM(P167:P170)</f>
        <v>0</v>
      </c>
      <c r="Q166" s="156"/>
      <c r="R166" s="157">
        <f>SUM(R167:R170)</f>
        <v>2.19564</v>
      </c>
      <c r="S166" s="156"/>
      <c r="T166" s="158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1" t="s">
        <v>80</v>
      </c>
      <c r="AT166" s="159" t="s">
        <v>74</v>
      </c>
      <c r="AU166" s="159" t="s">
        <v>80</v>
      </c>
      <c r="AY166" s="151" t="s">
        <v>116</v>
      </c>
      <c r="BK166" s="160">
        <f>SUM(BK167:BK170)</f>
        <v>0</v>
      </c>
    </row>
    <row r="167" s="2" customFormat="1" ht="24.15" customHeight="1">
      <c r="A167" s="35"/>
      <c r="B167" s="163"/>
      <c r="C167" s="164" t="s">
        <v>212</v>
      </c>
      <c r="D167" s="164" t="s">
        <v>118</v>
      </c>
      <c r="E167" s="165" t="s">
        <v>213</v>
      </c>
      <c r="F167" s="166" t="s">
        <v>214</v>
      </c>
      <c r="G167" s="167" t="s">
        <v>215</v>
      </c>
      <c r="H167" s="168">
        <v>3</v>
      </c>
      <c r="I167" s="169"/>
      <c r="J167" s="170">
        <f>ROUND(I167*H167,2)</f>
        <v>0</v>
      </c>
      <c r="K167" s="171"/>
      <c r="L167" s="36"/>
      <c r="M167" s="172" t="s">
        <v>1</v>
      </c>
      <c r="N167" s="173" t="s">
        <v>40</v>
      </c>
      <c r="O167" s="74"/>
      <c r="P167" s="174">
        <f>O167*H167</f>
        <v>0</v>
      </c>
      <c r="Q167" s="174">
        <v>0.42080000000000001</v>
      </c>
      <c r="R167" s="174">
        <f>Q167*H167</f>
        <v>1.2624</v>
      </c>
      <c r="S167" s="174">
        <v>0</v>
      </c>
      <c r="T167" s="17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122</v>
      </c>
      <c r="AT167" s="176" t="s">
        <v>118</v>
      </c>
      <c r="AU167" s="176" t="s">
        <v>82</v>
      </c>
      <c r="AY167" s="16" t="s">
        <v>116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80</v>
      </c>
      <c r="BK167" s="177">
        <f>ROUND(I167*H167,2)</f>
        <v>0</v>
      </c>
      <c r="BL167" s="16" t="s">
        <v>122</v>
      </c>
      <c r="BM167" s="176" t="s">
        <v>216</v>
      </c>
    </row>
    <row r="168" s="13" customFormat="1">
      <c r="A168" s="13"/>
      <c r="B168" s="178"/>
      <c r="C168" s="13"/>
      <c r="D168" s="179" t="s">
        <v>124</v>
      </c>
      <c r="E168" s="180" t="s">
        <v>1</v>
      </c>
      <c r="F168" s="181" t="s">
        <v>130</v>
      </c>
      <c r="G168" s="13"/>
      <c r="H168" s="182">
        <v>3</v>
      </c>
      <c r="I168" s="183"/>
      <c r="J168" s="13"/>
      <c r="K168" s="13"/>
      <c r="L168" s="178"/>
      <c r="M168" s="184"/>
      <c r="N168" s="185"/>
      <c r="O168" s="185"/>
      <c r="P168" s="185"/>
      <c r="Q168" s="185"/>
      <c r="R168" s="185"/>
      <c r="S168" s="185"/>
      <c r="T168" s="18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0" t="s">
        <v>124</v>
      </c>
      <c r="AU168" s="180" t="s">
        <v>82</v>
      </c>
      <c r="AV168" s="13" t="s">
        <v>82</v>
      </c>
      <c r="AW168" s="13" t="s">
        <v>32</v>
      </c>
      <c r="AX168" s="13" t="s">
        <v>80</v>
      </c>
      <c r="AY168" s="180" t="s">
        <v>116</v>
      </c>
    </row>
    <row r="169" s="2" customFormat="1" ht="24.15" customHeight="1">
      <c r="A169" s="35"/>
      <c r="B169" s="163"/>
      <c r="C169" s="164" t="s">
        <v>7</v>
      </c>
      <c r="D169" s="164" t="s">
        <v>118</v>
      </c>
      <c r="E169" s="165" t="s">
        <v>217</v>
      </c>
      <c r="F169" s="166" t="s">
        <v>218</v>
      </c>
      <c r="G169" s="167" t="s">
        <v>215</v>
      </c>
      <c r="H169" s="168">
        <v>3</v>
      </c>
      <c r="I169" s="169"/>
      <c r="J169" s="170">
        <f>ROUND(I169*H169,2)</f>
        <v>0</v>
      </c>
      <c r="K169" s="171"/>
      <c r="L169" s="36"/>
      <c r="M169" s="172" t="s">
        <v>1</v>
      </c>
      <c r="N169" s="173" t="s">
        <v>40</v>
      </c>
      <c r="O169" s="74"/>
      <c r="P169" s="174">
        <f>O169*H169</f>
        <v>0</v>
      </c>
      <c r="Q169" s="174">
        <v>0.31108000000000002</v>
      </c>
      <c r="R169" s="174">
        <f>Q169*H169</f>
        <v>0.93324000000000007</v>
      </c>
      <c r="S169" s="174">
        <v>0</v>
      </c>
      <c r="T169" s="17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76" t="s">
        <v>122</v>
      </c>
      <c r="AT169" s="176" t="s">
        <v>118</v>
      </c>
      <c r="AU169" s="176" t="s">
        <v>82</v>
      </c>
      <c r="AY169" s="16" t="s">
        <v>116</v>
      </c>
      <c r="BE169" s="177">
        <f>IF(N169="základní",J169,0)</f>
        <v>0</v>
      </c>
      <c r="BF169" s="177">
        <f>IF(N169="snížená",J169,0)</f>
        <v>0</v>
      </c>
      <c r="BG169" s="177">
        <f>IF(N169="zákl. přenesená",J169,0)</f>
        <v>0</v>
      </c>
      <c r="BH169" s="177">
        <f>IF(N169="sníž. přenesená",J169,0)</f>
        <v>0</v>
      </c>
      <c r="BI169" s="177">
        <f>IF(N169="nulová",J169,0)</f>
        <v>0</v>
      </c>
      <c r="BJ169" s="16" t="s">
        <v>80</v>
      </c>
      <c r="BK169" s="177">
        <f>ROUND(I169*H169,2)</f>
        <v>0</v>
      </c>
      <c r="BL169" s="16" t="s">
        <v>122</v>
      </c>
      <c r="BM169" s="176" t="s">
        <v>219</v>
      </c>
    </row>
    <row r="170" s="13" customFormat="1">
      <c r="A170" s="13"/>
      <c r="B170" s="178"/>
      <c r="C170" s="13"/>
      <c r="D170" s="179" t="s">
        <v>124</v>
      </c>
      <c r="E170" s="180" t="s">
        <v>1</v>
      </c>
      <c r="F170" s="181" t="s">
        <v>130</v>
      </c>
      <c r="G170" s="13"/>
      <c r="H170" s="182">
        <v>3</v>
      </c>
      <c r="I170" s="183"/>
      <c r="J170" s="13"/>
      <c r="K170" s="13"/>
      <c r="L170" s="178"/>
      <c r="M170" s="184"/>
      <c r="N170" s="185"/>
      <c r="O170" s="185"/>
      <c r="P170" s="185"/>
      <c r="Q170" s="185"/>
      <c r="R170" s="185"/>
      <c r="S170" s="185"/>
      <c r="T170" s="18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0" t="s">
        <v>124</v>
      </c>
      <c r="AU170" s="180" t="s">
        <v>82</v>
      </c>
      <c r="AV170" s="13" t="s">
        <v>82</v>
      </c>
      <c r="AW170" s="13" t="s">
        <v>32</v>
      </c>
      <c r="AX170" s="13" t="s">
        <v>80</v>
      </c>
      <c r="AY170" s="180" t="s">
        <v>116</v>
      </c>
    </row>
    <row r="171" s="12" customFormat="1" ht="22.8" customHeight="1">
      <c r="A171" s="12"/>
      <c r="B171" s="150"/>
      <c r="C171" s="12"/>
      <c r="D171" s="151" t="s">
        <v>74</v>
      </c>
      <c r="E171" s="161" t="s">
        <v>162</v>
      </c>
      <c r="F171" s="161" t="s">
        <v>220</v>
      </c>
      <c r="G171" s="12"/>
      <c r="H171" s="12"/>
      <c r="I171" s="153"/>
      <c r="J171" s="162">
        <f>BK171</f>
        <v>0</v>
      </c>
      <c r="K171" s="12"/>
      <c r="L171" s="150"/>
      <c r="M171" s="155"/>
      <c r="N171" s="156"/>
      <c r="O171" s="156"/>
      <c r="P171" s="157">
        <f>SUM(P172:P182)</f>
        <v>0</v>
      </c>
      <c r="Q171" s="156"/>
      <c r="R171" s="157">
        <f>SUM(R172:R182)</f>
        <v>208.98800000000003</v>
      </c>
      <c r="S171" s="156"/>
      <c r="T171" s="158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1" t="s">
        <v>80</v>
      </c>
      <c r="AT171" s="159" t="s">
        <v>74</v>
      </c>
      <c r="AU171" s="159" t="s">
        <v>80</v>
      </c>
      <c r="AY171" s="151" t="s">
        <v>116</v>
      </c>
      <c r="BK171" s="160">
        <f>SUM(BK172:BK182)</f>
        <v>0</v>
      </c>
    </row>
    <row r="172" s="2" customFormat="1" ht="33" customHeight="1">
      <c r="A172" s="35"/>
      <c r="B172" s="163"/>
      <c r="C172" s="164" t="s">
        <v>221</v>
      </c>
      <c r="D172" s="164" t="s">
        <v>118</v>
      </c>
      <c r="E172" s="165" t="s">
        <v>222</v>
      </c>
      <c r="F172" s="166" t="s">
        <v>223</v>
      </c>
      <c r="G172" s="167" t="s">
        <v>142</v>
      </c>
      <c r="H172" s="168">
        <v>820</v>
      </c>
      <c r="I172" s="169"/>
      <c r="J172" s="170">
        <f>ROUND(I172*H172,2)</f>
        <v>0</v>
      </c>
      <c r="K172" s="171"/>
      <c r="L172" s="36"/>
      <c r="M172" s="172" t="s">
        <v>1</v>
      </c>
      <c r="N172" s="173" t="s">
        <v>40</v>
      </c>
      <c r="O172" s="74"/>
      <c r="P172" s="174">
        <f>O172*H172</f>
        <v>0</v>
      </c>
      <c r="Q172" s="174">
        <v>0.15540000000000001</v>
      </c>
      <c r="R172" s="174">
        <f>Q172*H172</f>
        <v>127.42800000000001</v>
      </c>
      <c r="S172" s="174">
        <v>0</v>
      </c>
      <c r="T172" s="17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6" t="s">
        <v>122</v>
      </c>
      <c r="AT172" s="176" t="s">
        <v>118</v>
      </c>
      <c r="AU172" s="176" t="s">
        <v>82</v>
      </c>
      <c r="AY172" s="16" t="s">
        <v>116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6" t="s">
        <v>80</v>
      </c>
      <c r="BK172" s="177">
        <f>ROUND(I172*H172,2)</f>
        <v>0</v>
      </c>
      <c r="BL172" s="16" t="s">
        <v>122</v>
      </c>
      <c r="BM172" s="176" t="s">
        <v>224</v>
      </c>
    </row>
    <row r="173" s="13" customFormat="1">
      <c r="A173" s="13"/>
      <c r="B173" s="178"/>
      <c r="C173" s="13"/>
      <c r="D173" s="179" t="s">
        <v>124</v>
      </c>
      <c r="E173" s="180" t="s">
        <v>1</v>
      </c>
      <c r="F173" s="181" t="s">
        <v>225</v>
      </c>
      <c r="G173" s="13"/>
      <c r="H173" s="182">
        <v>820</v>
      </c>
      <c r="I173" s="183"/>
      <c r="J173" s="13"/>
      <c r="K173" s="13"/>
      <c r="L173" s="178"/>
      <c r="M173" s="184"/>
      <c r="N173" s="185"/>
      <c r="O173" s="185"/>
      <c r="P173" s="185"/>
      <c r="Q173" s="185"/>
      <c r="R173" s="185"/>
      <c r="S173" s="185"/>
      <c r="T173" s="18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0" t="s">
        <v>124</v>
      </c>
      <c r="AU173" s="180" t="s">
        <v>82</v>
      </c>
      <c r="AV173" s="13" t="s">
        <v>82</v>
      </c>
      <c r="AW173" s="13" t="s">
        <v>32</v>
      </c>
      <c r="AX173" s="13" t="s">
        <v>80</v>
      </c>
      <c r="AY173" s="180" t="s">
        <v>116</v>
      </c>
    </row>
    <row r="174" s="2" customFormat="1" ht="21.75" customHeight="1">
      <c r="A174" s="35"/>
      <c r="B174" s="163"/>
      <c r="C174" s="187" t="s">
        <v>226</v>
      </c>
      <c r="D174" s="187" t="s">
        <v>199</v>
      </c>
      <c r="E174" s="188" t="s">
        <v>227</v>
      </c>
      <c r="F174" s="189" t="s">
        <v>228</v>
      </c>
      <c r="G174" s="190" t="s">
        <v>215</v>
      </c>
      <c r="H174" s="191">
        <v>820</v>
      </c>
      <c r="I174" s="192"/>
      <c r="J174" s="193">
        <f>ROUND(I174*H174,2)</f>
        <v>0</v>
      </c>
      <c r="K174" s="194"/>
      <c r="L174" s="195"/>
      <c r="M174" s="196" t="s">
        <v>1</v>
      </c>
      <c r="N174" s="197" t="s">
        <v>40</v>
      </c>
      <c r="O174" s="74"/>
      <c r="P174" s="174">
        <f>O174*H174</f>
        <v>0</v>
      </c>
      <c r="Q174" s="174">
        <v>0.085000000000000006</v>
      </c>
      <c r="R174" s="174">
        <f>Q174*H174</f>
        <v>69.700000000000003</v>
      </c>
      <c r="S174" s="174">
        <v>0</v>
      </c>
      <c r="T174" s="17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6" t="s">
        <v>156</v>
      </c>
      <c r="AT174" s="176" t="s">
        <v>199</v>
      </c>
      <c r="AU174" s="176" t="s">
        <v>82</v>
      </c>
      <c r="AY174" s="16" t="s">
        <v>116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6" t="s">
        <v>80</v>
      </c>
      <c r="BK174" s="177">
        <f>ROUND(I174*H174,2)</f>
        <v>0</v>
      </c>
      <c r="BL174" s="16" t="s">
        <v>122</v>
      </c>
      <c r="BM174" s="176" t="s">
        <v>229</v>
      </c>
    </row>
    <row r="175" s="2" customFormat="1" ht="33" customHeight="1">
      <c r="A175" s="35"/>
      <c r="B175" s="163"/>
      <c r="C175" s="164" t="s">
        <v>230</v>
      </c>
      <c r="D175" s="164" t="s">
        <v>118</v>
      </c>
      <c r="E175" s="165" t="s">
        <v>231</v>
      </c>
      <c r="F175" s="166" t="s">
        <v>232</v>
      </c>
      <c r="G175" s="167" t="s">
        <v>142</v>
      </c>
      <c r="H175" s="168">
        <v>75</v>
      </c>
      <c r="I175" s="169"/>
      <c r="J175" s="170">
        <f>ROUND(I175*H175,2)</f>
        <v>0</v>
      </c>
      <c r="K175" s="171"/>
      <c r="L175" s="36"/>
      <c r="M175" s="172" t="s">
        <v>1</v>
      </c>
      <c r="N175" s="173" t="s">
        <v>40</v>
      </c>
      <c r="O175" s="74"/>
      <c r="P175" s="174">
        <f>O175*H175</f>
        <v>0</v>
      </c>
      <c r="Q175" s="174">
        <v>0.1295</v>
      </c>
      <c r="R175" s="174">
        <f>Q175*H175</f>
        <v>9.7125000000000004</v>
      </c>
      <c r="S175" s="174">
        <v>0</v>
      </c>
      <c r="T175" s="17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6" t="s">
        <v>122</v>
      </c>
      <c r="AT175" s="176" t="s">
        <v>118</v>
      </c>
      <c r="AU175" s="176" t="s">
        <v>82</v>
      </c>
      <c r="AY175" s="16" t="s">
        <v>116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6" t="s">
        <v>80</v>
      </c>
      <c r="BK175" s="177">
        <f>ROUND(I175*H175,2)</f>
        <v>0</v>
      </c>
      <c r="BL175" s="16" t="s">
        <v>122</v>
      </c>
      <c r="BM175" s="176" t="s">
        <v>233</v>
      </c>
    </row>
    <row r="176" s="13" customFormat="1">
      <c r="A176" s="13"/>
      <c r="B176" s="178"/>
      <c r="C176" s="13"/>
      <c r="D176" s="179" t="s">
        <v>124</v>
      </c>
      <c r="E176" s="180" t="s">
        <v>1</v>
      </c>
      <c r="F176" s="181" t="s">
        <v>234</v>
      </c>
      <c r="G176" s="13"/>
      <c r="H176" s="182">
        <v>75</v>
      </c>
      <c r="I176" s="183"/>
      <c r="J176" s="13"/>
      <c r="K176" s="13"/>
      <c r="L176" s="178"/>
      <c r="M176" s="184"/>
      <c r="N176" s="185"/>
      <c r="O176" s="185"/>
      <c r="P176" s="185"/>
      <c r="Q176" s="185"/>
      <c r="R176" s="185"/>
      <c r="S176" s="185"/>
      <c r="T176" s="18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0" t="s">
        <v>124</v>
      </c>
      <c r="AU176" s="180" t="s">
        <v>82</v>
      </c>
      <c r="AV176" s="13" t="s">
        <v>82</v>
      </c>
      <c r="AW176" s="13" t="s">
        <v>32</v>
      </c>
      <c r="AX176" s="13" t="s">
        <v>80</v>
      </c>
      <c r="AY176" s="180" t="s">
        <v>116</v>
      </c>
    </row>
    <row r="177" s="2" customFormat="1" ht="16.5" customHeight="1">
      <c r="A177" s="35"/>
      <c r="B177" s="163"/>
      <c r="C177" s="187" t="s">
        <v>235</v>
      </c>
      <c r="D177" s="187" t="s">
        <v>199</v>
      </c>
      <c r="E177" s="188" t="s">
        <v>236</v>
      </c>
      <c r="F177" s="189" t="s">
        <v>237</v>
      </c>
      <c r="G177" s="190" t="s">
        <v>142</v>
      </c>
      <c r="H177" s="191">
        <v>76.5</v>
      </c>
      <c r="I177" s="192"/>
      <c r="J177" s="193">
        <f>ROUND(I177*H177,2)</f>
        <v>0</v>
      </c>
      <c r="K177" s="194"/>
      <c r="L177" s="195"/>
      <c r="M177" s="196" t="s">
        <v>1</v>
      </c>
      <c r="N177" s="197" t="s">
        <v>40</v>
      </c>
      <c r="O177" s="74"/>
      <c r="P177" s="174">
        <f>O177*H177</f>
        <v>0</v>
      </c>
      <c r="Q177" s="174">
        <v>0.028000000000000001</v>
      </c>
      <c r="R177" s="174">
        <f>Q177*H177</f>
        <v>2.1419999999999999</v>
      </c>
      <c r="S177" s="174">
        <v>0</v>
      </c>
      <c r="T177" s="17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6" t="s">
        <v>156</v>
      </c>
      <c r="AT177" s="176" t="s">
        <v>199</v>
      </c>
      <c r="AU177" s="176" t="s">
        <v>82</v>
      </c>
      <c r="AY177" s="16" t="s">
        <v>116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6" t="s">
        <v>80</v>
      </c>
      <c r="BK177" s="177">
        <f>ROUND(I177*H177,2)</f>
        <v>0</v>
      </c>
      <c r="BL177" s="16" t="s">
        <v>122</v>
      </c>
      <c r="BM177" s="176" t="s">
        <v>238</v>
      </c>
    </row>
    <row r="178" s="13" customFormat="1">
      <c r="A178" s="13"/>
      <c r="B178" s="178"/>
      <c r="C178" s="13"/>
      <c r="D178" s="179" t="s">
        <v>124</v>
      </c>
      <c r="E178" s="13"/>
      <c r="F178" s="181" t="s">
        <v>239</v>
      </c>
      <c r="G178" s="13"/>
      <c r="H178" s="182">
        <v>76.5</v>
      </c>
      <c r="I178" s="183"/>
      <c r="J178" s="13"/>
      <c r="K178" s="13"/>
      <c r="L178" s="178"/>
      <c r="M178" s="184"/>
      <c r="N178" s="185"/>
      <c r="O178" s="185"/>
      <c r="P178" s="185"/>
      <c r="Q178" s="185"/>
      <c r="R178" s="185"/>
      <c r="S178" s="185"/>
      <c r="T178" s="18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0" t="s">
        <v>124</v>
      </c>
      <c r="AU178" s="180" t="s">
        <v>82</v>
      </c>
      <c r="AV178" s="13" t="s">
        <v>82</v>
      </c>
      <c r="AW178" s="13" t="s">
        <v>3</v>
      </c>
      <c r="AX178" s="13" t="s">
        <v>80</v>
      </c>
      <c r="AY178" s="180" t="s">
        <v>116</v>
      </c>
    </row>
    <row r="179" s="2" customFormat="1" ht="24.15" customHeight="1">
      <c r="A179" s="35"/>
      <c r="B179" s="163"/>
      <c r="C179" s="164" t="s">
        <v>240</v>
      </c>
      <c r="D179" s="164" t="s">
        <v>118</v>
      </c>
      <c r="E179" s="165" t="s">
        <v>241</v>
      </c>
      <c r="F179" s="166" t="s">
        <v>242</v>
      </c>
      <c r="G179" s="167" t="s">
        <v>142</v>
      </c>
      <c r="H179" s="168">
        <v>50</v>
      </c>
      <c r="I179" s="169"/>
      <c r="J179" s="170">
        <f>ROUND(I179*H179,2)</f>
        <v>0</v>
      </c>
      <c r="K179" s="171"/>
      <c r="L179" s="36"/>
      <c r="M179" s="172" t="s">
        <v>1</v>
      </c>
      <c r="N179" s="173" t="s">
        <v>40</v>
      </c>
      <c r="O179" s="74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76" t="s">
        <v>122</v>
      </c>
      <c r="AT179" s="176" t="s">
        <v>118</v>
      </c>
      <c r="AU179" s="176" t="s">
        <v>82</v>
      </c>
      <c r="AY179" s="16" t="s">
        <v>116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6" t="s">
        <v>80</v>
      </c>
      <c r="BK179" s="177">
        <f>ROUND(I179*H179,2)</f>
        <v>0</v>
      </c>
      <c r="BL179" s="16" t="s">
        <v>122</v>
      </c>
      <c r="BM179" s="176" t="s">
        <v>243</v>
      </c>
    </row>
    <row r="180" s="13" customFormat="1">
      <c r="A180" s="13"/>
      <c r="B180" s="178"/>
      <c r="C180" s="13"/>
      <c r="D180" s="179" t="s">
        <v>124</v>
      </c>
      <c r="E180" s="180" t="s">
        <v>1</v>
      </c>
      <c r="F180" s="181" t="s">
        <v>244</v>
      </c>
      <c r="G180" s="13"/>
      <c r="H180" s="182">
        <v>50</v>
      </c>
      <c r="I180" s="183"/>
      <c r="J180" s="13"/>
      <c r="K180" s="13"/>
      <c r="L180" s="178"/>
      <c r="M180" s="184"/>
      <c r="N180" s="185"/>
      <c r="O180" s="185"/>
      <c r="P180" s="185"/>
      <c r="Q180" s="185"/>
      <c r="R180" s="185"/>
      <c r="S180" s="185"/>
      <c r="T180" s="18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0" t="s">
        <v>124</v>
      </c>
      <c r="AU180" s="180" t="s">
        <v>82</v>
      </c>
      <c r="AV180" s="13" t="s">
        <v>82</v>
      </c>
      <c r="AW180" s="13" t="s">
        <v>32</v>
      </c>
      <c r="AX180" s="13" t="s">
        <v>80</v>
      </c>
      <c r="AY180" s="180" t="s">
        <v>116</v>
      </c>
    </row>
    <row r="181" s="2" customFormat="1" ht="24.15" customHeight="1">
      <c r="A181" s="35"/>
      <c r="B181" s="163"/>
      <c r="C181" s="164" t="s">
        <v>245</v>
      </c>
      <c r="D181" s="164" t="s">
        <v>118</v>
      </c>
      <c r="E181" s="165" t="s">
        <v>246</v>
      </c>
      <c r="F181" s="166" t="s">
        <v>247</v>
      </c>
      <c r="G181" s="167" t="s">
        <v>142</v>
      </c>
      <c r="H181" s="168">
        <v>50</v>
      </c>
      <c r="I181" s="169"/>
      <c r="J181" s="170">
        <f>ROUND(I181*H181,2)</f>
        <v>0</v>
      </c>
      <c r="K181" s="171"/>
      <c r="L181" s="36"/>
      <c r="M181" s="172" t="s">
        <v>1</v>
      </c>
      <c r="N181" s="173" t="s">
        <v>40</v>
      </c>
      <c r="O181" s="74"/>
      <c r="P181" s="174">
        <f>O181*H181</f>
        <v>0</v>
      </c>
      <c r="Q181" s="174">
        <v>0.00011</v>
      </c>
      <c r="R181" s="174">
        <f>Q181*H181</f>
        <v>0.0055000000000000005</v>
      </c>
      <c r="S181" s="174">
        <v>0</v>
      </c>
      <c r="T181" s="17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6" t="s">
        <v>122</v>
      </c>
      <c r="AT181" s="176" t="s">
        <v>118</v>
      </c>
      <c r="AU181" s="176" t="s">
        <v>82</v>
      </c>
      <c r="AY181" s="16" t="s">
        <v>116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6" t="s">
        <v>80</v>
      </c>
      <c r="BK181" s="177">
        <f>ROUND(I181*H181,2)</f>
        <v>0</v>
      </c>
      <c r="BL181" s="16" t="s">
        <v>122</v>
      </c>
      <c r="BM181" s="176" t="s">
        <v>248</v>
      </c>
    </row>
    <row r="182" s="13" customFormat="1">
      <c r="A182" s="13"/>
      <c r="B182" s="178"/>
      <c r="C182" s="13"/>
      <c r="D182" s="179" t="s">
        <v>124</v>
      </c>
      <c r="E182" s="180" t="s">
        <v>1</v>
      </c>
      <c r="F182" s="181" t="s">
        <v>244</v>
      </c>
      <c r="G182" s="13"/>
      <c r="H182" s="182">
        <v>50</v>
      </c>
      <c r="I182" s="183"/>
      <c r="J182" s="13"/>
      <c r="K182" s="13"/>
      <c r="L182" s="178"/>
      <c r="M182" s="184"/>
      <c r="N182" s="185"/>
      <c r="O182" s="185"/>
      <c r="P182" s="185"/>
      <c r="Q182" s="185"/>
      <c r="R182" s="185"/>
      <c r="S182" s="185"/>
      <c r="T182" s="18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0" t="s">
        <v>124</v>
      </c>
      <c r="AU182" s="180" t="s">
        <v>82</v>
      </c>
      <c r="AV182" s="13" t="s">
        <v>82</v>
      </c>
      <c r="AW182" s="13" t="s">
        <v>32</v>
      </c>
      <c r="AX182" s="13" t="s">
        <v>80</v>
      </c>
      <c r="AY182" s="180" t="s">
        <v>116</v>
      </c>
    </row>
    <row r="183" s="12" customFormat="1" ht="22.8" customHeight="1">
      <c r="A183" s="12"/>
      <c r="B183" s="150"/>
      <c r="C183" s="12"/>
      <c r="D183" s="151" t="s">
        <v>74</v>
      </c>
      <c r="E183" s="161" t="s">
        <v>249</v>
      </c>
      <c r="F183" s="161" t="s">
        <v>250</v>
      </c>
      <c r="G183" s="12"/>
      <c r="H183" s="12"/>
      <c r="I183" s="153"/>
      <c r="J183" s="162">
        <f>BK183</f>
        <v>0</v>
      </c>
      <c r="K183" s="12"/>
      <c r="L183" s="150"/>
      <c r="M183" s="155"/>
      <c r="N183" s="156"/>
      <c r="O183" s="156"/>
      <c r="P183" s="157">
        <f>SUM(P184:P191)</f>
        <v>0</v>
      </c>
      <c r="Q183" s="156"/>
      <c r="R183" s="157">
        <f>SUM(R184:R191)</f>
        <v>0</v>
      </c>
      <c r="S183" s="156"/>
      <c r="T183" s="158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51" t="s">
        <v>80</v>
      </c>
      <c r="AT183" s="159" t="s">
        <v>74</v>
      </c>
      <c r="AU183" s="159" t="s">
        <v>80</v>
      </c>
      <c r="AY183" s="151" t="s">
        <v>116</v>
      </c>
      <c r="BK183" s="160">
        <f>SUM(BK184:BK191)</f>
        <v>0</v>
      </c>
    </row>
    <row r="184" s="2" customFormat="1" ht="24.15" customHeight="1">
      <c r="A184" s="35"/>
      <c r="B184" s="163"/>
      <c r="C184" s="164" t="s">
        <v>251</v>
      </c>
      <c r="D184" s="164" t="s">
        <v>118</v>
      </c>
      <c r="E184" s="165" t="s">
        <v>252</v>
      </c>
      <c r="F184" s="166" t="s">
        <v>253</v>
      </c>
      <c r="G184" s="167" t="s">
        <v>254</v>
      </c>
      <c r="H184" s="168">
        <v>1394.72</v>
      </c>
      <c r="I184" s="169"/>
      <c r="J184" s="170">
        <f>ROUND(I184*H184,2)</f>
        <v>0</v>
      </c>
      <c r="K184" s="171"/>
      <c r="L184" s="36"/>
      <c r="M184" s="172" t="s">
        <v>1</v>
      </c>
      <c r="N184" s="173" t="s">
        <v>40</v>
      </c>
      <c r="O184" s="74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6" t="s">
        <v>122</v>
      </c>
      <c r="AT184" s="176" t="s">
        <v>118</v>
      </c>
      <c r="AU184" s="176" t="s">
        <v>82</v>
      </c>
      <c r="AY184" s="16" t="s">
        <v>116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80</v>
      </c>
      <c r="BK184" s="177">
        <f>ROUND(I184*H184,2)</f>
        <v>0</v>
      </c>
      <c r="BL184" s="16" t="s">
        <v>122</v>
      </c>
      <c r="BM184" s="176" t="s">
        <v>255</v>
      </c>
    </row>
    <row r="185" s="2" customFormat="1" ht="24.15" customHeight="1">
      <c r="A185" s="35"/>
      <c r="B185" s="163"/>
      <c r="C185" s="164" t="s">
        <v>256</v>
      </c>
      <c r="D185" s="164" t="s">
        <v>118</v>
      </c>
      <c r="E185" s="165" t="s">
        <v>257</v>
      </c>
      <c r="F185" s="166" t="s">
        <v>258</v>
      </c>
      <c r="G185" s="167" t="s">
        <v>254</v>
      </c>
      <c r="H185" s="168">
        <v>1394.72</v>
      </c>
      <c r="I185" s="169"/>
      <c r="J185" s="170">
        <f>ROUND(I185*H185,2)</f>
        <v>0</v>
      </c>
      <c r="K185" s="171"/>
      <c r="L185" s="36"/>
      <c r="M185" s="172" t="s">
        <v>1</v>
      </c>
      <c r="N185" s="173" t="s">
        <v>40</v>
      </c>
      <c r="O185" s="74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6" t="s">
        <v>122</v>
      </c>
      <c r="AT185" s="176" t="s">
        <v>118</v>
      </c>
      <c r="AU185" s="176" t="s">
        <v>82</v>
      </c>
      <c r="AY185" s="16" t="s">
        <v>116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6" t="s">
        <v>80</v>
      </c>
      <c r="BK185" s="177">
        <f>ROUND(I185*H185,2)</f>
        <v>0</v>
      </c>
      <c r="BL185" s="16" t="s">
        <v>122</v>
      </c>
      <c r="BM185" s="176" t="s">
        <v>259</v>
      </c>
    </row>
    <row r="186" s="2" customFormat="1" ht="33" customHeight="1">
      <c r="A186" s="35"/>
      <c r="B186" s="163"/>
      <c r="C186" s="164" t="s">
        <v>125</v>
      </c>
      <c r="D186" s="164" t="s">
        <v>118</v>
      </c>
      <c r="E186" s="165" t="s">
        <v>260</v>
      </c>
      <c r="F186" s="166" t="s">
        <v>261</v>
      </c>
      <c r="G186" s="167" t="s">
        <v>254</v>
      </c>
      <c r="H186" s="168">
        <v>4</v>
      </c>
      <c r="I186" s="169"/>
      <c r="J186" s="170">
        <f>ROUND(I186*H186,2)</f>
        <v>0</v>
      </c>
      <c r="K186" s="171"/>
      <c r="L186" s="36"/>
      <c r="M186" s="172" t="s">
        <v>1</v>
      </c>
      <c r="N186" s="173" t="s">
        <v>40</v>
      </c>
      <c r="O186" s="74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122</v>
      </c>
      <c r="AT186" s="176" t="s">
        <v>118</v>
      </c>
      <c r="AU186" s="176" t="s">
        <v>82</v>
      </c>
      <c r="AY186" s="16" t="s">
        <v>116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80</v>
      </c>
      <c r="BK186" s="177">
        <f>ROUND(I186*H186,2)</f>
        <v>0</v>
      </c>
      <c r="BL186" s="16" t="s">
        <v>122</v>
      </c>
      <c r="BM186" s="176" t="s">
        <v>262</v>
      </c>
    </row>
    <row r="187" s="13" customFormat="1">
      <c r="A187" s="13"/>
      <c r="B187" s="178"/>
      <c r="C187" s="13"/>
      <c r="D187" s="179" t="s">
        <v>124</v>
      </c>
      <c r="E187" s="180" t="s">
        <v>1</v>
      </c>
      <c r="F187" s="181" t="s">
        <v>122</v>
      </c>
      <c r="G187" s="13"/>
      <c r="H187" s="182">
        <v>4</v>
      </c>
      <c r="I187" s="183"/>
      <c r="J187" s="13"/>
      <c r="K187" s="13"/>
      <c r="L187" s="178"/>
      <c r="M187" s="184"/>
      <c r="N187" s="185"/>
      <c r="O187" s="185"/>
      <c r="P187" s="185"/>
      <c r="Q187" s="185"/>
      <c r="R187" s="185"/>
      <c r="S187" s="185"/>
      <c r="T187" s="18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0" t="s">
        <v>124</v>
      </c>
      <c r="AU187" s="180" t="s">
        <v>82</v>
      </c>
      <c r="AV187" s="13" t="s">
        <v>82</v>
      </c>
      <c r="AW187" s="13" t="s">
        <v>32</v>
      </c>
      <c r="AX187" s="13" t="s">
        <v>80</v>
      </c>
      <c r="AY187" s="180" t="s">
        <v>116</v>
      </c>
    </row>
    <row r="188" s="2" customFormat="1" ht="24.15" customHeight="1">
      <c r="A188" s="35"/>
      <c r="B188" s="163"/>
      <c r="C188" s="164" t="s">
        <v>263</v>
      </c>
      <c r="D188" s="164" t="s">
        <v>118</v>
      </c>
      <c r="E188" s="165" t="s">
        <v>264</v>
      </c>
      <c r="F188" s="166" t="s">
        <v>265</v>
      </c>
      <c r="G188" s="167" t="s">
        <v>254</v>
      </c>
      <c r="H188" s="168">
        <v>1140</v>
      </c>
      <c r="I188" s="169"/>
      <c r="J188" s="170">
        <f>ROUND(I188*H188,2)</f>
        <v>0</v>
      </c>
      <c r="K188" s="171"/>
      <c r="L188" s="36"/>
      <c r="M188" s="172" t="s">
        <v>1</v>
      </c>
      <c r="N188" s="173" t="s">
        <v>40</v>
      </c>
      <c r="O188" s="74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76" t="s">
        <v>122</v>
      </c>
      <c r="AT188" s="176" t="s">
        <v>118</v>
      </c>
      <c r="AU188" s="176" t="s">
        <v>82</v>
      </c>
      <c r="AY188" s="16" t="s">
        <v>116</v>
      </c>
      <c r="BE188" s="177">
        <f>IF(N188="základní",J188,0)</f>
        <v>0</v>
      </c>
      <c r="BF188" s="177">
        <f>IF(N188="snížená",J188,0)</f>
        <v>0</v>
      </c>
      <c r="BG188" s="177">
        <f>IF(N188="zákl. přenesená",J188,0)</f>
        <v>0</v>
      </c>
      <c r="BH188" s="177">
        <f>IF(N188="sníž. přenesená",J188,0)</f>
        <v>0</v>
      </c>
      <c r="BI188" s="177">
        <f>IF(N188="nulová",J188,0)</f>
        <v>0</v>
      </c>
      <c r="BJ188" s="16" t="s">
        <v>80</v>
      </c>
      <c r="BK188" s="177">
        <f>ROUND(I188*H188,2)</f>
        <v>0</v>
      </c>
      <c r="BL188" s="16" t="s">
        <v>122</v>
      </c>
      <c r="BM188" s="176" t="s">
        <v>266</v>
      </c>
    </row>
    <row r="189" s="13" customFormat="1">
      <c r="A189" s="13"/>
      <c r="B189" s="178"/>
      <c r="C189" s="13"/>
      <c r="D189" s="179" t="s">
        <v>124</v>
      </c>
      <c r="E189" s="180" t="s">
        <v>1</v>
      </c>
      <c r="F189" s="181" t="s">
        <v>267</v>
      </c>
      <c r="G189" s="13"/>
      <c r="H189" s="182">
        <v>1140</v>
      </c>
      <c r="I189" s="183"/>
      <c r="J189" s="13"/>
      <c r="K189" s="13"/>
      <c r="L189" s="178"/>
      <c r="M189" s="184"/>
      <c r="N189" s="185"/>
      <c r="O189" s="185"/>
      <c r="P189" s="185"/>
      <c r="Q189" s="185"/>
      <c r="R189" s="185"/>
      <c r="S189" s="185"/>
      <c r="T189" s="18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0" t="s">
        <v>124</v>
      </c>
      <c r="AU189" s="180" t="s">
        <v>82</v>
      </c>
      <c r="AV189" s="13" t="s">
        <v>82</v>
      </c>
      <c r="AW189" s="13" t="s">
        <v>32</v>
      </c>
      <c r="AX189" s="13" t="s">
        <v>80</v>
      </c>
      <c r="AY189" s="180" t="s">
        <v>116</v>
      </c>
    </row>
    <row r="190" s="2" customFormat="1" ht="37.8" customHeight="1">
      <c r="A190" s="35"/>
      <c r="B190" s="163"/>
      <c r="C190" s="164" t="s">
        <v>268</v>
      </c>
      <c r="D190" s="164" t="s">
        <v>118</v>
      </c>
      <c r="E190" s="165" t="s">
        <v>269</v>
      </c>
      <c r="F190" s="166" t="s">
        <v>270</v>
      </c>
      <c r="G190" s="167" t="s">
        <v>254</v>
      </c>
      <c r="H190" s="168">
        <v>250</v>
      </c>
      <c r="I190" s="169"/>
      <c r="J190" s="170">
        <f>ROUND(I190*H190,2)</f>
        <v>0</v>
      </c>
      <c r="K190" s="171"/>
      <c r="L190" s="36"/>
      <c r="M190" s="172" t="s">
        <v>1</v>
      </c>
      <c r="N190" s="173" t="s">
        <v>40</v>
      </c>
      <c r="O190" s="74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6" t="s">
        <v>122</v>
      </c>
      <c r="AT190" s="176" t="s">
        <v>118</v>
      </c>
      <c r="AU190" s="176" t="s">
        <v>82</v>
      </c>
      <c r="AY190" s="16" t="s">
        <v>116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6" t="s">
        <v>80</v>
      </c>
      <c r="BK190" s="177">
        <f>ROUND(I190*H190,2)</f>
        <v>0</v>
      </c>
      <c r="BL190" s="16" t="s">
        <v>122</v>
      </c>
      <c r="BM190" s="176" t="s">
        <v>271</v>
      </c>
    </row>
    <row r="191" s="13" customFormat="1">
      <c r="A191" s="13"/>
      <c r="B191" s="178"/>
      <c r="C191" s="13"/>
      <c r="D191" s="179" t="s">
        <v>124</v>
      </c>
      <c r="E191" s="180" t="s">
        <v>1</v>
      </c>
      <c r="F191" s="181" t="s">
        <v>272</v>
      </c>
      <c r="G191" s="13"/>
      <c r="H191" s="182">
        <v>250</v>
      </c>
      <c r="I191" s="183"/>
      <c r="J191" s="13"/>
      <c r="K191" s="13"/>
      <c r="L191" s="178"/>
      <c r="M191" s="184"/>
      <c r="N191" s="185"/>
      <c r="O191" s="185"/>
      <c r="P191" s="185"/>
      <c r="Q191" s="185"/>
      <c r="R191" s="185"/>
      <c r="S191" s="185"/>
      <c r="T191" s="18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0" t="s">
        <v>124</v>
      </c>
      <c r="AU191" s="180" t="s">
        <v>82</v>
      </c>
      <c r="AV191" s="13" t="s">
        <v>82</v>
      </c>
      <c r="AW191" s="13" t="s">
        <v>32</v>
      </c>
      <c r="AX191" s="13" t="s">
        <v>80</v>
      </c>
      <c r="AY191" s="180" t="s">
        <v>116</v>
      </c>
    </row>
    <row r="192" s="12" customFormat="1" ht="22.8" customHeight="1">
      <c r="A192" s="12"/>
      <c r="B192" s="150"/>
      <c r="C192" s="12"/>
      <c r="D192" s="151" t="s">
        <v>74</v>
      </c>
      <c r="E192" s="161" t="s">
        <v>273</v>
      </c>
      <c r="F192" s="161" t="s">
        <v>274</v>
      </c>
      <c r="G192" s="12"/>
      <c r="H192" s="12"/>
      <c r="I192" s="153"/>
      <c r="J192" s="162">
        <f>BK192</f>
        <v>0</v>
      </c>
      <c r="K192" s="12"/>
      <c r="L192" s="150"/>
      <c r="M192" s="155"/>
      <c r="N192" s="156"/>
      <c r="O192" s="156"/>
      <c r="P192" s="157">
        <f>SUM(P193:P196)</f>
        <v>0</v>
      </c>
      <c r="Q192" s="156"/>
      <c r="R192" s="157">
        <f>SUM(R193:R196)</f>
        <v>0</v>
      </c>
      <c r="S192" s="156"/>
      <c r="T192" s="158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1" t="s">
        <v>80</v>
      </c>
      <c r="AT192" s="159" t="s">
        <v>74</v>
      </c>
      <c r="AU192" s="159" t="s">
        <v>80</v>
      </c>
      <c r="AY192" s="151" t="s">
        <v>116</v>
      </c>
      <c r="BK192" s="160">
        <f>SUM(BK193:BK196)</f>
        <v>0</v>
      </c>
    </row>
    <row r="193" s="2" customFormat="1" ht="24.15" customHeight="1">
      <c r="A193" s="35"/>
      <c r="B193" s="163"/>
      <c r="C193" s="164" t="s">
        <v>275</v>
      </c>
      <c r="D193" s="164" t="s">
        <v>118</v>
      </c>
      <c r="E193" s="165" t="s">
        <v>276</v>
      </c>
      <c r="F193" s="166" t="s">
        <v>277</v>
      </c>
      <c r="G193" s="167" t="s">
        <v>254</v>
      </c>
      <c r="H193" s="168">
        <v>106.949</v>
      </c>
      <c r="I193" s="169"/>
      <c r="J193" s="170">
        <f>ROUND(I193*H193,2)</f>
        <v>0</v>
      </c>
      <c r="K193" s="171"/>
      <c r="L193" s="36"/>
      <c r="M193" s="172" t="s">
        <v>1</v>
      </c>
      <c r="N193" s="173" t="s">
        <v>40</v>
      </c>
      <c r="O193" s="74"/>
      <c r="P193" s="174">
        <f>O193*H193</f>
        <v>0</v>
      </c>
      <c r="Q193" s="174">
        <v>0</v>
      </c>
      <c r="R193" s="174">
        <f>Q193*H193</f>
        <v>0</v>
      </c>
      <c r="S193" s="174">
        <v>0</v>
      </c>
      <c r="T193" s="17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6" t="s">
        <v>122</v>
      </c>
      <c r="AT193" s="176" t="s">
        <v>118</v>
      </c>
      <c r="AU193" s="176" t="s">
        <v>82</v>
      </c>
      <c r="AY193" s="16" t="s">
        <v>116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6" t="s">
        <v>80</v>
      </c>
      <c r="BK193" s="177">
        <f>ROUND(I193*H193,2)</f>
        <v>0</v>
      </c>
      <c r="BL193" s="16" t="s">
        <v>122</v>
      </c>
      <c r="BM193" s="176" t="s">
        <v>278</v>
      </c>
    </row>
    <row r="194" s="13" customFormat="1">
      <c r="A194" s="13"/>
      <c r="B194" s="178"/>
      <c r="C194" s="13"/>
      <c r="D194" s="179" t="s">
        <v>124</v>
      </c>
      <c r="E194" s="13"/>
      <c r="F194" s="181" t="s">
        <v>279</v>
      </c>
      <c r="G194" s="13"/>
      <c r="H194" s="182">
        <v>106.949</v>
      </c>
      <c r="I194" s="183"/>
      <c r="J194" s="13"/>
      <c r="K194" s="13"/>
      <c r="L194" s="178"/>
      <c r="M194" s="184"/>
      <c r="N194" s="185"/>
      <c r="O194" s="185"/>
      <c r="P194" s="185"/>
      <c r="Q194" s="185"/>
      <c r="R194" s="185"/>
      <c r="S194" s="185"/>
      <c r="T194" s="18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0" t="s">
        <v>124</v>
      </c>
      <c r="AU194" s="180" t="s">
        <v>82</v>
      </c>
      <c r="AV194" s="13" t="s">
        <v>82</v>
      </c>
      <c r="AW194" s="13" t="s">
        <v>3</v>
      </c>
      <c r="AX194" s="13" t="s">
        <v>80</v>
      </c>
      <c r="AY194" s="180" t="s">
        <v>116</v>
      </c>
    </row>
    <row r="195" s="2" customFormat="1" ht="33" customHeight="1">
      <c r="A195" s="35"/>
      <c r="B195" s="163"/>
      <c r="C195" s="164" t="s">
        <v>280</v>
      </c>
      <c r="D195" s="164" t="s">
        <v>118</v>
      </c>
      <c r="E195" s="165" t="s">
        <v>281</v>
      </c>
      <c r="F195" s="166" t="s">
        <v>282</v>
      </c>
      <c r="G195" s="167" t="s">
        <v>254</v>
      </c>
      <c r="H195" s="168">
        <v>160.42400000000001</v>
      </c>
      <c r="I195" s="169"/>
      <c r="J195" s="170">
        <f>ROUND(I195*H195,2)</f>
        <v>0</v>
      </c>
      <c r="K195" s="171"/>
      <c r="L195" s="36"/>
      <c r="M195" s="172" t="s">
        <v>1</v>
      </c>
      <c r="N195" s="173" t="s">
        <v>40</v>
      </c>
      <c r="O195" s="74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6" t="s">
        <v>122</v>
      </c>
      <c r="AT195" s="176" t="s">
        <v>118</v>
      </c>
      <c r="AU195" s="176" t="s">
        <v>82</v>
      </c>
      <c r="AY195" s="16" t="s">
        <v>116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80</v>
      </c>
      <c r="BK195" s="177">
        <f>ROUND(I195*H195,2)</f>
        <v>0</v>
      </c>
      <c r="BL195" s="16" t="s">
        <v>122</v>
      </c>
      <c r="BM195" s="176" t="s">
        <v>283</v>
      </c>
    </row>
    <row r="196" s="13" customFormat="1">
      <c r="A196" s="13"/>
      <c r="B196" s="178"/>
      <c r="C196" s="13"/>
      <c r="D196" s="179" t="s">
        <v>124</v>
      </c>
      <c r="E196" s="13"/>
      <c r="F196" s="181" t="s">
        <v>284</v>
      </c>
      <c r="G196" s="13"/>
      <c r="H196" s="182">
        <v>160.42400000000001</v>
      </c>
      <c r="I196" s="183"/>
      <c r="J196" s="13"/>
      <c r="K196" s="13"/>
      <c r="L196" s="178"/>
      <c r="M196" s="184"/>
      <c r="N196" s="185"/>
      <c r="O196" s="185"/>
      <c r="P196" s="185"/>
      <c r="Q196" s="185"/>
      <c r="R196" s="185"/>
      <c r="S196" s="185"/>
      <c r="T196" s="18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0" t="s">
        <v>124</v>
      </c>
      <c r="AU196" s="180" t="s">
        <v>82</v>
      </c>
      <c r="AV196" s="13" t="s">
        <v>82</v>
      </c>
      <c r="AW196" s="13" t="s">
        <v>3</v>
      </c>
      <c r="AX196" s="13" t="s">
        <v>80</v>
      </c>
      <c r="AY196" s="180" t="s">
        <v>116</v>
      </c>
    </row>
    <row r="197" s="12" customFormat="1" ht="25.92" customHeight="1">
      <c r="A197" s="12"/>
      <c r="B197" s="150"/>
      <c r="C197" s="12"/>
      <c r="D197" s="151" t="s">
        <v>74</v>
      </c>
      <c r="E197" s="152" t="s">
        <v>285</v>
      </c>
      <c r="F197" s="152" t="s">
        <v>286</v>
      </c>
      <c r="G197" s="12"/>
      <c r="H197" s="12"/>
      <c r="I197" s="153"/>
      <c r="J197" s="154">
        <f>BK197</f>
        <v>0</v>
      </c>
      <c r="K197" s="12"/>
      <c r="L197" s="150"/>
      <c r="M197" s="155"/>
      <c r="N197" s="156"/>
      <c r="O197" s="156"/>
      <c r="P197" s="157">
        <f>P198+P205+P208+P210</f>
        <v>0</v>
      </c>
      <c r="Q197" s="156"/>
      <c r="R197" s="157">
        <f>R198+R205+R208+R210</f>
        <v>0.1386</v>
      </c>
      <c r="S197" s="156"/>
      <c r="T197" s="158">
        <f>T198+T205+T208+T210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1" t="s">
        <v>139</v>
      </c>
      <c r="AT197" s="159" t="s">
        <v>74</v>
      </c>
      <c r="AU197" s="159" t="s">
        <v>75</v>
      </c>
      <c r="AY197" s="151" t="s">
        <v>116</v>
      </c>
      <c r="BK197" s="160">
        <f>BK198+BK205+BK208+BK210</f>
        <v>0</v>
      </c>
    </row>
    <row r="198" s="12" customFormat="1" ht="22.8" customHeight="1">
      <c r="A198" s="12"/>
      <c r="B198" s="150"/>
      <c r="C198" s="12"/>
      <c r="D198" s="151" t="s">
        <v>74</v>
      </c>
      <c r="E198" s="161" t="s">
        <v>287</v>
      </c>
      <c r="F198" s="161" t="s">
        <v>288</v>
      </c>
      <c r="G198" s="12"/>
      <c r="H198" s="12"/>
      <c r="I198" s="153"/>
      <c r="J198" s="162">
        <f>BK198</f>
        <v>0</v>
      </c>
      <c r="K198" s="12"/>
      <c r="L198" s="150"/>
      <c r="M198" s="155"/>
      <c r="N198" s="156"/>
      <c r="O198" s="156"/>
      <c r="P198" s="157">
        <f>SUM(P199:P204)</f>
        <v>0</v>
      </c>
      <c r="Q198" s="156"/>
      <c r="R198" s="157">
        <f>SUM(R199:R204)</f>
        <v>0</v>
      </c>
      <c r="S198" s="156"/>
      <c r="T198" s="158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51" t="s">
        <v>139</v>
      </c>
      <c r="AT198" s="159" t="s">
        <v>74</v>
      </c>
      <c r="AU198" s="159" t="s">
        <v>80</v>
      </c>
      <c r="AY198" s="151" t="s">
        <v>116</v>
      </c>
      <c r="BK198" s="160">
        <f>SUM(BK199:BK204)</f>
        <v>0</v>
      </c>
    </row>
    <row r="199" s="2" customFormat="1" ht="24.15" customHeight="1">
      <c r="A199" s="35"/>
      <c r="B199" s="163"/>
      <c r="C199" s="164" t="s">
        <v>289</v>
      </c>
      <c r="D199" s="164" t="s">
        <v>118</v>
      </c>
      <c r="E199" s="165" t="s">
        <v>290</v>
      </c>
      <c r="F199" s="166" t="s">
        <v>291</v>
      </c>
      <c r="G199" s="167" t="s">
        <v>292</v>
      </c>
      <c r="H199" s="168">
        <v>1</v>
      </c>
      <c r="I199" s="169"/>
      <c r="J199" s="170">
        <f>ROUND(I199*H199,2)</f>
        <v>0</v>
      </c>
      <c r="K199" s="171"/>
      <c r="L199" s="36"/>
      <c r="M199" s="172" t="s">
        <v>1</v>
      </c>
      <c r="N199" s="173" t="s">
        <v>40</v>
      </c>
      <c r="O199" s="74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76" t="s">
        <v>293</v>
      </c>
      <c r="AT199" s="176" t="s">
        <v>118</v>
      </c>
      <c r="AU199" s="176" t="s">
        <v>82</v>
      </c>
      <c r="AY199" s="16" t="s">
        <v>116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6" t="s">
        <v>80</v>
      </c>
      <c r="BK199" s="177">
        <f>ROUND(I199*H199,2)</f>
        <v>0</v>
      </c>
      <c r="BL199" s="16" t="s">
        <v>293</v>
      </c>
      <c r="BM199" s="176" t="s">
        <v>294</v>
      </c>
    </row>
    <row r="200" s="2" customFormat="1" ht="16.5" customHeight="1">
      <c r="A200" s="35"/>
      <c r="B200" s="163"/>
      <c r="C200" s="164" t="s">
        <v>295</v>
      </c>
      <c r="D200" s="164" t="s">
        <v>118</v>
      </c>
      <c r="E200" s="165" t="s">
        <v>296</v>
      </c>
      <c r="F200" s="166" t="s">
        <v>297</v>
      </c>
      <c r="G200" s="167" t="s">
        <v>292</v>
      </c>
      <c r="H200" s="168">
        <v>1</v>
      </c>
      <c r="I200" s="169"/>
      <c r="J200" s="170">
        <f>ROUND(I200*H200,2)</f>
        <v>0</v>
      </c>
      <c r="K200" s="171"/>
      <c r="L200" s="36"/>
      <c r="M200" s="172" t="s">
        <v>1</v>
      </c>
      <c r="N200" s="173" t="s">
        <v>40</v>
      </c>
      <c r="O200" s="74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76" t="s">
        <v>293</v>
      </c>
      <c r="AT200" s="176" t="s">
        <v>118</v>
      </c>
      <c r="AU200" s="176" t="s">
        <v>82</v>
      </c>
      <c r="AY200" s="16" t="s">
        <v>116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6" t="s">
        <v>80</v>
      </c>
      <c r="BK200" s="177">
        <f>ROUND(I200*H200,2)</f>
        <v>0</v>
      </c>
      <c r="BL200" s="16" t="s">
        <v>293</v>
      </c>
      <c r="BM200" s="176" t="s">
        <v>298</v>
      </c>
    </row>
    <row r="201" s="2" customFormat="1" ht="16.5" customHeight="1">
      <c r="A201" s="35"/>
      <c r="B201" s="163"/>
      <c r="C201" s="164" t="s">
        <v>299</v>
      </c>
      <c r="D201" s="164" t="s">
        <v>118</v>
      </c>
      <c r="E201" s="165" t="s">
        <v>300</v>
      </c>
      <c r="F201" s="166" t="s">
        <v>301</v>
      </c>
      <c r="G201" s="167" t="s">
        <v>292</v>
      </c>
      <c r="H201" s="168">
        <v>1</v>
      </c>
      <c r="I201" s="169"/>
      <c r="J201" s="170">
        <f>ROUND(I201*H201,2)</f>
        <v>0</v>
      </c>
      <c r="K201" s="171"/>
      <c r="L201" s="36"/>
      <c r="M201" s="172" t="s">
        <v>1</v>
      </c>
      <c r="N201" s="173" t="s">
        <v>40</v>
      </c>
      <c r="O201" s="74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76" t="s">
        <v>293</v>
      </c>
      <c r="AT201" s="176" t="s">
        <v>118</v>
      </c>
      <c r="AU201" s="176" t="s">
        <v>82</v>
      </c>
      <c r="AY201" s="16" t="s">
        <v>116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6" t="s">
        <v>80</v>
      </c>
      <c r="BK201" s="177">
        <f>ROUND(I201*H201,2)</f>
        <v>0</v>
      </c>
      <c r="BL201" s="16" t="s">
        <v>293</v>
      </c>
      <c r="BM201" s="176" t="s">
        <v>302</v>
      </c>
    </row>
    <row r="202" s="2" customFormat="1" ht="16.5" customHeight="1">
      <c r="A202" s="35"/>
      <c r="B202" s="163"/>
      <c r="C202" s="164" t="s">
        <v>303</v>
      </c>
      <c r="D202" s="164" t="s">
        <v>118</v>
      </c>
      <c r="E202" s="165" t="s">
        <v>304</v>
      </c>
      <c r="F202" s="166" t="s">
        <v>305</v>
      </c>
      <c r="G202" s="167" t="s">
        <v>292</v>
      </c>
      <c r="H202" s="168">
        <v>1</v>
      </c>
      <c r="I202" s="169"/>
      <c r="J202" s="170">
        <f>ROUND(I202*H202,2)</f>
        <v>0</v>
      </c>
      <c r="K202" s="171"/>
      <c r="L202" s="36"/>
      <c r="M202" s="172" t="s">
        <v>1</v>
      </c>
      <c r="N202" s="173" t="s">
        <v>40</v>
      </c>
      <c r="O202" s="74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6" t="s">
        <v>293</v>
      </c>
      <c r="AT202" s="176" t="s">
        <v>118</v>
      </c>
      <c r="AU202" s="176" t="s">
        <v>82</v>
      </c>
      <c r="AY202" s="16" t="s">
        <v>116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6" t="s">
        <v>80</v>
      </c>
      <c r="BK202" s="177">
        <f>ROUND(I202*H202,2)</f>
        <v>0</v>
      </c>
      <c r="BL202" s="16" t="s">
        <v>293</v>
      </c>
      <c r="BM202" s="176" t="s">
        <v>306</v>
      </c>
    </row>
    <row r="203" s="2" customFormat="1" ht="16.5" customHeight="1">
      <c r="A203" s="35"/>
      <c r="B203" s="163"/>
      <c r="C203" s="164" t="s">
        <v>307</v>
      </c>
      <c r="D203" s="164" t="s">
        <v>118</v>
      </c>
      <c r="E203" s="165" t="s">
        <v>308</v>
      </c>
      <c r="F203" s="166" t="s">
        <v>309</v>
      </c>
      <c r="G203" s="167" t="s">
        <v>292</v>
      </c>
      <c r="H203" s="168">
        <v>1</v>
      </c>
      <c r="I203" s="169"/>
      <c r="J203" s="170">
        <f>ROUND(I203*H203,2)</f>
        <v>0</v>
      </c>
      <c r="K203" s="171"/>
      <c r="L203" s="36"/>
      <c r="M203" s="172" t="s">
        <v>1</v>
      </c>
      <c r="N203" s="173" t="s">
        <v>40</v>
      </c>
      <c r="O203" s="74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76" t="s">
        <v>293</v>
      </c>
      <c r="AT203" s="176" t="s">
        <v>118</v>
      </c>
      <c r="AU203" s="176" t="s">
        <v>82</v>
      </c>
      <c r="AY203" s="16" t="s">
        <v>116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6" t="s">
        <v>80</v>
      </c>
      <c r="BK203" s="177">
        <f>ROUND(I203*H203,2)</f>
        <v>0</v>
      </c>
      <c r="BL203" s="16" t="s">
        <v>293</v>
      </c>
      <c r="BM203" s="176" t="s">
        <v>310</v>
      </c>
    </row>
    <row r="204" s="2" customFormat="1" ht="16.5" customHeight="1">
      <c r="A204" s="35"/>
      <c r="B204" s="163"/>
      <c r="C204" s="164" t="s">
        <v>134</v>
      </c>
      <c r="D204" s="164" t="s">
        <v>118</v>
      </c>
      <c r="E204" s="165" t="s">
        <v>311</v>
      </c>
      <c r="F204" s="166" t="s">
        <v>312</v>
      </c>
      <c r="G204" s="167" t="s">
        <v>292</v>
      </c>
      <c r="H204" s="168">
        <v>1</v>
      </c>
      <c r="I204" s="169"/>
      <c r="J204" s="170">
        <f>ROUND(I204*H204,2)</f>
        <v>0</v>
      </c>
      <c r="K204" s="171"/>
      <c r="L204" s="36"/>
      <c r="M204" s="172" t="s">
        <v>1</v>
      </c>
      <c r="N204" s="173" t="s">
        <v>40</v>
      </c>
      <c r="O204" s="74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76" t="s">
        <v>293</v>
      </c>
      <c r="AT204" s="176" t="s">
        <v>118</v>
      </c>
      <c r="AU204" s="176" t="s">
        <v>82</v>
      </c>
      <c r="AY204" s="16" t="s">
        <v>116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6" t="s">
        <v>80</v>
      </c>
      <c r="BK204" s="177">
        <f>ROUND(I204*H204,2)</f>
        <v>0</v>
      </c>
      <c r="BL204" s="16" t="s">
        <v>293</v>
      </c>
      <c r="BM204" s="176" t="s">
        <v>313</v>
      </c>
    </row>
    <row r="205" s="12" customFormat="1" ht="22.8" customHeight="1">
      <c r="A205" s="12"/>
      <c r="B205" s="150"/>
      <c r="C205" s="12"/>
      <c r="D205" s="151" t="s">
        <v>74</v>
      </c>
      <c r="E205" s="161" t="s">
        <v>314</v>
      </c>
      <c r="F205" s="161" t="s">
        <v>315</v>
      </c>
      <c r="G205" s="12"/>
      <c r="H205" s="12"/>
      <c r="I205" s="153"/>
      <c r="J205" s="162">
        <f>BK205</f>
        <v>0</v>
      </c>
      <c r="K205" s="12"/>
      <c r="L205" s="150"/>
      <c r="M205" s="155"/>
      <c r="N205" s="156"/>
      <c r="O205" s="156"/>
      <c r="P205" s="157">
        <f>SUM(P206:P207)</f>
        <v>0</v>
      </c>
      <c r="Q205" s="156"/>
      <c r="R205" s="157">
        <f>SUM(R206:R207)</f>
        <v>0</v>
      </c>
      <c r="S205" s="156"/>
      <c r="T205" s="158">
        <f>SUM(T206:T207)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51" t="s">
        <v>139</v>
      </c>
      <c r="AT205" s="159" t="s">
        <v>74</v>
      </c>
      <c r="AU205" s="159" t="s">
        <v>80</v>
      </c>
      <c r="AY205" s="151" t="s">
        <v>116</v>
      </c>
      <c r="BK205" s="160">
        <f>SUM(BK206:BK207)</f>
        <v>0</v>
      </c>
    </row>
    <row r="206" s="2" customFormat="1" ht="21.75" customHeight="1">
      <c r="A206" s="35"/>
      <c r="B206" s="163"/>
      <c r="C206" s="164" t="s">
        <v>316</v>
      </c>
      <c r="D206" s="164" t="s">
        <v>118</v>
      </c>
      <c r="E206" s="165" t="s">
        <v>317</v>
      </c>
      <c r="F206" s="166" t="s">
        <v>318</v>
      </c>
      <c r="G206" s="167" t="s">
        <v>292</v>
      </c>
      <c r="H206" s="168">
        <v>1</v>
      </c>
      <c r="I206" s="169"/>
      <c r="J206" s="170">
        <f>ROUND(I206*H206,2)</f>
        <v>0</v>
      </c>
      <c r="K206" s="171"/>
      <c r="L206" s="36"/>
      <c r="M206" s="172" t="s">
        <v>1</v>
      </c>
      <c r="N206" s="173" t="s">
        <v>40</v>
      </c>
      <c r="O206" s="74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76" t="s">
        <v>293</v>
      </c>
      <c r="AT206" s="176" t="s">
        <v>118</v>
      </c>
      <c r="AU206" s="176" t="s">
        <v>82</v>
      </c>
      <c r="AY206" s="16" t="s">
        <v>116</v>
      </c>
      <c r="BE206" s="177">
        <f>IF(N206="základní",J206,0)</f>
        <v>0</v>
      </c>
      <c r="BF206" s="177">
        <f>IF(N206="snížená",J206,0)</f>
        <v>0</v>
      </c>
      <c r="BG206" s="177">
        <f>IF(N206="zákl. přenesená",J206,0)</f>
        <v>0</v>
      </c>
      <c r="BH206" s="177">
        <f>IF(N206="sníž. přenesená",J206,0)</f>
        <v>0</v>
      </c>
      <c r="BI206" s="177">
        <f>IF(N206="nulová",J206,0)</f>
        <v>0</v>
      </c>
      <c r="BJ206" s="16" t="s">
        <v>80</v>
      </c>
      <c r="BK206" s="177">
        <f>ROUND(I206*H206,2)</f>
        <v>0</v>
      </c>
      <c r="BL206" s="16" t="s">
        <v>293</v>
      </c>
      <c r="BM206" s="176" t="s">
        <v>319</v>
      </c>
    </row>
    <row r="207" s="2" customFormat="1" ht="16.5" customHeight="1">
      <c r="A207" s="35"/>
      <c r="B207" s="163"/>
      <c r="C207" s="164" t="s">
        <v>320</v>
      </c>
      <c r="D207" s="164" t="s">
        <v>118</v>
      </c>
      <c r="E207" s="165" t="s">
        <v>321</v>
      </c>
      <c r="F207" s="166" t="s">
        <v>322</v>
      </c>
      <c r="G207" s="167" t="s">
        <v>292</v>
      </c>
      <c r="H207" s="168">
        <v>1</v>
      </c>
      <c r="I207" s="169"/>
      <c r="J207" s="170">
        <f>ROUND(I207*H207,2)</f>
        <v>0</v>
      </c>
      <c r="K207" s="171"/>
      <c r="L207" s="36"/>
      <c r="M207" s="172" t="s">
        <v>1</v>
      </c>
      <c r="N207" s="173" t="s">
        <v>40</v>
      </c>
      <c r="O207" s="74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76" t="s">
        <v>293</v>
      </c>
      <c r="AT207" s="176" t="s">
        <v>118</v>
      </c>
      <c r="AU207" s="176" t="s">
        <v>82</v>
      </c>
      <c r="AY207" s="16" t="s">
        <v>116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6" t="s">
        <v>80</v>
      </c>
      <c r="BK207" s="177">
        <f>ROUND(I207*H207,2)</f>
        <v>0</v>
      </c>
      <c r="BL207" s="16" t="s">
        <v>293</v>
      </c>
      <c r="BM207" s="176" t="s">
        <v>323</v>
      </c>
    </row>
    <row r="208" s="12" customFormat="1" ht="22.8" customHeight="1">
      <c r="A208" s="12"/>
      <c r="B208" s="150"/>
      <c r="C208" s="12"/>
      <c r="D208" s="151" t="s">
        <v>74</v>
      </c>
      <c r="E208" s="161" t="s">
        <v>324</v>
      </c>
      <c r="F208" s="161" t="s">
        <v>325</v>
      </c>
      <c r="G208" s="12"/>
      <c r="H208" s="12"/>
      <c r="I208" s="153"/>
      <c r="J208" s="162">
        <f>BK208</f>
        <v>0</v>
      </c>
      <c r="K208" s="12"/>
      <c r="L208" s="150"/>
      <c r="M208" s="155"/>
      <c r="N208" s="156"/>
      <c r="O208" s="156"/>
      <c r="P208" s="157">
        <f>P209</f>
        <v>0</v>
      </c>
      <c r="Q208" s="156"/>
      <c r="R208" s="157">
        <f>R209</f>
        <v>0</v>
      </c>
      <c r="S208" s="156"/>
      <c r="T208" s="158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1" t="s">
        <v>139</v>
      </c>
      <c r="AT208" s="159" t="s">
        <v>74</v>
      </c>
      <c r="AU208" s="159" t="s">
        <v>80</v>
      </c>
      <c r="AY208" s="151" t="s">
        <v>116</v>
      </c>
      <c r="BK208" s="160">
        <f>BK209</f>
        <v>0</v>
      </c>
    </row>
    <row r="209" s="2" customFormat="1" ht="16.5" customHeight="1">
      <c r="A209" s="35"/>
      <c r="B209" s="163"/>
      <c r="C209" s="164" t="s">
        <v>326</v>
      </c>
      <c r="D209" s="164" t="s">
        <v>118</v>
      </c>
      <c r="E209" s="165" t="s">
        <v>327</v>
      </c>
      <c r="F209" s="166" t="s">
        <v>328</v>
      </c>
      <c r="G209" s="167" t="s">
        <v>329</v>
      </c>
      <c r="H209" s="168">
        <v>6</v>
      </c>
      <c r="I209" s="169"/>
      <c r="J209" s="170">
        <f>ROUND(I209*H209,2)</f>
        <v>0</v>
      </c>
      <c r="K209" s="171"/>
      <c r="L209" s="36"/>
      <c r="M209" s="172" t="s">
        <v>1</v>
      </c>
      <c r="N209" s="173" t="s">
        <v>40</v>
      </c>
      <c r="O209" s="74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76" t="s">
        <v>293</v>
      </c>
      <c r="AT209" s="176" t="s">
        <v>118</v>
      </c>
      <c r="AU209" s="176" t="s">
        <v>82</v>
      </c>
      <c r="AY209" s="16" t="s">
        <v>116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6" t="s">
        <v>80</v>
      </c>
      <c r="BK209" s="177">
        <f>ROUND(I209*H209,2)</f>
        <v>0</v>
      </c>
      <c r="BL209" s="16" t="s">
        <v>293</v>
      </c>
      <c r="BM209" s="176" t="s">
        <v>330</v>
      </c>
    </row>
    <row r="210" s="12" customFormat="1" ht="22.8" customHeight="1">
      <c r="A210" s="12"/>
      <c r="B210" s="150"/>
      <c r="C210" s="12"/>
      <c r="D210" s="151" t="s">
        <v>74</v>
      </c>
      <c r="E210" s="161" t="s">
        <v>331</v>
      </c>
      <c r="F210" s="161" t="s">
        <v>332</v>
      </c>
      <c r="G210" s="12"/>
      <c r="H210" s="12"/>
      <c r="I210" s="153"/>
      <c r="J210" s="162">
        <f>BK210</f>
        <v>0</v>
      </c>
      <c r="K210" s="12"/>
      <c r="L210" s="150"/>
      <c r="M210" s="155"/>
      <c r="N210" s="156"/>
      <c r="O210" s="156"/>
      <c r="P210" s="157">
        <f>SUM(P211:P212)</f>
        <v>0</v>
      </c>
      <c r="Q210" s="156"/>
      <c r="R210" s="157">
        <f>SUM(R211:R212)</f>
        <v>0.1386</v>
      </c>
      <c r="S210" s="156"/>
      <c r="T210" s="158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1" t="s">
        <v>139</v>
      </c>
      <c r="AT210" s="159" t="s">
        <v>74</v>
      </c>
      <c r="AU210" s="159" t="s">
        <v>80</v>
      </c>
      <c r="AY210" s="151" t="s">
        <v>116</v>
      </c>
      <c r="BK210" s="160">
        <f>SUM(BK211:BK212)</f>
        <v>0</v>
      </c>
    </row>
    <row r="211" s="2" customFormat="1" ht="16.5" customHeight="1">
      <c r="A211" s="35"/>
      <c r="B211" s="163"/>
      <c r="C211" s="164" t="s">
        <v>333</v>
      </c>
      <c r="D211" s="164" t="s">
        <v>118</v>
      </c>
      <c r="E211" s="165" t="s">
        <v>334</v>
      </c>
      <c r="F211" s="166" t="s">
        <v>335</v>
      </c>
      <c r="G211" s="167" t="s">
        <v>121</v>
      </c>
      <c r="H211" s="168">
        <v>10</v>
      </c>
      <c r="I211" s="169"/>
      <c r="J211" s="170">
        <f>ROUND(I211*H211,2)</f>
        <v>0</v>
      </c>
      <c r="K211" s="171"/>
      <c r="L211" s="36"/>
      <c r="M211" s="172" t="s">
        <v>1</v>
      </c>
      <c r="N211" s="173" t="s">
        <v>40</v>
      </c>
      <c r="O211" s="74"/>
      <c r="P211" s="174">
        <f>O211*H211</f>
        <v>0</v>
      </c>
      <c r="Q211" s="174">
        <v>0.013860000000000001</v>
      </c>
      <c r="R211" s="174">
        <f>Q211*H211</f>
        <v>0.1386</v>
      </c>
      <c r="S211" s="174">
        <v>0</v>
      </c>
      <c r="T211" s="17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76" t="s">
        <v>122</v>
      </c>
      <c r="AT211" s="176" t="s">
        <v>118</v>
      </c>
      <c r="AU211" s="176" t="s">
        <v>82</v>
      </c>
      <c r="AY211" s="16" t="s">
        <v>116</v>
      </c>
      <c r="BE211" s="177">
        <f>IF(N211="základní",J211,0)</f>
        <v>0</v>
      </c>
      <c r="BF211" s="177">
        <f>IF(N211="snížená",J211,0)</f>
        <v>0</v>
      </c>
      <c r="BG211" s="177">
        <f>IF(N211="zákl. přenesená",J211,0)</f>
        <v>0</v>
      </c>
      <c r="BH211" s="177">
        <f>IF(N211="sníž. přenesená",J211,0)</f>
        <v>0</v>
      </c>
      <c r="BI211" s="177">
        <f>IF(N211="nulová",J211,0)</f>
        <v>0</v>
      </c>
      <c r="BJ211" s="16" t="s">
        <v>80</v>
      </c>
      <c r="BK211" s="177">
        <f>ROUND(I211*H211,2)</f>
        <v>0</v>
      </c>
      <c r="BL211" s="16" t="s">
        <v>122</v>
      </c>
      <c r="BM211" s="176" t="s">
        <v>336</v>
      </c>
    </row>
    <row r="212" s="2" customFormat="1" ht="16.5" customHeight="1">
      <c r="A212" s="35"/>
      <c r="B212" s="163"/>
      <c r="C212" s="164" t="s">
        <v>337</v>
      </c>
      <c r="D212" s="164" t="s">
        <v>118</v>
      </c>
      <c r="E212" s="165" t="s">
        <v>338</v>
      </c>
      <c r="F212" s="166" t="s">
        <v>339</v>
      </c>
      <c r="G212" s="167" t="s">
        <v>329</v>
      </c>
      <c r="H212" s="168">
        <v>1</v>
      </c>
      <c r="I212" s="169"/>
      <c r="J212" s="170">
        <f>ROUND(I212*H212,2)</f>
        <v>0</v>
      </c>
      <c r="K212" s="171"/>
      <c r="L212" s="36"/>
      <c r="M212" s="198" t="s">
        <v>1</v>
      </c>
      <c r="N212" s="199" t="s">
        <v>40</v>
      </c>
      <c r="O212" s="200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76" t="s">
        <v>122</v>
      </c>
      <c r="AT212" s="176" t="s">
        <v>118</v>
      </c>
      <c r="AU212" s="176" t="s">
        <v>82</v>
      </c>
      <c r="AY212" s="16" t="s">
        <v>116</v>
      </c>
      <c r="BE212" s="177">
        <f>IF(N212="základní",J212,0)</f>
        <v>0</v>
      </c>
      <c r="BF212" s="177">
        <f>IF(N212="snížená",J212,0)</f>
        <v>0</v>
      </c>
      <c r="BG212" s="177">
        <f>IF(N212="zákl. přenesená",J212,0)</f>
        <v>0</v>
      </c>
      <c r="BH212" s="177">
        <f>IF(N212="sníž. přenesená",J212,0)</f>
        <v>0</v>
      </c>
      <c r="BI212" s="177">
        <f>IF(N212="nulová",J212,0)</f>
        <v>0</v>
      </c>
      <c r="BJ212" s="16" t="s">
        <v>80</v>
      </c>
      <c r="BK212" s="177">
        <f>ROUND(I212*H212,2)</f>
        <v>0</v>
      </c>
      <c r="BL212" s="16" t="s">
        <v>122</v>
      </c>
      <c r="BM212" s="176" t="s">
        <v>340</v>
      </c>
    </row>
    <row r="213" s="2" customFormat="1" ht="6.96" customHeight="1">
      <c r="A213" s="35"/>
      <c r="B213" s="57"/>
      <c r="C213" s="58"/>
      <c r="D213" s="58"/>
      <c r="E213" s="58"/>
      <c r="F213" s="58"/>
      <c r="G213" s="58"/>
      <c r="H213" s="58"/>
      <c r="I213" s="58"/>
      <c r="J213" s="58"/>
      <c r="K213" s="58"/>
      <c r="L213" s="36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autoFilter ref="C123:K212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2023-08-08T06:40:13Z</dcterms:created>
  <dcterms:modified xsi:type="dcterms:W3CDTF">2023-08-08T06:40:16Z</dcterms:modified>
</cp:coreProperties>
</file>