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O.01 - VENKOVNÍ VODOVOD" sheetId="2" r:id="rId2"/>
    <sheet name="IO.02 - VENKOVNÍ KANALIZACE" sheetId="3" r:id="rId3"/>
    <sheet name="IO.03 - VEŘEJNÉ OSVĚTLENÍ" sheetId="4" r:id="rId4"/>
    <sheet name="SO.01A - POVRCHY BOURÁNÍ" sheetId="5" r:id="rId5"/>
    <sheet name="SO.01B - POVRCHY NOVÉ" sheetId="6" r:id="rId6"/>
    <sheet name="SO.01C2 - STATIKA" sheetId="7" r:id="rId7"/>
    <sheet name="SO.01D - MOBILIÁŘ" sheetId="8" r:id="rId8"/>
    <sheet name="SO.01E - VODNÍ PRVEK" sheetId="9" r:id="rId9"/>
    <sheet name="SO.01F - SADOVÉ ÚPRAVY" sheetId="10" r:id="rId10"/>
    <sheet name="SO.02 - VEDLEJŠÍ ROZPOČTO..." sheetId="11" r:id="rId11"/>
    <sheet name="Pokyny pro vyplnění" sheetId="12" r:id="rId12"/>
  </sheets>
  <definedNames>
    <definedName name="_xlnm.Print_Area" localSheetId="0">'Rekapitulace stavby'!$D$4:$AO$36,'Rekapitulace stavby'!$C$42:$AQ$66</definedName>
    <definedName name="_xlnm._FilterDatabase" localSheetId="1" hidden="1">'IO.01 - VENKOVNÍ VODOVOD'!$C$80:$K$89</definedName>
    <definedName name="_xlnm.Print_Area" localSheetId="1">'IO.01 - VENKOVNÍ VODOVOD'!$C$4:$J$39,'IO.01 - VENKOVNÍ VODOVOD'!$C$45:$J$62,'IO.01 - VENKOVNÍ VODOVOD'!$C$68:$K$89</definedName>
    <definedName name="_xlnm._FilterDatabase" localSheetId="2" hidden="1">'IO.02 - VENKOVNÍ KANALIZACE'!$C$80:$K$100</definedName>
    <definedName name="_xlnm.Print_Area" localSheetId="2">'IO.02 - VENKOVNÍ KANALIZACE'!$C$4:$J$39,'IO.02 - VENKOVNÍ KANALIZACE'!$C$45:$J$62,'IO.02 - VENKOVNÍ KANALIZACE'!$C$68:$K$100</definedName>
    <definedName name="_xlnm._FilterDatabase" localSheetId="3" hidden="1">'IO.03 - VEŘEJNÉ OSVĚTLENÍ'!$C$81:$K$118</definedName>
    <definedName name="_xlnm.Print_Area" localSheetId="3">'IO.03 - VEŘEJNÉ OSVĚTLENÍ'!$C$4:$J$39,'IO.03 - VEŘEJNÉ OSVĚTLENÍ'!$C$45:$J$63,'IO.03 - VEŘEJNÉ OSVĚTLENÍ'!$C$69:$K$118</definedName>
    <definedName name="_xlnm._FilterDatabase" localSheetId="4" hidden="1">'SO.01A - POVRCHY BOURÁNÍ'!$C$88:$K$146</definedName>
    <definedName name="_xlnm.Print_Area" localSheetId="4">'SO.01A - POVRCHY BOURÁNÍ'!$C$4:$J$41,'SO.01A - POVRCHY BOURÁNÍ'!$C$47:$J$68,'SO.01A - POVRCHY BOURÁNÍ'!$C$74:$K$146</definedName>
    <definedName name="_xlnm._FilterDatabase" localSheetId="5" hidden="1">'SO.01B - POVRCHY NOVÉ'!$C$93:$K$228</definedName>
    <definedName name="_xlnm.Print_Area" localSheetId="5">'SO.01B - POVRCHY NOVÉ'!$C$4:$J$41,'SO.01B - POVRCHY NOVÉ'!$C$47:$J$73,'SO.01B - POVRCHY NOVÉ'!$C$79:$K$228</definedName>
    <definedName name="_xlnm._FilterDatabase" localSheetId="6" hidden="1">'SO.01C2 - STATIKA'!$C$90:$K$269</definedName>
    <definedName name="_xlnm.Print_Area" localSheetId="6">'SO.01C2 - STATIKA'!$C$4:$J$41,'SO.01C2 - STATIKA'!$C$47:$J$70,'SO.01C2 - STATIKA'!$C$76:$K$269</definedName>
    <definedName name="_xlnm._FilterDatabase" localSheetId="7" hidden="1">'SO.01D - MOBILIÁŘ'!$C$86:$K$99</definedName>
    <definedName name="_xlnm.Print_Area" localSheetId="7">'SO.01D - MOBILIÁŘ'!$C$4:$J$41,'SO.01D - MOBILIÁŘ'!$C$47:$J$66,'SO.01D - MOBILIÁŘ'!$C$72:$K$99</definedName>
    <definedName name="_xlnm._FilterDatabase" localSheetId="8" hidden="1">'SO.01E - VODNÍ PRVEK'!$C$98:$K$246</definedName>
    <definedName name="_xlnm.Print_Area" localSheetId="8">'SO.01E - VODNÍ PRVEK'!$C$4:$J$41,'SO.01E - VODNÍ PRVEK'!$C$47:$J$78,'SO.01E - VODNÍ PRVEK'!$C$84:$K$246</definedName>
    <definedName name="_xlnm._FilterDatabase" localSheetId="9" hidden="1">'SO.01F - SADOVÉ ÚPRAVY'!$C$96:$K$379</definedName>
    <definedName name="_xlnm.Print_Area" localSheetId="9">'SO.01F - SADOVÉ ÚPRAVY'!$C$4:$J$41,'SO.01F - SADOVÉ ÚPRAVY'!$C$47:$J$76,'SO.01F - SADOVÉ ÚPRAVY'!$C$82:$K$379</definedName>
    <definedName name="_xlnm._FilterDatabase" localSheetId="10" hidden="1">'SO.02 - VEDLEJŠÍ ROZPOČTO...'!$C$85:$K$121</definedName>
    <definedName name="_xlnm.Print_Area" localSheetId="10">'SO.02 - VEDLEJŠÍ ROZPOČTO...'!$C$4:$J$39,'SO.02 - VEDLEJŠÍ ROZPOČTO...'!$C$45:$J$67,'SO.02 - VEDLEJŠÍ ROZPOČTO...'!$C$73:$K$121</definedName>
    <definedName name="_xlnm.Print_Area" localSheetId="11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'IO.01 - VENKOVNÍ VODOVOD'!$80:$80</definedName>
    <definedName name="_xlnm.Print_Titles" localSheetId="2">'IO.02 - VENKOVNÍ KANALIZACE'!$80:$80</definedName>
    <definedName name="_xlnm.Print_Titles" localSheetId="3">'IO.03 - VEŘEJNÉ OSVĚTLENÍ'!$81:$81</definedName>
    <definedName name="_xlnm.Print_Titles" localSheetId="4">'SO.01A - POVRCHY BOURÁNÍ'!$88:$88</definedName>
    <definedName name="_xlnm.Print_Titles" localSheetId="5">'SO.01B - POVRCHY NOVÉ'!$93:$93</definedName>
    <definedName name="_xlnm.Print_Titles" localSheetId="6">'SO.01C2 - STATIKA'!$90:$90</definedName>
    <definedName name="_xlnm.Print_Titles" localSheetId="7">'SO.01D - MOBILIÁŘ'!$86:$86</definedName>
    <definedName name="_xlnm.Print_Titles" localSheetId="8">'SO.01E - VODNÍ PRVEK'!$98:$98</definedName>
    <definedName name="_xlnm.Print_Titles" localSheetId="9">'SO.01F - SADOVÉ ÚPRAVY'!$96:$96</definedName>
    <definedName name="_xlnm.Print_Titles" localSheetId="10">'SO.02 - VEDLEJŠÍ ROZPOČTO...'!$85:$85</definedName>
  </definedNames>
  <calcPr fullCalcOnLoad="1"/>
</workbook>
</file>

<file path=xl/sharedStrings.xml><?xml version="1.0" encoding="utf-8"?>
<sst xmlns="http://schemas.openxmlformats.org/spreadsheetml/2006/main" count="9742" uniqueCount="1524">
  <si>
    <t>Export Komplet</t>
  </si>
  <si>
    <t>VZ</t>
  </si>
  <si>
    <t>2.0</t>
  </si>
  <si>
    <t>ZAMOK</t>
  </si>
  <si>
    <t>False</t>
  </si>
  <si>
    <t>{b586e1f7-b4d0-4ed2-8818-98904cf92607}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</si>
  <si>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</si>
  <si>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</si>
  <si>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</si>
  <si>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</si>
  <si>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</si>
  <si>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</si>
  <si>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</si>
  <si>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</si>
  <si>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</si>
  <si>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</si>
  <si>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</si>
  <si>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SOFIJSKÉHO NÁMĚSTÍ</t>
  </si>
  <si>
    <t>KSO:</t>
  </si>
  <si>
    <t/>
  </si>
  <si>
    <t>CC-CZ:</t>
  </si>
  <si>
    <t>Místo:</t>
  </si>
  <si>
    <t>PRAHA 12 - MODŘANY</t>
  </si>
  <si>
    <t>Datum:</t>
  </si>
  <si>
    <t>20. 12. 2018</t>
  </si>
  <si>
    <t>Zadavatel:</t>
  </si>
  <si>
    <t>IČ:</t>
  </si>
  <si>
    <t>MĚSTSKÁ ČÁST PRAHA 12,PÍSKOVÁ 830/25,14300 PRAHA 4</t>
  </si>
  <si>
    <t>DIČ:</t>
  </si>
  <si>
    <t>Uchazeč:</t>
  </si>
  <si>
    <t>Vyplň údaj</t>
  </si>
  <si>
    <t>Projektant:</t>
  </si>
  <si>
    <t>ARCHITEKTURA S.R.O., VIKOVA 1142/15, PRAHA 4- KRČ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</si>
  <si>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</si>
  <si>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</si>
  <si>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</si>
  <si>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</si>
  <si>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</si>
  <si>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</si>
  <si>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</si>
  <si>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</si>
  <si>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</si>
  <si>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</si>
  <si>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</si>
  <si>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</si>
  <si>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</si>
  <si>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</si>
  <si>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</si>
  <si>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</si>
  <si>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</si>
  <si>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</si>
  <si>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</si>
  <si>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</si>
  <si>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</si>
  <si>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</si>
  <si>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</si>
  <si>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</si>
  <si>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</si>
  <si>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</si>
  <si>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</si>
  <si>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</si>
  <si>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</si>
  <si>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</si>
  <si>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</si>
  <si>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</si>
  <si>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</si>
  <si>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</si>
  <si>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</si>
  <si>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</si>
  <si>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</si>
  <si>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</si>
  <si>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</si>
  <si>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</si>
  <si>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</si>
  <si>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</si>
  <si>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</si>
  <si>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</si>
  <si>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IO.01</t>
  </si>
  <si>
    <t>VENKOVNÍ VODOVOD</t>
  </si>
  <si>
    <t>STA</t>
  </si>
  <si>
    <t>1</t>
  </si>
  <si>
    <t>{028ff144-7d07-4dcb-9602-07b49a11b1a0}</t>
  </si>
  <si>
    <t>2</t>
  </si>
  <si>
    <t>IO.02</t>
  </si>
  <si>
    <t>VENKOVNÍ KANALIZACE</t>
  </si>
  <si>
    <t>{495b95df-b7c3-40a3-ad57-705015111e17}</t>
  </si>
  <si>
    <t>IO.03</t>
  </si>
  <si>
    <t>VEŘEJNÉ OSVĚTLENÍ</t>
  </si>
  <si>
    <t>{58dc8de5-78ad-4225-95b7-708108fedb3d}</t>
  </si>
  <si>
    <t>SO.01</t>
  </si>
  <si>
    <t>PLOCHA NÁMĚSTÍ</t>
  </si>
  <si>
    <t>{72878842-9982-4b55-b700-1c2e6d4c8533}</t>
  </si>
  <si>
    <t>SO.01A</t>
  </si>
  <si>
    <t>POVRCHY BOURÁNÍ</t>
  </si>
  <si>
    <t>Soupis</t>
  </si>
  <si>
    <t>{2112a72c-38e3-448a-a76a-e8aa9c478577}</t>
  </si>
  <si>
    <t>SO.01B</t>
  </si>
  <si>
    <t>POVRCHY NOVÉ</t>
  </si>
  <si>
    <t>{5e4ae1b7-3d10-4691-880d-f280a7061ba2}</t>
  </si>
  <si>
    <t>SO.01C2</t>
  </si>
  <si>
    <t>STATIKA</t>
  </si>
  <si>
    <t>{5bdabbab-ab78-48c6-be44-abc2b9fd1171}</t>
  </si>
  <si>
    <t>SO.01D</t>
  </si>
  <si>
    <t>MOBILIÁŘ</t>
  </si>
  <si>
    <t>{b079c166-95b2-4785-a487-6de99c3ff4be}</t>
  </si>
  <si>
    <t>SO.01E</t>
  </si>
  <si>
    <t>VODNÍ PRVEK</t>
  </si>
  <si>
    <t>{59d36f09-85fa-4da4-b190-46fbfc05a428}</t>
  </si>
  <si>
    <t>SO.01F</t>
  </si>
  <si>
    <t>SADOVÉ ÚPRAVY</t>
  </si>
  <si>
    <t>{4456bd63-9959-4608-a898-d5152a377b06}</t>
  </si>
  <si>
    <t>SO.02</t>
  </si>
  <si>
    <t>VEDLEJŠÍ ROZPOČTOVÉ NÁKLADY A REZERVA</t>
  </si>
  <si>
    <t>{dc0dca84-64e2-4a56-b65c-16b0b4f21341}</t>
  </si>
  <si>
    <t>KRYCÍ LIST SOUPISU PRACÍ</t>
  </si>
  <si>
    <t>Objekt:</t>
  </si>
  <si>
    <t>IO.01 - VENKOVNÍ VODOVOD</t>
  </si>
  <si>
    <t>PRHA 12 - MOSDŘANY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</si>
  <si>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</si>
  <si>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</si>
  <si>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</si>
  <si>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</si>
  <si>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</si>
  <si>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8 - Trubní vedení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</si>
  <si>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</si>
  <si>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</si>
  <si>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</si>
  <si>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</si>
  <si>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</si>
  <si>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</si>
  <si>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</si>
  <si>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</si>
  <si>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</si>
  <si>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</si>
  <si>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</si>
  <si>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</si>
  <si>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</si>
  <si>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</si>
  <si>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</si>
  <si>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</si>
  <si>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</si>
  <si>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</si>
  <si>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</si>
  <si>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801101</t>
  </si>
  <si>
    <t xml:space="preserve">D+M AREÁLOVÝ VODOVOD VODNÍHO PRVKU PE 100, SDR 11, 25,0*2,3 MM - CENA KOMPLET VČ ZEMNÍCH PRACÍ </t>
  </si>
  <si>
    <t>M</t>
  </si>
  <si>
    <t>4</t>
  </si>
  <si>
    <t>-947052921</t>
  </si>
  <si>
    <t>PP</t>
  </si>
  <si>
    <t>801102</t>
  </si>
  <si>
    <t xml:space="preserve">D+M PŘÍPOJKA VODOVODU VP DN 100, SDR 11, 10,0*3 MM - CENA KOMPLET VČ ZEMNÍCH PRACÍ </t>
  </si>
  <si>
    <t>206447959</t>
  </si>
  <si>
    <t>3</t>
  </si>
  <si>
    <t>801r01</t>
  </si>
  <si>
    <t xml:space="preserve">D+M - NAPOJOVACÍ MÍSTA- BUDOUCÍ A NOVÝ VODOVOD -  CENA KOMPLET VČ ZEMNÍCH PRACÍ </t>
  </si>
  <si>
    <t>KPL</t>
  </si>
  <si>
    <t>-210153981</t>
  </si>
  <si>
    <t xml:space="preserve">D+M AREÁLOVÝ VODOVOD ZÁZEMÍ PARKU V1-2 PE 100, SDR 11, 25*2,3 MM- CENA KOMPLET VČ ZEMNÍCH PRACÍ </t>
  </si>
  <si>
    <t>IO.02 - VENKOVNÍ KANALIZACE</t>
  </si>
  <si>
    <t>800</t>
  </si>
  <si>
    <t>D+M PŘÍPOJKA SPLAŠKOVÉ KANALIZACE KAMENINA DN 200 OZN SP 2 - KOMPLET VČ ZEMNÍCH PRACÍ</t>
  </si>
  <si>
    <t>814750663</t>
  </si>
  <si>
    <t>801</t>
  </si>
  <si>
    <t>D+M PÁTEŘNÍ DEŠŤOVÉ KANALIZAČNÍ STOKY DA PVC KG SN 8 DN 315 - KOMPLET VČ ZEMNÍCH PRACÍ</t>
  </si>
  <si>
    <t>1116359386</t>
  </si>
  <si>
    <t>802</t>
  </si>
  <si>
    <t>D+M KANALIZAČNÍCH DEŠŤOVÝCH PŘÍPOJEK DN 110 A 160 PVC KG SN 8 - KOMPLET VČ ZEMNÍCH PRACÍ</t>
  </si>
  <si>
    <t>362488879</t>
  </si>
  <si>
    <t>803</t>
  </si>
  <si>
    <t>D+M DRENÁŽNÍHO POTRUBÍ DN 100 - KOMPLET VČ ZEMNÍCH PRACÍ</t>
  </si>
  <si>
    <t>1977424123</t>
  </si>
  <si>
    <t>5</t>
  </si>
  <si>
    <t>805</t>
  </si>
  <si>
    <t>D+M AREÁLOVÉ DEŠŤOVÉ KANALIZACE DB DN 200 PVC KG SN 8 - KOMPLET VČ ZEMNÍCH PRACÍ</t>
  </si>
  <si>
    <t>1133632833</t>
  </si>
  <si>
    <t>VV</t>
  </si>
  <si>
    <t>11,3</t>
  </si>
  <si>
    <t>6</t>
  </si>
  <si>
    <t>806</t>
  </si>
  <si>
    <t>D+M PŘÍPOJKA DEŠŤOVÉ KANALIZACE DDP-1 DN 200 PVC KG SN 8 - KOMPLET VČ ZEMNÍCH PRACÍ</t>
  </si>
  <si>
    <t>1260681631</t>
  </si>
  <si>
    <t>3,6</t>
  </si>
  <si>
    <t>7</t>
  </si>
  <si>
    <t>807</t>
  </si>
  <si>
    <t>D+M VSAKOVACÍ GALERIE - KOMPLET VČ ZEMNÍCH PRACÍ</t>
  </si>
  <si>
    <t>M3</t>
  </si>
  <si>
    <t>-418296425</t>
  </si>
  <si>
    <t>166,9</t>
  </si>
  <si>
    <t>IO.03 - VEŘEJNÉ OSVĚTLENÍ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</si>
  <si>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</si>
  <si>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</si>
  <si>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</si>
  <si>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</si>
  <si>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</si>
  <si>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</si>
  <si>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210100013</t>
  </si>
  <si>
    <t>Ukončení vodičů izolovaných s označením a zapojením v rozváděči nebo na přístroji průřezu žíly do 4 mm2</t>
  </si>
  <si>
    <t>kus</t>
  </si>
  <si>
    <t>CS ÚRS 2018 01</t>
  </si>
  <si>
    <t>64</t>
  </si>
  <si>
    <t>-1278314195</t>
  </si>
  <si>
    <t>210101205</t>
  </si>
  <si>
    <t>Propojení kabelů nebo vodičů spojkou do 1 kV venkovní páskou kabelů celoplastových, počtu a průřezu žil do 3 x 10 a 4 x 10 mm2</t>
  </si>
  <si>
    <t>992152264</t>
  </si>
  <si>
    <t>35436020</t>
  </si>
  <si>
    <t>spojka kabelová smršťovaná přímé do 1kV 91ah-20-5s 5x1,5-6mm</t>
  </si>
  <si>
    <t>128</t>
  </si>
  <si>
    <t>-556591482</t>
  </si>
  <si>
    <t>210204002</t>
  </si>
  <si>
    <t>Montáž stožárů osvětlení, bez zemních prací parkových ocelových</t>
  </si>
  <si>
    <t>1188776256</t>
  </si>
  <si>
    <t>31674067</t>
  </si>
  <si>
    <t>stožár osvětlovací sadový 10m</t>
  </si>
  <si>
    <t>-1408483324</t>
  </si>
  <si>
    <t>stožár osvětlovací výška 10 m</t>
  </si>
  <si>
    <t>210204203</t>
  </si>
  <si>
    <t>Montáž elektrovýzbroje stožárů osvětlení 3 okruhy</t>
  </si>
  <si>
    <t>-152395018</t>
  </si>
  <si>
    <t>21049</t>
  </si>
  <si>
    <t>D+M ROZVADĚČE , NAPOJENÍ NA STÁBVAJÍCÍ ROZVOD</t>
  </si>
  <si>
    <t>KUS</t>
  </si>
  <si>
    <t>-1269708714</t>
  </si>
  <si>
    <t>210491</t>
  </si>
  <si>
    <t xml:space="preserve">D+M  VODNÍHO PRVKU </t>
  </si>
  <si>
    <t>304235783</t>
  </si>
  <si>
    <t xml:space="preserve">D+M NAPOJENÍ HODIN, VODNÍHO PRVKU </t>
  </si>
  <si>
    <t>9</t>
  </si>
  <si>
    <t>210813033</t>
  </si>
  <si>
    <t>Montáž izolovaných kabelů měděných do 1 kV bez ukončení plných a kulatých (CYKY, CHKE-R,...) uložených pevně počtu a průřezu žil 4x6 až 10 mm2</t>
  </si>
  <si>
    <t>m</t>
  </si>
  <si>
    <t>-578411140</t>
  </si>
  <si>
    <t>10</t>
  </si>
  <si>
    <t>34111072</t>
  </si>
  <si>
    <t>kabel silový s Cu jádrem 1 kV 4x6mm2</t>
  </si>
  <si>
    <t>1568083733</t>
  </si>
  <si>
    <t>523*1,15 "Přepočtené koeficientem množství</t>
  </si>
  <si>
    <t>11</t>
  </si>
  <si>
    <t>21091</t>
  </si>
  <si>
    <t xml:space="preserve">D+M SVÍTIDLO S1 -Venkovní reflektorové svítidlo s třmenem pro montáž na sloup d=102mm, LED 36,3W, 3430lm, optika uliční ST1, 3000K, Ra70, elektronický DALI předřadník, IP67, IK08, L90/B10=100.000hod, RAL 9007 </t>
  </si>
  <si>
    <t>-1133399140</t>
  </si>
  <si>
    <t xml:space="preserve">D+M SVÍTIDLO S1 -Venkovní reflektorové svítidlo s třmenem pro montáž na sloup, LED 36,3W, 3430lm, optika uliční ST1, 3000K, Ra70, elektronický DALI předřadník, IP67, IK08, L90/B10=100.000hod, RAL 9007 </t>
  </si>
  <si>
    <t>12</t>
  </si>
  <si>
    <t>21092</t>
  </si>
  <si>
    <t xml:space="preserve">D+M SVÍTIDLO S2 -Venkovní reflektorové svítidlo s třmenem pro montáž na sloup d=102mm, LED 36,3W, 3430lm, optika uliční ST1, 3000K, Ra70, elektronický DALI předřadník, IP67, IK08, L90/B10=100.000hod, RAL 9007 </t>
  </si>
  <si>
    <t>-1120443508</t>
  </si>
  <si>
    <t>13</t>
  </si>
  <si>
    <t>21093</t>
  </si>
  <si>
    <t>D+M SVÍTIDLO S3 -Venkovní vestavné svítidlo do stěny, LED 4,2W, 50lm, asym optika, 3000K, Ra80, elektronický DALI předřadník, IP68, IK09, L80/B10=100.000hod, nerez ocel, včetně montážní pružiny</t>
  </si>
  <si>
    <t>-421480809</t>
  </si>
  <si>
    <t>14</t>
  </si>
  <si>
    <t>PROGRAM</t>
  </si>
  <si>
    <t>Programování svítidel S1, S2, S6 a S6b na požadovaný průběh světelného toku</t>
  </si>
  <si>
    <t>HZA</t>
  </si>
  <si>
    <t>710215964</t>
  </si>
  <si>
    <t>46-M</t>
  </si>
  <si>
    <t>Zemní práce při extr.mont.pracích</t>
  </si>
  <si>
    <t>460201603</t>
  </si>
  <si>
    <t>Hloubení nezapažených kabelových rýh strojně s přemístěním výkopku do vzdálenosti 3 m od okraje jámy nebo naložením na dopravní prostředek jakýchkoli rozměrů, v hornině třídy 3</t>
  </si>
  <si>
    <t>m3</t>
  </si>
  <si>
    <t>1737028211</t>
  </si>
  <si>
    <t>16</t>
  </si>
  <si>
    <t>460201611</t>
  </si>
  <si>
    <t>Hloubení nezapažených kabelových rýh strojně zarovnání kabelových rýh po výkopu strojně, šířka rýhy do 50 cm</t>
  </si>
  <si>
    <t>1736154934</t>
  </si>
  <si>
    <t>SO.01 - PLOCHA NÁMĚSTÍ</t>
  </si>
  <si>
    <t>Soupis:</t>
  </si>
  <si>
    <t>SO.01A - POVRCHY BOURÁNÍ</t>
  </si>
  <si>
    <t xml:space="preserve">    1 - Zemní práce</t>
  </si>
  <si>
    <t xml:space="preserve">    9 - Ostatní konstrukce a práce, bourání</t>
  </si>
  <si>
    <t xml:space="preserve">    997 - Přesun sutě</t>
  </si>
  <si>
    <t>Zemní práce</t>
  </si>
  <si>
    <t>111201101</t>
  </si>
  <si>
    <t>Odstranění křovin a stromů s odstraněním kořenů průměru kmene do 100 mm do sklonu terénu 1 : 5, při celkové ploše do 1 000 m2</t>
  </si>
  <si>
    <t>m2</t>
  </si>
  <si>
    <t>-1297763680</t>
  </si>
  <si>
    <t>"SO1" 1102</t>
  </si>
  <si>
    <t>113106134</t>
  </si>
  <si>
    <t>Rozebrání dlažeb komunikací pro pěší s přemístěním hmot na skládku na vzdálenost do 3 m nebo s naložením na dopravní prostředek s ložem z kameniva nebo živice a s jakoukoliv výplní spár strojně plochy jednotlivě do 50 m2 ze zámkové dlažby</t>
  </si>
  <si>
    <t>-82631448</t>
  </si>
  <si>
    <t>"SO1" 33</t>
  </si>
  <si>
    <t>113107323</t>
  </si>
  <si>
    <t>Odstranění podkladů nebo krytů strojně plochy jednotlivě do 50 m2 s přemístěním hmot na skládku na vzdálenost do 3 m nebo s naložením na dopravní prostředek z kameniva hrubého drceného, o tl. vrstvy přes 200 do 300 mm</t>
  </si>
  <si>
    <t>-169081137</t>
  </si>
  <si>
    <t>"SO 01 ASFALT" 1308</t>
  </si>
  <si>
    <t>"KAMENNÁ DLAŽBA" 190</t>
  </si>
  <si>
    <t>"KERAM. DLAŽBA" 2331</t>
  </si>
  <si>
    <t>"ZÁMKOVÁ DLAŽBA" 33</t>
  </si>
  <si>
    <t>Součet</t>
  </si>
  <si>
    <t>113107343</t>
  </si>
  <si>
    <t>Odstranění podkladů nebo krytů strojně plochy jednotlivě do 50 m2 s přemístěním hmot na skládku na vzdálenost do 3 m nebo s naložením na dopravní prostředek živičných, o tl. vrstvy přes 100 do 150 mm</t>
  </si>
  <si>
    <t>-766601797</t>
  </si>
  <si>
    <t>"ASFALT SO 01"1308</t>
  </si>
  <si>
    <t>121101102</t>
  </si>
  <si>
    <t>Sejmutí ornice nebo lesní půdy s vodorovným přemístěním na hromady v místě upotřebení nebo na dočasné či trvalé skládky se složením, na vzdálenost přes 50 do 100 m</t>
  </si>
  <si>
    <t>-908728046</t>
  </si>
  <si>
    <t>Ostatní konstrukce a práce, bourání</t>
  </si>
  <si>
    <t>961055111</t>
  </si>
  <si>
    <t>Bourání základů z betonu železového</t>
  </si>
  <si>
    <t>230247629</t>
  </si>
  <si>
    <t xml:space="preserve">"BOURÁNÍ PODZEMNÍ ČÁSTI STÁVAJÍCH ZÍDEK" </t>
  </si>
  <si>
    <t>360*0,8*0,4</t>
  </si>
  <si>
    <t>"odstranění žb desky pod stávajícími povrchy z 30%" ZMĚNA MNOŽSTVÍ ASFALT</t>
  </si>
  <si>
    <t>"SO 01 ASFALT" 1308*0,25*0,3</t>
  </si>
  <si>
    <t>"KAMENNÁ DLAŽBA" 190*0,25*0,3</t>
  </si>
  <si>
    <t>"ZÁMKOVÁ DLAŽBA" 33*0,25*0,3</t>
  </si>
  <si>
    <t>962052211</t>
  </si>
  <si>
    <t>Bourání zdiva železobetonového nadzákladového, objemu přes 1 m3</t>
  </si>
  <si>
    <t>-1846506302</t>
  </si>
  <si>
    <t xml:space="preserve">"BOURÁNÍ NADZEMNÍ ČÁSTI STÁVAJÍCH ZÍDEK" </t>
  </si>
  <si>
    <t>360*0,6*0,3</t>
  </si>
  <si>
    <t>965024131</t>
  </si>
  <si>
    <t>Bourání podlah kamenných bez podkladního lože, s jakoukoliv výplní spár z desek nebo mozaiky, plochy přes 1 m2</t>
  </si>
  <si>
    <t>399726196</t>
  </si>
  <si>
    <t>"SO1 KAMENNÁ DLAŽBA" 190</t>
  </si>
  <si>
    <t>"SO1 SCHODY OBLOŽENÉ KAMENEM" 95,5</t>
  </si>
  <si>
    <t>965081343</t>
  </si>
  <si>
    <t>Bourání podlah z dlaždic bez podkladního lože nebo mazaniny, s jakoukoliv výplní spár betonových, teracových nebo čedičových tl. do 40 mm, plochy přes 1 m2</t>
  </si>
  <si>
    <t>190321426</t>
  </si>
  <si>
    <t>"S0 1 - KERAMICKÁ DLAŽBA" 1890+441</t>
  </si>
  <si>
    <t>966001211</t>
  </si>
  <si>
    <t>Odstranění lavičky stabilní zabetonované</t>
  </si>
  <si>
    <t>CS ÚRS 2019 01</t>
  </si>
  <si>
    <t>-905168821</t>
  </si>
  <si>
    <t>Odstranění lavičky parkové stabilní zabetonované</t>
  </si>
  <si>
    <t>96600R01</t>
  </si>
  <si>
    <t>-834064349</t>
  </si>
  <si>
    <t>Demontáž osvětlení</t>
  </si>
  <si>
    <t>997</t>
  </si>
  <si>
    <t>Přesun sutě</t>
  </si>
  <si>
    <t>997221571</t>
  </si>
  <si>
    <t>Vodorovná doprava vybouraných hmot bez naložení, ale se složením a s hrubým urovnáním na vzdálenost do 1 km</t>
  </si>
  <si>
    <t>t</t>
  </si>
  <si>
    <t>805760306</t>
  </si>
  <si>
    <t>997221579</t>
  </si>
  <si>
    <t>Vodorovná doprava vybouraných hmot bez naložení, ale se složením a s hrubým urovnáním na vzdálenost Příplatek k ceně za každý další i započatý 1 km přes 1 km</t>
  </si>
  <si>
    <t>155581531</t>
  </si>
  <si>
    <t>3170*9</t>
  </si>
  <si>
    <t>997221612</t>
  </si>
  <si>
    <t>Nakládání na dopravní prostředky pro vodorovnou dopravu vybouraných hmot</t>
  </si>
  <si>
    <t>-68042141</t>
  </si>
  <si>
    <t>997221845</t>
  </si>
  <si>
    <t>Poplatek za uložení stavebního odpadu na skládce (skládkovné) asfaltového bez obsahu dehtu zatříděného do Katalogu odpadů pod kódem 170 302</t>
  </si>
  <si>
    <t>1229633933</t>
  </si>
  <si>
    <t>SO.01B - POVRCHY NOVÉ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</si>
  <si>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</si>
  <si>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</si>
  <si>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</si>
  <si>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998 - Přesun hmot</t>
  </si>
  <si>
    <t>Oddělovače záhonů a - Oddělovače záhonů a další drobné technické prvky</t>
  </si>
  <si>
    <t>PSV - Práce a dodávky PSV</t>
  </si>
  <si>
    <t xml:space="preserve">    767 - Konstrukce zámečnické</t>
  </si>
  <si>
    <t>Zakládání</t>
  </si>
  <si>
    <t>215901101</t>
  </si>
  <si>
    <t>Zhutnění podloží pod násypy z rostlé horniny tř. 1 až 4 z hornin soudružných do 92 % PS a nesoudržných sypkých relativní ulehlosti I(d) do 0,8</t>
  </si>
  <si>
    <t>1519731015</t>
  </si>
  <si>
    <t>Komunikace pozemní</t>
  </si>
  <si>
    <t>564952111</t>
  </si>
  <si>
    <t>Podklad z mechanicky zpevněného kameniva MZK (minerální beton) s rozprostřením a s hutněním, po zhutnění tl. 150 mm</t>
  </si>
  <si>
    <t>-1189578136</t>
  </si>
  <si>
    <t>"P01 - šedá dlažba" 853</t>
  </si>
  <si>
    <t>"P01B - šedá dlažba" 464,76</t>
  </si>
  <si>
    <t>"P02 - světlá dlažba" 2707,93</t>
  </si>
  <si>
    <t>"P02B - světlá dlažba" 95,28</t>
  </si>
  <si>
    <t>"P03 - šedá dlažba" 385,88</t>
  </si>
  <si>
    <t>564851111</t>
  </si>
  <si>
    <t>Podklad ze štěrkodrti ŠD s rozprostřením a zhutněním, po zhutnění tl. 150 mm</t>
  </si>
  <si>
    <t>1340805941</t>
  </si>
  <si>
    <t>"P03B - šedá dlažba - trysky" 47</t>
  </si>
  <si>
    <t>596212313</t>
  </si>
  <si>
    <t>Kladení zámkové dlažby pozemních komunikací tl 100 mm skupiny A pl přes 300 m2</t>
  </si>
  <si>
    <t>526337834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</si>
  <si>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přes 300 m2</t>
  </si>
  <si>
    <t>R01</t>
  </si>
  <si>
    <t>betonová deska 1000x1000x120 mm - šedá</t>
  </si>
  <si>
    <t>32</t>
  </si>
  <si>
    <t>946633743</t>
  </si>
  <si>
    <t>dlažba betonová 1000x1000x120 - šedá</t>
  </si>
  <si>
    <t>1750,64*1,05 'Přepočtené koeficientem množství</t>
  </si>
  <si>
    <t>R02</t>
  </si>
  <si>
    <t>408919407</t>
  </si>
  <si>
    <t>dlažba betonová 1000x1000x120 - bílá</t>
  </si>
  <si>
    <t>2803,21*1,05 'Přepočtené koeficientem množství</t>
  </si>
  <si>
    <t>596212R01</t>
  </si>
  <si>
    <t>56896754</t>
  </si>
  <si>
    <t>Příplatek za kladení dvou barev</t>
  </si>
  <si>
    <t>596212R02</t>
  </si>
  <si>
    <t>-1353555404</t>
  </si>
  <si>
    <t>Řezání dlažeb</t>
  </si>
  <si>
    <t>Mezisoučet</t>
  </si>
  <si>
    <t>Uvažováno 30% z celkové plochy</t>
  </si>
  <si>
    <t>4553,85*0,3</t>
  </si>
  <si>
    <t>596841R01</t>
  </si>
  <si>
    <t>Kladení betonové dlažby komunikací pro pěší do lože z cement malty vel do 0,25 m2 plochy do 50 m2</t>
  </si>
  <si>
    <t>-1697686135</t>
  </si>
  <si>
    <t>P14 - Kladení dlažby z betonových dílců do lože</t>
  </si>
  <si>
    <t>59228R01</t>
  </si>
  <si>
    <t>deska betonová obkladová vodních toků 1500x490x80mm</t>
  </si>
  <si>
    <t>755435479</t>
  </si>
  <si>
    <t xml:space="preserve">deska betonová </t>
  </si>
  <si>
    <t>596841R02</t>
  </si>
  <si>
    <t xml:space="preserve">P15 - 20 prvky </t>
  </si>
  <si>
    <t>1237593372</t>
  </si>
  <si>
    <t>P15- 20 Kladení dlažby pro osoby se sníženou schopností orientace</t>
  </si>
  <si>
    <t>"P15"2,25</t>
  </si>
  <si>
    <t>"P16a a P16b" 135</t>
  </si>
  <si>
    <t>59228R02</t>
  </si>
  <si>
    <t>-399186918</t>
  </si>
  <si>
    <t>dlažba detonová - varová pás</t>
  </si>
  <si>
    <t>59228R03</t>
  </si>
  <si>
    <t>-1235622456</t>
  </si>
  <si>
    <t>dlažba betonová - vodící línie</t>
  </si>
  <si>
    <t>Úpravy povrchů, podlahy a osazování výplní</t>
  </si>
  <si>
    <t>AP3 A 4</t>
  </si>
  <si>
    <t xml:space="preserve">D+M ATYPICKÝ PRVEK 3 A 4 DŘEVĚNÁ LAVICE U KVĚTNÍKŮ </t>
  </si>
  <si>
    <t>BM</t>
  </si>
  <si>
    <t>-1488883866</t>
  </si>
  <si>
    <t>"CENA VČ ZEMNÍCH PRACÍ, ZALOŽENÍ DLE Č.V. D.6.3." 1,882+2,874*3+(2,474+2,874)*2</t>
  </si>
  <si>
    <t>AP6</t>
  </si>
  <si>
    <t xml:space="preserve">D+M ATYPICKÝ PRVEK 6 - KRUHOVÁ LAVICE MALÁ </t>
  </si>
  <si>
    <t>-1543191736</t>
  </si>
  <si>
    <t>"ZMĚNA MNOŽSTVÍ - CENA VČ ZEMNÍCH PRACÍ, ZALOŽENÍ DLE Č.V. D.6.5."3,14*5,61*6</t>
  </si>
  <si>
    <t>AP7</t>
  </si>
  <si>
    <t xml:space="preserve">D+M ATYPICKÝ PRVEK 7 - zahnutá lavice </t>
  </si>
  <si>
    <t>-1018066476</t>
  </si>
  <si>
    <t>"CENA VČ ZEMNÍCH PRACÍ, ZALOŽENÍ DLE Č.V. D.6.6."12,09</t>
  </si>
  <si>
    <t>17</t>
  </si>
  <si>
    <t>AP9</t>
  </si>
  <si>
    <t xml:space="preserve">D+M ATYPICKÝ PRVEK 9 - PRVKY NA POBYTOVÝCH SCHODECH </t>
  </si>
  <si>
    <t>-263368869</t>
  </si>
  <si>
    <t>"CENA VČ ZEMNÍCH PRACÍ, ZALOŽENÍ DLE Č.V. D.6.8."11</t>
  </si>
  <si>
    <t>18</t>
  </si>
  <si>
    <t>AP11</t>
  </si>
  <si>
    <t xml:space="preserve">D+M ATYPICKÝ PRVEK 11 - SKLAD PRO TRHY </t>
  </si>
  <si>
    <t>1480104742</t>
  </si>
  <si>
    <t>"CENA VČ ZEMNÍCH PRACÍ, ZALOŽENÍ DLE Č.V. D.6.10"1</t>
  </si>
  <si>
    <t>19</t>
  </si>
  <si>
    <t>985311212</t>
  </si>
  <si>
    <t>Reprofilace betonu sanačními maltami na cementové bázi ručně líce kleneb a podhledů, tloušťky přes 10 do 20 mm</t>
  </si>
  <si>
    <t>1378420002</t>
  </si>
  <si>
    <t xml:space="preserve">"OPRAVA 10= PLOCHY PO ODBOURÁNÍ PŮVODNÍ DLAŽBY" </t>
  </si>
  <si>
    <t>2331*0,1</t>
  </si>
  <si>
    <t>20</t>
  </si>
  <si>
    <t>98531R01</t>
  </si>
  <si>
    <t>Renovace schodiště s kamenným obkladem</t>
  </si>
  <si>
    <t>-872359748</t>
  </si>
  <si>
    <t>98531R02</t>
  </si>
  <si>
    <t>-2118088187</t>
  </si>
  <si>
    <t>Souvrství pro skladbu P03b</t>
  </si>
  <si>
    <t>22</t>
  </si>
  <si>
    <t>98531R03</t>
  </si>
  <si>
    <t>-1984485347</t>
  </si>
  <si>
    <t>P06 - zapravení napojení náměstí/park, komplet provedení</t>
  </si>
  <si>
    <t>998</t>
  </si>
  <si>
    <t>Přesun hmot</t>
  </si>
  <si>
    <t>23</t>
  </si>
  <si>
    <t>998223011</t>
  </si>
  <si>
    <t>Přesun hmot pro pozemní komunikace s krytem dlážděným dopravní vzdálenost do 200 m jakékoliv délky objektu</t>
  </si>
  <si>
    <t>2131702701</t>
  </si>
  <si>
    <t>10,726+557,999+1168,231+879,362</t>
  </si>
  <si>
    <t>Oddělovače záhonů a</t>
  </si>
  <si>
    <t>Oddělovače záhonů a další drobné technické prvky</t>
  </si>
  <si>
    <t>24</t>
  </si>
  <si>
    <t>R.5</t>
  </si>
  <si>
    <t>Instalace oddělovače záhonu (kovová pásovina)</t>
  </si>
  <si>
    <t>-1325435214</t>
  </si>
  <si>
    <t>Instalace přechodového prvku (kovová pásovina)</t>
  </si>
  <si>
    <t>102,2+8,9</t>
  </si>
  <si>
    <t>25</t>
  </si>
  <si>
    <t>Oddělovač</t>
  </si>
  <si>
    <t>Kovová pásovina (antikorozní materiál či úprava). Výška cca 75-100 mm, tl. min. 2 mm.</t>
  </si>
  <si>
    <t>-1829662837</t>
  </si>
  <si>
    <t>Ocelový pásek tl. 5mm, 5 nebo 6 cm nad terénem</t>
  </si>
  <si>
    <t>P</t>
  </si>
  <si>
    <t>Poznámka k položce:
včetně kotvících a spojovacích prvků</t>
  </si>
  <si>
    <t>111,1*1,1 'Přepočtené koeficientem množství</t>
  </si>
  <si>
    <t>PSV</t>
  </si>
  <si>
    <t>Práce a dodávky PSV</t>
  </si>
  <si>
    <t>767</t>
  </si>
  <si>
    <t>Konstrukce zámečnické</t>
  </si>
  <si>
    <t>26</t>
  </si>
  <si>
    <t>767220420</t>
  </si>
  <si>
    <t>Montáž schodišťového zábradlí z profilové oceli do zdiva, hmotnosti 1 m zábradlí přes 20 do 40 kg</t>
  </si>
  <si>
    <t>-1716997098</t>
  </si>
  <si>
    <t>"ZÁBRADLÍ NA PONYTOVÝCH SCHODECH PŘRED PRIOREM D.7.1."5</t>
  </si>
  <si>
    <t>"ZÁBRADLÍ U STOJANŮ NA KOLA D.7.1.3" 13,5</t>
  </si>
  <si>
    <t>"ZÁBRADLÍ RENOVOVANÝCH OCELOVÝCH SCHODŮ D.7.1.4" 11</t>
  </si>
  <si>
    <t>27</t>
  </si>
  <si>
    <t>767220550</t>
  </si>
  <si>
    <t>Montáž schodišťového zábradlí osazení samostatného sloupku</t>
  </si>
  <si>
    <t>-1016933939</t>
  </si>
  <si>
    <t>"ZÁBRADLÍ U STOJANŮ NA KOLA D.7.1.3" 15</t>
  </si>
  <si>
    <t>"ZÁBRADLÍ RENOVOVANÝCH OCELOVÝCH SCHODŮ D.7.1.4" 12</t>
  </si>
  <si>
    <t>28</t>
  </si>
  <si>
    <t>ZÁBRSDLÍ R</t>
  </si>
  <si>
    <t xml:space="preserve">DODÁVKA ZÁBRADLÍ </t>
  </si>
  <si>
    <t>-865847999</t>
  </si>
  <si>
    <t>29</t>
  </si>
  <si>
    <t>998767201</t>
  </si>
  <si>
    <t>Přesun hmot pro zámečnické konstrukce stanovený procentní sazbou (%) z ceny vodorovná dopravní vzdálenost do 50 m v objektech výšky do 6 m</t>
  </si>
  <si>
    <t>%</t>
  </si>
  <si>
    <t>-1414778226</t>
  </si>
  <si>
    <t>SO.01C2 - STATIKA</t>
  </si>
  <si>
    <t xml:space="preserve">    3 - Svislé a kompletní konstrukce</t>
  </si>
  <si>
    <t xml:space="preserve">    4 - Vodorovné konstrukce</t>
  </si>
  <si>
    <t>122201102</t>
  </si>
  <si>
    <t>Odkopávky a prokopávky nezapažené s přehozením výkopku na vzdálenost do 3 m nebo s naložením na dopravní prostředek v hornině tř. 3 přes 100 do 1 000 m3</t>
  </si>
  <si>
    <t>-45984069</t>
  </si>
  <si>
    <t>Schodiště SCH 1</t>
  </si>
  <si>
    <t>11,473*1,8*0,6+17,910*1,8*0,6</t>
  </si>
  <si>
    <t>Schodiště SCH 3</t>
  </si>
  <si>
    <t>12,42*1,8*0,6</t>
  </si>
  <si>
    <t xml:space="preserve">Schodiště SCH 5  </t>
  </si>
  <si>
    <t>43,7*6,04*0,6</t>
  </si>
  <si>
    <t>Schodiště SCH 7</t>
  </si>
  <si>
    <t>42,43*5,674*0,6+4,2*7,251*0,6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</si>
  <si>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</si>
  <si>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</si>
  <si>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978002365</t>
  </si>
  <si>
    <t>132201101</t>
  </si>
  <si>
    <t>Hloubení zapažených i nezapažených rýh šířky do 600 mm s urovnáním dna do předepsaného profilu a spádu v hornině tř. 3 do 100 m3</t>
  </si>
  <si>
    <t>1070415998</t>
  </si>
  <si>
    <t>Schodiště SCH 1 - základový pás</t>
  </si>
  <si>
    <t>0,452*0,3*(2,25+8,048+12,056+2,973+2,927+2,917+2,917+2,927)+0,924*0,3*2,927</t>
  </si>
  <si>
    <t>0,393*0,3*(2,25+6,248+16,110)</t>
  </si>
  <si>
    <t>Schodiště SCH 3 - základový pás, bez OS 1</t>
  </si>
  <si>
    <t>0,452*0,3*9,101+0,586*0,3*(3,128+4,111+4,094)+0,3*0,452+0,586*0,3*3</t>
  </si>
  <si>
    <t>Schodiště SCH 5, truhlíky a plocha 1</t>
  </si>
  <si>
    <t>"truhlíky" (0,97*0,5*5,8)*3+(0,5*0,32*5,8)*3+(0,97*0,5*4,45)*6+(0,5*0,3*5,8)*3++(0,5*0,3*4,45)*6</t>
  </si>
  <si>
    <t>"schody" 0,5*0,5*6,04+0,5*0,5*11,430*2</t>
  </si>
  <si>
    <t>"deska" 0,707*0,5*4,748+0,5*0,5*4,748+0,5*0,5*4,748+0,5*0,5*5,270+0,422*0,5*6,039*2+0,5*0,5*6,039*2</t>
  </si>
  <si>
    <t>Schodiště SCH 6 + OS2</t>
  </si>
  <si>
    <t>0,98*0,5*1,29+0,98*0,5*2,66+1,41*0,5*5,181+0,3*0,5*5,181+1,613*0,5*5,181+0,5*0,5*5,181+0,8*0,55*1,4+0,8*0,55*3,387</t>
  </si>
  <si>
    <t>0,5*0,3*9,085+0,5*0,3*3,411+0,5*0,3*11,899+0,5*0,3*42,43+0,5*0,3*(17,031+17,034)</t>
  </si>
  <si>
    <t>132201109</t>
  </si>
  <si>
    <t>Hloubení zapažených i nezapažených rýh šířky do 600 mm s urovnáním dna do předepsaného profilu a spádu v hornině tř. 3 Příplatek k cenám za lepivost horniny tř. 3</t>
  </si>
  <si>
    <t>-1859513015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</si>
  <si>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</si>
  <si>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</si>
  <si>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-1544953232</t>
  </si>
  <si>
    <t>366,238+90,651</t>
  </si>
  <si>
    <t>171201211</t>
  </si>
  <si>
    <t>Poplatek za uložení stavebního odpadu na skládce (skládkovné) zeminy a kameniva zatříděného do Katalogu odpadů pod kódem 170 504</t>
  </si>
  <si>
    <t>-781744425</t>
  </si>
  <si>
    <t>456,889*1,8</t>
  </si>
  <si>
    <t>274322611</t>
  </si>
  <si>
    <t>Základové pasy ze ŽB se zvýšenými nároky na prostředí tř. C 30/37</t>
  </si>
  <si>
    <t>1337527027</t>
  </si>
  <si>
    <t>Základy z betonu železového (bez výztuže) pasy z betonu se zvýšenými nároky na prostředí tř. C 30/37</t>
  </si>
  <si>
    <t>0,752*0,3*(2,25+8,048+12,056+2,973+2,927+2,917+2,917+2,927)+0,924*0,3*2,927</t>
  </si>
  <si>
    <t>0,693*0,3*(2,25+6,248+16,110)</t>
  </si>
  <si>
    <t>0,752*0,3*9,101+0,886*0,3*(3,128+4,111+4,094)+0,3*0,752+0,886*0,3*3</t>
  </si>
  <si>
    <t>"truhlíky" (1,27*0,2*5,8)*3+(0,8*0,32*5,8)*3+(1,27*0,2*4,45)*6+(0,5*0,3*5,8)*3++(0,5*0,3*4,45)*6</t>
  </si>
  <si>
    <t>"schody" 0,8*0,3*6,04+0,8*0,3*11,430*2</t>
  </si>
  <si>
    <t>"deska" 1,07*0,2*4,748+0,8*0,2*4,748+0,5*0,3*4,748+0,8*0,3*5,270+0,722*0,3*6,039*2+0,8*0,3*6,039*2</t>
  </si>
  <si>
    <t>1,28*0,3*1,29+1,28*0,3*2,66+1,71*0,3*5,181+0,3*0,5*5,181+1,613*0,3*5,181+0,5*0,3*5,181+0,8*0,55*1,4+0,8*0,55*3,387</t>
  </si>
  <si>
    <t>0,8*0,3*9,085+0,8*0,3*3,411+0,8*0,3*11,899+0,8*0,3*42,43+0,8*0,3*(17,031+17,034)</t>
  </si>
  <si>
    <t>"Ztratné 3,5%" 93,397*0,035</t>
  </si>
  <si>
    <t>274351121</t>
  </si>
  <si>
    <t>Zřízení bednění základových pasů rovného</t>
  </si>
  <si>
    <t>224647675</t>
  </si>
  <si>
    <t>Bednění základů pasů rovné zřízení</t>
  </si>
  <si>
    <t>0,752*2*(2,25+8,048+12,056+2,973+2,927+2,917+2,917+2,927)+0,924*2*2,927</t>
  </si>
  <si>
    <t>0,693*2*(2,25+6,248+16,110)</t>
  </si>
  <si>
    <t>Schodiště SCH 3 - základový pás</t>
  </si>
  <si>
    <t>0,752*2*12,42+0,886*2*(3,128+4,111+4,094)+0,3*0,752+0,886*0,3*3+1,47*2*(1,629+0,65)</t>
  </si>
  <si>
    <t>"truhlíky" (1,27*5,8*2)*3+(0,8*5,8*2)*3+(1,27*4,45*2)*6+(2*0,3*5,8)*3+(2*0,3*4,45)*6</t>
  </si>
  <si>
    <t>"schody" 0,8*2*6,04+0,8*2*11,430*2</t>
  </si>
  <si>
    <t>"deska" 1,07*2*4,748+0,8*2*4,748+2*0,3*4,748+0,8*2*5,270+0,722*2*6,039*2+0,8*2*6,039*2</t>
  </si>
  <si>
    <t>Schodiště SCH6 + OS 2</t>
  </si>
  <si>
    <t>1,28*2*1,29+1,28*2*2,66+1,71*2*5,181+2*0,5*5,181+1,613*2*5,181+0,5*2*5,181+0,8*2*1,4+0,8*2*3,387</t>
  </si>
  <si>
    <t>Schosiště SCH7</t>
  </si>
  <si>
    <t>0,8*2*9,085+0,8*2*3,411+0,8*2*11,899+0,8*2*42,43+0,8*2*(17,031+17,034)</t>
  </si>
  <si>
    <t>274351122</t>
  </si>
  <si>
    <t>Odstranění bednění základových pasů rovného</t>
  </si>
  <si>
    <t>731909880</t>
  </si>
  <si>
    <t>Bednění základů pasů rovné odstranění</t>
  </si>
  <si>
    <t>Svislé a kompletní konstrukce</t>
  </si>
  <si>
    <t>311322611</t>
  </si>
  <si>
    <t>Nadzákladové zdi z betonu železového (bez výztuže) nosné odolného proti agresivnímu prostředí tř. C 30/37</t>
  </si>
  <si>
    <t>-417335911</t>
  </si>
  <si>
    <t>Opěrná stěna OS 1</t>
  </si>
  <si>
    <t>1,47*0,2*1,629+1,47*0,2*0,65</t>
  </si>
  <si>
    <t>"ztratné 3,5%" 0,67*0,035</t>
  </si>
  <si>
    <t>311351121</t>
  </si>
  <si>
    <t>Zřízení oboustranného bednění nosných nadzákladových zdí</t>
  </si>
  <si>
    <t>-35752568</t>
  </si>
  <si>
    <t>Bednění nadzákladových zdí nosných rovné oboustranné za každou stranu zřízení</t>
  </si>
  <si>
    <t>1,47*2*1,629+1,45*2*0,65+0,213*1,47+0,2*1,47</t>
  </si>
  <si>
    <t>311351122</t>
  </si>
  <si>
    <t>Odstranění oboustranného bednění nosných nadzákladových zdí</t>
  </si>
  <si>
    <t>550905264</t>
  </si>
  <si>
    <t>Bednění nadzákladových zdí nosných rovné oboustranné za každou stranu odstranění</t>
  </si>
  <si>
    <t>311351R01</t>
  </si>
  <si>
    <t>Příplatek za pohledový beton</t>
  </si>
  <si>
    <t>-779292553</t>
  </si>
  <si>
    <t>Příplatek za zhotovení pohledového betonu</t>
  </si>
  <si>
    <t>Vodorovné konstrukce</t>
  </si>
  <si>
    <t>430321616</t>
  </si>
  <si>
    <t>Schodišťové konstrukce a rampy z betonu železového (bez výztuže) stupně, schodnice, ramena, podesty s nosníky tř. C 30/37</t>
  </si>
  <si>
    <t>944680748</t>
  </si>
  <si>
    <t>Schodiště SCH 1 - deska se stupni</t>
  </si>
  <si>
    <t>1,2*0,2*(2,25+6,248+2,973)+0,9*0,2*2,927+0,6*0,2*2,917+0,3*0,2*2,927</t>
  </si>
  <si>
    <t>4*0,027*(6,248+2,25+2,973)+3*0,027*2,927+2*0,027*2,917+0,027*2,927</t>
  </si>
  <si>
    <t>Schodiště SCH 3 - deska se stupni</t>
  </si>
  <si>
    <t>0,42*0,2*3,518+0,78*0,2*4,11+1,14*0,2*3,794</t>
  </si>
  <si>
    <t>1*0,024*3,218+2*0,024*4,111+3*0,024*4,094</t>
  </si>
  <si>
    <t>Schodiště SCH 5 + deska se stupni, plocha a rampa</t>
  </si>
  <si>
    <t>0,2*5,27*4,748+0,2*6,19*4,44+0,2*5,063*4,44+0,2*11,430*5,72*1,2</t>
  </si>
  <si>
    <t>0,025*8*5,72+0,025*11,430*6+5*0,025*5,063+5*0,025*6,019</t>
  </si>
  <si>
    <t>Schodiště SCH 6</t>
  </si>
  <si>
    <t>0,165*0,25*1,4+0,117*0,55*1,4+0,117*0,25*3,4+0,117*0,55*3,4</t>
  </si>
  <si>
    <t>3,411*4,033*0,2+46,59*5,67*0,2</t>
  </si>
  <si>
    <t>12*0,0232*(3,411+46,59)</t>
  </si>
  <si>
    <t>"ztratné 3,5%" 112,792*0,035</t>
  </si>
  <si>
    <t>430361821</t>
  </si>
  <si>
    <t>Výztuž schodišťových konstrukcí a ramp stupňů, schodnic, ramen, podest s nosníky z betonářské oceli 10 505 (R) nebo BSt 500</t>
  </si>
  <si>
    <t>1659654152</t>
  </si>
  <si>
    <t>Schodiště SCH 1 + 4 (vč. základových pasů)</t>
  </si>
  <si>
    <t>694,9/1000*1,1</t>
  </si>
  <si>
    <t>Schodiště SCH 3 + OS 1</t>
  </si>
  <si>
    <t>366,1/1000*1,1</t>
  </si>
  <si>
    <t xml:space="preserve">Schodiště SCH 5 + truhlík + plocha </t>
  </si>
  <si>
    <t>1689,8/1000*1,1</t>
  </si>
  <si>
    <t>Schodiště SCH 6 + OS 2</t>
  </si>
  <si>
    <t>190,2/1000*1,1</t>
  </si>
  <si>
    <t>1370,82/1000*1,1</t>
  </si>
  <si>
    <t>Rampa 2</t>
  </si>
  <si>
    <t>709,7/100*1,1</t>
  </si>
  <si>
    <t>430362021</t>
  </si>
  <si>
    <t>Výztuž schodišťových konstrukcí a ramp stupňů, schodnic, ramen, podest s nosníky ze svařovaných sítí z drátů typu KARI</t>
  </si>
  <si>
    <t>-1574142694</t>
  </si>
  <si>
    <t>958,2/1000*1,1</t>
  </si>
  <si>
    <t>331,8/1000*1,1</t>
  </si>
  <si>
    <t>Schodiště SCH 5, rampa, plocha</t>
  </si>
  <si>
    <t>2164,6/1000*1,1</t>
  </si>
  <si>
    <t>Schodiště SCH 6+OS 2</t>
  </si>
  <si>
    <t>3848,3/1000*1,1</t>
  </si>
  <si>
    <t>1198,1/1000*1,1</t>
  </si>
  <si>
    <t>431351121</t>
  </si>
  <si>
    <t>Bednění podest, podstupňových desek a ramp včetně podpěrné konstrukce výšky do 4 m půdorysně přímočarých zřízení</t>
  </si>
  <si>
    <t>-240900940</t>
  </si>
  <si>
    <t xml:space="preserve">Schodiště SCH 1 - deska </t>
  </si>
  <si>
    <t>1,2*(2,25+6,248+2,973)+0,9*2,927+0,6*2,917+0,3*2,927+(2,25*2+8,084*2+1,8*3+16,11*2)</t>
  </si>
  <si>
    <t>Schodiště SCH 3 - deska</t>
  </si>
  <si>
    <t>0,42*3,518+0,78*4,11+1,14*3,794</t>
  </si>
  <si>
    <t>Schodiště SCH 3 + OS 2</t>
  </si>
  <si>
    <t>0,117*2*1,4+0,165*2*1,4+0,117*3,4*2*2</t>
  </si>
  <si>
    <t xml:space="preserve">Schodiště SCH 5, plocha, rampa </t>
  </si>
  <si>
    <t>5,27*4,748+6,19*4,44+5,063*4,44+11,430*5,72</t>
  </si>
  <si>
    <t>5,27*2*0,25+4,748*2*0,25+6,19*2*0,25+4,44*2*0,25+5,063*2*0,25+4,44*0,25*2++11,430*2+1,1*5,72*0,25*2</t>
  </si>
  <si>
    <t>3,411*4,033+46,59*3,682</t>
  </si>
  <si>
    <t>431351122</t>
  </si>
  <si>
    <t>Bednění podest, podstupňových desek a ramp včetně podpěrné konstrukce výšky do 4 m půdorysně přímočarých odstranění</t>
  </si>
  <si>
    <t>-730476420</t>
  </si>
  <si>
    <t>434351141</t>
  </si>
  <si>
    <t>Bednění stupňů betonovaných na podstupňové desce nebo na terénu půdorysně přímočarých zřízení</t>
  </si>
  <si>
    <t>-828017085</t>
  </si>
  <si>
    <t>Schodiště SCH 1 -  stupně</t>
  </si>
  <si>
    <t>4*0,3*(6,248+2,25+2,973)+3*0,3*2,927+2*0,3*2,917+0,3*2,927</t>
  </si>
  <si>
    <t>5*0,172*(6,248+2,25+2,973)+4*0,172*2,927+3*0,172*2,917+2*0,172*2,927</t>
  </si>
  <si>
    <t>Schodiště SCH 3 - stupně</t>
  </si>
  <si>
    <t>1*0,36*3,218+2*0,36*4,111+3*0,36*4,094</t>
  </si>
  <si>
    <t>1*0,134*3,218+2*0,134*4,111+3*0,134*4,094</t>
  </si>
  <si>
    <t>0,32*8*5,72+0,32*11,430*6+5*0,32*5,063+5*0,32*6,019+0,154*8*5,72+0,154*11,430*6+5*0,154*5,063+5*0,154*6,019</t>
  </si>
  <si>
    <t>12*0,145*3,411+12*0,32*3,411+12*0,145*46,59+12*0,32*46,59</t>
  </si>
  <si>
    <t>434351142</t>
  </si>
  <si>
    <t>Bednění stupňů betonovaných na podstupňové desce nebo na terénu půdorysně přímočarých odstranění</t>
  </si>
  <si>
    <t>657061913</t>
  </si>
  <si>
    <t>-996602832</t>
  </si>
  <si>
    <t>998012021</t>
  </si>
  <si>
    <t>Přesun hmot pro budovy občanské výstavby, bydlení, výrobu a služby s nosnou svislou konstrukcí monolitickou betonovou tyčovou nebo plošnou s jakýkoliv obvodovým pláštěm kromě vyzdívaného vodorovná dopravní vzdálenost do 100 m pro budovy výšky do 6 m</t>
  </si>
  <si>
    <t>331671185</t>
  </si>
  <si>
    <t>SO.01D - MOBILIÁŘ</t>
  </si>
  <si>
    <t>MB03</t>
  </si>
  <si>
    <t>D+M MB03 STOJAN NA KOLA - CENA VČETNĚ ZEMNÍCH PRACÍ A ZÁKLADU</t>
  </si>
  <si>
    <t>-1744420809</t>
  </si>
  <si>
    <t>MB04</t>
  </si>
  <si>
    <t>D+M MB04 ODPADKOVÝ KOŠ - CENA VČETNĚ ZEMNÍCH PRACÍ A ZÁKLADU</t>
  </si>
  <si>
    <t>-420760449</t>
  </si>
  <si>
    <t>MB05</t>
  </si>
  <si>
    <t>D+M MB05 ODPADKOVÝ KOŠ NA TŘÍDĚNÝ ODPAD - CENA VČ ZÁKLADU</t>
  </si>
  <si>
    <t>-24208261</t>
  </si>
  <si>
    <t>"ZMĚNA MNOŽSTVÍ  - POPIS VIZ D.T.1.4" 6</t>
  </si>
  <si>
    <t>MB06</t>
  </si>
  <si>
    <t>D+M MB06 STOJAN NA SÁČKY PRO PSÍ EXKREMETNY - CENA VČ ZÁKLADU</t>
  </si>
  <si>
    <t>-815149719</t>
  </si>
  <si>
    <t>"POPIS VIZ D.T.1.5"7</t>
  </si>
  <si>
    <t>SO.01E - VODNÍ PRVEK</t>
  </si>
  <si>
    <t xml:space="preserve">    722 - Zdravotechnika - vnitřní vodovod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</si>
  <si>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</si>
  <si>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</si>
  <si>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</si>
  <si>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</si>
  <si>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</si>
  <si>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131201201</t>
  </si>
  <si>
    <t>Hloubení zapažených jam a zářezů s urovnáním dna do předepsaného profilu a spádu v hornině tř. 3 do 100 m3</t>
  </si>
  <si>
    <t>-113574816</t>
  </si>
  <si>
    <t>131201209</t>
  </si>
  <si>
    <t>Hloubení zapažených jam a zářezů s urovnáním dna do předepsaného profilu a spádu Příplatek k cenám za lepivost horniny tř. 3</t>
  </si>
  <si>
    <t>-191322003</t>
  </si>
  <si>
    <t>-285741618</t>
  </si>
  <si>
    <t>"vodovod" 140*0,6*1</t>
  </si>
  <si>
    <t xml:space="preserve">"KANALIZACE VĚTRACÍ"20*0,6*1 </t>
  </si>
  <si>
    <t>"KANALIZACE DN 125" 25*0,6*1</t>
  </si>
  <si>
    <t>-1187159788</t>
  </si>
  <si>
    <t>151101201</t>
  </si>
  <si>
    <t>Zřízení pažení stěn výkopu bez rozepření nebo vzepření příložné, hloubky do 4 m</t>
  </si>
  <si>
    <t>1200134838</t>
  </si>
  <si>
    <t>151101211</t>
  </si>
  <si>
    <t>Odstranění pažení stěn výkopu s uložením pažin na vzdálenost do 3 m od okraje výkopu příložné, hloubky do 4 m</t>
  </si>
  <si>
    <t>805672636</t>
  </si>
  <si>
    <t>151101401</t>
  </si>
  <si>
    <t>Zřízení vzepření zapažených stěn výkopů s potřebným přepažováním při roubení příložném, hloubky do 4 m</t>
  </si>
  <si>
    <t>-1220156405</t>
  </si>
  <si>
    <t>151101411</t>
  </si>
  <si>
    <t>Odstranění vzepření stěn výkopů s uložením materiálu na vzdálenost do 3 m od kraje výkopu při roubení příložném, hloubky do 4 m</t>
  </si>
  <si>
    <t>1341672022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</si>
  <si>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</si>
  <si>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</si>
  <si>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-997432299</t>
  </si>
  <si>
    <t>-760693642</t>
  </si>
  <si>
    <t>51-28-2,7</t>
  </si>
  <si>
    <t>111*0,4</t>
  </si>
  <si>
    <t>-372792461</t>
  </si>
  <si>
    <t>64,70*1,8</t>
  </si>
  <si>
    <t>174101101</t>
  </si>
  <si>
    <t>Zásyp sypaninou z jakékoliv horniny s uložením výkopku ve vrstvách se zhutněním jam, šachet, rýh nebo kolem objektů v těchto vykopávkách</t>
  </si>
  <si>
    <t>-1608748370</t>
  </si>
  <si>
    <t>"ŠACHTA" 28</t>
  </si>
  <si>
    <t>"POTRUBÍ" 111*0,6</t>
  </si>
  <si>
    <t>279113142</t>
  </si>
  <si>
    <t>Základové zdi z tvárnic ztraceného bednění včetně výplně z betonu bez zvláštních nároků na vliv prostředí třídy C 20/25, tloušťky zdiva přes 150 do 200 mm</t>
  </si>
  <si>
    <t>8409743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</si>
  <si>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</si>
  <si>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</si>
  <si>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-323728861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</si>
  <si>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</si>
  <si>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</si>
  <si>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-2061037520</t>
  </si>
  <si>
    <t>50*5,5*0,001*1,2</t>
  </si>
  <si>
    <t>382413112</t>
  </si>
  <si>
    <t>Osazení plastové jímky z polypropylenu PP na obetonování objemu 2000 l</t>
  </si>
  <si>
    <t>1347767831</t>
  </si>
  <si>
    <t>56230011R</t>
  </si>
  <si>
    <t>Vestavěná přelivová nádrž 2000x800x1400 mm</t>
  </si>
  <si>
    <t>-32737378</t>
  </si>
  <si>
    <t>56230012R</t>
  </si>
  <si>
    <t>Nerezové síto do přelivové nádrže 2000x1000 mm</t>
  </si>
  <si>
    <t>359992302</t>
  </si>
  <si>
    <t>56230013R</t>
  </si>
  <si>
    <t>Odvětrávací systém - komínek + ventilátor</t>
  </si>
  <si>
    <t>986120794</t>
  </si>
  <si>
    <t>56230014R</t>
  </si>
  <si>
    <t>-1617462753</t>
  </si>
  <si>
    <t>56230015R</t>
  </si>
  <si>
    <t>Vodotěsný poklop 700x700 mm, černý, uzamykatelný</t>
  </si>
  <si>
    <t>-954737581</t>
  </si>
  <si>
    <t>382413118</t>
  </si>
  <si>
    <t>Osazení plastové jímky z polypropylenu PP na obetonování objemu 12000 l</t>
  </si>
  <si>
    <t>1509503008</t>
  </si>
  <si>
    <t>56230022R</t>
  </si>
  <si>
    <t>Technologická šachta plastová (polypropylen)  2500x2000x2000 mm včetně prostupů</t>
  </si>
  <si>
    <t>380268858</t>
  </si>
  <si>
    <t>451573111</t>
  </si>
  <si>
    <t>Lože pod potrubí, stoky a drobné objekty v otevřeném výkopu z písku a štěrkopísku do 63 mm</t>
  </si>
  <si>
    <t>1681796879</t>
  </si>
  <si>
    <t>"ŠACHTA" 2,7</t>
  </si>
  <si>
    <t>"POTRUBÍ" (140+20+25)*0,6*1*0,4</t>
  </si>
  <si>
    <t>871171141</t>
  </si>
  <si>
    <t>Montáž vodovodního potrubí z plastů v otevřeném výkopu z polyetylenu PE 100 svařovaných na tupo SDR 11/PN16 D 40 x 3,7 mm</t>
  </si>
  <si>
    <t>-2033209021</t>
  </si>
  <si>
    <t>28613596</t>
  </si>
  <si>
    <t>potrubí dvouvrstvé PE100 s 10% signalizační vrstvou SDR 11 40x3,7 dl 12m</t>
  </si>
  <si>
    <t>83090707</t>
  </si>
  <si>
    <t>140,000*1,08</t>
  </si>
  <si>
    <t>871260310</t>
  </si>
  <si>
    <t>Montáž kanalizačního potrubí z plastů z polypropylenu PP hladkého plnostěnného SN 10 DN 100</t>
  </si>
  <si>
    <t>818396313</t>
  </si>
  <si>
    <t>28617001</t>
  </si>
  <si>
    <t>trubka kanalizační PP plnostěnná třívrstvá DN 100x1000 mm SN 10</t>
  </si>
  <si>
    <t>942100040</t>
  </si>
  <si>
    <t>20,000*1,08</t>
  </si>
  <si>
    <t>871270310</t>
  </si>
  <si>
    <t>Montáž kanalizačního potrubí z plastů z polypropylenu PP hladkého plnostěnného SN 10 DN 125</t>
  </si>
  <si>
    <t>1278171876</t>
  </si>
  <si>
    <t>30</t>
  </si>
  <si>
    <t>28617002</t>
  </si>
  <si>
    <t>trubka kanalizační PP plnostěnná třívrstvá DN 125x1000 mm SN 10</t>
  </si>
  <si>
    <t>-1996553991</t>
  </si>
  <si>
    <t>25,000*1,08</t>
  </si>
  <si>
    <t>31</t>
  </si>
  <si>
    <t>899620141</t>
  </si>
  <si>
    <t>Obetonování plastových šachet z polypropylenu betonem prostým v otevřeném výkopu, beton tř. C 20/25</t>
  </si>
  <si>
    <t>-722097774</t>
  </si>
  <si>
    <t>"OBETONOVÁMNÍ ŠACHTY "5,7</t>
  </si>
  <si>
    <t>"PODLAHA" 0,6</t>
  </si>
  <si>
    <t>899721111</t>
  </si>
  <si>
    <t>Signalizační vodič na potrubí PVC DN do 150 mm</t>
  </si>
  <si>
    <t>-747514732</t>
  </si>
  <si>
    <t>33</t>
  </si>
  <si>
    <t>899721112R</t>
  </si>
  <si>
    <t>SIGNALIZAČNÍ FOLIE</t>
  </si>
  <si>
    <t>192664804</t>
  </si>
  <si>
    <t>34</t>
  </si>
  <si>
    <t>992821864</t>
  </si>
  <si>
    <t>722</t>
  </si>
  <si>
    <t>Zdravotechnika - vnitřní vodovod</t>
  </si>
  <si>
    <t>35</t>
  </si>
  <si>
    <t>731R</t>
  </si>
  <si>
    <t>Montáž technologie, tlakové zkoušky, zaškolení obsluhy</t>
  </si>
  <si>
    <t>kKČ</t>
  </si>
  <si>
    <t>-1961310361</t>
  </si>
  <si>
    <t>36</t>
  </si>
  <si>
    <t>722231234</t>
  </si>
  <si>
    <t>Armatury se dvěma závity ventily elektromagnetické PN 12 do 80°C bez proudu zavřeno G 1</t>
  </si>
  <si>
    <t>2025444396</t>
  </si>
  <si>
    <t>37</t>
  </si>
  <si>
    <t>722270101</t>
  </si>
  <si>
    <t>Vodoměrové sestavy závitové G 3/4</t>
  </si>
  <si>
    <t>soubor</t>
  </si>
  <si>
    <t>1264024693</t>
  </si>
  <si>
    <t>38</t>
  </si>
  <si>
    <t>722270102</t>
  </si>
  <si>
    <t>Vodoměrové sestavy závitové G 1</t>
  </si>
  <si>
    <t>945434044</t>
  </si>
  <si>
    <t>39</t>
  </si>
  <si>
    <t>7311R</t>
  </si>
  <si>
    <t>El. servoventil 2L - dvoucestný</t>
  </si>
  <si>
    <t>5031405</t>
  </si>
  <si>
    <t>40</t>
  </si>
  <si>
    <t>7312R</t>
  </si>
  <si>
    <t>Tryska 14 mm, 51 l/min</t>
  </si>
  <si>
    <t>738000813</t>
  </si>
  <si>
    <t>41</t>
  </si>
  <si>
    <t>7313R</t>
  </si>
  <si>
    <t>Vpusť 16l/s, složení dle skladby povrchu</t>
  </si>
  <si>
    <t>89206464</t>
  </si>
  <si>
    <t>42</t>
  </si>
  <si>
    <t>7314R</t>
  </si>
  <si>
    <t>Písková filtrace Ø 400 mm včetně filtračního písku</t>
  </si>
  <si>
    <t>1696620780</t>
  </si>
  <si>
    <t>43</t>
  </si>
  <si>
    <t>7315R</t>
  </si>
  <si>
    <t>Automatické dávkování chemikálií (pH, Cl, flock)</t>
  </si>
  <si>
    <t>-1000505321</t>
  </si>
  <si>
    <t>44</t>
  </si>
  <si>
    <t>7316R</t>
  </si>
  <si>
    <t>Kanystr s chemikálií</t>
  </si>
  <si>
    <t>-1821574995</t>
  </si>
  <si>
    <t>45</t>
  </si>
  <si>
    <t>7317R</t>
  </si>
  <si>
    <t>Záchytná plastová vana na 50 litrů</t>
  </si>
  <si>
    <t>-553605588</t>
  </si>
  <si>
    <t>46</t>
  </si>
  <si>
    <t>7318R</t>
  </si>
  <si>
    <t>UV Lampa 75 W</t>
  </si>
  <si>
    <t>-1129101914</t>
  </si>
  <si>
    <t>47</t>
  </si>
  <si>
    <t>7319R</t>
  </si>
  <si>
    <t>Samonasávací čerpadlo k trysce 0,7 kW/230 V</t>
  </si>
  <si>
    <t>1553827712</t>
  </si>
  <si>
    <t>48</t>
  </si>
  <si>
    <t>73191R</t>
  </si>
  <si>
    <t>Kalové čerpadlo s plovákem výtlačná výška 6m, 2m3/hod</t>
  </si>
  <si>
    <t>-1124227577</t>
  </si>
  <si>
    <t>49</t>
  </si>
  <si>
    <t>73192R</t>
  </si>
  <si>
    <t>Předfiltr hrubých nečistot - plastový</t>
  </si>
  <si>
    <t>240616850</t>
  </si>
  <si>
    <t>50</t>
  </si>
  <si>
    <t>73193R</t>
  </si>
  <si>
    <t>El. rozvaděč, časový spínač, 3x fr. Měnič, revizní zpráva</t>
  </si>
  <si>
    <t>-359615847</t>
  </si>
  <si>
    <t>51</t>
  </si>
  <si>
    <t>73194R</t>
  </si>
  <si>
    <t>Tlakové hadice a potrubí PVC - Ø32, 40, 50 ,63 110 mm</t>
  </si>
  <si>
    <t>1827164383</t>
  </si>
  <si>
    <t>52</t>
  </si>
  <si>
    <t>73195R</t>
  </si>
  <si>
    <t>Dvojcestné ventily, zpětné klapky, fitinky, lepidlo</t>
  </si>
  <si>
    <t>-1731912896</t>
  </si>
  <si>
    <t>VRN</t>
  </si>
  <si>
    <t>Vedlejší rozpočtové náklady</t>
  </si>
  <si>
    <t>VRN1</t>
  </si>
  <si>
    <t>Průzkumné, geodetické a projektové práce</t>
  </si>
  <si>
    <t>53</t>
  </si>
  <si>
    <t>013254000</t>
  </si>
  <si>
    <t>Dokumentace skutečného provedení stavby</t>
  </si>
  <si>
    <t>KČ</t>
  </si>
  <si>
    <t>1024</t>
  </si>
  <si>
    <t>640332535</t>
  </si>
  <si>
    <t>VRN3</t>
  </si>
  <si>
    <t>Zařízení staveniště</t>
  </si>
  <si>
    <t>54</t>
  </si>
  <si>
    <t>032002000</t>
  </si>
  <si>
    <t>Vybavení staveniště</t>
  </si>
  <si>
    <t>-1074163824</t>
  </si>
  <si>
    <t>VRN6</t>
  </si>
  <si>
    <t>Územní vlivy</t>
  </si>
  <si>
    <t>55</t>
  </si>
  <si>
    <t>062002000</t>
  </si>
  <si>
    <t>Ztížené dopravní podmínky</t>
  </si>
  <si>
    <t>-1989477524</t>
  </si>
  <si>
    <t>VRN9</t>
  </si>
  <si>
    <t>Ostatní náklady</t>
  </si>
  <si>
    <t>56</t>
  </si>
  <si>
    <t>092103001</t>
  </si>
  <si>
    <t>Náklady na zkušební provoz</t>
  </si>
  <si>
    <t>768612646</t>
  </si>
  <si>
    <t>SO.01F - SADOVÉ ÚPRAVY</t>
  </si>
  <si>
    <t>(technologie A) Výsa - (technologie A) Výsadba stromů - klasická (vk, 3xp, ok 12-14 až 16-18 cm, zb)</t>
  </si>
  <si>
    <t>(Technologie B) Výsa - (Technologie B) Výsadba stromů do záhonových rabat (alejové stromy, ok 14-16 až 20-25 cm, zb)</t>
  </si>
  <si>
    <t>(Technologie K): ště - (Technologie K): štěrkový trávník</t>
  </si>
  <si>
    <t>ODSTRANĚNÍ NEVHODNÝC - ODSTRANĚNÍ NEVHODNÝCH DŘEVIN, PĚSTEBNÍ OPATŘENÍ NA DŘEVINÁCH</t>
  </si>
  <si>
    <t>OCHRANA PONECHANÝCH - OCHRANA PONECHANÝCH STROMŮ PŘI STAVEBNÍCH PRACÍCH (detaily viz Technická zpráva)</t>
  </si>
  <si>
    <t>PŘÍPRAVA VEGETAČNÍCH - PŘÍPRAVA VEGETAČNÍCH PLOCH PRO VÝSADBU ROSTLIN + VÝSADBA ZÁHONŮ TRVALEK, OKRASNÝCH TRAVIN A KEŘŮ</t>
  </si>
  <si>
    <t>ROSTLINNÝ MATERIÁL - - ROSTLINNÝ MATERIÁL - SOUPIS</t>
  </si>
  <si>
    <t>(technologie A) Výsa</t>
  </si>
  <si>
    <t>(technologie A) Výsadba stromů - klasická (vk, 3xp, ok 12-14 až 16-18 cm, zb)</t>
  </si>
  <si>
    <t>183101216</t>
  </si>
  <si>
    <t>Hloub. jamek s výměnou 50% půdy přes 0,4 do 1 m3</t>
  </si>
  <si>
    <t>989110715</t>
  </si>
  <si>
    <t>Poznámka k položce:
včetně zdrsnění dna a stěn jámy</t>
  </si>
  <si>
    <t>183106612</t>
  </si>
  <si>
    <t>Instalace protikořenových bariér do předem vyhloubené rýhy, včetně zásypu a hutnění v rovině nebo na svahu do 1:5, hloubky přes 500 do 700 mm</t>
  </si>
  <si>
    <t>-306647068</t>
  </si>
  <si>
    <t>Poznámka k položce:
rozsah dle skutečného trasování ing.sítí a koordinace se správci sítí (modelově 2m/1strom)</t>
  </si>
  <si>
    <t>184102115</t>
  </si>
  <si>
    <t>Výsadba dřeviny s balem do předem vyhloubené jamky se zalitím v rovině nebo na svahu do 1:5, při průměru balu přes 500 do 600 mm</t>
  </si>
  <si>
    <t>-494583860</t>
  </si>
  <si>
    <t>184215133R</t>
  </si>
  <si>
    <t>Ukotvení kmene dřevin třemi kůly D do 0,1 m délky do 3 m</t>
  </si>
  <si>
    <t>1494224184</t>
  </si>
  <si>
    <t>Poznámka k položce:
včetně příček v horní i spodní části kotvení</t>
  </si>
  <si>
    <t>184215412</t>
  </si>
  <si>
    <t>Zhotovení závlahové mísy u solitérních dřevin v rovině nebo na svahu do 1:5, o průměru mísy přes 0,5 do 1 m</t>
  </si>
  <si>
    <t>1832846988</t>
  </si>
  <si>
    <t>184501141.1</t>
  </si>
  <si>
    <t>Zhotovení obalu kmene z rákosové rohože</t>
  </si>
  <si>
    <t>209320176</t>
  </si>
  <si>
    <t>Poznámka k položce:
0,4 m2/1 strom</t>
  </si>
  <si>
    <t>184816111</t>
  </si>
  <si>
    <t>Hnojení sazenic průmyslovými hnojivy v množství do 0,25 kg k jedné sazenici</t>
  </si>
  <si>
    <t>-1547793082</t>
  </si>
  <si>
    <t>184911421.1</t>
  </si>
  <si>
    <t>Mulčování rostlin kůrou tl. do 0,1 m</t>
  </si>
  <si>
    <t>-2038998853</t>
  </si>
  <si>
    <t>185851121.1</t>
  </si>
  <si>
    <t>Dovoz vody pro zálivku rostlin</t>
  </si>
  <si>
    <t>-1462205283</t>
  </si>
  <si>
    <t>Poznámka k položce:
0,1 m3/1 strom</t>
  </si>
  <si>
    <t>Substrát</t>
  </si>
  <si>
    <t>Substrát : Ornice (středně těžká) nebo kompostovaná zemina:  70 % objemu, Písek fr. 0-3 mm: 10 % objemu, Štěrk fr. 4-8 mm:  10 %, Štěrk fr. 8-16 mm:  10 %</t>
  </si>
  <si>
    <t>-1670906636</t>
  </si>
  <si>
    <t>Poznámka k položce:
cca 0,25 m3/1 strom</t>
  </si>
  <si>
    <t>Folie</t>
  </si>
  <si>
    <t>Protikořenová folie (výška 700-1000 mm, nebo uzpůsobit dle skutečného trasování sítí)</t>
  </si>
  <si>
    <t>bm</t>
  </si>
  <si>
    <t>2099411570</t>
  </si>
  <si>
    <t>Poznámka k položce:
(modelově 2bm/strom)</t>
  </si>
  <si>
    <t>Rohož.1</t>
  </si>
  <si>
    <t>Rákosová rohož (ochrana kmene)</t>
  </si>
  <si>
    <t>1074276472</t>
  </si>
  <si>
    <t>Hnojivo.1</t>
  </si>
  <si>
    <t>Tabletové kombinované hnojivo (cca 3 x 10g/1 strom)</t>
  </si>
  <si>
    <t>tabl.</t>
  </si>
  <si>
    <t>190318664</t>
  </si>
  <si>
    <t>Kotvení.2</t>
  </si>
  <si>
    <t>Kůl frézovaný s fazetou a špicí, pr. 8-9 cm, délka do 3 m</t>
  </si>
  <si>
    <t>-53982112</t>
  </si>
  <si>
    <t>Kotvení.3</t>
  </si>
  <si>
    <t>3x příčky (půlená kulatina, pr. 8-9 cm, délka cca 50-60 cm), úvazek, spojovací materiál. +3 příčky budou vodorovně instalovány i do spodní třetiny kotvení (ochrana báze stromu před poškozením sečí - pří výsadbě v trávníku)</t>
  </si>
  <si>
    <t>celek</t>
  </si>
  <si>
    <t>646716622</t>
  </si>
  <si>
    <t>Poznámka k položce:
soubor</t>
  </si>
  <si>
    <t>Mulč</t>
  </si>
  <si>
    <t>Mulčovací kůra, drcená, tříděná</t>
  </si>
  <si>
    <t>-41724546</t>
  </si>
  <si>
    <t>Voda</t>
  </si>
  <si>
    <t>Voda na zalití</t>
  </si>
  <si>
    <t>417227720</t>
  </si>
  <si>
    <t>Poznámka k položce:
cca 0,1 m3/1 strom</t>
  </si>
  <si>
    <t>R.2</t>
  </si>
  <si>
    <t>Řez stromu výchovný</t>
  </si>
  <si>
    <t>-377251684</t>
  </si>
  <si>
    <t>(Technologie B) Výsa</t>
  </si>
  <si>
    <t>(Technologie B) Výsadba stromů do záhonových rabat (alejové stromy, ok 14-16 až 20-25 cm, zb)</t>
  </si>
  <si>
    <t>183101324</t>
  </si>
  <si>
    <t>Hloubení jamek pro vysazování rostlin v zemině tř.1 až 4 s výměnou půdy z 100% v rovině nebo na svahu do 1:5, objemu přes 3,00 do 4,00 m3</t>
  </si>
  <si>
    <t>-666844021</t>
  </si>
  <si>
    <t>184102116</t>
  </si>
  <si>
    <t>Výsadba dřeviny s balem do předem vyhloubené jamky se zalitím v rovině nebo na svahu do 1:5, při průměru balu přes 600 do 800 mm</t>
  </si>
  <si>
    <t>-1323288776</t>
  </si>
  <si>
    <t>Poznámka k položce:
včetně postupného hutnění substrátů</t>
  </si>
  <si>
    <t>1420903539</t>
  </si>
  <si>
    <t>184215211</t>
  </si>
  <si>
    <t>Ukotvení dřeviny podzemním kotvením do volné zeminy tř. 1 až 4, obvodu kmene do 250 mm</t>
  </si>
  <si>
    <t>-1278531243</t>
  </si>
  <si>
    <t>Poznámka k položce:
platany</t>
  </si>
  <si>
    <t>184501141</t>
  </si>
  <si>
    <t>Zhotovení obalu kmene z rákosové nebo kokosové rohože v rovině nebo na svahu do 1:5</t>
  </si>
  <si>
    <t>624087806</t>
  </si>
  <si>
    <t>Poznámka k položce:
cca 0,8 m2/1strom</t>
  </si>
  <si>
    <t>1338761229</t>
  </si>
  <si>
    <t>184852311</t>
  </si>
  <si>
    <t>Řez stromů prováděný lezeckou technikou výchovný špičáky a keřové stromy, výšky do 4 m</t>
  </si>
  <si>
    <t>-218468780</t>
  </si>
  <si>
    <t>184911151</t>
  </si>
  <si>
    <t>Mulčování záhonů kačírkem nebo drceným kamenivem tloušťky mulče přes 20 do 50 mm v rovině nebo na svahu do 1:5</t>
  </si>
  <si>
    <t>-1796440532</t>
  </si>
  <si>
    <t>Poznámka k položce:
trvalky</t>
  </si>
  <si>
    <t>184911421</t>
  </si>
  <si>
    <t>Mulčování vysazených rostlin mulčovací kůrou, tl. do 100 mm v rovině nebo na svahu do 1:5</t>
  </si>
  <si>
    <t>426991482</t>
  </si>
  <si>
    <t>Poznámka k položce:
keře</t>
  </si>
  <si>
    <t>185851121</t>
  </si>
  <si>
    <t>Dovoz vody pro zálivku rostlin na vzdálenost do 1000 m</t>
  </si>
  <si>
    <t>796595902</t>
  </si>
  <si>
    <t>Poznámka k položce:
0,15 m3/1 strom</t>
  </si>
  <si>
    <t>Substrát -typ A</t>
  </si>
  <si>
    <t>Složení viz technická zpráva</t>
  </si>
  <si>
    <t>994470748</t>
  </si>
  <si>
    <t>Poznámka k položce:
cca 1,4m3/1strom</t>
  </si>
  <si>
    <t>Substrát -typ B</t>
  </si>
  <si>
    <t>908370900</t>
  </si>
  <si>
    <t>16,8</t>
  </si>
  <si>
    <t>Poznámka k položce:
cca 2,4m3/1strom</t>
  </si>
  <si>
    <t>Sonda</t>
  </si>
  <si>
    <t>Závlahová sonda (PVC sonda, pr. cca 80-100 mm, s uzávěrem, délka cca 1,5 m kus)</t>
  </si>
  <si>
    <t>-1067459025</t>
  </si>
  <si>
    <t>Štěrk.1</t>
  </si>
  <si>
    <t>Štěrk fr.16-32 k vyplnění závlahové sondy</t>
  </si>
  <si>
    <t>-916630436</t>
  </si>
  <si>
    <t>Poznámka k položce:
0,01 m3 /1strom</t>
  </si>
  <si>
    <t>Rohož.2</t>
  </si>
  <si>
    <t>Rákosová nebo bambusová rohož -ochrana kmene (výška 1,8-2,2 m)</t>
  </si>
  <si>
    <t>-1608041485</t>
  </si>
  <si>
    <t>Hnojivo.2</t>
  </si>
  <si>
    <t>Tabletové kombinované minerální hnojivo (cca 5 x 10g/1 strom)</t>
  </si>
  <si>
    <t>929940940</t>
  </si>
  <si>
    <t>Poznámka k položce:
tablety</t>
  </si>
  <si>
    <t>Kotvení.4</t>
  </si>
  <si>
    <t>Podzemní kotvení (certifikovaný systém)</t>
  </si>
  <si>
    <t>-852769691</t>
  </si>
  <si>
    <t>Poznámka k položce:
kus = celý systém</t>
  </si>
  <si>
    <t>Kotvení</t>
  </si>
  <si>
    <t>Kůl frézovaný s fazetou a špicí, pr. 9-10 cm, délka do 3 m</t>
  </si>
  <si>
    <t>-310238032</t>
  </si>
  <si>
    <t>Kotvení.5</t>
  </si>
  <si>
    <t>3x příčky (půlená kulatina, pr. 9-10 cm, délka cca 50-60 cm), úvazek, spojovací materiál.</t>
  </si>
  <si>
    <t>1933730464</t>
  </si>
  <si>
    <t>1051113909</t>
  </si>
  <si>
    <t>Mulč.1</t>
  </si>
  <si>
    <t>ostrohranný štěrk světle šedé barvy (barva bude odsouhlasena v rámci AD), fr. 8/16 mm</t>
  </si>
  <si>
    <t>-766302908</t>
  </si>
  <si>
    <t>1578479983</t>
  </si>
  <si>
    <t>R.3</t>
  </si>
  <si>
    <t>Instalace závlahové sondy</t>
  </si>
  <si>
    <t>-1996291557</t>
  </si>
  <si>
    <t>(Technologie K): ště</t>
  </si>
  <si>
    <t>(Technologie K): štěrkový trávník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</si>
  <si>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</si>
  <si>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</si>
  <si>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-1042686231</t>
  </si>
  <si>
    <t>Poznámka k položce:
0,25 m3/1m2</t>
  </si>
  <si>
    <t>181411131.1</t>
  </si>
  <si>
    <t>Založení parkového trávníku výsevem plochy do 1000 m2 v rovině a ve svahu do 1:5</t>
  </si>
  <si>
    <t>-1028899418</t>
  </si>
  <si>
    <t>183403161.1</t>
  </si>
  <si>
    <t>Obdělání půdy válením v rovině a svahu do 1:5</t>
  </si>
  <si>
    <t>-1384998593</t>
  </si>
  <si>
    <t>Substrát K</t>
  </si>
  <si>
    <t>Vegetační substrát + ostrohranný štěrk, složení viz technická zpráva</t>
  </si>
  <si>
    <t>-2124994298</t>
  </si>
  <si>
    <t>Osivo.2</t>
  </si>
  <si>
    <t>Travní osivo (viz technická zpráva)</t>
  </si>
  <si>
    <t>kg</t>
  </si>
  <si>
    <t>1217402718</t>
  </si>
  <si>
    <t>Poznámka k položce:
0,03 kg/1m2</t>
  </si>
  <si>
    <t>564871111</t>
  </si>
  <si>
    <t>Podklad ze štěrkodrti ŠD s rozprostřením a zhutněním, po zhutnění tl. 250 mm</t>
  </si>
  <si>
    <t>903172274</t>
  </si>
  <si>
    <t>1760221751</t>
  </si>
  <si>
    <t>-223675605</t>
  </si>
  <si>
    <t>111,364*1,1 'Přepočtené koeficientem množství</t>
  </si>
  <si>
    <t>ODSTRANĚNÍ NEVHODNÝC</t>
  </si>
  <si>
    <t>ODSTRANĚNÍ NEVHODNÝCH DŘEVIN, PĚSTEBNÍ OPATŘENÍ NA DŘEVINÁCH</t>
  </si>
  <si>
    <t>111212352</t>
  </si>
  <si>
    <t>Odstranění nevhodných dřevin průměru kmene do 100 mm výšky přes 1 m s odstraněním pařezu do 100 m2 na svahu přes 1:5 do 1:2</t>
  </si>
  <si>
    <t>-1192307453</t>
  </si>
  <si>
    <t>Poznámka k položce:
keřové skupiny</t>
  </si>
  <si>
    <t>111212361</t>
  </si>
  <si>
    <t>Odstranění nevhodných dřevin průměru kmene do 100 mm výšky přes 1 m s odstraněním pařezu přes 500 m2 v rovině nebo na svahu do 1:5</t>
  </si>
  <si>
    <t>-819713746</t>
  </si>
  <si>
    <t>111251111</t>
  </si>
  <si>
    <t>Drcení ořezaných větví strojně - (štěpkování) o průměru větví do 100 mm</t>
  </si>
  <si>
    <t>803834885</t>
  </si>
  <si>
    <t>11215R01</t>
  </si>
  <si>
    <t>Pokácení stromu směrové v celku s odřezáním kmene a s odvětvením průměru kmene přes 100 do 200 mm</t>
  </si>
  <si>
    <t>-1794662842</t>
  </si>
  <si>
    <t xml:space="preserve">Pokácení stromu směrové </t>
  </si>
  <si>
    <t>112201R01</t>
  </si>
  <si>
    <t>Odstranění pařezu na svahu přes 1:5 do 1:2 o průměru pařezu na řezné ploše přes 200 do 300 mm</t>
  </si>
  <si>
    <t>-970768671</t>
  </si>
  <si>
    <t>Odstranění pařezu</t>
  </si>
  <si>
    <t>OCHRANA PONECHANÝCH</t>
  </si>
  <si>
    <t>OCHRANA PONECHANÝCH STROMŮ PŘI STAVEBNÍCH PRACÍCH (detaily viz Technická zpráva)</t>
  </si>
  <si>
    <t>184807111</t>
  </si>
  <si>
    <t>Ochrana kmene bedněním před poškozením stavebním provozem - zřízení (včetně nákladů na řezivo)</t>
  </si>
  <si>
    <t>770613553</t>
  </si>
  <si>
    <t>Poznámka k položce:
(cca 2,5m2/kus)</t>
  </si>
  <si>
    <t>184807112</t>
  </si>
  <si>
    <t>Ochrana kmene bedněním před poškozením stavebním provozem - odstranění</t>
  </si>
  <si>
    <t>1727907745</t>
  </si>
  <si>
    <t>57</t>
  </si>
  <si>
    <t>184813211R01</t>
  </si>
  <si>
    <t>Ochranné oplocení/popřípadě bednění kořenové zóny, výšky do 1,5 m</t>
  </si>
  <si>
    <t>1440160151</t>
  </si>
  <si>
    <t>Poznámka k položce:
keřové skupiny SK 12, SK 13</t>
  </si>
  <si>
    <t>PŘÍPRAVA VEGETAČNÍCH</t>
  </si>
  <si>
    <t>PŘÍPRAVA VEGETAČNÍCH PLOCH PRO VÝSADBU ROSTLIN + VÝSADBA ZÁHONŮ TRVALEK, OKRASNÝCH TRAVIN A KEŘŮ</t>
  </si>
  <si>
    <t>58</t>
  </si>
  <si>
    <t>121103111R01</t>
  </si>
  <si>
    <t>Skrývka stávající zeminy s naložením na dopravní prostředek a odvozem (včetně případných kamenů a stavebních zbytků)</t>
  </si>
  <si>
    <t>847560903</t>
  </si>
  <si>
    <t>Poznámka k položce:
skrývka cca 10-15 cm. V blízkosti ing.sítí pouze  ručně - nemechanizovaně</t>
  </si>
  <si>
    <t>59</t>
  </si>
  <si>
    <t>181301102</t>
  </si>
  <si>
    <t>Rozprostření a urovnání ornice v rovině nebo ve svahu sklonu do 1:5 při souvislé ploše do 500 m2, tl. vrstvy přes 100 do 150 mm</t>
  </si>
  <si>
    <t>815625643</t>
  </si>
  <si>
    <t>Poznámka k položce:
10-15 cle jakosti stávajícího v době provádění prací</t>
  </si>
  <si>
    <t>60</t>
  </si>
  <si>
    <t>181301105</t>
  </si>
  <si>
    <t>Rozprostření a urovnání ornice v rovině nebo ve svahu sklonu do 1:5 při souvislé ploše do 500 m2, tl. vrstvy přes 250 do 300 mm</t>
  </si>
  <si>
    <t>1074743750</t>
  </si>
  <si>
    <t>Poznámka k položce:
mocnost 30 (35) cm</t>
  </si>
  <si>
    <t>61</t>
  </si>
  <si>
    <t>183111111</t>
  </si>
  <si>
    <t>Hloubení jamek pro vysazování rostlin v zemině tř.1 až 4 bez výměny půdy v rovině nebo na svahu do 1:5, objemu do 0,002 m3</t>
  </si>
  <si>
    <t>-58526037</t>
  </si>
  <si>
    <t>Poznámka k položce:
trvalky, traviny, cibule (cibule 3 ks do jamky)</t>
  </si>
  <si>
    <t>62</t>
  </si>
  <si>
    <t>183211322</t>
  </si>
  <si>
    <t>Výsadba květin do připravené půdy se zalitím do připravené půdy, se zalitím květin hrnkovaných o průměru květináče přes 80 do 120 mm</t>
  </si>
  <si>
    <t>1343534294</t>
  </si>
  <si>
    <t>Poznámka k položce:
trvalky, traviny</t>
  </si>
  <si>
    <t>63</t>
  </si>
  <si>
    <t>183403111</t>
  </si>
  <si>
    <t>Obdělání půdy nakopáním hl. přes 50 do 100 mm v rovině nebo na svahu do 1:5</t>
  </si>
  <si>
    <t>552241016</t>
  </si>
  <si>
    <t>Poznámka k položce:
kultivace stávající zeminy ("podloží")  po skývce  (okrajové plochy a v blízkosti ing.sítí)</t>
  </si>
  <si>
    <t>183403153.1</t>
  </si>
  <si>
    <t>Obdělání půdy hrabáním</t>
  </si>
  <si>
    <t>1131383986</t>
  </si>
  <si>
    <t>65</t>
  </si>
  <si>
    <t>183403211</t>
  </si>
  <si>
    <t>Obdělání půdy nakopáním hl. přes 50 do 100 mm na svahu přes 1:5 do 1:2</t>
  </si>
  <si>
    <t>1006062178</t>
  </si>
  <si>
    <t>Poznámka k položce:
kultivace stávající vegetační vrstvy (okrajové/nedostupné plochy a v blízkosti ing.sítí)</t>
  </si>
  <si>
    <t>66</t>
  </si>
  <si>
    <t>184102120</t>
  </si>
  <si>
    <t>Výsadba dřeviny s balem do předem vyhloubené jamky se zalitím na svahu přes 1:5 do 1:2, při průměru balu do 100 mm</t>
  </si>
  <si>
    <t>-1439388710</t>
  </si>
  <si>
    <t>67</t>
  </si>
  <si>
    <t>1200926106</t>
  </si>
  <si>
    <t>Poznámka k položce:
mocnost 7 cm</t>
  </si>
  <si>
    <t>68</t>
  </si>
  <si>
    <t>185802124</t>
  </si>
  <si>
    <t>Hnojení půdy umělým hnojivem k jednotlivým rostlinám, svah</t>
  </si>
  <si>
    <t>-2064631431</t>
  </si>
  <si>
    <t>Poznámka k položce:
cca 0,005 kg/kus</t>
  </si>
  <si>
    <t>69</t>
  </si>
  <si>
    <t>-937754856</t>
  </si>
  <si>
    <t>Poznámka k položce:
cca 0,025 m3/m2</t>
  </si>
  <si>
    <t>70</t>
  </si>
  <si>
    <t>Štěrk.2</t>
  </si>
  <si>
    <t>ostrohranný štěrk fr.16-32 mm (drenážní vrstva)</t>
  </si>
  <si>
    <t>-1154684412</t>
  </si>
  <si>
    <t>Poznámka k položce:
mocnost 5-10 cm</t>
  </si>
  <si>
    <t>71</t>
  </si>
  <si>
    <t>Herbicid</t>
  </si>
  <si>
    <t>Chemický postřik - totální herbicid</t>
  </si>
  <si>
    <t>l</t>
  </si>
  <si>
    <t>1683719545</t>
  </si>
  <si>
    <t>72</t>
  </si>
  <si>
    <t>Substrát.1</t>
  </si>
  <si>
    <t>Pěstební substrát -Technologie C (složení viz tech zpráva)</t>
  </si>
  <si>
    <t>-733797229</t>
  </si>
  <si>
    <t>73</t>
  </si>
  <si>
    <t>Substrát.2</t>
  </si>
  <si>
    <t>Pěstební substrát -Technologie D (složení viz tech zpráva)</t>
  </si>
  <si>
    <t>-1958919269</t>
  </si>
  <si>
    <t>74</t>
  </si>
  <si>
    <t>Substrát.3</t>
  </si>
  <si>
    <t>Pěstební substrát -Technologie E (složení viz tech zpráva)</t>
  </si>
  <si>
    <t>380462338</t>
  </si>
  <si>
    <t>75</t>
  </si>
  <si>
    <t>Substrát.4</t>
  </si>
  <si>
    <t>Pěstební substrát -Technologie F (složení viz tech zpráva)</t>
  </si>
  <si>
    <t>1412284056</t>
  </si>
  <si>
    <t>76</t>
  </si>
  <si>
    <t>Substrát.5</t>
  </si>
  <si>
    <t>Pěstební substrát -Technologie G a CH (složení viz tech zpráva)</t>
  </si>
  <si>
    <t>-2069192127</t>
  </si>
  <si>
    <t>Poznámka k položce:
bodové vylepšení cca 1-2L/kus</t>
  </si>
  <si>
    <t>77</t>
  </si>
  <si>
    <t>Substrát.6</t>
  </si>
  <si>
    <t>Pěstební substrát -Technologie H (složení viz tech zpráva)</t>
  </si>
  <si>
    <t>91369725</t>
  </si>
  <si>
    <t>78</t>
  </si>
  <si>
    <t>Síť</t>
  </si>
  <si>
    <t>Protierozní jutová či kokosová sít, gramáž min. 400 g/m2, (započten 10% překryv), včetně upevňovacích kolíků</t>
  </si>
  <si>
    <t>-1058061117</t>
  </si>
  <si>
    <t>79</t>
  </si>
  <si>
    <t>-128236896</t>
  </si>
  <si>
    <t>Poznámka k položce:
mocnost 5 (7) cm</t>
  </si>
  <si>
    <t>80</t>
  </si>
  <si>
    <t>Hnojivo.3</t>
  </si>
  <si>
    <t>Minerální vícesložkové hnojivo pro keře, trvalky, okrasné traviny a popínavky</t>
  </si>
  <si>
    <t>-1194814397</t>
  </si>
  <si>
    <t>81</t>
  </si>
  <si>
    <t>-783843781</t>
  </si>
  <si>
    <t>82</t>
  </si>
  <si>
    <t>451541111R</t>
  </si>
  <si>
    <t>Lože ze štěrku (drenážní vrstva, štěrk fr. 16/32mm)</t>
  </si>
  <si>
    <t>1324185150</t>
  </si>
  <si>
    <t>Poznámka k položce:
mocnost 5 cm</t>
  </si>
  <si>
    <t>ROSTLINNÝ MATERIÁL -</t>
  </si>
  <si>
    <t>ROSTLINNÝ MATERIÁL - SOUPIS</t>
  </si>
  <si>
    <t>83</t>
  </si>
  <si>
    <t>Platanus × acerifolia</t>
  </si>
  <si>
    <t>-1539011503</t>
  </si>
  <si>
    <t>Poznámka k položce:
vk, 4xp, ok 20-25, ZB(ko)</t>
  </si>
  <si>
    <t>84</t>
  </si>
  <si>
    <t>Miscanthus sinensis 'Goldglanz'</t>
  </si>
  <si>
    <t>-1930814661</t>
  </si>
  <si>
    <t>Poznámka k položce:
ko1 l</t>
  </si>
  <si>
    <t>85</t>
  </si>
  <si>
    <t>Panicum virgatum 'Northwind'</t>
  </si>
  <si>
    <t>1351532437</t>
  </si>
  <si>
    <t>86</t>
  </si>
  <si>
    <t>Symphoricarpos × chenaultii 'Hancock'</t>
  </si>
  <si>
    <t>-1083678269</t>
  </si>
  <si>
    <t>Poznámka k položce:
v 20–30, ko1,5l</t>
  </si>
  <si>
    <t>87</t>
  </si>
  <si>
    <t>Miscanthus sinensis 'Graziella'</t>
  </si>
  <si>
    <t>-1196521971</t>
  </si>
  <si>
    <t>88</t>
  </si>
  <si>
    <t>Pennisetum alopecuroides 'Red Head'</t>
  </si>
  <si>
    <t>-1049862878</t>
  </si>
  <si>
    <t>Poznámka k položce:
ko1l</t>
  </si>
  <si>
    <t>89</t>
  </si>
  <si>
    <t>Deschampsia caespitosa 'Tauträger'</t>
  </si>
  <si>
    <t>-1824322389</t>
  </si>
  <si>
    <t>Poznámka k položce:
H9cm</t>
  </si>
  <si>
    <t>90</t>
  </si>
  <si>
    <t>Echinacea purpurea 'Magnus'</t>
  </si>
  <si>
    <t>1800880299</t>
  </si>
  <si>
    <t>91</t>
  </si>
  <si>
    <t>Artemisia ludoviciana 'Valerie Finnis'</t>
  </si>
  <si>
    <t>365447352</t>
  </si>
  <si>
    <t>92</t>
  </si>
  <si>
    <t>Narcissus poeticus subsp. recurvus</t>
  </si>
  <si>
    <t>511011603</t>
  </si>
  <si>
    <t>Poznámka k položce:
cibule</t>
  </si>
  <si>
    <t>93</t>
  </si>
  <si>
    <t>Muscari armeniacum</t>
  </si>
  <si>
    <t>778711728</t>
  </si>
  <si>
    <t>94</t>
  </si>
  <si>
    <t>Narcissus 'Carlton'</t>
  </si>
  <si>
    <t>-426749798</t>
  </si>
  <si>
    <t>95</t>
  </si>
  <si>
    <t>Calamagrostis brachytricha</t>
  </si>
  <si>
    <t>579147351</t>
  </si>
  <si>
    <t>96</t>
  </si>
  <si>
    <t>Aster novae-angliae 'Alma Pötschke'</t>
  </si>
  <si>
    <t>1029308336</t>
  </si>
  <si>
    <t>Poznámka k položce:
H11cm</t>
  </si>
  <si>
    <t>97</t>
  </si>
  <si>
    <t>Aster novae-angliae 'Rosa Sieger'</t>
  </si>
  <si>
    <t>1618696762</t>
  </si>
  <si>
    <t>98</t>
  </si>
  <si>
    <t>Gleditsia triacanthos 'Skyline'</t>
  </si>
  <si>
    <t>-556971288</t>
  </si>
  <si>
    <t>Poznámka k položce:
vk, 3xp, ok 16-18, ZB(ko)</t>
  </si>
  <si>
    <t>99</t>
  </si>
  <si>
    <t>POŘIZOVACÍ PŘIRÁŽKA</t>
  </si>
  <si>
    <t xml:space="preserve">PŘIRÁŽKA NA POŘÍZENÍ - DOPRAVA, MEZISKLAD 25% </t>
  </si>
  <si>
    <t>kČ</t>
  </si>
  <si>
    <t>1981855689</t>
  </si>
  <si>
    <t>100</t>
  </si>
  <si>
    <t>012002000</t>
  </si>
  <si>
    <t>Geodetické práce</t>
  </si>
  <si>
    <t>-354764114</t>
  </si>
  <si>
    <t>101</t>
  </si>
  <si>
    <t>955633915</t>
  </si>
  <si>
    <t>102</t>
  </si>
  <si>
    <t>2075532587</t>
  </si>
  <si>
    <t>SO.02 - VEDLEJŠÍ ROZPOČTOVÉ NÁKLADY A REZERVA</t>
  </si>
  <si>
    <t>OST - Ostatní</t>
  </si>
  <si>
    <t xml:space="preserve">    VRN4 - Inženýrská činnost</t>
  </si>
  <si>
    <t>596811120</t>
  </si>
  <si>
    <t>Kladení betonové dlažby komunikací pro pěší do lože z kameniva vel do 0,09 m2 plochy do 50 m2</t>
  </si>
  <si>
    <t>1017344442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</si>
  <si>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</si>
  <si>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"P15 - varovný pás" 2,25</t>
  </si>
  <si>
    <t>"P16a a P16b vodící linie" 135</t>
  </si>
  <si>
    <t>592R01</t>
  </si>
  <si>
    <t>deska konzolová betonová železničních nástupišť s varovným pásem a hmoždinkami vzor zámková dlažba 1450x995x95mm</t>
  </si>
  <si>
    <t>-60984853</t>
  </si>
  <si>
    <t>varovný pás</t>
  </si>
  <si>
    <t>OST</t>
  </si>
  <si>
    <t>Ostatní</t>
  </si>
  <si>
    <t>01</t>
  </si>
  <si>
    <t>REZERVA</t>
  </si>
  <si>
    <t>512</t>
  </si>
  <si>
    <t>999115222</t>
  </si>
  <si>
    <t>1343043916</t>
  </si>
  <si>
    <t>-707385852</t>
  </si>
  <si>
    <t>"NÁKLADY NA ZAŘÍZENÍ STAVENIŠTĚ - BUŇKY, SKLADY"1</t>
  </si>
  <si>
    <t>033002000</t>
  </si>
  <si>
    <t>Připojení staveniště na inženýrské sítě</t>
  </si>
  <si>
    <t>1115952269</t>
  </si>
  <si>
    <t>034002000</t>
  </si>
  <si>
    <t>Zabezpečení staveniště</t>
  </si>
  <si>
    <t>-1781790524</t>
  </si>
  <si>
    <t>"OSTRAHA"1</t>
  </si>
  <si>
    <t>034103000</t>
  </si>
  <si>
    <t>Oplocení staveniště</t>
  </si>
  <si>
    <t>-2071583853</t>
  </si>
  <si>
    <t>034503000</t>
  </si>
  <si>
    <t>Informační tabule na staveništi</t>
  </si>
  <si>
    <t>1186111372</t>
  </si>
  <si>
    <t>VRN4</t>
  </si>
  <si>
    <t>Inženýrská činnost</t>
  </si>
  <si>
    <t>043134000</t>
  </si>
  <si>
    <t>Zkoušky zatěžovací</t>
  </si>
  <si>
    <t>-653469394</t>
  </si>
  <si>
    <t>"ZKOUŠKY PLÁNE POD KOMUNIKACEMI"10</t>
  </si>
  <si>
    <t>044002000</t>
  </si>
  <si>
    <t>Revize</t>
  </si>
  <si>
    <t>-1968663597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</si>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</sst>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4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42</v>
      </c>
      <c r="E29" s="47"/>
      <c r="F29" s="33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32"/>
    </row>
    <row r="30" spans="2:57" s="2" customFormat="1" ht="14.4" customHeight="1">
      <c r="B30" s="46"/>
      <c r="C30" s="47"/>
      <c r="D30" s="47"/>
      <c r="E30" s="47"/>
      <c r="F30" s="33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32"/>
    </row>
    <row r="31" spans="2:57" s="2" customFormat="1" ht="14.4" customHeight="1" hidden="1">
      <c r="B31" s="46"/>
      <c r="C31" s="47"/>
      <c r="D31" s="47"/>
      <c r="E31" s="47"/>
      <c r="F31" s="33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spans="2:57" s="2" customFormat="1" ht="14.4" customHeight="1" hidden="1">
      <c r="B32" s="46"/>
      <c r="C32" s="47"/>
      <c r="D32" s="47"/>
      <c r="E32" s="47"/>
      <c r="F32" s="33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spans="2:44" s="2" customFormat="1" ht="14.4" customHeight="1" hidden="1">
      <c r="B33" s="46"/>
      <c r="C33" s="47"/>
      <c r="D33" s="47"/>
      <c r="E33" s="47"/>
      <c r="F33" s="33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pans="2:44" s="1" customFormat="1" ht="24.95" customHeight="1">
      <c r="B42" s="39"/>
      <c r="C42" s="24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2019/011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2:44" s="3" customFormat="1" ht="36.95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REVITALIZACE SOFIJSKÉHO NÁMĚSTÍ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PRAHA 12 - MODŘANY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68" t="str">
        <f>IF(AN8="","",AN8)</f>
        <v>20. 12. 2018</v>
      </c>
      <c r="AN47" s="68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24.9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40" t="str">
        <f>IF(E11="","",E11)</f>
        <v>MĚSTSKÁ ČÁST PRAHA 12,PÍSKOVÁ 830/25,14300 PRAHA 4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69" t="str">
        <f>IF(E17="","",E17)</f>
        <v>ARCHITEKTURA S.R.O., VIKOVA 1142/15, PRAHA 4- KRČ</v>
      </c>
      <c r="AN49" s="40"/>
      <c r="AO49" s="40"/>
      <c r="AP49" s="40"/>
      <c r="AQ49" s="40"/>
      <c r="AR49" s="44"/>
      <c r="AS49" s="70" t="s">
        <v>52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pans="2:56" s="1" customFormat="1" ht="13.65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40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34</v>
      </c>
      <c r="AJ50" s="40"/>
      <c r="AK50" s="40"/>
      <c r="AL50" s="40"/>
      <c r="AM50" s="69" t="str">
        <f>IF(E20="","",E20)</f>
        <v xml:space="preserve"> 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pans="2:56" s="1" customFormat="1" ht="29.25" customHeight="1">
      <c r="B52" s="39"/>
      <c r="C52" s="82" t="s">
        <v>53</v>
      </c>
      <c r="D52" s="83"/>
      <c r="E52" s="83"/>
      <c r="F52" s="83"/>
      <c r="G52" s="83"/>
      <c r="H52" s="84"/>
      <c r="I52" s="85" t="s">
        <v>54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55</v>
      </c>
      <c r="AH52" s="83"/>
      <c r="AI52" s="83"/>
      <c r="AJ52" s="83"/>
      <c r="AK52" s="83"/>
      <c r="AL52" s="83"/>
      <c r="AM52" s="83"/>
      <c r="AN52" s="85" t="s">
        <v>56</v>
      </c>
      <c r="AO52" s="83"/>
      <c r="AP52" s="83"/>
      <c r="AQ52" s="87" t="s">
        <v>57</v>
      </c>
      <c r="AR52" s="44"/>
      <c r="AS52" s="88" t="s">
        <v>58</v>
      </c>
      <c r="AT52" s="89" t="s">
        <v>59</v>
      </c>
      <c r="AU52" s="89" t="s">
        <v>60</v>
      </c>
      <c r="AV52" s="89" t="s">
        <v>61</v>
      </c>
      <c r="AW52" s="89" t="s">
        <v>62</v>
      </c>
      <c r="AX52" s="89" t="s">
        <v>63</v>
      </c>
      <c r="AY52" s="89" t="s">
        <v>64</v>
      </c>
      <c r="AZ52" s="89" t="s">
        <v>65</v>
      </c>
      <c r="BA52" s="89" t="s">
        <v>66</v>
      </c>
      <c r="BB52" s="89" t="s">
        <v>67</v>
      </c>
      <c r="BC52" s="89" t="s">
        <v>68</v>
      </c>
      <c r="BD52" s="90" t="s">
        <v>69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ROUND(AG55+SUM(AG56:AG58)+AG65,2)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19</v>
      </c>
      <c r="AR54" s="100"/>
      <c r="AS54" s="101">
        <f>ROUND(AS55+SUM(AS56:AS58)+AS65,2)</f>
        <v>0</v>
      </c>
      <c r="AT54" s="102">
        <f>ROUND(SUM(AV54:AW54),2)</f>
        <v>0</v>
      </c>
      <c r="AU54" s="103">
        <f>ROUND(AU55+SUM(AU56:AU58)+AU65,5)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ROUND(AZ55+SUM(AZ56:AZ58)+AZ65,2)</f>
        <v>0</v>
      </c>
      <c r="BA54" s="102">
        <f>ROUND(BA55+SUM(BA56:BA58)+BA65,2)</f>
        <v>0</v>
      </c>
      <c r="BB54" s="102">
        <f>ROUND(BB55+SUM(BB56:BB58)+BB65,2)</f>
        <v>0</v>
      </c>
      <c r="BC54" s="102">
        <f>ROUND(BC55+SUM(BC56:BC58)+BC65,2)</f>
        <v>0</v>
      </c>
      <c r="BD54" s="104">
        <f>ROUND(BD55+SUM(BD56:BD58)+BD65,2)</f>
        <v>0</v>
      </c>
      <c r="BS54" s="105" t="s">
        <v>71</v>
      </c>
      <c r="BT54" s="105" t="s">
        <v>72</v>
      </c>
      <c r="BU54" s="106" t="s">
        <v>73</v>
      </c>
      <c r="BV54" s="105" t="s">
        <v>74</v>
      </c>
      <c r="BW54" s="105" t="s">
        <v>5</v>
      </c>
      <c r="BX54" s="105" t="s">
        <v>75</v>
      </c>
      <c r="CL54" s="105" t="s">
        <v>19</v>
      </c>
    </row>
    <row r="55" spans="1:91" s="5" customFormat="1" ht="16.5" customHeight="1">
      <c r="A55" s="107" t="s">
        <v>76</v>
      </c>
      <c r="B55" s="108"/>
      <c r="C55" s="109"/>
      <c r="D55" s="110" t="s">
        <v>77</v>
      </c>
      <c r="E55" s="110"/>
      <c r="F55" s="110"/>
      <c r="G55" s="110"/>
      <c r="H55" s="110"/>
      <c r="I55" s="111"/>
      <c r="J55" s="110" t="s">
        <v>78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'IO.01 - VENKOVNÍ VODOVOD'!J30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79</v>
      </c>
      <c r="AR55" s="114"/>
      <c r="AS55" s="115">
        <v>0</v>
      </c>
      <c r="AT55" s="116">
        <f>ROUND(SUM(AV55:AW55),2)</f>
        <v>0</v>
      </c>
      <c r="AU55" s="117">
        <f>'IO.01 - VENKOVNÍ VODOVOD'!P81</f>
        <v>0</v>
      </c>
      <c r="AV55" s="116">
        <f>'IO.01 - VENKOVNÍ VODOVOD'!J33</f>
        <v>0</v>
      </c>
      <c r="AW55" s="116">
        <f>'IO.01 - VENKOVNÍ VODOVOD'!J34</f>
        <v>0</v>
      </c>
      <c r="AX55" s="116">
        <f>'IO.01 - VENKOVNÍ VODOVOD'!J35</f>
        <v>0</v>
      </c>
      <c r="AY55" s="116">
        <f>'IO.01 - VENKOVNÍ VODOVOD'!J36</f>
        <v>0</v>
      </c>
      <c r="AZ55" s="116">
        <f>'IO.01 - VENKOVNÍ VODOVOD'!F33</f>
        <v>0</v>
      </c>
      <c r="BA55" s="116">
        <f>'IO.01 - VENKOVNÍ VODOVOD'!F34</f>
        <v>0</v>
      </c>
      <c r="BB55" s="116">
        <f>'IO.01 - VENKOVNÍ VODOVOD'!F35</f>
        <v>0</v>
      </c>
      <c r="BC55" s="116">
        <f>'IO.01 - VENKOVNÍ VODOVOD'!F36</f>
        <v>0</v>
      </c>
      <c r="BD55" s="118">
        <f>'IO.01 - VENKOVNÍ VODOVOD'!F37</f>
        <v>0</v>
      </c>
      <c r="BT55" s="119" t="s">
        <v>80</v>
      </c>
      <c r="BV55" s="119" t="s">
        <v>74</v>
      </c>
      <c r="BW55" s="119" t="s">
        <v>81</v>
      </c>
      <c r="BX55" s="119" t="s">
        <v>5</v>
      </c>
      <c r="CL55" s="119" t="s">
        <v>19</v>
      </c>
      <c r="CM55" s="119" t="s">
        <v>82</v>
      </c>
    </row>
    <row r="56" spans="1:91" s="5" customFormat="1" ht="16.5" customHeight="1">
      <c r="A56" s="107" t="s">
        <v>76</v>
      </c>
      <c r="B56" s="108"/>
      <c r="C56" s="109"/>
      <c r="D56" s="110" t="s">
        <v>83</v>
      </c>
      <c r="E56" s="110"/>
      <c r="F56" s="110"/>
      <c r="G56" s="110"/>
      <c r="H56" s="110"/>
      <c r="I56" s="111"/>
      <c r="J56" s="110" t="s">
        <v>84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'IO.02 - VENKOVNÍ KANALIZACE'!J30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79</v>
      </c>
      <c r="AR56" s="114"/>
      <c r="AS56" s="115">
        <v>0</v>
      </c>
      <c r="AT56" s="116">
        <f>ROUND(SUM(AV56:AW56),2)</f>
        <v>0</v>
      </c>
      <c r="AU56" s="117">
        <f>'IO.02 - VENKOVNÍ KANALIZACE'!P81</f>
        <v>0</v>
      </c>
      <c r="AV56" s="116">
        <f>'IO.02 - VENKOVNÍ KANALIZACE'!J33</f>
        <v>0</v>
      </c>
      <c r="AW56" s="116">
        <f>'IO.02 - VENKOVNÍ KANALIZACE'!J34</f>
        <v>0</v>
      </c>
      <c r="AX56" s="116">
        <f>'IO.02 - VENKOVNÍ KANALIZACE'!J35</f>
        <v>0</v>
      </c>
      <c r="AY56" s="116">
        <f>'IO.02 - VENKOVNÍ KANALIZACE'!J36</f>
        <v>0</v>
      </c>
      <c r="AZ56" s="116">
        <f>'IO.02 - VENKOVNÍ KANALIZACE'!F33</f>
        <v>0</v>
      </c>
      <c r="BA56" s="116">
        <f>'IO.02 - VENKOVNÍ KANALIZACE'!F34</f>
        <v>0</v>
      </c>
      <c r="BB56" s="116">
        <f>'IO.02 - VENKOVNÍ KANALIZACE'!F35</f>
        <v>0</v>
      </c>
      <c r="BC56" s="116">
        <f>'IO.02 - VENKOVNÍ KANALIZACE'!F36</f>
        <v>0</v>
      </c>
      <c r="BD56" s="118">
        <f>'IO.02 - VENKOVNÍ KANALIZACE'!F37</f>
        <v>0</v>
      </c>
      <c r="BT56" s="119" t="s">
        <v>80</v>
      </c>
      <c r="BV56" s="119" t="s">
        <v>74</v>
      </c>
      <c r="BW56" s="119" t="s">
        <v>85</v>
      </c>
      <c r="BX56" s="119" t="s">
        <v>5</v>
      </c>
      <c r="CL56" s="119" t="s">
        <v>19</v>
      </c>
      <c r="CM56" s="119" t="s">
        <v>82</v>
      </c>
    </row>
    <row r="57" spans="1:91" s="5" customFormat="1" ht="16.5" customHeight="1">
      <c r="A57" s="107" t="s">
        <v>76</v>
      </c>
      <c r="B57" s="108"/>
      <c r="C57" s="109"/>
      <c r="D57" s="110" t="s">
        <v>86</v>
      </c>
      <c r="E57" s="110"/>
      <c r="F57" s="110"/>
      <c r="G57" s="110"/>
      <c r="H57" s="110"/>
      <c r="I57" s="111"/>
      <c r="J57" s="110" t="s">
        <v>87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'IO.03 - VEŘEJNÉ OSVĚTLENÍ'!J30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79</v>
      </c>
      <c r="AR57" s="114"/>
      <c r="AS57" s="115">
        <v>0</v>
      </c>
      <c r="AT57" s="116">
        <f>ROUND(SUM(AV57:AW57),2)</f>
        <v>0</v>
      </c>
      <c r="AU57" s="117">
        <f>'IO.03 - VEŘEJNÉ OSVĚTLENÍ'!P82</f>
        <v>0</v>
      </c>
      <c r="AV57" s="116">
        <f>'IO.03 - VEŘEJNÉ OSVĚTLENÍ'!J33</f>
        <v>0</v>
      </c>
      <c r="AW57" s="116">
        <f>'IO.03 - VEŘEJNÉ OSVĚTLENÍ'!J34</f>
        <v>0</v>
      </c>
      <c r="AX57" s="116">
        <f>'IO.03 - VEŘEJNÉ OSVĚTLENÍ'!J35</f>
        <v>0</v>
      </c>
      <c r="AY57" s="116">
        <f>'IO.03 - VEŘEJNÉ OSVĚTLENÍ'!J36</f>
        <v>0</v>
      </c>
      <c r="AZ57" s="116">
        <f>'IO.03 - VEŘEJNÉ OSVĚTLENÍ'!F33</f>
        <v>0</v>
      </c>
      <c r="BA57" s="116">
        <f>'IO.03 - VEŘEJNÉ OSVĚTLENÍ'!F34</f>
        <v>0</v>
      </c>
      <c r="BB57" s="116">
        <f>'IO.03 - VEŘEJNÉ OSVĚTLENÍ'!F35</f>
        <v>0</v>
      </c>
      <c r="BC57" s="116">
        <f>'IO.03 - VEŘEJNÉ OSVĚTLENÍ'!F36</f>
        <v>0</v>
      </c>
      <c r="BD57" s="118">
        <f>'IO.03 - VEŘEJNÉ OSVĚTLENÍ'!F37</f>
        <v>0</v>
      </c>
      <c r="BT57" s="119" t="s">
        <v>80</v>
      </c>
      <c r="BV57" s="119" t="s">
        <v>74</v>
      </c>
      <c r="BW57" s="119" t="s">
        <v>88</v>
      </c>
      <c r="BX57" s="119" t="s">
        <v>5</v>
      </c>
      <c r="CL57" s="119" t="s">
        <v>19</v>
      </c>
      <c r="CM57" s="119" t="s">
        <v>82</v>
      </c>
    </row>
    <row r="58" spans="2:91" s="5" customFormat="1" ht="16.5" customHeight="1">
      <c r="B58" s="108"/>
      <c r="C58" s="109"/>
      <c r="D58" s="110" t="s">
        <v>89</v>
      </c>
      <c r="E58" s="110"/>
      <c r="F58" s="110"/>
      <c r="G58" s="110"/>
      <c r="H58" s="110"/>
      <c r="I58" s="111"/>
      <c r="J58" s="110" t="s">
        <v>90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20">
        <f>ROUND(SUM(AG59:AG64),2)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79</v>
      </c>
      <c r="AR58" s="114"/>
      <c r="AS58" s="115">
        <f>ROUND(SUM(AS59:AS64),2)</f>
        <v>0</v>
      </c>
      <c r="AT58" s="116">
        <f>ROUND(SUM(AV58:AW58),2)</f>
        <v>0</v>
      </c>
      <c r="AU58" s="117">
        <f>ROUND(SUM(AU59:AU64),5)</f>
        <v>0</v>
      </c>
      <c r="AV58" s="116">
        <f>ROUND(AZ58*L29,2)</f>
        <v>0</v>
      </c>
      <c r="AW58" s="116">
        <f>ROUND(BA58*L30,2)</f>
        <v>0</v>
      </c>
      <c r="AX58" s="116">
        <f>ROUND(BB58*L29,2)</f>
        <v>0</v>
      </c>
      <c r="AY58" s="116">
        <f>ROUND(BC58*L30,2)</f>
        <v>0</v>
      </c>
      <c r="AZ58" s="116">
        <f>ROUND(SUM(AZ59:AZ64),2)</f>
        <v>0</v>
      </c>
      <c r="BA58" s="116">
        <f>ROUND(SUM(BA59:BA64),2)</f>
        <v>0</v>
      </c>
      <c r="BB58" s="116">
        <f>ROUND(SUM(BB59:BB64),2)</f>
        <v>0</v>
      </c>
      <c r="BC58" s="116">
        <f>ROUND(SUM(BC59:BC64),2)</f>
        <v>0</v>
      </c>
      <c r="BD58" s="118">
        <f>ROUND(SUM(BD59:BD64),2)</f>
        <v>0</v>
      </c>
      <c r="BS58" s="119" t="s">
        <v>71</v>
      </c>
      <c r="BT58" s="119" t="s">
        <v>80</v>
      </c>
      <c r="BU58" s="119" t="s">
        <v>73</v>
      </c>
      <c r="BV58" s="119" t="s">
        <v>74</v>
      </c>
      <c r="BW58" s="119" t="s">
        <v>91</v>
      </c>
      <c r="BX58" s="119" t="s">
        <v>5</v>
      </c>
      <c r="CL58" s="119" t="s">
        <v>19</v>
      </c>
      <c r="CM58" s="119" t="s">
        <v>82</v>
      </c>
    </row>
    <row r="59" spans="1:90" s="6" customFormat="1" ht="16.5" customHeight="1">
      <c r="A59" s="107" t="s">
        <v>76</v>
      </c>
      <c r="B59" s="121"/>
      <c r="C59" s="122"/>
      <c r="D59" s="122"/>
      <c r="E59" s="123" t="s">
        <v>92</v>
      </c>
      <c r="F59" s="123"/>
      <c r="G59" s="123"/>
      <c r="H59" s="123"/>
      <c r="I59" s="123"/>
      <c r="J59" s="122"/>
      <c r="K59" s="123" t="s">
        <v>93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'SO.01A - POVRCHY BOURÁNÍ'!J32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94</v>
      </c>
      <c r="AR59" s="126"/>
      <c r="AS59" s="127">
        <v>0</v>
      </c>
      <c r="AT59" s="128">
        <f>ROUND(SUM(AV59:AW59),2)</f>
        <v>0</v>
      </c>
      <c r="AU59" s="129">
        <f>'SO.01A - POVRCHY BOURÁNÍ'!P89</f>
        <v>0</v>
      </c>
      <c r="AV59" s="128">
        <f>'SO.01A - POVRCHY BOURÁNÍ'!J35</f>
        <v>0</v>
      </c>
      <c r="AW59" s="128">
        <f>'SO.01A - POVRCHY BOURÁNÍ'!J36</f>
        <v>0</v>
      </c>
      <c r="AX59" s="128">
        <f>'SO.01A - POVRCHY BOURÁNÍ'!J37</f>
        <v>0</v>
      </c>
      <c r="AY59" s="128">
        <f>'SO.01A - POVRCHY BOURÁNÍ'!J38</f>
        <v>0</v>
      </c>
      <c r="AZ59" s="128">
        <f>'SO.01A - POVRCHY BOURÁNÍ'!F35</f>
        <v>0</v>
      </c>
      <c r="BA59" s="128">
        <f>'SO.01A - POVRCHY BOURÁNÍ'!F36</f>
        <v>0</v>
      </c>
      <c r="BB59" s="128">
        <f>'SO.01A - POVRCHY BOURÁNÍ'!F37</f>
        <v>0</v>
      </c>
      <c r="BC59" s="128">
        <f>'SO.01A - POVRCHY BOURÁNÍ'!F38</f>
        <v>0</v>
      </c>
      <c r="BD59" s="130">
        <f>'SO.01A - POVRCHY BOURÁNÍ'!F39</f>
        <v>0</v>
      </c>
      <c r="BT59" s="131" t="s">
        <v>82</v>
      </c>
      <c r="BV59" s="131" t="s">
        <v>74</v>
      </c>
      <c r="BW59" s="131" t="s">
        <v>95</v>
      </c>
      <c r="BX59" s="131" t="s">
        <v>91</v>
      </c>
      <c r="CL59" s="131" t="s">
        <v>19</v>
      </c>
    </row>
    <row r="60" spans="1:90" s="6" customFormat="1" ht="16.5" customHeight="1">
      <c r="A60" s="107" t="s">
        <v>76</v>
      </c>
      <c r="B60" s="121"/>
      <c r="C60" s="122"/>
      <c r="D60" s="122"/>
      <c r="E60" s="123" t="s">
        <v>96</v>
      </c>
      <c r="F60" s="123"/>
      <c r="G60" s="123"/>
      <c r="H60" s="123"/>
      <c r="I60" s="123"/>
      <c r="J60" s="122"/>
      <c r="K60" s="123" t="s">
        <v>97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'SO.01B - POVRCHY NOVÉ'!J32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94</v>
      </c>
      <c r="AR60" s="126"/>
      <c r="AS60" s="127">
        <v>0</v>
      </c>
      <c r="AT60" s="128">
        <f>ROUND(SUM(AV60:AW60),2)</f>
        <v>0</v>
      </c>
      <c r="AU60" s="129">
        <f>'SO.01B - POVRCHY NOVÉ'!P94</f>
        <v>0</v>
      </c>
      <c r="AV60" s="128">
        <f>'SO.01B - POVRCHY NOVÉ'!J35</f>
        <v>0</v>
      </c>
      <c r="AW60" s="128">
        <f>'SO.01B - POVRCHY NOVÉ'!J36</f>
        <v>0</v>
      </c>
      <c r="AX60" s="128">
        <f>'SO.01B - POVRCHY NOVÉ'!J37</f>
        <v>0</v>
      </c>
      <c r="AY60" s="128">
        <f>'SO.01B - POVRCHY NOVÉ'!J38</f>
        <v>0</v>
      </c>
      <c r="AZ60" s="128">
        <f>'SO.01B - POVRCHY NOVÉ'!F35</f>
        <v>0</v>
      </c>
      <c r="BA60" s="128">
        <f>'SO.01B - POVRCHY NOVÉ'!F36</f>
        <v>0</v>
      </c>
      <c r="BB60" s="128">
        <f>'SO.01B - POVRCHY NOVÉ'!F37</f>
        <v>0</v>
      </c>
      <c r="BC60" s="128">
        <f>'SO.01B - POVRCHY NOVÉ'!F38</f>
        <v>0</v>
      </c>
      <c r="BD60" s="130">
        <f>'SO.01B - POVRCHY NOVÉ'!F39</f>
        <v>0</v>
      </c>
      <c r="BT60" s="131" t="s">
        <v>82</v>
      </c>
      <c r="BV60" s="131" t="s">
        <v>74</v>
      </c>
      <c r="BW60" s="131" t="s">
        <v>98</v>
      </c>
      <c r="BX60" s="131" t="s">
        <v>91</v>
      </c>
      <c r="CL60" s="131" t="s">
        <v>19</v>
      </c>
    </row>
    <row r="61" spans="1:90" s="6" customFormat="1" ht="16.5" customHeight="1">
      <c r="A61" s="107" t="s">
        <v>76</v>
      </c>
      <c r="B61" s="121"/>
      <c r="C61" s="122"/>
      <c r="D61" s="122"/>
      <c r="E61" s="123" t="s">
        <v>99</v>
      </c>
      <c r="F61" s="123"/>
      <c r="G61" s="123"/>
      <c r="H61" s="123"/>
      <c r="I61" s="123"/>
      <c r="J61" s="122"/>
      <c r="K61" s="123" t="s">
        <v>100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'SO.01C2 - STATIKA'!J32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94</v>
      </c>
      <c r="AR61" s="126"/>
      <c r="AS61" s="127">
        <v>0</v>
      </c>
      <c r="AT61" s="128">
        <f>ROUND(SUM(AV61:AW61),2)</f>
        <v>0</v>
      </c>
      <c r="AU61" s="129">
        <f>'SO.01C2 - STATIKA'!P91</f>
        <v>0</v>
      </c>
      <c r="AV61" s="128">
        <f>'SO.01C2 - STATIKA'!J35</f>
        <v>0</v>
      </c>
      <c r="AW61" s="128">
        <f>'SO.01C2 - STATIKA'!J36</f>
        <v>0</v>
      </c>
      <c r="AX61" s="128">
        <f>'SO.01C2 - STATIKA'!J37</f>
        <v>0</v>
      </c>
      <c r="AY61" s="128">
        <f>'SO.01C2 - STATIKA'!J38</f>
        <v>0</v>
      </c>
      <c r="AZ61" s="128">
        <f>'SO.01C2 - STATIKA'!F35</f>
        <v>0</v>
      </c>
      <c r="BA61" s="128">
        <f>'SO.01C2 - STATIKA'!F36</f>
        <v>0</v>
      </c>
      <c r="BB61" s="128">
        <f>'SO.01C2 - STATIKA'!F37</f>
        <v>0</v>
      </c>
      <c r="BC61" s="128">
        <f>'SO.01C2 - STATIKA'!F38</f>
        <v>0</v>
      </c>
      <c r="BD61" s="130">
        <f>'SO.01C2 - STATIKA'!F39</f>
        <v>0</v>
      </c>
      <c r="BT61" s="131" t="s">
        <v>82</v>
      </c>
      <c r="BV61" s="131" t="s">
        <v>74</v>
      </c>
      <c r="BW61" s="131" t="s">
        <v>101</v>
      </c>
      <c r="BX61" s="131" t="s">
        <v>91</v>
      </c>
      <c r="CL61" s="131" t="s">
        <v>19</v>
      </c>
    </row>
    <row r="62" spans="1:90" s="6" customFormat="1" ht="16.5" customHeight="1">
      <c r="A62" s="107" t="s">
        <v>76</v>
      </c>
      <c r="B62" s="121"/>
      <c r="C62" s="122"/>
      <c r="D62" s="122"/>
      <c r="E62" s="123" t="s">
        <v>102</v>
      </c>
      <c r="F62" s="123"/>
      <c r="G62" s="123"/>
      <c r="H62" s="123"/>
      <c r="I62" s="123"/>
      <c r="J62" s="122"/>
      <c r="K62" s="123" t="s">
        <v>103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4">
        <f>'SO.01D - MOBILIÁŘ'!J32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94</v>
      </c>
      <c r="AR62" s="126"/>
      <c r="AS62" s="127">
        <v>0</v>
      </c>
      <c r="AT62" s="128">
        <f>ROUND(SUM(AV62:AW62),2)</f>
        <v>0</v>
      </c>
      <c r="AU62" s="129">
        <f>'SO.01D - MOBILIÁŘ'!P87</f>
        <v>0</v>
      </c>
      <c r="AV62" s="128">
        <f>'SO.01D - MOBILIÁŘ'!J35</f>
        <v>0</v>
      </c>
      <c r="AW62" s="128">
        <f>'SO.01D - MOBILIÁŘ'!J36</f>
        <v>0</v>
      </c>
      <c r="AX62" s="128">
        <f>'SO.01D - MOBILIÁŘ'!J37</f>
        <v>0</v>
      </c>
      <c r="AY62" s="128">
        <f>'SO.01D - MOBILIÁŘ'!J38</f>
        <v>0</v>
      </c>
      <c r="AZ62" s="128">
        <f>'SO.01D - MOBILIÁŘ'!F35</f>
        <v>0</v>
      </c>
      <c r="BA62" s="128">
        <f>'SO.01D - MOBILIÁŘ'!F36</f>
        <v>0</v>
      </c>
      <c r="BB62" s="128">
        <f>'SO.01D - MOBILIÁŘ'!F37</f>
        <v>0</v>
      </c>
      <c r="BC62" s="128">
        <f>'SO.01D - MOBILIÁŘ'!F38</f>
        <v>0</v>
      </c>
      <c r="BD62" s="130">
        <f>'SO.01D - MOBILIÁŘ'!F39</f>
        <v>0</v>
      </c>
      <c r="BT62" s="131" t="s">
        <v>82</v>
      </c>
      <c r="BV62" s="131" t="s">
        <v>74</v>
      </c>
      <c r="BW62" s="131" t="s">
        <v>104</v>
      </c>
      <c r="BX62" s="131" t="s">
        <v>91</v>
      </c>
      <c r="CL62" s="131" t="s">
        <v>19</v>
      </c>
    </row>
    <row r="63" spans="1:90" s="6" customFormat="1" ht="16.5" customHeight="1">
      <c r="A63" s="107" t="s">
        <v>76</v>
      </c>
      <c r="B63" s="121"/>
      <c r="C63" s="122"/>
      <c r="D63" s="122"/>
      <c r="E63" s="123" t="s">
        <v>105</v>
      </c>
      <c r="F63" s="123"/>
      <c r="G63" s="123"/>
      <c r="H63" s="123"/>
      <c r="I63" s="123"/>
      <c r="J63" s="122"/>
      <c r="K63" s="123" t="s">
        <v>106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4">
        <f>'SO.01E - VODNÍ PRVEK'!J32</f>
        <v>0</v>
      </c>
      <c r="AH63" s="122"/>
      <c r="AI63" s="122"/>
      <c r="AJ63" s="122"/>
      <c r="AK63" s="122"/>
      <c r="AL63" s="122"/>
      <c r="AM63" s="122"/>
      <c r="AN63" s="124">
        <f>SUM(AG63,AT63)</f>
        <v>0</v>
      </c>
      <c r="AO63" s="122"/>
      <c r="AP63" s="122"/>
      <c r="AQ63" s="125" t="s">
        <v>94</v>
      </c>
      <c r="AR63" s="126"/>
      <c r="AS63" s="127">
        <v>0</v>
      </c>
      <c r="AT63" s="128">
        <f>ROUND(SUM(AV63:AW63),2)</f>
        <v>0</v>
      </c>
      <c r="AU63" s="129">
        <f>'SO.01E - VODNÍ PRVEK'!P99</f>
        <v>0</v>
      </c>
      <c r="AV63" s="128">
        <f>'SO.01E - VODNÍ PRVEK'!J35</f>
        <v>0</v>
      </c>
      <c r="AW63" s="128">
        <f>'SO.01E - VODNÍ PRVEK'!J36</f>
        <v>0</v>
      </c>
      <c r="AX63" s="128">
        <f>'SO.01E - VODNÍ PRVEK'!J37</f>
        <v>0</v>
      </c>
      <c r="AY63" s="128">
        <f>'SO.01E - VODNÍ PRVEK'!J38</f>
        <v>0</v>
      </c>
      <c r="AZ63" s="128">
        <f>'SO.01E - VODNÍ PRVEK'!F35</f>
        <v>0</v>
      </c>
      <c r="BA63" s="128">
        <f>'SO.01E - VODNÍ PRVEK'!F36</f>
        <v>0</v>
      </c>
      <c r="BB63" s="128">
        <f>'SO.01E - VODNÍ PRVEK'!F37</f>
        <v>0</v>
      </c>
      <c r="BC63" s="128">
        <f>'SO.01E - VODNÍ PRVEK'!F38</f>
        <v>0</v>
      </c>
      <c r="BD63" s="130">
        <f>'SO.01E - VODNÍ PRVEK'!F39</f>
        <v>0</v>
      </c>
      <c r="BT63" s="131" t="s">
        <v>82</v>
      </c>
      <c r="BV63" s="131" t="s">
        <v>74</v>
      </c>
      <c r="BW63" s="131" t="s">
        <v>107</v>
      </c>
      <c r="BX63" s="131" t="s">
        <v>91</v>
      </c>
      <c r="CL63" s="131" t="s">
        <v>19</v>
      </c>
    </row>
    <row r="64" spans="1:90" s="6" customFormat="1" ht="16.5" customHeight="1">
      <c r="A64" s="107" t="s">
        <v>76</v>
      </c>
      <c r="B64" s="121"/>
      <c r="C64" s="122"/>
      <c r="D64" s="122"/>
      <c r="E64" s="123" t="s">
        <v>108</v>
      </c>
      <c r="F64" s="123"/>
      <c r="G64" s="123"/>
      <c r="H64" s="123"/>
      <c r="I64" s="123"/>
      <c r="J64" s="122"/>
      <c r="K64" s="123" t="s">
        <v>109</v>
      </c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4">
        <f>'SO.01F - SADOVÉ ÚPRAVY'!J32</f>
        <v>0</v>
      </c>
      <c r="AH64" s="122"/>
      <c r="AI64" s="122"/>
      <c r="AJ64" s="122"/>
      <c r="AK64" s="122"/>
      <c r="AL64" s="122"/>
      <c r="AM64" s="122"/>
      <c r="AN64" s="124">
        <f>SUM(AG64,AT64)</f>
        <v>0</v>
      </c>
      <c r="AO64" s="122"/>
      <c r="AP64" s="122"/>
      <c r="AQ64" s="125" t="s">
        <v>94</v>
      </c>
      <c r="AR64" s="126"/>
      <c r="AS64" s="127">
        <v>0</v>
      </c>
      <c r="AT64" s="128">
        <f>ROUND(SUM(AV64:AW64),2)</f>
        <v>0</v>
      </c>
      <c r="AU64" s="129">
        <f>'SO.01F - SADOVÉ ÚPRAVY'!P97</f>
        <v>0</v>
      </c>
      <c r="AV64" s="128">
        <f>'SO.01F - SADOVÉ ÚPRAVY'!J35</f>
        <v>0</v>
      </c>
      <c r="AW64" s="128">
        <f>'SO.01F - SADOVÉ ÚPRAVY'!J36</f>
        <v>0</v>
      </c>
      <c r="AX64" s="128">
        <f>'SO.01F - SADOVÉ ÚPRAVY'!J37</f>
        <v>0</v>
      </c>
      <c r="AY64" s="128">
        <f>'SO.01F - SADOVÉ ÚPRAVY'!J38</f>
        <v>0</v>
      </c>
      <c r="AZ64" s="128">
        <f>'SO.01F - SADOVÉ ÚPRAVY'!F35</f>
        <v>0</v>
      </c>
      <c r="BA64" s="128">
        <f>'SO.01F - SADOVÉ ÚPRAVY'!F36</f>
        <v>0</v>
      </c>
      <c r="BB64" s="128">
        <f>'SO.01F - SADOVÉ ÚPRAVY'!F37</f>
        <v>0</v>
      </c>
      <c r="BC64" s="128">
        <f>'SO.01F - SADOVÉ ÚPRAVY'!F38</f>
        <v>0</v>
      </c>
      <c r="BD64" s="130">
        <f>'SO.01F - SADOVÉ ÚPRAVY'!F39</f>
        <v>0</v>
      </c>
      <c r="BT64" s="131" t="s">
        <v>82</v>
      </c>
      <c r="BV64" s="131" t="s">
        <v>74</v>
      </c>
      <c r="BW64" s="131" t="s">
        <v>110</v>
      </c>
      <c r="BX64" s="131" t="s">
        <v>91</v>
      </c>
      <c r="CL64" s="131" t="s">
        <v>19</v>
      </c>
    </row>
    <row r="65" spans="1:91" s="5" customFormat="1" ht="27" customHeight="1">
      <c r="A65" s="107" t="s">
        <v>76</v>
      </c>
      <c r="B65" s="108"/>
      <c r="C65" s="109"/>
      <c r="D65" s="110" t="s">
        <v>111</v>
      </c>
      <c r="E65" s="110"/>
      <c r="F65" s="110"/>
      <c r="G65" s="110"/>
      <c r="H65" s="110"/>
      <c r="I65" s="111"/>
      <c r="J65" s="110" t="s">
        <v>112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2">
        <f>'SO.02 - VEDLEJŠÍ ROZPOČTO...'!J30</f>
        <v>0</v>
      </c>
      <c r="AH65" s="111"/>
      <c r="AI65" s="111"/>
      <c r="AJ65" s="111"/>
      <c r="AK65" s="111"/>
      <c r="AL65" s="111"/>
      <c r="AM65" s="111"/>
      <c r="AN65" s="112">
        <f>SUM(AG65,AT65)</f>
        <v>0</v>
      </c>
      <c r="AO65" s="111"/>
      <c r="AP65" s="111"/>
      <c r="AQ65" s="113" t="s">
        <v>79</v>
      </c>
      <c r="AR65" s="114"/>
      <c r="AS65" s="132">
        <v>0</v>
      </c>
      <c r="AT65" s="133">
        <f>ROUND(SUM(AV65:AW65),2)</f>
        <v>0</v>
      </c>
      <c r="AU65" s="134">
        <f>'SO.02 - VEDLEJŠÍ ROZPOČTO...'!P86</f>
        <v>0</v>
      </c>
      <c r="AV65" s="133">
        <f>'SO.02 - VEDLEJŠÍ ROZPOČTO...'!J33</f>
        <v>0</v>
      </c>
      <c r="AW65" s="133">
        <f>'SO.02 - VEDLEJŠÍ ROZPOČTO...'!J34</f>
        <v>0</v>
      </c>
      <c r="AX65" s="133">
        <f>'SO.02 - VEDLEJŠÍ ROZPOČTO...'!J35</f>
        <v>0</v>
      </c>
      <c r="AY65" s="133">
        <f>'SO.02 - VEDLEJŠÍ ROZPOČTO...'!J36</f>
        <v>0</v>
      </c>
      <c r="AZ65" s="133">
        <f>'SO.02 - VEDLEJŠÍ ROZPOČTO...'!F33</f>
        <v>0</v>
      </c>
      <c r="BA65" s="133">
        <f>'SO.02 - VEDLEJŠÍ ROZPOČTO...'!F34</f>
        <v>0</v>
      </c>
      <c r="BB65" s="133">
        <f>'SO.02 - VEDLEJŠÍ ROZPOČTO...'!F35</f>
        <v>0</v>
      </c>
      <c r="BC65" s="133">
        <f>'SO.02 - VEDLEJŠÍ ROZPOČTO...'!F36</f>
        <v>0</v>
      </c>
      <c r="BD65" s="135">
        <f>'SO.02 - VEDLEJŠÍ ROZPOČTO...'!F37</f>
        <v>0</v>
      </c>
      <c r="BT65" s="119" t="s">
        <v>80</v>
      </c>
      <c r="BV65" s="119" t="s">
        <v>74</v>
      </c>
      <c r="BW65" s="119" t="s">
        <v>113</v>
      </c>
      <c r="BX65" s="119" t="s">
        <v>5</v>
      </c>
      <c r="CL65" s="119" t="s">
        <v>19</v>
      </c>
      <c r="CM65" s="119" t="s">
        <v>82</v>
      </c>
    </row>
    <row r="66" spans="2:44" s="1" customFormat="1" ht="30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4"/>
    </row>
    <row r="67" spans="2:44" s="1" customFormat="1" ht="6.95" customHeight="1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44"/>
    </row>
  </sheetData>
  <sheetProtection password="CC35" sheet="1" objects="1" scenarios="1" formatColumns="0" formatRows="0"/>
  <mergeCells count="8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E62:I62"/>
    <mergeCell ref="D55:H55"/>
    <mergeCell ref="D56:H56"/>
    <mergeCell ref="D57:H57"/>
    <mergeCell ref="D58:H58"/>
    <mergeCell ref="E59:I59"/>
    <mergeCell ref="E60:I60"/>
    <mergeCell ref="E61:I61"/>
    <mergeCell ref="E63:I63"/>
    <mergeCell ref="E64:I64"/>
    <mergeCell ref="D65:H65"/>
    <mergeCell ref="AG64:AM64"/>
    <mergeCell ref="AG63:AM63"/>
    <mergeCell ref="AG65:AM65"/>
    <mergeCell ref="C52:G52"/>
    <mergeCell ref="I52:AF52"/>
    <mergeCell ref="J55:AF55"/>
    <mergeCell ref="J56:AF56"/>
    <mergeCell ref="J57:AF57"/>
    <mergeCell ref="J58:AF58"/>
    <mergeCell ref="K59:AF59"/>
    <mergeCell ref="K60:AF60"/>
    <mergeCell ref="K61:AF61"/>
    <mergeCell ref="K62:AF62"/>
    <mergeCell ref="K63:AF63"/>
    <mergeCell ref="K64:AF64"/>
    <mergeCell ref="J65:AF65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IO.01 - VENKOVNÍ VODOVOD'!C2" display="/"/>
    <hyperlink ref="A56" location="'IO.02 - VENKOVNÍ KANALIZACE'!C2" display="/"/>
    <hyperlink ref="A57" location="'IO.03 - VEŘEJNÉ OSVĚTLENÍ'!C2" display="/"/>
    <hyperlink ref="A59" location="'SO.01A - POVRCHY BOURÁNÍ'!C2" display="/"/>
    <hyperlink ref="A60" location="'SO.01B - POVRCHY NOVÉ'!C2" display="/"/>
    <hyperlink ref="A61" location="'SO.01C2 - STATIKA'!C2" display="/"/>
    <hyperlink ref="A62" location="'SO.01D - MOBILIÁŘ'!C2" display="/"/>
    <hyperlink ref="A63" location="'SO.01E - VODNÍ PRVEK'!C2" display="/"/>
    <hyperlink ref="A64" location="'SO.01F - SADOVÉ ÚPRAVY'!C2" display="/"/>
    <hyperlink ref="A65" location="'SO.02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ht="12" customHeight="1">
      <c r="B8" s="21"/>
      <c r="D8" s="141" t="s">
        <v>115</v>
      </c>
      <c r="L8" s="21"/>
    </row>
    <row r="9" spans="2:12" s="1" customFormat="1" ht="16.5" customHeight="1">
      <c r="B9" s="44"/>
      <c r="E9" s="142" t="s">
        <v>264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265</v>
      </c>
      <c r="I10" s="143"/>
      <c r="L10" s="44"/>
    </row>
    <row r="11" spans="2:12" s="1" customFormat="1" ht="36.95" customHeight="1">
      <c r="B11" s="44"/>
      <c r="E11" s="144" t="s">
        <v>909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117</v>
      </c>
      <c r="I14" s="145" t="s">
        <v>23</v>
      </c>
      <c r="J14" s="146" t="str">
        <f>'Rekapitulace stavby'!AN8</f>
        <v>20. 12. 2018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5" t="s">
        <v>28</v>
      </c>
      <c r="J17" s="18" t="s">
        <v>19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34</v>
      </c>
      <c r="I25" s="145" t="s">
        <v>26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28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6.5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ROUND((SUM(BE97:BE379)),2)</f>
        <v>0</v>
      </c>
      <c r="I35" s="156">
        <v>0.21</v>
      </c>
      <c r="J35" s="155">
        <f>ROUND(((SUM(BE97:BE379))*I35),2)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ROUND((SUM(BF97:BF379)),2)</f>
        <v>0</v>
      </c>
      <c r="I36" s="156">
        <v>0.15</v>
      </c>
      <c r="J36" s="155">
        <f>ROUND(((SUM(BF97:BF379))*I36),2)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ROUND((SUM(BG97:BG379)),2)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ROUND((SUM(BH97:BH379)),2)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ROUND((SUM(BI97:BI379)),2)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118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REVITALIZACE SOFIJSKÉHO NÁMĚSTÍ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115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264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265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SO.01F - SADOVÉ ÚPRAVY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PRHA 12 - MOSDŘANY</v>
      </c>
      <c r="G56" s="40"/>
      <c r="H56" s="40"/>
      <c r="I56" s="145" t="s">
        <v>23</v>
      </c>
      <c r="J56" s="68" t="str">
        <f>IF(J14="","",J14)</f>
        <v>20. 12. 2018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8.55" customHeight="1">
      <c r="B58" s="39"/>
      <c r="C58" s="33" t="s">
        <v>25</v>
      </c>
      <c r="D58" s="40"/>
      <c r="E58" s="40"/>
      <c r="F58" s="28" t="str">
        <f>E17</f>
        <v>MĚSTSKÁ ČÁST PRAHA 12,PÍSKOVÁ 830/25,14300 PRAHA 4</v>
      </c>
      <c r="G58" s="40"/>
      <c r="H58" s="40"/>
      <c r="I58" s="145" t="s">
        <v>31</v>
      </c>
      <c r="J58" s="37" t="str">
        <f>E23</f>
        <v>ARCHITEKTURA S.R.O., VIKOVA 1142/15, PRAHA 4- KRČ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34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119</v>
      </c>
      <c r="D61" s="173"/>
      <c r="E61" s="173"/>
      <c r="F61" s="173"/>
      <c r="G61" s="173"/>
      <c r="H61" s="173"/>
      <c r="I61" s="174"/>
      <c r="J61" s="175" t="s">
        <v>120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J97</f>
        <v>0</v>
      </c>
      <c r="K63" s="40"/>
      <c r="L63" s="44"/>
      <c r="AU63" s="18" t="s">
        <v>121</v>
      </c>
    </row>
    <row r="64" spans="2:12" s="8" customFormat="1" ht="24.95" customHeight="1">
      <c r="B64" s="177"/>
      <c r="C64" s="178"/>
      <c r="D64" s="179" t="s">
        <v>910</v>
      </c>
      <c r="E64" s="180"/>
      <c r="F64" s="180"/>
      <c r="G64" s="180"/>
      <c r="H64" s="180"/>
      <c r="I64" s="181"/>
      <c r="J64" s="182">
        <f>J98</f>
        <v>0</v>
      </c>
      <c r="K64" s="178"/>
      <c r="L64" s="183"/>
    </row>
    <row r="65" spans="2:12" s="8" customFormat="1" ht="24.95" customHeight="1">
      <c r="B65" s="177"/>
      <c r="C65" s="178"/>
      <c r="D65" s="179" t="s">
        <v>911</v>
      </c>
      <c r="E65" s="180"/>
      <c r="F65" s="180"/>
      <c r="G65" s="180"/>
      <c r="H65" s="180"/>
      <c r="I65" s="181"/>
      <c r="J65" s="182">
        <f>J145</f>
        <v>0</v>
      </c>
      <c r="K65" s="178"/>
      <c r="L65" s="183"/>
    </row>
    <row r="66" spans="2:12" s="8" customFormat="1" ht="24.95" customHeight="1">
      <c r="B66" s="177"/>
      <c r="C66" s="178"/>
      <c r="D66" s="179" t="s">
        <v>912</v>
      </c>
      <c r="E66" s="180"/>
      <c r="F66" s="180"/>
      <c r="G66" s="180"/>
      <c r="H66" s="180"/>
      <c r="I66" s="181"/>
      <c r="J66" s="182">
        <f>J207</f>
        <v>0</v>
      </c>
      <c r="K66" s="178"/>
      <c r="L66" s="183"/>
    </row>
    <row r="67" spans="2:12" s="8" customFormat="1" ht="24.95" customHeight="1">
      <c r="B67" s="177"/>
      <c r="C67" s="178"/>
      <c r="D67" s="179" t="s">
        <v>348</v>
      </c>
      <c r="E67" s="180"/>
      <c r="F67" s="180"/>
      <c r="G67" s="180"/>
      <c r="H67" s="180"/>
      <c r="I67" s="181"/>
      <c r="J67" s="182">
        <f>J223</f>
        <v>0</v>
      </c>
      <c r="K67" s="178"/>
      <c r="L67" s="183"/>
    </row>
    <row r="68" spans="2:12" s="8" customFormat="1" ht="24.95" customHeight="1">
      <c r="B68" s="177"/>
      <c r="C68" s="178"/>
      <c r="D68" s="179" t="s">
        <v>913</v>
      </c>
      <c r="E68" s="180"/>
      <c r="F68" s="180"/>
      <c r="G68" s="180"/>
      <c r="H68" s="180"/>
      <c r="I68" s="181"/>
      <c r="J68" s="182">
        <f>J230</f>
        <v>0</v>
      </c>
      <c r="K68" s="178"/>
      <c r="L68" s="183"/>
    </row>
    <row r="69" spans="2:12" s="8" customFormat="1" ht="24.95" customHeight="1">
      <c r="B69" s="177"/>
      <c r="C69" s="178"/>
      <c r="D69" s="179" t="s">
        <v>914</v>
      </c>
      <c r="E69" s="180"/>
      <c r="F69" s="180"/>
      <c r="G69" s="180"/>
      <c r="H69" s="180"/>
      <c r="I69" s="181"/>
      <c r="J69" s="182">
        <f>J243</f>
        <v>0</v>
      </c>
      <c r="K69" s="178"/>
      <c r="L69" s="183"/>
    </row>
    <row r="70" spans="2:12" s="8" customFormat="1" ht="24.95" customHeight="1">
      <c r="B70" s="177"/>
      <c r="C70" s="178"/>
      <c r="D70" s="179" t="s">
        <v>915</v>
      </c>
      <c r="E70" s="180"/>
      <c r="F70" s="180"/>
      <c r="G70" s="180"/>
      <c r="H70" s="180"/>
      <c r="I70" s="181"/>
      <c r="J70" s="182">
        <f>J252</f>
        <v>0</v>
      </c>
      <c r="K70" s="178"/>
      <c r="L70" s="183"/>
    </row>
    <row r="71" spans="2:12" s="8" customFormat="1" ht="24.95" customHeight="1">
      <c r="B71" s="177"/>
      <c r="C71" s="178"/>
      <c r="D71" s="179" t="s">
        <v>916</v>
      </c>
      <c r="E71" s="180"/>
      <c r="F71" s="180"/>
      <c r="G71" s="180"/>
      <c r="H71" s="180"/>
      <c r="I71" s="181"/>
      <c r="J71" s="182">
        <f>J319</f>
        <v>0</v>
      </c>
      <c r="K71" s="178"/>
      <c r="L71" s="183"/>
    </row>
    <row r="72" spans="2:12" s="8" customFormat="1" ht="24.95" customHeight="1">
      <c r="B72" s="177"/>
      <c r="C72" s="178"/>
      <c r="D72" s="179" t="s">
        <v>689</v>
      </c>
      <c r="E72" s="180"/>
      <c r="F72" s="180"/>
      <c r="G72" s="180"/>
      <c r="H72" s="180"/>
      <c r="I72" s="181"/>
      <c r="J72" s="182">
        <f>J370</f>
        <v>0</v>
      </c>
      <c r="K72" s="178"/>
      <c r="L72" s="183"/>
    </row>
    <row r="73" spans="2:12" s="9" customFormat="1" ht="19.9" customHeight="1">
      <c r="B73" s="184"/>
      <c r="C73" s="122"/>
      <c r="D73" s="185" t="s">
        <v>690</v>
      </c>
      <c r="E73" s="186"/>
      <c r="F73" s="186"/>
      <c r="G73" s="186"/>
      <c r="H73" s="186"/>
      <c r="I73" s="187"/>
      <c r="J73" s="188">
        <f>J371</f>
        <v>0</v>
      </c>
      <c r="K73" s="122"/>
      <c r="L73" s="189"/>
    </row>
    <row r="74" spans="2:12" s="9" customFormat="1" ht="19.9" customHeight="1">
      <c r="B74" s="184"/>
      <c r="C74" s="122"/>
      <c r="D74" s="185" t="s">
        <v>691</v>
      </c>
      <c r="E74" s="186"/>
      <c r="F74" s="186"/>
      <c r="G74" s="186"/>
      <c r="H74" s="186"/>
      <c r="I74" s="187"/>
      <c r="J74" s="188">
        <f>J374</f>
        <v>0</v>
      </c>
      <c r="K74" s="122"/>
      <c r="L74" s="189"/>
    </row>
    <row r="75" spans="2:12" s="9" customFormat="1" ht="19.9" customHeight="1">
      <c r="B75" s="184"/>
      <c r="C75" s="122"/>
      <c r="D75" s="185" t="s">
        <v>692</v>
      </c>
      <c r="E75" s="186"/>
      <c r="F75" s="186"/>
      <c r="G75" s="186"/>
      <c r="H75" s="186"/>
      <c r="I75" s="187"/>
      <c r="J75" s="188">
        <f>J377</f>
        <v>0</v>
      </c>
      <c r="K75" s="122"/>
      <c r="L75" s="189"/>
    </row>
    <row r="76" spans="2:12" s="1" customFormat="1" ht="21.8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67"/>
      <c r="J77" s="59"/>
      <c r="K77" s="59"/>
      <c r="L77" s="44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70"/>
      <c r="J81" s="61"/>
      <c r="K81" s="61"/>
      <c r="L81" s="44"/>
    </row>
    <row r="82" spans="2:12" s="1" customFormat="1" ht="24.95" customHeight="1">
      <c r="B82" s="39"/>
      <c r="C82" s="24" t="s">
        <v>124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3"/>
      <c r="J83" s="40"/>
      <c r="K83" s="40"/>
      <c r="L83" s="44"/>
    </row>
    <row r="84" spans="2:12" s="1" customFormat="1" ht="12" customHeight="1">
      <c r="B84" s="39"/>
      <c r="C84" s="33" t="s">
        <v>16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171" t="str">
        <f>E7</f>
        <v>REVITALIZACE SOFIJSKÉHO NÁMĚSTÍ</v>
      </c>
      <c r="F85" s="33"/>
      <c r="G85" s="33"/>
      <c r="H85" s="33"/>
      <c r="I85" s="143"/>
      <c r="J85" s="40"/>
      <c r="K85" s="40"/>
      <c r="L85" s="44"/>
    </row>
    <row r="86" spans="2:12" ht="12" customHeight="1">
      <c r="B86" s="22"/>
      <c r="C86" s="33" t="s">
        <v>115</v>
      </c>
      <c r="D86" s="23"/>
      <c r="E86" s="23"/>
      <c r="F86" s="23"/>
      <c r="G86" s="23"/>
      <c r="H86" s="23"/>
      <c r="I86" s="136"/>
      <c r="J86" s="23"/>
      <c r="K86" s="23"/>
      <c r="L86" s="21"/>
    </row>
    <row r="87" spans="2:12" s="1" customFormat="1" ht="16.5" customHeight="1">
      <c r="B87" s="39"/>
      <c r="C87" s="40"/>
      <c r="D87" s="40"/>
      <c r="E87" s="171" t="s">
        <v>264</v>
      </c>
      <c r="F87" s="40"/>
      <c r="G87" s="40"/>
      <c r="H87" s="40"/>
      <c r="I87" s="143"/>
      <c r="J87" s="40"/>
      <c r="K87" s="40"/>
      <c r="L87" s="44"/>
    </row>
    <row r="88" spans="2:12" s="1" customFormat="1" ht="12" customHeight="1">
      <c r="B88" s="39"/>
      <c r="C88" s="33" t="s">
        <v>265</v>
      </c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6.5" customHeight="1">
      <c r="B89" s="39"/>
      <c r="C89" s="40"/>
      <c r="D89" s="40"/>
      <c r="E89" s="65" t="str">
        <f>E11</f>
        <v>SO.01F - SADOVÉ ÚPRAVY</v>
      </c>
      <c r="F89" s="40"/>
      <c r="G89" s="40"/>
      <c r="H89" s="40"/>
      <c r="I89" s="143"/>
      <c r="J89" s="40"/>
      <c r="K89" s="40"/>
      <c r="L89" s="44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43"/>
      <c r="J90" s="40"/>
      <c r="K90" s="40"/>
      <c r="L90" s="44"/>
    </row>
    <row r="91" spans="2:12" s="1" customFormat="1" ht="12" customHeight="1">
      <c r="B91" s="39"/>
      <c r="C91" s="33" t="s">
        <v>21</v>
      </c>
      <c r="D91" s="40"/>
      <c r="E91" s="40"/>
      <c r="F91" s="28" t="str">
        <f>F14</f>
        <v>PRHA 12 - MOSDŘANY</v>
      </c>
      <c r="G91" s="40"/>
      <c r="H91" s="40"/>
      <c r="I91" s="145" t="s">
        <v>23</v>
      </c>
      <c r="J91" s="68" t="str">
        <f>IF(J14="","",J14)</f>
        <v>20. 12. 2018</v>
      </c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12" s="1" customFormat="1" ht="38.55" customHeight="1">
      <c r="B93" s="39"/>
      <c r="C93" s="33" t="s">
        <v>25</v>
      </c>
      <c r="D93" s="40"/>
      <c r="E93" s="40"/>
      <c r="F93" s="28" t="str">
        <f>E17</f>
        <v>MĚSTSKÁ ČÁST PRAHA 12,PÍSKOVÁ 830/25,14300 PRAHA 4</v>
      </c>
      <c r="G93" s="40"/>
      <c r="H93" s="40"/>
      <c r="I93" s="145" t="s">
        <v>31</v>
      </c>
      <c r="J93" s="37" t="str">
        <f>E23</f>
        <v>ARCHITEKTURA S.R.O., VIKOVA 1142/15, PRAHA 4- KRČ</v>
      </c>
      <c r="K93" s="40"/>
      <c r="L93" s="44"/>
    </row>
    <row r="94" spans="2:12" s="1" customFormat="1" ht="13.65" customHeight="1">
      <c r="B94" s="39"/>
      <c r="C94" s="33" t="s">
        <v>29</v>
      </c>
      <c r="D94" s="40"/>
      <c r="E94" s="40"/>
      <c r="F94" s="28" t="str">
        <f>IF(E20="","",E20)</f>
        <v>Vyplň údaj</v>
      </c>
      <c r="G94" s="40"/>
      <c r="H94" s="40"/>
      <c r="I94" s="145" t="s">
        <v>34</v>
      </c>
      <c r="J94" s="37" t="str">
        <f>E26</f>
        <v xml:space="preserve"> </v>
      </c>
      <c r="K94" s="40"/>
      <c r="L94" s="44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43"/>
      <c r="J95" s="40"/>
      <c r="K95" s="40"/>
      <c r="L95" s="44"/>
    </row>
    <row r="96" spans="2:20" s="10" customFormat="1" ht="29.25" customHeight="1">
      <c r="B96" s="190"/>
      <c r="C96" s="191" t="s">
        <v>125</v>
      </c>
      <c r="D96" s="192" t="s">
        <v>57</v>
      </c>
      <c r="E96" s="192" t="s">
        <v>53</v>
      </c>
      <c r="F96" s="192" t="s">
        <v>54</v>
      </c>
      <c r="G96" s="192" t="s">
        <v>126</v>
      </c>
      <c r="H96" s="192" t="s">
        <v>127</v>
      </c>
      <c r="I96" s="193" t="s">
        <v>128</v>
      </c>
      <c r="J96" s="194" t="s">
        <v>120</v>
      </c>
      <c r="K96" s="195" t="s">
        <v>129</v>
      </c>
      <c r="L96" s="196"/>
      <c r="M96" s="88" t="s">
        <v>19</v>
      </c>
      <c r="N96" s="89" t="s">
        <v>42</v>
      </c>
      <c r="O96" s="89" t="s">
        <v>130</v>
      </c>
      <c r="P96" s="89" t="s">
        <v>131</v>
      </c>
      <c r="Q96" s="89" t="s">
        <v>132</v>
      </c>
      <c r="R96" s="89" t="s">
        <v>133</v>
      </c>
      <c r="S96" s="89" t="s">
        <v>134</v>
      </c>
      <c r="T96" s="90" t="s">
        <v>135</v>
      </c>
    </row>
    <row r="97" spans="2:63" s="1" customFormat="1" ht="22.8" customHeight="1">
      <c r="B97" s="39"/>
      <c r="C97" s="95" t="s">
        <v>136</v>
      </c>
      <c r="D97" s="40"/>
      <c r="E97" s="40"/>
      <c r="F97" s="40"/>
      <c r="G97" s="40"/>
      <c r="H97" s="40"/>
      <c r="I97" s="143"/>
      <c r="J97" s="197">
        <f>BK97</f>
        <v>0</v>
      </c>
      <c r="K97" s="40"/>
      <c r="L97" s="44"/>
      <c r="M97" s="91"/>
      <c r="N97" s="92"/>
      <c r="O97" s="92"/>
      <c r="P97" s="198">
        <f>P98+P145+P207+P223+P230+P243+P252+P319+P370</f>
        <v>0</v>
      </c>
      <c r="Q97" s="92"/>
      <c r="R97" s="198">
        <f>R98+R145+R207+R223+R230+R243+R252+R319+R370</f>
        <v>51.98607500000001</v>
      </c>
      <c r="S97" s="92"/>
      <c r="T97" s="199">
        <f>T98+T145+T207+T223+T230+T243+T252+T319+T370</f>
        <v>0</v>
      </c>
      <c r="AT97" s="18" t="s">
        <v>71</v>
      </c>
      <c r="AU97" s="18" t="s">
        <v>121</v>
      </c>
      <c r="BK97" s="200">
        <f>BK98+BK145+BK207+BK223+BK230+BK243+BK252+BK319+BK370</f>
        <v>0</v>
      </c>
    </row>
    <row r="98" spans="2:63" s="11" customFormat="1" ht="25.9" customHeight="1">
      <c r="B98" s="201"/>
      <c r="C98" s="202"/>
      <c r="D98" s="203" t="s">
        <v>71</v>
      </c>
      <c r="E98" s="204" t="s">
        <v>917</v>
      </c>
      <c r="F98" s="204" t="s">
        <v>918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SUM(P99:P144)</f>
        <v>0</v>
      </c>
      <c r="Q98" s="209"/>
      <c r="R98" s="210">
        <f>SUM(R99:R144)</f>
        <v>0</v>
      </c>
      <c r="S98" s="209"/>
      <c r="T98" s="211">
        <f>SUM(T99:T144)</f>
        <v>0</v>
      </c>
      <c r="AR98" s="212" t="s">
        <v>80</v>
      </c>
      <c r="AT98" s="213" t="s">
        <v>71</v>
      </c>
      <c r="AU98" s="213" t="s">
        <v>72</v>
      </c>
      <c r="AY98" s="212" t="s">
        <v>139</v>
      </c>
      <c r="BK98" s="214">
        <f>SUM(BK99:BK144)</f>
        <v>0</v>
      </c>
    </row>
    <row r="99" spans="2:65" s="1" customFormat="1" ht="16.5" customHeight="1">
      <c r="B99" s="39"/>
      <c r="C99" s="217" t="s">
        <v>80</v>
      </c>
      <c r="D99" s="217" t="s">
        <v>142</v>
      </c>
      <c r="E99" s="218" t="s">
        <v>919</v>
      </c>
      <c r="F99" s="219" t="s">
        <v>920</v>
      </c>
      <c r="G99" s="220" t="s">
        <v>197</v>
      </c>
      <c r="H99" s="221">
        <v>3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43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146</v>
      </c>
      <c r="AT99" s="18" t="s">
        <v>142</v>
      </c>
      <c r="AU99" s="18" t="s">
        <v>80</v>
      </c>
      <c r="AY99" s="18" t="s">
        <v>139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80</v>
      </c>
      <c r="BK99" s="228">
        <f>ROUND(I99*H99,2)</f>
        <v>0</v>
      </c>
      <c r="BL99" s="18" t="s">
        <v>146</v>
      </c>
      <c r="BM99" s="18" t="s">
        <v>921</v>
      </c>
    </row>
    <row r="100" spans="2:47" s="1" customFormat="1" ht="12">
      <c r="B100" s="39"/>
      <c r="C100" s="40"/>
      <c r="D100" s="229" t="s">
        <v>148</v>
      </c>
      <c r="E100" s="40"/>
      <c r="F100" s="230" t="s">
        <v>920</v>
      </c>
      <c r="G100" s="40"/>
      <c r="H100" s="40"/>
      <c r="I100" s="143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148</v>
      </c>
      <c r="AU100" s="18" t="s">
        <v>80</v>
      </c>
    </row>
    <row r="101" spans="2:47" s="1" customFormat="1" ht="12">
      <c r="B101" s="39"/>
      <c r="C101" s="40"/>
      <c r="D101" s="229" t="s">
        <v>472</v>
      </c>
      <c r="E101" s="40"/>
      <c r="F101" s="291" t="s">
        <v>922</v>
      </c>
      <c r="G101" s="40"/>
      <c r="H101" s="40"/>
      <c r="I101" s="143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472</v>
      </c>
      <c r="AU101" s="18" t="s">
        <v>80</v>
      </c>
    </row>
    <row r="102" spans="2:65" s="1" customFormat="1" ht="22.5" customHeight="1">
      <c r="B102" s="39"/>
      <c r="C102" s="217" t="s">
        <v>82</v>
      </c>
      <c r="D102" s="217" t="s">
        <v>142</v>
      </c>
      <c r="E102" s="218" t="s">
        <v>923</v>
      </c>
      <c r="F102" s="219" t="s">
        <v>924</v>
      </c>
      <c r="G102" s="220" t="s">
        <v>229</v>
      </c>
      <c r="H102" s="221">
        <v>3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43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146</v>
      </c>
      <c r="AT102" s="18" t="s">
        <v>142</v>
      </c>
      <c r="AU102" s="18" t="s">
        <v>80</v>
      </c>
      <c r="AY102" s="18" t="s">
        <v>139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80</v>
      </c>
      <c r="BK102" s="228">
        <f>ROUND(I102*H102,2)</f>
        <v>0</v>
      </c>
      <c r="BL102" s="18" t="s">
        <v>146</v>
      </c>
      <c r="BM102" s="18" t="s">
        <v>925</v>
      </c>
    </row>
    <row r="103" spans="2:47" s="1" customFormat="1" ht="12">
      <c r="B103" s="39"/>
      <c r="C103" s="40"/>
      <c r="D103" s="229" t="s">
        <v>148</v>
      </c>
      <c r="E103" s="40"/>
      <c r="F103" s="230" t="s">
        <v>924</v>
      </c>
      <c r="G103" s="40"/>
      <c r="H103" s="40"/>
      <c r="I103" s="143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148</v>
      </c>
      <c r="AU103" s="18" t="s">
        <v>80</v>
      </c>
    </row>
    <row r="104" spans="2:47" s="1" customFormat="1" ht="12">
      <c r="B104" s="39"/>
      <c r="C104" s="40"/>
      <c r="D104" s="229" t="s">
        <v>472</v>
      </c>
      <c r="E104" s="40"/>
      <c r="F104" s="291" t="s">
        <v>926</v>
      </c>
      <c r="G104" s="40"/>
      <c r="H104" s="40"/>
      <c r="I104" s="143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472</v>
      </c>
      <c r="AU104" s="18" t="s">
        <v>80</v>
      </c>
    </row>
    <row r="105" spans="2:65" s="1" customFormat="1" ht="22.5" customHeight="1">
      <c r="B105" s="39"/>
      <c r="C105" s="217" t="s">
        <v>152</v>
      </c>
      <c r="D105" s="217" t="s">
        <v>142</v>
      </c>
      <c r="E105" s="218" t="s">
        <v>927</v>
      </c>
      <c r="F105" s="219" t="s">
        <v>928</v>
      </c>
      <c r="G105" s="220" t="s">
        <v>197</v>
      </c>
      <c r="H105" s="221">
        <v>3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43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146</v>
      </c>
      <c r="AT105" s="18" t="s">
        <v>142</v>
      </c>
      <c r="AU105" s="18" t="s">
        <v>80</v>
      </c>
      <c r="AY105" s="18" t="s">
        <v>139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80</v>
      </c>
      <c r="BK105" s="228">
        <f>ROUND(I105*H105,2)</f>
        <v>0</v>
      </c>
      <c r="BL105" s="18" t="s">
        <v>146</v>
      </c>
      <c r="BM105" s="18" t="s">
        <v>929</v>
      </c>
    </row>
    <row r="106" spans="2:47" s="1" customFormat="1" ht="12">
      <c r="B106" s="39"/>
      <c r="C106" s="40"/>
      <c r="D106" s="229" t="s">
        <v>148</v>
      </c>
      <c r="E106" s="40"/>
      <c r="F106" s="230" t="s">
        <v>928</v>
      </c>
      <c r="G106" s="40"/>
      <c r="H106" s="40"/>
      <c r="I106" s="143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148</v>
      </c>
      <c r="AU106" s="18" t="s">
        <v>80</v>
      </c>
    </row>
    <row r="107" spans="2:65" s="1" customFormat="1" ht="16.5" customHeight="1">
      <c r="B107" s="39"/>
      <c r="C107" s="217" t="s">
        <v>146</v>
      </c>
      <c r="D107" s="217" t="s">
        <v>142</v>
      </c>
      <c r="E107" s="218" t="s">
        <v>930</v>
      </c>
      <c r="F107" s="219" t="s">
        <v>931</v>
      </c>
      <c r="G107" s="220" t="s">
        <v>197</v>
      </c>
      <c r="H107" s="221">
        <v>3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43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146</v>
      </c>
      <c r="AT107" s="18" t="s">
        <v>142</v>
      </c>
      <c r="AU107" s="18" t="s">
        <v>80</v>
      </c>
      <c r="AY107" s="18" t="s">
        <v>139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80</v>
      </c>
      <c r="BK107" s="228">
        <f>ROUND(I107*H107,2)</f>
        <v>0</v>
      </c>
      <c r="BL107" s="18" t="s">
        <v>146</v>
      </c>
      <c r="BM107" s="18" t="s">
        <v>932</v>
      </c>
    </row>
    <row r="108" spans="2:47" s="1" customFormat="1" ht="12">
      <c r="B108" s="39"/>
      <c r="C108" s="40"/>
      <c r="D108" s="229" t="s">
        <v>148</v>
      </c>
      <c r="E108" s="40"/>
      <c r="F108" s="230" t="s">
        <v>931</v>
      </c>
      <c r="G108" s="40"/>
      <c r="H108" s="40"/>
      <c r="I108" s="143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148</v>
      </c>
      <c r="AU108" s="18" t="s">
        <v>80</v>
      </c>
    </row>
    <row r="109" spans="2:47" s="1" customFormat="1" ht="12">
      <c r="B109" s="39"/>
      <c r="C109" s="40"/>
      <c r="D109" s="229" t="s">
        <v>472</v>
      </c>
      <c r="E109" s="40"/>
      <c r="F109" s="291" t="s">
        <v>933</v>
      </c>
      <c r="G109" s="40"/>
      <c r="H109" s="40"/>
      <c r="I109" s="143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472</v>
      </c>
      <c r="AU109" s="18" t="s">
        <v>80</v>
      </c>
    </row>
    <row r="110" spans="2:65" s="1" customFormat="1" ht="16.5" customHeight="1">
      <c r="B110" s="39"/>
      <c r="C110" s="217" t="s">
        <v>171</v>
      </c>
      <c r="D110" s="217" t="s">
        <v>142</v>
      </c>
      <c r="E110" s="218" t="s">
        <v>934</v>
      </c>
      <c r="F110" s="219" t="s">
        <v>935</v>
      </c>
      <c r="G110" s="220" t="s">
        <v>197</v>
      </c>
      <c r="H110" s="221">
        <v>3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43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146</v>
      </c>
      <c r="AT110" s="18" t="s">
        <v>142</v>
      </c>
      <c r="AU110" s="18" t="s">
        <v>80</v>
      </c>
      <c r="AY110" s="18" t="s">
        <v>139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80</v>
      </c>
      <c r="BK110" s="228">
        <f>ROUND(I110*H110,2)</f>
        <v>0</v>
      </c>
      <c r="BL110" s="18" t="s">
        <v>146</v>
      </c>
      <c r="BM110" s="18" t="s">
        <v>936</v>
      </c>
    </row>
    <row r="111" spans="2:47" s="1" customFormat="1" ht="12">
      <c r="B111" s="39"/>
      <c r="C111" s="40"/>
      <c r="D111" s="229" t="s">
        <v>148</v>
      </c>
      <c r="E111" s="40"/>
      <c r="F111" s="230" t="s">
        <v>935</v>
      </c>
      <c r="G111" s="40"/>
      <c r="H111" s="40"/>
      <c r="I111" s="143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148</v>
      </c>
      <c r="AU111" s="18" t="s">
        <v>80</v>
      </c>
    </row>
    <row r="112" spans="2:65" s="1" customFormat="1" ht="16.5" customHeight="1">
      <c r="B112" s="39"/>
      <c r="C112" s="217" t="s">
        <v>177</v>
      </c>
      <c r="D112" s="217" t="s">
        <v>142</v>
      </c>
      <c r="E112" s="218" t="s">
        <v>937</v>
      </c>
      <c r="F112" s="219" t="s">
        <v>938</v>
      </c>
      <c r="G112" s="220" t="s">
        <v>273</v>
      </c>
      <c r="H112" s="221">
        <v>3.1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43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146</v>
      </c>
      <c r="AT112" s="18" t="s">
        <v>142</v>
      </c>
      <c r="AU112" s="18" t="s">
        <v>80</v>
      </c>
      <c r="AY112" s="18" t="s">
        <v>139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80</v>
      </c>
      <c r="BK112" s="228">
        <f>ROUND(I112*H112,2)</f>
        <v>0</v>
      </c>
      <c r="BL112" s="18" t="s">
        <v>146</v>
      </c>
      <c r="BM112" s="18" t="s">
        <v>939</v>
      </c>
    </row>
    <row r="113" spans="2:47" s="1" customFormat="1" ht="12">
      <c r="B113" s="39"/>
      <c r="C113" s="40"/>
      <c r="D113" s="229" t="s">
        <v>148</v>
      </c>
      <c r="E113" s="40"/>
      <c r="F113" s="230" t="s">
        <v>938</v>
      </c>
      <c r="G113" s="40"/>
      <c r="H113" s="40"/>
      <c r="I113" s="143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148</v>
      </c>
      <c r="AU113" s="18" t="s">
        <v>80</v>
      </c>
    </row>
    <row r="114" spans="2:47" s="1" customFormat="1" ht="12">
      <c r="B114" s="39"/>
      <c r="C114" s="40"/>
      <c r="D114" s="229" t="s">
        <v>472</v>
      </c>
      <c r="E114" s="40"/>
      <c r="F114" s="291" t="s">
        <v>940</v>
      </c>
      <c r="G114" s="40"/>
      <c r="H114" s="40"/>
      <c r="I114" s="143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472</v>
      </c>
      <c r="AU114" s="18" t="s">
        <v>80</v>
      </c>
    </row>
    <row r="115" spans="2:65" s="1" customFormat="1" ht="16.5" customHeight="1">
      <c r="B115" s="39"/>
      <c r="C115" s="217" t="s">
        <v>182</v>
      </c>
      <c r="D115" s="217" t="s">
        <v>142</v>
      </c>
      <c r="E115" s="218" t="s">
        <v>941</v>
      </c>
      <c r="F115" s="219" t="s">
        <v>942</v>
      </c>
      <c r="G115" s="220" t="s">
        <v>197</v>
      </c>
      <c r="H115" s="221">
        <v>3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43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146</v>
      </c>
      <c r="AT115" s="18" t="s">
        <v>142</v>
      </c>
      <c r="AU115" s="18" t="s">
        <v>80</v>
      </c>
      <c r="AY115" s="18" t="s">
        <v>139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80</v>
      </c>
      <c r="BK115" s="228">
        <f>ROUND(I115*H115,2)</f>
        <v>0</v>
      </c>
      <c r="BL115" s="18" t="s">
        <v>146</v>
      </c>
      <c r="BM115" s="18" t="s">
        <v>943</v>
      </c>
    </row>
    <row r="116" spans="2:47" s="1" customFormat="1" ht="12">
      <c r="B116" s="39"/>
      <c r="C116" s="40"/>
      <c r="D116" s="229" t="s">
        <v>148</v>
      </c>
      <c r="E116" s="40"/>
      <c r="F116" s="230" t="s">
        <v>942</v>
      </c>
      <c r="G116" s="40"/>
      <c r="H116" s="40"/>
      <c r="I116" s="143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148</v>
      </c>
      <c r="AU116" s="18" t="s">
        <v>80</v>
      </c>
    </row>
    <row r="117" spans="2:65" s="1" customFormat="1" ht="16.5" customHeight="1">
      <c r="B117" s="39"/>
      <c r="C117" s="217" t="s">
        <v>140</v>
      </c>
      <c r="D117" s="217" t="s">
        <v>142</v>
      </c>
      <c r="E117" s="218" t="s">
        <v>944</v>
      </c>
      <c r="F117" s="219" t="s">
        <v>945</v>
      </c>
      <c r="G117" s="220" t="s">
        <v>273</v>
      </c>
      <c r="H117" s="221">
        <v>15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43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146</v>
      </c>
      <c r="AT117" s="18" t="s">
        <v>142</v>
      </c>
      <c r="AU117" s="18" t="s">
        <v>80</v>
      </c>
      <c r="AY117" s="18" t="s">
        <v>139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80</v>
      </c>
      <c r="BK117" s="228">
        <f>ROUND(I117*H117,2)</f>
        <v>0</v>
      </c>
      <c r="BL117" s="18" t="s">
        <v>146</v>
      </c>
      <c r="BM117" s="18" t="s">
        <v>946</v>
      </c>
    </row>
    <row r="118" spans="2:47" s="1" customFormat="1" ht="12">
      <c r="B118" s="39"/>
      <c r="C118" s="40"/>
      <c r="D118" s="229" t="s">
        <v>148</v>
      </c>
      <c r="E118" s="40"/>
      <c r="F118" s="230" t="s">
        <v>945</v>
      </c>
      <c r="G118" s="40"/>
      <c r="H118" s="40"/>
      <c r="I118" s="143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148</v>
      </c>
      <c r="AU118" s="18" t="s">
        <v>80</v>
      </c>
    </row>
    <row r="119" spans="2:65" s="1" customFormat="1" ht="16.5" customHeight="1">
      <c r="B119" s="39"/>
      <c r="C119" s="217" t="s">
        <v>226</v>
      </c>
      <c r="D119" s="217" t="s">
        <v>142</v>
      </c>
      <c r="E119" s="218" t="s">
        <v>947</v>
      </c>
      <c r="F119" s="219" t="s">
        <v>948</v>
      </c>
      <c r="G119" s="220" t="s">
        <v>258</v>
      </c>
      <c r="H119" s="221">
        <v>1.5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43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146</v>
      </c>
      <c r="AT119" s="18" t="s">
        <v>142</v>
      </c>
      <c r="AU119" s="18" t="s">
        <v>80</v>
      </c>
      <c r="AY119" s="18" t="s">
        <v>139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80</v>
      </c>
      <c r="BK119" s="228">
        <f>ROUND(I119*H119,2)</f>
        <v>0</v>
      </c>
      <c r="BL119" s="18" t="s">
        <v>146</v>
      </c>
      <c r="BM119" s="18" t="s">
        <v>949</v>
      </c>
    </row>
    <row r="120" spans="2:47" s="1" customFormat="1" ht="12">
      <c r="B120" s="39"/>
      <c r="C120" s="40"/>
      <c r="D120" s="229" t="s">
        <v>148</v>
      </c>
      <c r="E120" s="40"/>
      <c r="F120" s="230" t="s">
        <v>948</v>
      </c>
      <c r="G120" s="40"/>
      <c r="H120" s="40"/>
      <c r="I120" s="143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148</v>
      </c>
      <c r="AU120" s="18" t="s">
        <v>80</v>
      </c>
    </row>
    <row r="121" spans="2:47" s="1" customFormat="1" ht="12">
      <c r="B121" s="39"/>
      <c r="C121" s="40"/>
      <c r="D121" s="229" t="s">
        <v>472</v>
      </c>
      <c r="E121" s="40"/>
      <c r="F121" s="291" t="s">
        <v>950</v>
      </c>
      <c r="G121" s="40"/>
      <c r="H121" s="40"/>
      <c r="I121" s="143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472</v>
      </c>
      <c r="AU121" s="18" t="s">
        <v>80</v>
      </c>
    </row>
    <row r="122" spans="2:65" s="1" customFormat="1" ht="22.5" customHeight="1">
      <c r="B122" s="39"/>
      <c r="C122" s="249" t="s">
        <v>231</v>
      </c>
      <c r="D122" s="249" t="s">
        <v>145</v>
      </c>
      <c r="E122" s="250" t="s">
        <v>951</v>
      </c>
      <c r="F122" s="251" t="s">
        <v>952</v>
      </c>
      <c r="G122" s="252" t="s">
        <v>258</v>
      </c>
      <c r="H122" s="253">
        <v>3.2</v>
      </c>
      <c r="I122" s="254"/>
      <c r="J122" s="255">
        <f>ROUND(I122*H122,2)</f>
        <v>0</v>
      </c>
      <c r="K122" s="251" t="s">
        <v>19</v>
      </c>
      <c r="L122" s="256"/>
      <c r="M122" s="257" t="s">
        <v>19</v>
      </c>
      <c r="N122" s="258" t="s">
        <v>43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140</v>
      </c>
      <c r="AT122" s="18" t="s">
        <v>145</v>
      </c>
      <c r="AU122" s="18" t="s">
        <v>80</v>
      </c>
      <c r="AY122" s="18" t="s">
        <v>139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80</v>
      </c>
      <c r="BK122" s="228">
        <f>ROUND(I122*H122,2)</f>
        <v>0</v>
      </c>
      <c r="BL122" s="18" t="s">
        <v>146</v>
      </c>
      <c r="BM122" s="18" t="s">
        <v>953</v>
      </c>
    </row>
    <row r="123" spans="2:47" s="1" customFormat="1" ht="12">
      <c r="B123" s="39"/>
      <c r="C123" s="40"/>
      <c r="D123" s="229" t="s">
        <v>148</v>
      </c>
      <c r="E123" s="40"/>
      <c r="F123" s="230" t="s">
        <v>952</v>
      </c>
      <c r="G123" s="40"/>
      <c r="H123" s="40"/>
      <c r="I123" s="143"/>
      <c r="J123" s="40"/>
      <c r="K123" s="40"/>
      <c r="L123" s="44"/>
      <c r="M123" s="231"/>
      <c r="N123" s="80"/>
      <c r="O123" s="80"/>
      <c r="P123" s="80"/>
      <c r="Q123" s="80"/>
      <c r="R123" s="80"/>
      <c r="S123" s="80"/>
      <c r="T123" s="81"/>
      <c r="AT123" s="18" t="s">
        <v>148</v>
      </c>
      <c r="AU123" s="18" t="s">
        <v>80</v>
      </c>
    </row>
    <row r="124" spans="2:47" s="1" customFormat="1" ht="12">
      <c r="B124" s="39"/>
      <c r="C124" s="40"/>
      <c r="D124" s="229" t="s">
        <v>472</v>
      </c>
      <c r="E124" s="40"/>
      <c r="F124" s="291" t="s">
        <v>954</v>
      </c>
      <c r="G124" s="40"/>
      <c r="H124" s="40"/>
      <c r="I124" s="143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472</v>
      </c>
      <c r="AU124" s="18" t="s">
        <v>80</v>
      </c>
    </row>
    <row r="125" spans="2:65" s="1" customFormat="1" ht="16.5" customHeight="1">
      <c r="B125" s="39"/>
      <c r="C125" s="249" t="s">
        <v>236</v>
      </c>
      <c r="D125" s="249" t="s">
        <v>145</v>
      </c>
      <c r="E125" s="250" t="s">
        <v>955</v>
      </c>
      <c r="F125" s="251" t="s">
        <v>956</v>
      </c>
      <c r="G125" s="252" t="s">
        <v>957</v>
      </c>
      <c r="H125" s="253">
        <v>6.2</v>
      </c>
      <c r="I125" s="254"/>
      <c r="J125" s="255">
        <f>ROUND(I125*H125,2)</f>
        <v>0</v>
      </c>
      <c r="K125" s="251" t="s">
        <v>19</v>
      </c>
      <c r="L125" s="256"/>
      <c r="M125" s="257" t="s">
        <v>19</v>
      </c>
      <c r="N125" s="258" t="s">
        <v>43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140</v>
      </c>
      <c r="AT125" s="18" t="s">
        <v>145</v>
      </c>
      <c r="AU125" s="18" t="s">
        <v>80</v>
      </c>
      <c r="AY125" s="18" t="s">
        <v>139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80</v>
      </c>
      <c r="BK125" s="228">
        <f>ROUND(I125*H125,2)</f>
        <v>0</v>
      </c>
      <c r="BL125" s="18" t="s">
        <v>146</v>
      </c>
      <c r="BM125" s="18" t="s">
        <v>958</v>
      </c>
    </row>
    <row r="126" spans="2:47" s="1" customFormat="1" ht="12">
      <c r="B126" s="39"/>
      <c r="C126" s="40"/>
      <c r="D126" s="229" t="s">
        <v>148</v>
      </c>
      <c r="E126" s="40"/>
      <c r="F126" s="230" t="s">
        <v>956</v>
      </c>
      <c r="G126" s="40"/>
      <c r="H126" s="40"/>
      <c r="I126" s="143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148</v>
      </c>
      <c r="AU126" s="18" t="s">
        <v>80</v>
      </c>
    </row>
    <row r="127" spans="2:47" s="1" customFormat="1" ht="12">
      <c r="B127" s="39"/>
      <c r="C127" s="40"/>
      <c r="D127" s="229" t="s">
        <v>472</v>
      </c>
      <c r="E127" s="40"/>
      <c r="F127" s="291" t="s">
        <v>959</v>
      </c>
      <c r="G127" s="40"/>
      <c r="H127" s="40"/>
      <c r="I127" s="143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472</v>
      </c>
      <c r="AU127" s="18" t="s">
        <v>80</v>
      </c>
    </row>
    <row r="128" spans="2:65" s="1" customFormat="1" ht="16.5" customHeight="1">
      <c r="B128" s="39"/>
      <c r="C128" s="249" t="s">
        <v>241</v>
      </c>
      <c r="D128" s="249" t="s">
        <v>145</v>
      </c>
      <c r="E128" s="250" t="s">
        <v>960</v>
      </c>
      <c r="F128" s="251" t="s">
        <v>961</v>
      </c>
      <c r="G128" s="252" t="s">
        <v>197</v>
      </c>
      <c r="H128" s="253">
        <v>3</v>
      </c>
      <c r="I128" s="254"/>
      <c r="J128" s="255">
        <f>ROUND(I128*H128,2)</f>
        <v>0</v>
      </c>
      <c r="K128" s="251" t="s">
        <v>19</v>
      </c>
      <c r="L128" s="256"/>
      <c r="M128" s="257" t="s">
        <v>19</v>
      </c>
      <c r="N128" s="258" t="s">
        <v>43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140</v>
      </c>
      <c r="AT128" s="18" t="s">
        <v>145</v>
      </c>
      <c r="AU128" s="18" t="s">
        <v>80</v>
      </c>
      <c r="AY128" s="18" t="s">
        <v>139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80</v>
      </c>
      <c r="BK128" s="228">
        <f>ROUND(I128*H128,2)</f>
        <v>0</v>
      </c>
      <c r="BL128" s="18" t="s">
        <v>146</v>
      </c>
      <c r="BM128" s="18" t="s">
        <v>962</v>
      </c>
    </row>
    <row r="129" spans="2:47" s="1" customFormat="1" ht="12">
      <c r="B129" s="39"/>
      <c r="C129" s="40"/>
      <c r="D129" s="229" t="s">
        <v>148</v>
      </c>
      <c r="E129" s="40"/>
      <c r="F129" s="230" t="s">
        <v>961</v>
      </c>
      <c r="G129" s="40"/>
      <c r="H129" s="40"/>
      <c r="I129" s="143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148</v>
      </c>
      <c r="AU129" s="18" t="s">
        <v>80</v>
      </c>
    </row>
    <row r="130" spans="2:65" s="1" customFormat="1" ht="16.5" customHeight="1">
      <c r="B130" s="39"/>
      <c r="C130" s="249" t="s">
        <v>245</v>
      </c>
      <c r="D130" s="249" t="s">
        <v>145</v>
      </c>
      <c r="E130" s="250" t="s">
        <v>963</v>
      </c>
      <c r="F130" s="251" t="s">
        <v>964</v>
      </c>
      <c r="G130" s="252" t="s">
        <v>965</v>
      </c>
      <c r="H130" s="253">
        <v>12</v>
      </c>
      <c r="I130" s="254"/>
      <c r="J130" s="255">
        <f>ROUND(I130*H130,2)</f>
        <v>0</v>
      </c>
      <c r="K130" s="251" t="s">
        <v>19</v>
      </c>
      <c r="L130" s="256"/>
      <c r="M130" s="257" t="s">
        <v>19</v>
      </c>
      <c r="N130" s="258" t="s">
        <v>43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140</v>
      </c>
      <c r="AT130" s="18" t="s">
        <v>145</v>
      </c>
      <c r="AU130" s="18" t="s">
        <v>80</v>
      </c>
      <c r="AY130" s="18" t="s">
        <v>139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80</v>
      </c>
      <c r="BK130" s="228">
        <f>ROUND(I130*H130,2)</f>
        <v>0</v>
      </c>
      <c r="BL130" s="18" t="s">
        <v>146</v>
      </c>
      <c r="BM130" s="18" t="s">
        <v>966</v>
      </c>
    </row>
    <row r="131" spans="2:47" s="1" customFormat="1" ht="12">
      <c r="B131" s="39"/>
      <c r="C131" s="40"/>
      <c r="D131" s="229" t="s">
        <v>148</v>
      </c>
      <c r="E131" s="40"/>
      <c r="F131" s="230" t="s">
        <v>964</v>
      </c>
      <c r="G131" s="40"/>
      <c r="H131" s="40"/>
      <c r="I131" s="143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148</v>
      </c>
      <c r="AU131" s="18" t="s">
        <v>80</v>
      </c>
    </row>
    <row r="132" spans="2:65" s="1" customFormat="1" ht="16.5" customHeight="1">
      <c r="B132" s="39"/>
      <c r="C132" s="249" t="s">
        <v>249</v>
      </c>
      <c r="D132" s="249" t="s">
        <v>145</v>
      </c>
      <c r="E132" s="250" t="s">
        <v>967</v>
      </c>
      <c r="F132" s="251" t="s">
        <v>968</v>
      </c>
      <c r="G132" s="252" t="s">
        <v>197</v>
      </c>
      <c r="H132" s="253">
        <v>9</v>
      </c>
      <c r="I132" s="254"/>
      <c r="J132" s="255">
        <f>ROUND(I132*H132,2)</f>
        <v>0</v>
      </c>
      <c r="K132" s="251" t="s">
        <v>19</v>
      </c>
      <c r="L132" s="256"/>
      <c r="M132" s="257" t="s">
        <v>19</v>
      </c>
      <c r="N132" s="258" t="s">
        <v>43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140</v>
      </c>
      <c r="AT132" s="18" t="s">
        <v>145</v>
      </c>
      <c r="AU132" s="18" t="s">
        <v>80</v>
      </c>
      <c r="AY132" s="18" t="s">
        <v>139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80</v>
      </c>
      <c r="BK132" s="228">
        <f>ROUND(I132*H132,2)</f>
        <v>0</v>
      </c>
      <c r="BL132" s="18" t="s">
        <v>146</v>
      </c>
      <c r="BM132" s="18" t="s">
        <v>969</v>
      </c>
    </row>
    <row r="133" spans="2:47" s="1" customFormat="1" ht="12">
      <c r="B133" s="39"/>
      <c r="C133" s="40"/>
      <c r="D133" s="229" t="s">
        <v>148</v>
      </c>
      <c r="E133" s="40"/>
      <c r="F133" s="230" t="s">
        <v>968</v>
      </c>
      <c r="G133" s="40"/>
      <c r="H133" s="40"/>
      <c r="I133" s="143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148</v>
      </c>
      <c r="AU133" s="18" t="s">
        <v>80</v>
      </c>
    </row>
    <row r="134" spans="2:65" s="1" customFormat="1" ht="22.5" customHeight="1">
      <c r="B134" s="39"/>
      <c r="C134" s="249" t="s">
        <v>8</v>
      </c>
      <c r="D134" s="249" t="s">
        <v>145</v>
      </c>
      <c r="E134" s="250" t="s">
        <v>970</v>
      </c>
      <c r="F134" s="251" t="s">
        <v>971</v>
      </c>
      <c r="G134" s="252" t="s">
        <v>972</v>
      </c>
      <c r="H134" s="253">
        <v>3</v>
      </c>
      <c r="I134" s="254"/>
      <c r="J134" s="255">
        <f>ROUND(I134*H134,2)</f>
        <v>0</v>
      </c>
      <c r="K134" s="251" t="s">
        <v>19</v>
      </c>
      <c r="L134" s="256"/>
      <c r="M134" s="257" t="s">
        <v>19</v>
      </c>
      <c r="N134" s="258" t="s">
        <v>43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140</v>
      </c>
      <c r="AT134" s="18" t="s">
        <v>145</v>
      </c>
      <c r="AU134" s="18" t="s">
        <v>80</v>
      </c>
      <c r="AY134" s="18" t="s">
        <v>139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80</v>
      </c>
      <c r="BK134" s="228">
        <f>ROUND(I134*H134,2)</f>
        <v>0</v>
      </c>
      <c r="BL134" s="18" t="s">
        <v>146</v>
      </c>
      <c r="BM134" s="18" t="s">
        <v>973</v>
      </c>
    </row>
    <row r="135" spans="2:47" s="1" customFormat="1" ht="12">
      <c r="B135" s="39"/>
      <c r="C135" s="40"/>
      <c r="D135" s="229" t="s">
        <v>148</v>
      </c>
      <c r="E135" s="40"/>
      <c r="F135" s="230" t="s">
        <v>971</v>
      </c>
      <c r="G135" s="40"/>
      <c r="H135" s="40"/>
      <c r="I135" s="143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148</v>
      </c>
      <c r="AU135" s="18" t="s">
        <v>80</v>
      </c>
    </row>
    <row r="136" spans="2:47" s="1" customFormat="1" ht="12">
      <c r="B136" s="39"/>
      <c r="C136" s="40"/>
      <c r="D136" s="229" t="s">
        <v>472</v>
      </c>
      <c r="E136" s="40"/>
      <c r="F136" s="291" t="s">
        <v>974</v>
      </c>
      <c r="G136" s="40"/>
      <c r="H136" s="40"/>
      <c r="I136" s="143"/>
      <c r="J136" s="40"/>
      <c r="K136" s="40"/>
      <c r="L136" s="44"/>
      <c r="M136" s="231"/>
      <c r="N136" s="80"/>
      <c r="O136" s="80"/>
      <c r="P136" s="80"/>
      <c r="Q136" s="80"/>
      <c r="R136" s="80"/>
      <c r="S136" s="80"/>
      <c r="T136" s="81"/>
      <c r="AT136" s="18" t="s">
        <v>472</v>
      </c>
      <c r="AU136" s="18" t="s">
        <v>80</v>
      </c>
    </row>
    <row r="137" spans="2:65" s="1" customFormat="1" ht="16.5" customHeight="1">
      <c r="B137" s="39"/>
      <c r="C137" s="249" t="s">
        <v>260</v>
      </c>
      <c r="D137" s="249" t="s">
        <v>145</v>
      </c>
      <c r="E137" s="250" t="s">
        <v>975</v>
      </c>
      <c r="F137" s="251" t="s">
        <v>976</v>
      </c>
      <c r="G137" s="252" t="s">
        <v>258</v>
      </c>
      <c r="H137" s="253">
        <v>1.8</v>
      </c>
      <c r="I137" s="254"/>
      <c r="J137" s="255">
        <f>ROUND(I137*H137,2)</f>
        <v>0</v>
      </c>
      <c r="K137" s="251" t="s">
        <v>19</v>
      </c>
      <c r="L137" s="256"/>
      <c r="M137" s="257" t="s">
        <v>19</v>
      </c>
      <c r="N137" s="258" t="s">
        <v>43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140</v>
      </c>
      <c r="AT137" s="18" t="s">
        <v>145</v>
      </c>
      <c r="AU137" s="18" t="s">
        <v>80</v>
      </c>
      <c r="AY137" s="18" t="s">
        <v>139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80</v>
      </c>
      <c r="BK137" s="228">
        <f>ROUND(I137*H137,2)</f>
        <v>0</v>
      </c>
      <c r="BL137" s="18" t="s">
        <v>146</v>
      </c>
      <c r="BM137" s="18" t="s">
        <v>977</v>
      </c>
    </row>
    <row r="138" spans="2:47" s="1" customFormat="1" ht="12">
      <c r="B138" s="39"/>
      <c r="C138" s="40"/>
      <c r="D138" s="229" t="s">
        <v>148</v>
      </c>
      <c r="E138" s="40"/>
      <c r="F138" s="230" t="s">
        <v>976</v>
      </c>
      <c r="G138" s="40"/>
      <c r="H138" s="40"/>
      <c r="I138" s="143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148</v>
      </c>
      <c r="AU138" s="18" t="s">
        <v>80</v>
      </c>
    </row>
    <row r="139" spans="2:47" s="1" customFormat="1" ht="12">
      <c r="B139" s="39"/>
      <c r="C139" s="40"/>
      <c r="D139" s="229" t="s">
        <v>472</v>
      </c>
      <c r="E139" s="40"/>
      <c r="F139" s="291" t="s">
        <v>950</v>
      </c>
      <c r="G139" s="40"/>
      <c r="H139" s="40"/>
      <c r="I139" s="143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472</v>
      </c>
      <c r="AU139" s="18" t="s">
        <v>80</v>
      </c>
    </row>
    <row r="140" spans="2:65" s="1" customFormat="1" ht="16.5" customHeight="1">
      <c r="B140" s="39"/>
      <c r="C140" s="249" t="s">
        <v>425</v>
      </c>
      <c r="D140" s="249" t="s">
        <v>145</v>
      </c>
      <c r="E140" s="250" t="s">
        <v>978</v>
      </c>
      <c r="F140" s="251" t="s">
        <v>979</v>
      </c>
      <c r="G140" s="252" t="s">
        <v>258</v>
      </c>
      <c r="H140" s="253">
        <v>0.5</v>
      </c>
      <c r="I140" s="254"/>
      <c r="J140" s="255">
        <f>ROUND(I140*H140,2)</f>
        <v>0</v>
      </c>
      <c r="K140" s="251" t="s">
        <v>19</v>
      </c>
      <c r="L140" s="256"/>
      <c r="M140" s="257" t="s">
        <v>19</v>
      </c>
      <c r="N140" s="258" t="s">
        <v>43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140</v>
      </c>
      <c r="AT140" s="18" t="s">
        <v>145</v>
      </c>
      <c r="AU140" s="18" t="s">
        <v>80</v>
      </c>
      <c r="AY140" s="18" t="s">
        <v>139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80</v>
      </c>
      <c r="BK140" s="228">
        <f>ROUND(I140*H140,2)</f>
        <v>0</v>
      </c>
      <c r="BL140" s="18" t="s">
        <v>146</v>
      </c>
      <c r="BM140" s="18" t="s">
        <v>980</v>
      </c>
    </row>
    <row r="141" spans="2:47" s="1" customFormat="1" ht="12">
      <c r="B141" s="39"/>
      <c r="C141" s="40"/>
      <c r="D141" s="229" t="s">
        <v>148</v>
      </c>
      <c r="E141" s="40"/>
      <c r="F141" s="230" t="s">
        <v>979</v>
      </c>
      <c r="G141" s="40"/>
      <c r="H141" s="40"/>
      <c r="I141" s="143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148</v>
      </c>
      <c r="AU141" s="18" t="s">
        <v>80</v>
      </c>
    </row>
    <row r="142" spans="2:47" s="1" customFormat="1" ht="12">
      <c r="B142" s="39"/>
      <c r="C142" s="40"/>
      <c r="D142" s="229" t="s">
        <v>472</v>
      </c>
      <c r="E142" s="40"/>
      <c r="F142" s="291" t="s">
        <v>981</v>
      </c>
      <c r="G142" s="40"/>
      <c r="H142" s="40"/>
      <c r="I142" s="143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472</v>
      </c>
      <c r="AU142" s="18" t="s">
        <v>80</v>
      </c>
    </row>
    <row r="143" spans="2:65" s="1" customFormat="1" ht="16.5" customHeight="1">
      <c r="B143" s="39"/>
      <c r="C143" s="217" t="s">
        <v>430</v>
      </c>
      <c r="D143" s="217" t="s">
        <v>142</v>
      </c>
      <c r="E143" s="218" t="s">
        <v>982</v>
      </c>
      <c r="F143" s="219" t="s">
        <v>983</v>
      </c>
      <c r="G143" s="220" t="s">
        <v>197</v>
      </c>
      <c r="H143" s="221">
        <v>3</v>
      </c>
      <c r="I143" s="222"/>
      <c r="J143" s="223">
        <f>ROUND(I143*H143,2)</f>
        <v>0</v>
      </c>
      <c r="K143" s="219" t="s">
        <v>19</v>
      </c>
      <c r="L143" s="44"/>
      <c r="M143" s="224" t="s">
        <v>19</v>
      </c>
      <c r="N143" s="225" t="s">
        <v>43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146</v>
      </c>
      <c r="AT143" s="18" t="s">
        <v>142</v>
      </c>
      <c r="AU143" s="18" t="s">
        <v>80</v>
      </c>
      <c r="AY143" s="18" t="s">
        <v>139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80</v>
      </c>
      <c r="BK143" s="228">
        <f>ROUND(I143*H143,2)</f>
        <v>0</v>
      </c>
      <c r="BL143" s="18" t="s">
        <v>146</v>
      </c>
      <c r="BM143" s="18" t="s">
        <v>984</v>
      </c>
    </row>
    <row r="144" spans="2:47" s="1" customFormat="1" ht="12">
      <c r="B144" s="39"/>
      <c r="C144" s="40"/>
      <c r="D144" s="229" t="s">
        <v>148</v>
      </c>
      <c r="E144" s="40"/>
      <c r="F144" s="230" t="s">
        <v>983</v>
      </c>
      <c r="G144" s="40"/>
      <c r="H144" s="40"/>
      <c r="I144" s="143"/>
      <c r="J144" s="40"/>
      <c r="K144" s="40"/>
      <c r="L144" s="44"/>
      <c r="M144" s="231"/>
      <c r="N144" s="80"/>
      <c r="O144" s="80"/>
      <c r="P144" s="80"/>
      <c r="Q144" s="80"/>
      <c r="R144" s="80"/>
      <c r="S144" s="80"/>
      <c r="T144" s="81"/>
      <c r="AT144" s="18" t="s">
        <v>148</v>
      </c>
      <c r="AU144" s="18" t="s">
        <v>80</v>
      </c>
    </row>
    <row r="145" spans="2:63" s="11" customFormat="1" ht="25.9" customHeight="1">
      <c r="B145" s="201"/>
      <c r="C145" s="202"/>
      <c r="D145" s="203" t="s">
        <v>71</v>
      </c>
      <c r="E145" s="204" t="s">
        <v>985</v>
      </c>
      <c r="F145" s="204" t="s">
        <v>986</v>
      </c>
      <c r="G145" s="202"/>
      <c r="H145" s="202"/>
      <c r="I145" s="205"/>
      <c r="J145" s="206">
        <f>BK145</f>
        <v>0</v>
      </c>
      <c r="K145" s="202"/>
      <c r="L145" s="207"/>
      <c r="M145" s="208"/>
      <c r="N145" s="209"/>
      <c r="O145" s="209"/>
      <c r="P145" s="210">
        <f>SUM(P146:P206)</f>
        <v>0</v>
      </c>
      <c r="Q145" s="209"/>
      <c r="R145" s="210">
        <f>SUM(R146:R206)</f>
        <v>7.500000000000001E-05</v>
      </c>
      <c r="S145" s="209"/>
      <c r="T145" s="211">
        <f>SUM(T146:T206)</f>
        <v>0</v>
      </c>
      <c r="AR145" s="212" t="s">
        <v>80</v>
      </c>
      <c r="AT145" s="213" t="s">
        <v>71</v>
      </c>
      <c r="AU145" s="213" t="s">
        <v>72</v>
      </c>
      <c r="AY145" s="212" t="s">
        <v>139</v>
      </c>
      <c r="BK145" s="214">
        <f>SUM(BK146:BK206)</f>
        <v>0</v>
      </c>
    </row>
    <row r="146" spans="2:65" s="1" customFormat="1" ht="22.5" customHeight="1">
      <c r="B146" s="39"/>
      <c r="C146" s="217" t="s">
        <v>435</v>
      </c>
      <c r="D146" s="217" t="s">
        <v>142</v>
      </c>
      <c r="E146" s="218" t="s">
        <v>987</v>
      </c>
      <c r="F146" s="219" t="s">
        <v>988</v>
      </c>
      <c r="G146" s="220" t="s">
        <v>197</v>
      </c>
      <c r="H146" s="221">
        <v>4</v>
      </c>
      <c r="I146" s="222"/>
      <c r="J146" s="223">
        <f>ROUND(I146*H146,2)</f>
        <v>0</v>
      </c>
      <c r="K146" s="219" t="s">
        <v>19</v>
      </c>
      <c r="L146" s="44"/>
      <c r="M146" s="224" t="s">
        <v>19</v>
      </c>
      <c r="N146" s="225" t="s">
        <v>43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146</v>
      </c>
      <c r="AT146" s="18" t="s">
        <v>142</v>
      </c>
      <c r="AU146" s="18" t="s">
        <v>80</v>
      </c>
      <c r="AY146" s="18" t="s">
        <v>139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80</v>
      </c>
      <c r="BK146" s="228">
        <f>ROUND(I146*H146,2)</f>
        <v>0</v>
      </c>
      <c r="BL146" s="18" t="s">
        <v>146</v>
      </c>
      <c r="BM146" s="18" t="s">
        <v>989</v>
      </c>
    </row>
    <row r="147" spans="2:47" s="1" customFormat="1" ht="12">
      <c r="B147" s="39"/>
      <c r="C147" s="40"/>
      <c r="D147" s="229" t="s">
        <v>148</v>
      </c>
      <c r="E147" s="40"/>
      <c r="F147" s="230" t="s">
        <v>988</v>
      </c>
      <c r="G147" s="40"/>
      <c r="H147" s="40"/>
      <c r="I147" s="143"/>
      <c r="J147" s="40"/>
      <c r="K147" s="40"/>
      <c r="L147" s="44"/>
      <c r="M147" s="231"/>
      <c r="N147" s="80"/>
      <c r="O147" s="80"/>
      <c r="P147" s="80"/>
      <c r="Q147" s="80"/>
      <c r="R147" s="80"/>
      <c r="S147" s="80"/>
      <c r="T147" s="81"/>
      <c r="AT147" s="18" t="s">
        <v>148</v>
      </c>
      <c r="AU147" s="18" t="s">
        <v>80</v>
      </c>
    </row>
    <row r="148" spans="2:65" s="1" customFormat="1" ht="22.5" customHeight="1">
      <c r="B148" s="39"/>
      <c r="C148" s="217" t="s">
        <v>441</v>
      </c>
      <c r="D148" s="217" t="s">
        <v>142</v>
      </c>
      <c r="E148" s="218" t="s">
        <v>990</v>
      </c>
      <c r="F148" s="219" t="s">
        <v>991</v>
      </c>
      <c r="G148" s="220" t="s">
        <v>197</v>
      </c>
      <c r="H148" s="221">
        <v>4</v>
      </c>
      <c r="I148" s="222"/>
      <c r="J148" s="223">
        <f>ROUND(I148*H148,2)</f>
        <v>0</v>
      </c>
      <c r="K148" s="219" t="s">
        <v>19</v>
      </c>
      <c r="L148" s="44"/>
      <c r="M148" s="224" t="s">
        <v>19</v>
      </c>
      <c r="N148" s="225" t="s">
        <v>43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146</v>
      </c>
      <c r="AT148" s="18" t="s">
        <v>142</v>
      </c>
      <c r="AU148" s="18" t="s">
        <v>80</v>
      </c>
      <c r="AY148" s="18" t="s">
        <v>139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80</v>
      </c>
      <c r="BK148" s="228">
        <f>ROUND(I148*H148,2)</f>
        <v>0</v>
      </c>
      <c r="BL148" s="18" t="s">
        <v>146</v>
      </c>
      <c r="BM148" s="18" t="s">
        <v>992</v>
      </c>
    </row>
    <row r="149" spans="2:47" s="1" customFormat="1" ht="12">
      <c r="B149" s="39"/>
      <c r="C149" s="40"/>
      <c r="D149" s="229" t="s">
        <v>148</v>
      </c>
      <c r="E149" s="40"/>
      <c r="F149" s="230" t="s">
        <v>991</v>
      </c>
      <c r="G149" s="40"/>
      <c r="H149" s="40"/>
      <c r="I149" s="143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148</v>
      </c>
      <c r="AU149" s="18" t="s">
        <v>80</v>
      </c>
    </row>
    <row r="150" spans="2:47" s="1" customFormat="1" ht="12">
      <c r="B150" s="39"/>
      <c r="C150" s="40"/>
      <c r="D150" s="229" t="s">
        <v>472</v>
      </c>
      <c r="E150" s="40"/>
      <c r="F150" s="291" t="s">
        <v>993</v>
      </c>
      <c r="G150" s="40"/>
      <c r="H150" s="40"/>
      <c r="I150" s="143"/>
      <c r="J150" s="40"/>
      <c r="K150" s="40"/>
      <c r="L150" s="44"/>
      <c r="M150" s="231"/>
      <c r="N150" s="80"/>
      <c r="O150" s="80"/>
      <c r="P150" s="80"/>
      <c r="Q150" s="80"/>
      <c r="R150" s="80"/>
      <c r="S150" s="80"/>
      <c r="T150" s="81"/>
      <c r="AT150" s="18" t="s">
        <v>472</v>
      </c>
      <c r="AU150" s="18" t="s">
        <v>80</v>
      </c>
    </row>
    <row r="151" spans="2:65" s="1" customFormat="1" ht="16.5" customHeight="1">
      <c r="B151" s="39"/>
      <c r="C151" s="217" t="s">
        <v>7</v>
      </c>
      <c r="D151" s="217" t="s">
        <v>142</v>
      </c>
      <c r="E151" s="218" t="s">
        <v>930</v>
      </c>
      <c r="F151" s="219" t="s">
        <v>931</v>
      </c>
      <c r="G151" s="220" t="s">
        <v>197</v>
      </c>
      <c r="H151" s="221">
        <v>4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43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146</v>
      </c>
      <c r="AT151" s="18" t="s">
        <v>142</v>
      </c>
      <c r="AU151" s="18" t="s">
        <v>80</v>
      </c>
      <c r="AY151" s="18" t="s">
        <v>139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80</v>
      </c>
      <c r="BK151" s="228">
        <f>ROUND(I151*H151,2)</f>
        <v>0</v>
      </c>
      <c r="BL151" s="18" t="s">
        <v>146</v>
      </c>
      <c r="BM151" s="18" t="s">
        <v>994</v>
      </c>
    </row>
    <row r="152" spans="2:47" s="1" customFormat="1" ht="12">
      <c r="B152" s="39"/>
      <c r="C152" s="40"/>
      <c r="D152" s="229" t="s">
        <v>148</v>
      </c>
      <c r="E152" s="40"/>
      <c r="F152" s="230" t="s">
        <v>931</v>
      </c>
      <c r="G152" s="40"/>
      <c r="H152" s="40"/>
      <c r="I152" s="143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148</v>
      </c>
      <c r="AU152" s="18" t="s">
        <v>80</v>
      </c>
    </row>
    <row r="153" spans="2:65" s="1" customFormat="1" ht="16.5" customHeight="1">
      <c r="B153" s="39"/>
      <c r="C153" s="217" t="s">
        <v>448</v>
      </c>
      <c r="D153" s="217" t="s">
        <v>142</v>
      </c>
      <c r="E153" s="218" t="s">
        <v>995</v>
      </c>
      <c r="F153" s="219" t="s">
        <v>996</v>
      </c>
      <c r="G153" s="220" t="s">
        <v>197</v>
      </c>
      <c r="H153" s="221">
        <v>4</v>
      </c>
      <c r="I153" s="222"/>
      <c r="J153" s="223">
        <f>ROUND(I153*H153,2)</f>
        <v>0</v>
      </c>
      <c r="K153" s="219" t="s">
        <v>19</v>
      </c>
      <c r="L153" s="44"/>
      <c r="M153" s="224" t="s">
        <v>19</v>
      </c>
      <c r="N153" s="225" t="s">
        <v>43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146</v>
      </c>
      <c r="AT153" s="18" t="s">
        <v>142</v>
      </c>
      <c r="AU153" s="18" t="s">
        <v>80</v>
      </c>
      <c r="AY153" s="18" t="s">
        <v>139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80</v>
      </c>
      <c r="BK153" s="228">
        <f>ROUND(I153*H153,2)</f>
        <v>0</v>
      </c>
      <c r="BL153" s="18" t="s">
        <v>146</v>
      </c>
      <c r="BM153" s="18" t="s">
        <v>997</v>
      </c>
    </row>
    <row r="154" spans="2:47" s="1" customFormat="1" ht="12">
      <c r="B154" s="39"/>
      <c r="C154" s="40"/>
      <c r="D154" s="229" t="s">
        <v>148</v>
      </c>
      <c r="E154" s="40"/>
      <c r="F154" s="230" t="s">
        <v>996</v>
      </c>
      <c r="G154" s="40"/>
      <c r="H154" s="40"/>
      <c r="I154" s="143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148</v>
      </c>
      <c r="AU154" s="18" t="s">
        <v>80</v>
      </c>
    </row>
    <row r="155" spans="2:47" s="1" customFormat="1" ht="12">
      <c r="B155" s="39"/>
      <c r="C155" s="40"/>
      <c r="D155" s="229" t="s">
        <v>472</v>
      </c>
      <c r="E155" s="40"/>
      <c r="F155" s="291" t="s">
        <v>998</v>
      </c>
      <c r="G155" s="40"/>
      <c r="H155" s="40"/>
      <c r="I155" s="143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472</v>
      </c>
      <c r="AU155" s="18" t="s">
        <v>80</v>
      </c>
    </row>
    <row r="156" spans="2:65" s="1" customFormat="1" ht="16.5" customHeight="1">
      <c r="B156" s="39"/>
      <c r="C156" s="217" t="s">
        <v>454</v>
      </c>
      <c r="D156" s="217" t="s">
        <v>142</v>
      </c>
      <c r="E156" s="218" t="s">
        <v>999</v>
      </c>
      <c r="F156" s="219" t="s">
        <v>1000</v>
      </c>
      <c r="G156" s="220" t="s">
        <v>273</v>
      </c>
      <c r="H156" s="221">
        <v>2.5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43</v>
      </c>
      <c r="O156" s="80"/>
      <c r="P156" s="226">
        <f>O156*H156</f>
        <v>0</v>
      </c>
      <c r="Q156" s="226">
        <v>3E-05</v>
      </c>
      <c r="R156" s="226">
        <f>Q156*H156</f>
        <v>7.500000000000001E-05</v>
      </c>
      <c r="S156" s="226">
        <v>0</v>
      </c>
      <c r="T156" s="227">
        <f>S156*H156</f>
        <v>0</v>
      </c>
      <c r="AR156" s="18" t="s">
        <v>146</v>
      </c>
      <c r="AT156" s="18" t="s">
        <v>142</v>
      </c>
      <c r="AU156" s="18" t="s">
        <v>80</v>
      </c>
      <c r="AY156" s="18" t="s">
        <v>139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80</v>
      </c>
      <c r="BK156" s="228">
        <f>ROUND(I156*H156,2)</f>
        <v>0</v>
      </c>
      <c r="BL156" s="18" t="s">
        <v>146</v>
      </c>
      <c r="BM156" s="18" t="s">
        <v>1001</v>
      </c>
    </row>
    <row r="157" spans="2:47" s="1" customFormat="1" ht="12">
      <c r="B157" s="39"/>
      <c r="C157" s="40"/>
      <c r="D157" s="229" t="s">
        <v>148</v>
      </c>
      <c r="E157" s="40"/>
      <c r="F157" s="230" t="s">
        <v>1000</v>
      </c>
      <c r="G157" s="40"/>
      <c r="H157" s="40"/>
      <c r="I157" s="143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148</v>
      </c>
      <c r="AU157" s="18" t="s">
        <v>80</v>
      </c>
    </row>
    <row r="158" spans="2:47" s="1" customFormat="1" ht="12">
      <c r="B158" s="39"/>
      <c r="C158" s="40"/>
      <c r="D158" s="229" t="s">
        <v>472</v>
      </c>
      <c r="E158" s="40"/>
      <c r="F158" s="291" t="s">
        <v>1002</v>
      </c>
      <c r="G158" s="40"/>
      <c r="H158" s="40"/>
      <c r="I158" s="143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472</v>
      </c>
      <c r="AU158" s="18" t="s">
        <v>80</v>
      </c>
    </row>
    <row r="159" spans="2:65" s="1" customFormat="1" ht="16.5" customHeight="1">
      <c r="B159" s="39"/>
      <c r="C159" s="217" t="s">
        <v>461</v>
      </c>
      <c r="D159" s="217" t="s">
        <v>142</v>
      </c>
      <c r="E159" s="218" t="s">
        <v>941</v>
      </c>
      <c r="F159" s="219" t="s">
        <v>942</v>
      </c>
      <c r="G159" s="220" t="s">
        <v>197</v>
      </c>
      <c r="H159" s="221">
        <v>4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43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146</v>
      </c>
      <c r="AT159" s="18" t="s">
        <v>142</v>
      </c>
      <c r="AU159" s="18" t="s">
        <v>80</v>
      </c>
      <c r="AY159" s="18" t="s">
        <v>139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80</v>
      </c>
      <c r="BK159" s="228">
        <f>ROUND(I159*H159,2)</f>
        <v>0</v>
      </c>
      <c r="BL159" s="18" t="s">
        <v>146</v>
      </c>
      <c r="BM159" s="18" t="s">
        <v>1003</v>
      </c>
    </row>
    <row r="160" spans="2:47" s="1" customFormat="1" ht="12">
      <c r="B160" s="39"/>
      <c r="C160" s="40"/>
      <c r="D160" s="229" t="s">
        <v>148</v>
      </c>
      <c r="E160" s="40"/>
      <c r="F160" s="230" t="s">
        <v>942</v>
      </c>
      <c r="G160" s="40"/>
      <c r="H160" s="40"/>
      <c r="I160" s="143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148</v>
      </c>
      <c r="AU160" s="18" t="s">
        <v>80</v>
      </c>
    </row>
    <row r="161" spans="2:65" s="1" customFormat="1" ht="16.5" customHeight="1">
      <c r="B161" s="39"/>
      <c r="C161" s="217" t="s">
        <v>467</v>
      </c>
      <c r="D161" s="217" t="s">
        <v>142</v>
      </c>
      <c r="E161" s="218" t="s">
        <v>1004</v>
      </c>
      <c r="F161" s="219" t="s">
        <v>1005</v>
      </c>
      <c r="G161" s="220" t="s">
        <v>197</v>
      </c>
      <c r="H161" s="221">
        <v>4</v>
      </c>
      <c r="I161" s="222"/>
      <c r="J161" s="223">
        <f>ROUND(I161*H161,2)</f>
        <v>0</v>
      </c>
      <c r="K161" s="219" t="s">
        <v>19</v>
      </c>
      <c r="L161" s="44"/>
      <c r="M161" s="224" t="s">
        <v>19</v>
      </c>
      <c r="N161" s="225" t="s">
        <v>43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146</v>
      </c>
      <c r="AT161" s="18" t="s">
        <v>142</v>
      </c>
      <c r="AU161" s="18" t="s">
        <v>80</v>
      </c>
      <c r="AY161" s="18" t="s">
        <v>139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80</v>
      </c>
      <c r="BK161" s="228">
        <f>ROUND(I161*H161,2)</f>
        <v>0</v>
      </c>
      <c r="BL161" s="18" t="s">
        <v>146</v>
      </c>
      <c r="BM161" s="18" t="s">
        <v>1006</v>
      </c>
    </row>
    <row r="162" spans="2:47" s="1" customFormat="1" ht="12">
      <c r="B162" s="39"/>
      <c r="C162" s="40"/>
      <c r="D162" s="229" t="s">
        <v>148</v>
      </c>
      <c r="E162" s="40"/>
      <c r="F162" s="230" t="s">
        <v>1005</v>
      </c>
      <c r="G162" s="40"/>
      <c r="H162" s="40"/>
      <c r="I162" s="143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148</v>
      </c>
      <c r="AU162" s="18" t="s">
        <v>80</v>
      </c>
    </row>
    <row r="163" spans="2:65" s="1" customFormat="1" ht="16.5" customHeight="1">
      <c r="B163" s="39"/>
      <c r="C163" s="217" t="s">
        <v>479</v>
      </c>
      <c r="D163" s="217" t="s">
        <v>142</v>
      </c>
      <c r="E163" s="218" t="s">
        <v>1007</v>
      </c>
      <c r="F163" s="219" t="s">
        <v>1008</v>
      </c>
      <c r="G163" s="220" t="s">
        <v>273</v>
      </c>
      <c r="H163" s="221">
        <v>3.8</v>
      </c>
      <c r="I163" s="222"/>
      <c r="J163" s="223">
        <f>ROUND(I163*H163,2)</f>
        <v>0</v>
      </c>
      <c r="K163" s="219" t="s">
        <v>19</v>
      </c>
      <c r="L163" s="44"/>
      <c r="M163" s="224" t="s">
        <v>19</v>
      </c>
      <c r="N163" s="225" t="s">
        <v>43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146</v>
      </c>
      <c r="AT163" s="18" t="s">
        <v>142</v>
      </c>
      <c r="AU163" s="18" t="s">
        <v>80</v>
      </c>
      <c r="AY163" s="18" t="s">
        <v>139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80</v>
      </c>
      <c r="BK163" s="228">
        <f>ROUND(I163*H163,2)</f>
        <v>0</v>
      </c>
      <c r="BL163" s="18" t="s">
        <v>146</v>
      </c>
      <c r="BM163" s="18" t="s">
        <v>1009</v>
      </c>
    </row>
    <row r="164" spans="2:47" s="1" customFormat="1" ht="12">
      <c r="B164" s="39"/>
      <c r="C164" s="40"/>
      <c r="D164" s="229" t="s">
        <v>148</v>
      </c>
      <c r="E164" s="40"/>
      <c r="F164" s="230" t="s">
        <v>1008</v>
      </c>
      <c r="G164" s="40"/>
      <c r="H164" s="40"/>
      <c r="I164" s="143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148</v>
      </c>
      <c r="AU164" s="18" t="s">
        <v>80</v>
      </c>
    </row>
    <row r="165" spans="2:47" s="1" customFormat="1" ht="12">
      <c r="B165" s="39"/>
      <c r="C165" s="40"/>
      <c r="D165" s="229" t="s">
        <v>472</v>
      </c>
      <c r="E165" s="40"/>
      <c r="F165" s="291" t="s">
        <v>1010</v>
      </c>
      <c r="G165" s="40"/>
      <c r="H165" s="40"/>
      <c r="I165" s="143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472</v>
      </c>
      <c r="AU165" s="18" t="s">
        <v>80</v>
      </c>
    </row>
    <row r="166" spans="2:65" s="1" customFormat="1" ht="16.5" customHeight="1">
      <c r="B166" s="39"/>
      <c r="C166" s="217" t="s">
        <v>486</v>
      </c>
      <c r="D166" s="217" t="s">
        <v>142</v>
      </c>
      <c r="E166" s="218" t="s">
        <v>1011</v>
      </c>
      <c r="F166" s="219" t="s">
        <v>1012</v>
      </c>
      <c r="G166" s="220" t="s">
        <v>273</v>
      </c>
      <c r="H166" s="221">
        <v>2.3</v>
      </c>
      <c r="I166" s="222"/>
      <c r="J166" s="223">
        <f>ROUND(I166*H166,2)</f>
        <v>0</v>
      </c>
      <c r="K166" s="219" t="s">
        <v>19</v>
      </c>
      <c r="L166" s="44"/>
      <c r="M166" s="224" t="s">
        <v>19</v>
      </c>
      <c r="N166" s="225" t="s">
        <v>43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146</v>
      </c>
      <c r="AT166" s="18" t="s">
        <v>142</v>
      </c>
      <c r="AU166" s="18" t="s">
        <v>80</v>
      </c>
      <c r="AY166" s="18" t="s">
        <v>139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80</v>
      </c>
      <c r="BK166" s="228">
        <f>ROUND(I166*H166,2)</f>
        <v>0</v>
      </c>
      <c r="BL166" s="18" t="s">
        <v>146</v>
      </c>
      <c r="BM166" s="18" t="s">
        <v>1013</v>
      </c>
    </row>
    <row r="167" spans="2:47" s="1" customFormat="1" ht="12">
      <c r="B167" s="39"/>
      <c r="C167" s="40"/>
      <c r="D167" s="229" t="s">
        <v>148</v>
      </c>
      <c r="E167" s="40"/>
      <c r="F167" s="230" t="s">
        <v>1012</v>
      </c>
      <c r="G167" s="40"/>
      <c r="H167" s="40"/>
      <c r="I167" s="143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148</v>
      </c>
      <c r="AU167" s="18" t="s">
        <v>80</v>
      </c>
    </row>
    <row r="168" spans="2:47" s="1" customFormat="1" ht="12">
      <c r="B168" s="39"/>
      <c r="C168" s="40"/>
      <c r="D168" s="229" t="s">
        <v>472</v>
      </c>
      <c r="E168" s="40"/>
      <c r="F168" s="291" t="s">
        <v>1014</v>
      </c>
      <c r="G168" s="40"/>
      <c r="H168" s="40"/>
      <c r="I168" s="143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472</v>
      </c>
      <c r="AU168" s="18" t="s">
        <v>80</v>
      </c>
    </row>
    <row r="169" spans="2:65" s="1" customFormat="1" ht="16.5" customHeight="1">
      <c r="B169" s="39"/>
      <c r="C169" s="217" t="s">
        <v>492</v>
      </c>
      <c r="D169" s="217" t="s">
        <v>142</v>
      </c>
      <c r="E169" s="218" t="s">
        <v>1015</v>
      </c>
      <c r="F169" s="219" t="s">
        <v>1016</v>
      </c>
      <c r="G169" s="220" t="s">
        <v>258</v>
      </c>
      <c r="H169" s="221">
        <v>1.95</v>
      </c>
      <c r="I169" s="222"/>
      <c r="J169" s="223">
        <f>ROUND(I169*H169,2)</f>
        <v>0</v>
      </c>
      <c r="K169" s="219" t="s">
        <v>19</v>
      </c>
      <c r="L169" s="44"/>
      <c r="M169" s="224" t="s">
        <v>19</v>
      </c>
      <c r="N169" s="225" t="s">
        <v>43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18" t="s">
        <v>146</v>
      </c>
      <c r="AT169" s="18" t="s">
        <v>142</v>
      </c>
      <c r="AU169" s="18" t="s">
        <v>80</v>
      </c>
      <c r="AY169" s="18" t="s">
        <v>139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80</v>
      </c>
      <c r="BK169" s="228">
        <f>ROUND(I169*H169,2)</f>
        <v>0</v>
      </c>
      <c r="BL169" s="18" t="s">
        <v>146</v>
      </c>
      <c r="BM169" s="18" t="s">
        <v>1017</v>
      </c>
    </row>
    <row r="170" spans="2:47" s="1" customFormat="1" ht="12">
      <c r="B170" s="39"/>
      <c r="C170" s="40"/>
      <c r="D170" s="229" t="s">
        <v>148</v>
      </c>
      <c r="E170" s="40"/>
      <c r="F170" s="230" t="s">
        <v>1016</v>
      </c>
      <c r="G170" s="40"/>
      <c r="H170" s="40"/>
      <c r="I170" s="143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148</v>
      </c>
      <c r="AU170" s="18" t="s">
        <v>80</v>
      </c>
    </row>
    <row r="171" spans="2:47" s="1" customFormat="1" ht="12">
      <c r="B171" s="39"/>
      <c r="C171" s="40"/>
      <c r="D171" s="229" t="s">
        <v>472</v>
      </c>
      <c r="E171" s="40"/>
      <c r="F171" s="291" t="s">
        <v>1018</v>
      </c>
      <c r="G171" s="40"/>
      <c r="H171" s="40"/>
      <c r="I171" s="143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472</v>
      </c>
      <c r="AU171" s="18" t="s">
        <v>80</v>
      </c>
    </row>
    <row r="172" spans="2:65" s="1" customFormat="1" ht="16.5" customHeight="1">
      <c r="B172" s="39"/>
      <c r="C172" s="249" t="s">
        <v>496</v>
      </c>
      <c r="D172" s="249" t="s">
        <v>145</v>
      </c>
      <c r="E172" s="250" t="s">
        <v>1019</v>
      </c>
      <c r="F172" s="251" t="s">
        <v>1020</v>
      </c>
      <c r="G172" s="252" t="s">
        <v>258</v>
      </c>
      <c r="H172" s="253">
        <v>13.2</v>
      </c>
      <c r="I172" s="254"/>
      <c r="J172" s="255">
        <f>ROUND(I172*H172,2)</f>
        <v>0</v>
      </c>
      <c r="K172" s="251" t="s">
        <v>19</v>
      </c>
      <c r="L172" s="256"/>
      <c r="M172" s="257" t="s">
        <v>19</v>
      </c>
      <c r="N172" s="258" t="s">
        <v>43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140</v>
      </c>
      <c r="AT172" s="18" t="s">
        <v>145</v>
      </c>
      <c r="AU172" s="18" t="s">
        <v>80</v>
      </c>
      <c r="AY172" s="18" t="s">
        <v>139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80</v>
      </c>
      <c r="BK172" s="228">
        <f>ROUND(I172*H172,2)</f>
        <v>0</v>
      </c>
      <c r="BL172" s="18" t="s">
        <v>146</v>
      </c>
      <c r="BM172" s="18" t="s">
        <v>1021</v>
      </c>
    </row>
    <row r="173" spans="2:47" s="1" customFormat="1" ht="12">
      <c r="B173" s="39"/>
      <c r="C173" s="40"/>
      <c r="D173" s="229" t="s">
        <v>148</v>
      </c>
      <c r="E173" s="40"/>
      <c r="F173" s="230" t="s">
        <v>1020</v>
      </c>
      <c r="G173" s="40"/>
      <c r="H173" s="40"/>
      <c r="I173" s="143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148</v>
      </c>
      <c r="AU173" s="18" t="s">
        <v>80</v>
      </c>
    </row>
    <row r="174" spans="2:47" s="1" customFormat="1" ht="12">
      <c r="B174" s="39"/>
      <c r="C174" s="40"/>
      <c r="D174" s="229" t="s">
        <v>472</v>
      </c>
      <c r="E174" s="40"/>
      <c r="F174" s="291" t="s">
        <v>1022</v>
      </c>
      <c r="G174" s="40"/>
      <c r="H174" s="40"/>
      <c r="I174" s="143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472</v>
      </c>
      <c r="AU174" s="18" t="s">
        <v>80</v>
      </c>
    </row>
    <row r="175" spans="2:65" s="1" customFormat="1" ht="16.5" customHeight="1">
      <c r="B175" s="39"/>
      <c r="C175" s="249" t="s">
        <v>785</v>
      </c>
      <c r="D175" s="249" t="s">
        <v>145</v>
      </c>
      <c r="E175" s="250" t="s">
        <v>1023</v>
      </c>
      <c r="F175" s="251" t="s">
        <v>1020</v>
      </c>
      <c r="G175" s="252" t="s">
        <v>258</v>
      </c>
      <c r="H175" s="253">
        <v>31.2</v>
      </c>
      <c r="I175" s="254"/>
      <c r="J175" s="255">
        <f>ROUND(I175*H175,2)</f>
        <v>0</v>
      </c>
      <c r="K175" s="251" t="s">
        <v>19</v>
      </c>
      <c r="L175" s="256"/>
      <c r="M175" s="257" t="s">
        <v>19</v>
      </c>
      <c r="N175" s="258" t="s">
        <v>43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140</v>
      </c>
      <c r="AT175" s="18" t="s">
        <v>145</v>
      </c>
      <c r="AU175" s="18" t="s">
        <v>80</v>
      </c>
      <c r="AY175" s="18" t="s">
        <v>139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80</v>
      </c>
      <c r="BK175" s="228">
        <f>ROUND(I175*H175,2)</f>
        <v>0</v>
      </c>
      <c r="BL175" s="18" t="s">
        <v>146</v>
      </c>
      <c r="BM175" s="18" t="s">
        <v>1024</v>
      </c>
    </row>
    <row r="176" spans="2:47" s="1" customFormat="1" ht="12">
      <c r="B176" s="39"/>
      <c r="C176" s="40"/>
      <c r="D176" s="229" t="s">
        <v>148</v>
      </c>
      <c r="E176" s="40"/>
      <c r="F176" s="230" t="s">
        <v>1025</v>
      </c>
      <c r="G176" s="40"/>
      <c r="H176" s="40"/>
      <c r="I176" s="143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148</v>
      </c>
      <c r="AU176" s="18" t="s">
        <v>80</v>
      </c>
    </row>
    <row r="177" spans="2:47" s="1" customFormat="1" ht="12">
      <c r="B177" s="39"/>
      <c r="C177" s="40"/>
      <c r="D177" s="229" t="s">
        <v>472</v>
      </c>
      <c r="E177" s="40"/>
      <c r="F177" s="291" t="s">
        <v>1026</v>
      </c>
      <c r="G177" s="40"/>
      <c r="H177" s="40"/>
      <c r="I177" s="143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472</v>
      </c>
      <c r="AU177" s="18" t="s">
        <v>80</v>
      </c>
    </row>
    <row r="178" spans="2:65" s="1" customFormat="1" ht="16.5" customHeight="1">
      <c r="B178" s="39"/>
      <c r="C178" s="249" t="s">
        <v>790</v>
      </c>
      <c r="D178" s="249" t="s">
        <v>145</v>
      </c>
      <c r="E178" s="250" t="s">
        <v>1027</v>
      </c>
      <c r="F178" s="251" t="s">
        <v>1028</v>
      </c>
      <c r="G178" s="252" t="s">
        <v>197</v>
      </c>
      <c r="H178" s="253">
        <v>4</v>
      </c>
      <c r="I178" s="254"/>
      <c r="J178" s="255">
        <f>ROUND(I178*H178,2)</f>
        <v>0</v>
      </c>
      <c r="K178" s="251" t="s">
        <v>19</v>
      </c>
      <c r="L178" s="256"/>
      <c r="M178" s="257" t="s">
        <v>19</v>
      </c>
      <c r="N178" s="258" t="s">
        <v>43</v>
      </c>
      <c r="O178" s="8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18" t="s">
        <v>140</v>
      </c>
      <c r="AT178" s="18" t="s">
        <v>145</v>
      </c>
      <c r="AU178" s="18" t="s">
        <v>80</v>
      </c>
      <c r="AY178" s="18" t="s">
        <v>139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80</v>
      </c>
      <c r="BK178" s="228">
        <f>ROUND(I178*H178,2)</f>
        <v>0</v>
      </c>
      <c r="BL178" s="18" t="s">
        <v>146</v>
      </c>
      <c r="BM178" s="18" t="s">
        <v>1029</v>
      </c>
    </row>
    <row r="179" spans="2:47" s="1" customFormat="1" ht="12">
      <c r="B179" s="39"/>
      <c r="C179" s="40"/>
      <c r="D179" s="229" t="s">
        <v>148</v>
      </c>
      <c r="E179" s="40"/>
      <c r="F179" s="230" t="s">
        <v>1028</v>
      </c>
      <c r="G179" s="40"/>
      <c r="H179" s="40"/>
      <c r="I179" s="143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148</v>
      </c>
      <c r="AU179" s="18" t="s">
        <v>80</v>
      </c>
    </row>
    <row r="180" spans="2:65" s="1" customFormat="1" ht="16.5" customHeight="1">
      <c r="B180" s="39"/>
      <c r="C180" s="249" t="s">
        <v>374</v>
      </c>
      <c r="D180" s="249" t="s">
        <v>145</v>
      </c>
      <c r="E180" s="250" t="s">
        <v>1030</v>
      </c>
      <c r="F180" s="251" t="s">
        <v>1031</v>
      </c>
      <c r="G180" s="252" t="s">
        <v>258</v>
      </c>
      <c r="H180" s="253">
        <v>0.5</v>
      </c>
      <c r="I180" s="254"/>
      <c r="J180" s="255">
        <f>ROUND(I180*H180,2)</f>
        <v>0</v>
      </c>
      <c r="K180" s="251" t="s">
        <v>19</v>
      </c>
      <c r="L180" s="256"/>
      <c r="M180" s="257" t="s">
        <v>19</v>
      </c>
      <c r="N180" s="258" t="s">
        <v>43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140</v>
      </c>
      <c r="AT180" s="18" t="s">
        <v>145</v>
      </c>
      <c r="AU180" s="18" t="s">
        <v>80</v>
      </c>
      <c r="AY180" s="18" t="s">
        <v>139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80</v>
      </c>
      <c r="BK180" s="228">
        <f>ROUND(I180*H180,2)</f>
        <v>0</v>
      </c>
      <c r="BL180" s="18" t="s">
        <v>146</v>
      </c>
      <c r="BM180" s="18" t="s">
        <v>1032</v>
      </c>
    </row>
    <row r="181" spans="2:47" s="1" customFormat="1" ht="12">
      <c r="B181" s="39"/>
      <c r="C181" s="40"/>
      <c r="D181" s="229" t="s">
        <v>148</v>
      </c>
      <c r="E181" s="40"/>
      <c r="F181" s="230" t="s">
        <v>1031</v>
      </c>
      <c r="G181" s="40"/>
      <c r="H181" s="40"/>
      <c r="I181" s="143"/>
      <c r="J181" s="40"/>
      <c r="K181" s="40"/>
      <c r="L181" s="44"/>
      <c r="M181" s="231"/>
      <c r="N181" s="80"/>
      <c r="O181" s="80"/>
      <c r="P181" s="80"/>
      <c r="Q181" s="80"/>
      <c r="R181" s="80"/>
      <c r="S181" s="80"/>
      <c r="T181" s="81"/>
      <c r="AT181" s="18" t="s">
        <v>148</v>
      </c>
      <c r="AU181" s="18" t="s">
        <v>80</v>
      </c>
    </row>
    <row r="182" spans="2:47" s="1" customFormat="1" ht="12">
      <c r="B182" s="39"/>
      <c r="C182" s="40"/>
      <c r="D182" s="229" t="s">
        <v>472</v>
      </c>
      <c r="E182" s="40"/>
      <c r="F182" s="291" t="s">
        <v>1033</v>
      </c>
      <c r="G182" s="40"/>
      <c r="H182" s="40"/>
      <c r="I182" s="143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472</v>
      </c>
      <c r="AU182" s="18" t="s">
        <v>80</v>
      </c>
    </row>
    <row r="183" spans="2:65" s="1" customFormat="1" ht="16.5" customHeight="1">
      <c r="B183" s="39"/>
      <c r="C183" s="249" t="s">
        <v>799</v>
      </c>
      <c r="D183" s="249" t="s">
        <v>145</v>
      </c>
      <c r="E183" s="250" t="s">
        <v>1034</v>
      </c>
      <c r="F183" s="251" t="s">
        <v>1035</v>
      </c>
      <c r="G183" s="252" t="s">
        <v>197</v>
      </c>
      <c r="H183" s="253">
        <v>4</v>
      </c>
      <c r="I183" s="254"/>
      <c r="J183" s="255">
        <f>ROUND(I183*H183,2)</f>
        <v>0</v>
      </c>
      <c r="K183" s="251" t="s">
        <v>19</v>
      </c>
      <c r="L183" s="256"/>
      <c r="M183" s="257" t="s">
        <v>19</v>
      </c>
      <c r="N183" s="258" t="s">
        <v>43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140</v>
      </c>
      <c r="AT183" s="18" t="s">
        <v>145</v>
      </c>
      <c r="AU183" s="18" t="s">
        <v>80</v>
      </c>
      <c r="AY183" s="18" t="s">
        <v>139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80</v>
      </c>
      <c r="BK183" s="228">
        <f>ROUND(I183*H183,2)</f>
        <v>0</v>
      </c>
      <c r="BL183" s="18" t="s">
        <v>146</v>
      </c>
      <c r="BM183" s="18" t="s">
        <v>1036</v>
      </c>
    </row>
    <row r="184" spans="2:47" s="1" customFormat="1" ht="12">
      <c r="B184" s="39"/>
      <c r="C184" s="40"/>
      <c r="D184" s="229" t="s">
        <v>148</v>
      </c>
      <c r="E184" s="40"/>
      <c r="F184" s="230" t="s">
        <v>1035</v>
      </c>
      <c r="G184" s="40"/>
      <c r="H184" s="40"/>
      <c r="I184" s="143"/>
      <c r="J184" s="40"/>
      <c r="K184" s="40"/>
      <c r="L184" s="44"/>
      <c r="M184" s="231"/>
      <c r="N184" s="80"/>
      <c r="O184" s="80"/>
      <c r="P184" s="80"/>
      <c r="Q184" s="80"/>
      <c r="R184" s="80"/>
      <c r="S184" s="80"/>
      <c r="T184" s="81"/>
      <c r="AT184" s="18" t="s">
        <v>148</v>
      </c>
      <c r="AU184" s="18" t="s">
        <v>80</v>
      </c>
    </row>
    <row r="185" spans="2:65" s="1" customFormat="1" ht="16.5" customHeight="1">
      <c r="B185" s="39"/>
      <c r="C185" s="249" t="s">
        <v>803</v>
      </c>
      <c r="D185" s="249" t="s">
        <v>145</v>
      </c>
      <c r="E185" s="250" t="s">
        <v>1037</v>
      </c>
      <c r="F185" s="251" t="s">
        <v>1038</v>
      </c>
      <c r="G185" s="252" t="s">
        <v>965</v>
      </c>
      <c r="H185" s="253">
        <v>20</v>
      </c>
      <c r="I185" s="254"/>
      <c r="J185" s="255">
        <f>ROUND(I185*H185,2)</f>
        <v>0</v>
      </c>
      <c r="K185" s="251" t="s">
        <v>19</v>
      </c>
      <c r="L185" s="256"/>
      <c r="M185" s="257" t="s">
        <v>19</v>
      </c>
      <c r="N185" s="258" t="s">
        <v>43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140</v>
      </c>
      <c r="AT185" s="18" t="s">
        <v>145</v>
      </c>
      <c r="AU185" s="18" t="s">
        <v>80</v>
      </c>
      <c r="AY185" s="18" t="s">
        <v>139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80</v>
      </c>
      <c r="BK185" s="228">
        <f>ROUND(I185*H185,2)</f>
        <v>0</v>
      </c>
      <c r="BL185" s="18" t="s">
        <v>146</v>
      </c>
      <c r="BM185" s="18" t="s">
        <v>1039</v>
      </c>
    </row>
    <row r="186" spans="2:47" s="1" customFormat="1" ht="12">
      <c r="B186" s="39"/>
      <c r="C186" s="40"/>
      <c r="D186" s="229" t="s">
        <v>148</v>
      </c>
      <c r="E186" s="40"/>
      <c r="F186" s="230" t="s">
        <v>1038</v>
      </c>
      <c r="G186" s="40"/>
      <c r="H186" s="40"/>
      <c r="I186" s="143"/>
      <c r="J186" s="40"/>
      <c r="K186" s="40"/>
      <c r="L186" s="44"/>
      <c r="M186" s="231"/>
      <c r="N186" s="80"/>
      <c r="O186" s="80"/>
      <c r="P186" s="80"/>
      <c r="Q186" s="80"/>
      <c r="R186" s="80"/>
      <c r="S186" s="80"/>
      <c r="T186" s="81"/>
      <c r="AT186" s="18" t="s">
        <v>148</v>
      </c>
      <c r="AU186" s="18" t="s">
        <v>80</v>
      </c>
    </row>
    <row r="187" spans="2:47" s="1" customFormat="1" ht="12">
      <c r="B187" s="39"/>
      <c r="C187" s="40"/>
      <c r="D187" s="229" t="s">
        <v>472</v>
      </c>
      <c r="E187" s="40"/>
      <c r="F187" s="291" t="s">
        <v>1040</v>
      </c>
      <c r="G187" s="40"/>
      <c r="H187" s="40"/>
      <c r="I187" s="143"/>
      <c r="J187" s="40"/>
      <c r="K187" s="40"/>
      <c r="L187" s="44"/>
      <c r="M187" s="231"/>
      <c r="N187" s="80"/>
      <c r="O187" s="80"/>
      <c r="P187" s="80"/>
      <c r="Q187" s="80"/>
      <c r="R187" s="80"/>
      <c r="S187" s="80"/>
      <c r="T187" s="81"/>
      <c r="AT187" s="18" t="s">
        <v>472</v>
      </c>
      <c r="AU187" s="18" t="s">
        <v>80</v>
      </c>
    </row>
    <row r="188" spans="2:65" s="1" customFormat="1" ht="16.5" customHeight="1">
      <c r="B188" s="39"/>
      <c r="C188" s="249" t="s">
        <v>807</v>
      </c>
      <c r="D188" s="249" t="s">
        <v>145</v>
      </c>
      <c r="E188" s="250" t="s">
        <v>1041</v>
      </c>
      <c r="F188" s="251" t="s">
        <v>1042</v>
      </c>
      <c r="G188" s="252" t="s">
        <v>197</v>
      </c>
      <c r="H188" s="253">
        <v>4</v>
      </c>
      <c r="I188" s="254"/>
      <c r="J188" s="255">
        <f>ROUND(I188*H188,2)</f>
        <v>0</v>
      </c>
      <c r="K188" s="251" t="s">
        <v>19</v>
      </c>
      <c r="L188" s="256"/>
      <c r="M188" s="257" t="s">
        <v>19</v>
      </c>
      <c r="N188" s="258" t="s">
        <v>43</v>
      </c>
      <c r="O188" s="8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18" t="s">
        <v>140</v>
      </c>
      <c r="AT188" s="18" t="s">
        <v>145</v>
      </c>
      <c r="AU188" s="18" t="s">
        <v>80</v>
      </c>
      <c r="AY188" s="18" t="s">
        <v>139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80</v>
      </c>
      <c r="BK188" s="228">
        <f>ROUND(I188*H188,2)</f>
        <v>0</v>
      </c>
      <c r="BL188" s="18" t="s">
        <v>146</v>
      </c>
      <c r="BM188" s="18" t="s">
        <v>1043</v>
      </c>
    </row>
    <row r="189" spans="2:47" s="1" customFormat="1" ht="12">
      <c r="B189" s="39"/>
      <c r="C189" s="40"/>
      <c r="D189" s="229" t="s">
        <v>148</v>
      </c>
      <c r="E189" s="40"/>
      <c r="F189" s="230" t="s">
        <v>1042</v>
      </c>
      <c r="G189" s="40"/>
      <c r="H189" s="40"/>
      <c r="I189" s="143"/>
      <c r="J189" s="40"/>
      <c r="K189" s="40"/>
      <c r="L189" s="44"/>
      <c r="M189" s="231"/>
      <c r="N189" s="80"/>
      <c r="O189" s="80"/>
      <c r="P189" s="80"/>
      <c r="Q189" s="80"/>
      <c r="R189" s="80"/>
      <c r="S189" s="80"/>
      <c r="T189" s="81"/>
      <c r="AT189" s="18" t="s">
        <v>148</v>
      </c>
      <c r="AU189" s="18" t="s">
        <v>80</v>
      </c>
    </row>
    <row r="190" spans="2:47" s="1" customFormat="1" ht="12">
      <c r="B190" s="39"/>
      <c r="C190" s="40"/>
      <c r="D190" s="229" t="s">
        <v>472</v>
      </c>
      <c r="E190" s="40"/>
      <c r="F190" s="291" t="s">
        <v>1044</v>
      </c>
      <c r="G190" s="40"/>
      <c r="H190" s="40"/>
      <c r="I190" s="143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472</v>
      </c>
      <c r="AU190" s="18" t="s">
        <v>80</v>
      </c>
    </row>
    <row r="191" spans="2:65" s="1" customFormat="1" ht="16.5" customHeight="1">
      <c r="B191" s="39"/>
      <c r="C191" s="249" t="s">
        <v>812</v>
      </c>
      <c r="D191" s="249" t="s">
        <v>145</v>
      </c>
      <c r="E191" s="250" t="s">
        <v>1045</v>
      </c>
      <c r="F191" s="251" t="s">
        <v>1046</v>
      </c>
      <c r="G191" s="252" t="s">
        <v>197</v>
      </c>
      <c r="H191" s="253">
        <v>12</v>
      </c>
      <c r="I191" s="254"/>
      <c r="J191" s="255">
        <f>ROUND(I191*H191,2)</f>
        <v>0</v>
      </c>
      <c r="K191" s="251" t="s">
        <v>19</v>
      </c>
      <c r="L191" s="256"/>
      <c r="M191" s="257" t="s">
        <v>19</v>
      </c>
      <c r="N191" s="258" t="s">
        <v>43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140</v>
      </c>
      <c r="AT191" s="18" t="s">
        <v>145</v>
      </c>
      <c r="AU191" s="18" t="s">
        <v>80</v>
      </c>
      <c r="AY191" s="18" t="s">
        <v>139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80</v>
      </c>
      <c r="BK191" s="228">
        <f>ROUND(I191*H191,2)</f>
        <v>0</v>
      </c>
      <c r="BL191" s="18" t="s">
        <v>146</v>
      </c>
      <c r="BM191" s="18" t="s">
        <v>1047</v>
      </c>
    </row>
    <row r="192" spans="2:47" s="1" customFormat="1" ht="12">
      <c r="B192" s="39"/>
      <c r="C192" s="40"/>
      <c r="D192" s="229" t="s">
        <v>148</v>
      </c>
      <c r="E192" s="40"/>
      <c r="F192" s="230" t="s">
        <v>1046</v>
      </c>
      <c r="G192" s="40"/>
      <c r="H192" s="40"/>
      <c r="I192" s="143"/>
      <c r="J192" s="40"/>
      <c r="K192" s="40"/>
      <c r="L192" s="44"/>
      <c r="M192" s="231"/>
      <c r="N192" s="80"/>
      <c r="O192" s="80"/>
      <c r="P192" s="80"/>
      <c r="Q192" s="80"/>
      <c r="R192" s="80"/>
      <c r="S192" s="80"/>
      <c r="T192" s="81"/>
      <c r="AT192" s="18" t="s">
        <v>148</v>
      </c>
      <c r="AU192" s="18" t="s">
        <v>80</v>
      </c>
    </row>
    <row r="193" spans="2:65" s="1" customFormat="1" ht="16.5" customHeight="1">
      <c r="B193" s="39"/>
      <c r="C193" s="249" t="s">
        <v>816</v>
      </c>
      <c r="D193" s="249" t="s">
        <v>145</v>
      </c>
      <c r="E193" s="250" t="s">
        <v>1048</v>
      </c>
      <c r="F193" s="251" t="s">
        <v>1049</v>
      </c>
      <c r="G193" s="252" t="s">
        <v>972</v>
      </c>
      <c r="H193" s="253">
        <v>1</v>
      </c>
      <c r="I193" s="254"/>
      <c r="J193" s="255">
        <f>ROUND(I193*H193,2)</f>
        <v>0</v>
      </c>
      <c r="K193" s="251" t="s">
        <v>19</v>
      </c>
      <c r="L193" s="256"/>
      <c r="M193" s="257" t="s">
        <v>19</v>
      </c>
      <c r="N193" s="258" t="s">
        <v>43</v>
      </c>
      <c r="O193" s="8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18" t="s">
        <v>140</v>
      </c>
      <c r="AT193" s="18" t="s">
        <v>145</v>
      </c>
      <c r="AU193" s="18" t="s">
        <v>80</v>
      </c>
      <c r="AY193" s="18" t="s">
        <v>139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80</v>
      </c>
      <c r="BK193" s="228">
        <f>ROUND(I193*H193,2)</f>
        <v>0</v>
      </c>
      <c r="BL193" s="18" t="s">
        <v>146</v>
      </c>
      <c r="BM193" s="18" t="s">
        <v>1050</v>
      </c>
    </row>
    <row r="194" spans="2:47" s="1" customFormat="1" ht="12">
      <c r="B194" s="39"/>
      <c r="C194" s="40"/>
      <c r="D194" s="229" t="s">
        <v>148</v>
      </c>
      <c r="E194" s="40"/>
      <c r="F194" s="230" t="s">
        <v>1049</v>
      </c>
      <c r="G194" s="40"/>
      <c r="H194" s="40"/>
      <c r="I194" s="143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148</v>
      </c>
      <c r="AU194" s="18" t="s">
        <v>80</v>
      </c>
    </row>
    <row r="195" spans="2:47" s="1" customFormat="1" ht="12">
      <c r="B195" s="39"/>
      <c r="C195" s="40"/>
      <c r="D195" s="229" t="s">
        <v>472</v>
      </c>
      <c r="E195" s="40"/>
      <c r="F195" s="291" t="s">
        <v>974</v>
      </c>
      <c r="G195" s="40"/>
      <c r="H195" s="40"/>
      <c r="I195" s="143"/>
      <c r="J195" s="40"/>
      <c r="K195" s="40"/>
      <c r="L195" s="44"/>
      <c r="M195" s="231"/>
      <c r="N195" s="80"/>
      <c r="O195" s="80"/>
      <c r="P195" s="80"/>
      <c r="Q195" s="80"/>
      <c r="R195" s="80"/>
      <c r="S195" s="80"/>
      <c r="T195" s="81"/>
      <c r="AT195" s="18" t="s">
        <v>472</v>
      </c>
      <c r="AU195" s="18" t="s">
        <v>80</v>
      </c>
    </row>
    <row r="196" spans="2:65" s="1" customFormat="1" ht="16.5" customHeight="1">
      <c r="B196" s="39"/>
      <c r="C196" s="249" t="s">
        <v>821</v>
      </c>
      <c r="D196" s="249" t="s">
        <v>145</v>
      </c>
      <c r="E196" s="250" t="s">
        <v>975</v>
      </c>
      <c r="F196" s="251" t="s">
        <v>976</v>
      </c>
      <c r="G196" s="252" t="s">
        <v>258</v>
      </c>
      <c r="H196" s="253">
        <v>0.12</v>
      </c>
      <c r="I196" s="254"/>
      <c r="J196" s="255">
        <f>ROUND(I196*H196,2)</f>
        <v>0</v>
      </c>
      <c r="K196" s="251" t="s">
        <v>19</v>
      </c>
      <c r="L196" s="256"/>
      <c r="M196" s="257" t="s">
        <v>19</v>
      </c>
      <c r="N196" s="258" t="s">
        <v>43</v>
      </c>
      <c r="O196" s="8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8" t="s">
        <v>140</v>
      </c>
      <c r="AT196" s="18" t="s">
        <v>145</v>
      </c>
      <c r="AU196" s="18" t="s">
        <v>80</v>
      </c>
      <c r="AY196" s="18" t="s">
        <v>139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80</v>
      </c>
      <c r="BK196" s="228">
        <f>ROUND(I196*H196,2)</f>
        <v>0</v>
      </c>
      <c r="BL196" s="18" t="s">
        <v>146</v>
      </c>
      <c r="BM196" s="18" t="s">
        <v>1051</v>
      </c>
    </row>
    <row r="197" spans="2:47" s="1" customFormat="1" ht="12">
      <c r="B197" s="39"/>
      <c r="C197" s="40"/>
      <c r="D197" s="229" t="s">
        <v>148</v>
      </c>
      <c r="E197" s="40"/>
      <c r="F197" s="230" t="s">
        <v>976</v>
      </c>
      <c r="G197" s="40"/>
      <c r="H197" s="40"/>
      <c r="I197" s="143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148</v>
      </c>
      <c r="AU197" s="18" t="s">
        <v>80</v>
      </c>
    </row>
    <row r="198" spans="2:47" s="1" customFormat="1" ht="12">
      <c r="B198" s="39"/>
      <c r="C198" s="40"/>
      <c r="D198" s="229" t="s">
        <v>472</v>
      </c>
      <c r="E198" s="40"/>
      <c r="F198" s="291" t="s">
        <v>1014</v>
      </c>
      <c r="G198" s="40"/>
      <c r="H198" s="40"/>
      <c r="I198" s="143"/>
      <c r="J198" s="40"/>
      <c r="K198" s="40"/>
      <c r="L198" s="44"/>
      <c r="M198" s="231"/>
      <c r="N198" s="80"/>
      <c r="O198" s="80"/>
      <c r="P198" s="80"/>
      <c r="Q198" s="80"/>
      <c r="R198" s="80"/>
      <c r="S198" s="80"/>
      <c r="T198" s="81"/>
      <c r="AT198" s="18" t="s">
        <v>472</v>
      </c>
      <c r="AU198" s="18" t="s">
        <v>80</v>
      </c>
    </row>
    <row r="199" spans="2:65" s="1" customFormat="1" ht="16.5" customHeight="1">
      <c r="B199" s="39"/>
      <c r="C199" s="249" t="s">
        <v>825</v>
      </c>
      <c r="D199" s="249" t="s">
        <v>145</v>
      </c>
      <c r="E199" s="250" t="s">
        <v>1052</v>
      </c>
      <c r="F199" s="251" t="s">
        <v>1053</v>
      </c>
      <c r="G199" s="252" t="s">
        <v>258</v>
      </c>
      <c r="H199" s="253">
        <v>0.23</v>
      </c>
      <c r="I199" s="254"/>
      <c r="J199" s="255">
        <f>ROUND(I199*H199,2)</f>
        <v>0</v>
      </c>
      <c r="K199" s="251" t="s">
        <v>19</v>
      </c>
      <c r="L199" s="256"/>
      <c r="M199" s="257" t="s">
        <v>19</v>
      </c>
      <c r="N199" s="258" t="s">
        <v>43</v>
      </c>
      <c r="O199" s="8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18" t="s">
        <v>140</v>
      </c>
      <c r="AT199" s="18" t="s">
        <v>145</v>
      </c>
      <c r="AU199" s="18" t="s">
        <v>80</v>
      </c>
      <c r="AY199" s="18" t="s">
        <v>139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80</v>
      </c>
      <c r="BK199" s="228">
        <f>ROUND(I199*H199,2)</f>
        <v>0</v>
      </c>
      <c r="BL199" s="18" t="s">
        <v>146</v>
      </c>
      <c r="BM199" s="18" t="s">
        <v>1054</v>
      </c>
    </row>
    <row r="200" spans="2:47" s="1" customFormat="1" ht="12">
      <c r="B200" s="39"/>
      <c r="C200" s="40"/>
      <c r="D200" s="229" t="s">
        <v>148</v>
      </c>
      <c r="E200" s="40"/>
      <c r="F200" s="230" t="s">
        <v>1053</v>
      </c>
      <c r="G200" s="40"/>
      <c r="H200" s="40"/>
      <c r="I200" s="143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148</v>
      </c>
      <c r="AU200" s="18" t="s">
        <v>80</v>
      </c>
    </row>
    <row r="201" spans="2:47" s="1" customFormat="1" ht="12">
      <c r="B201" s="39"/>
      <c r="C201" s="40"/>
      <c r="D201" s="229" t="s">
        <v>472</v>
      </c>
      <c r="E201" s="40"/>
      <c r="F201" s="291" t="s">
        <v>1010</v>
      </c>
      <c r="G201" s="40"/>
      <c r="H201" s="40"/>
      <c r="I201" s="143"/>
      <c r="J201" s="40"/>
      <c r="K201" s="40"/>
      <c r="L201" s="44"/>
      <c r="M201" s="231"/>
      <c r="N201" s="80"/>
      <c r="O201" s="80"/>
      <c r="P201" s="80"/>
      <c r="Q201" s="80"/>
      <c r="R201" s="80"/>
      <c r="S201" s="80"/>
      <c r="T201" s="81"/>
      <c r="AT201" s="18" t="s">
        <v>472</v>
      </c>
      <c r="AU201" s="18" t="s">
        <v>80</v>
      </c>
    </row>
    <row r="202" spans="2:65" s="1" customFormat="1" ht="16.5" customHeight="1">
      <c r="B202" s="39"/>
      <c r="C202" s="249" t="s">
        <v>829</v>
      </c>
      <c r="D202" s="249" t="s">
        <v>145</v>
      </c>
      <c r="E202" s="250" t="s">
        <v>978</v>
      </c>
      <c r="F202" s="251" t="s">
        <v>979</v>
      </c>
      <c r="G202" s="252" t="s">
        <v>258</v>
      </c>
      <c r="H202" s="253">
        <v>1.95</v>
      </c>
      <c r="I202" s="254"/>
      <c r="J202" s="255">
        <f>ROUND(I202*H202,2)</f>
        <v>0</v>
      </c>
      <c r="K202" s="251" t="s">
        <v>19</v>
      </c>
      <c r="L202" s="256"/>
      <c r="M202" s="257" t="s">
        <v>19</v>
      </c>
      <c r="N202" s="258" t="s">
        <v>43</v>
      </c>
      <c r="O202" s="8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18" t="s">
        <v>140</v>
      </c>
      <c r="AT202" s="18" t="s">
        <v>145</v>
      </c>
      <c r="AU202" s="18" t="s">
        <v>80</v>
      </c>
      <c r="AY202" s="18" t="s">
        <v>139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80</v>
      </c>
      <c r="BK202" s="228">
        <f>ROUND(I202*H202,2)</f>
        <v>0</v>
      </c>
      <c r="BL202" s="18" t="s">
        <v>146</v>
      </c>
      <c r="BM202" s="18" t="s">
        <v>1055</v>
      </c>
    </row>
    <row r="203" spans="2:47" s="1" customFormat="1" ht="12">
      <c r="B203" s="39"/>
      <c r="C203" s="40"/>
      <c r="D203" s="229" t="s">
        <v>148</v>
      </c>
      <c r="E203" s="40"/>
      <c r="F203" s="230" t="s">
        <v>979</v>
      </c>
      <c r="G203" s="40"/>
      <c r="H203" s="40"/>
      <c r="I203" s="143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148</v>
      </c>
      <c r="AU203" s="18" t="s">
        <v>80</v>
      </c>
    </row>
    <row r="204" spans="2:47" s="1" customFormat="1" ht="12">
      <c r="B204" s="39"/>
      <c r="C204" s="40"/>
      <c r="D204" s="229" t="s">
        <v>472</v>
      </c>
      <c r="E204" s="40"/>
      <c r="F204" s="291" t="s">
        <v>1018</v>
      </c>
      <c r="G204" s="40"/>
      <c r="H204" s="40"/>
      <c r="I204" s="143"/>
      <c r="J204" s="40"/>
      <c r="K204" s="40"/>
      <c r="L204" s="44"/>
      <c r="M204" s="231"/>
      <c r="N204" s="80"/>
      <c r="O204" s="80"/>
      <c r="P204" s="80"/>
      <c r="Q204" s="80"/>
      <c r="R204" s="80"/>
      <c r="S204" s="80"/>
      <c r="T204" s="81"/>
      <c r="AT204" s="18" t="s">
        <v>472</v>
      </c>
      <c r="AU204" s="18" t="s">
        <v>80</v>
      </c>
    </row>
    <row r="205" spans="2:65" s="1" customFormat="1" ht="16.5" customHeight="1">
      <c r="B205" s="39"/>
      <c r="C205" s="217" t="s">
        <v>833</v>
      </c>
      <c r="D205" s="217" t="s">
        <v>142</v>
      </c>
      <c r="E205" s="218" t="s">
        <v>1056</v>
      </c>
      <c r="F205" s="219" t="s">
        <v>1057</v>
      </c>
      <c r="G205" s="220" t="s">
        <v>197</v>
      </c>
      <c r="H205" s="221">
        <v>4</v>
      </c>
      <c r="I205" s="222"/>
      <c r="J205" s="223">
        <f>ROUND(I205*H205,2)</f>
        <v>0</v>
      </c>
      <c r="K205" s="219" t="s">
        <v>19</v>
      </c>
      <c r="L205" s="44"/>
      <c r="M205" s="224" t="s">
        <v>19</v>
      </c>
      <c r="N205" s="225" t="s">
        <v>43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146</v>
      </c>
      <c r="AT205" s="18" t="s">
        <v>142</v>
      </c>
      <c r="AU205" s="18" t="s">
        <v>80</v>
      </c>
      <c r="AY205" s="18" t="s">
        <v>139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80</v>
      </c>
      <c r="BK205" s="228">
        <f>ROUND(I205*H205,2)</f>
        <v>0</v>
      </c>
      <c r="BL205" s="18" t="s">
        <v>146</v>
      </c>
      <c r="BM205" s="18" t="s">
        <v>1058</v>
      </c>
    </row>
    <row r="206" spans="2:47" s="1" customFormat="1" ht="12">
      <c r="B206" s="39"/>
      <c r="C206" s="40"/>
      <c r="D206" s="229" t="s">
        <v>148</v>
      </c>
      <c r="E206" s="40"/>
      <c r="F206" s="230" t="s">
        <v>1057</v>
      </c>
      <c r="G206" s="40"/>
      <c r="H206" s="40"/>
      <c r="I206" s="143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148</v>
      </c>
      <c r="AU206" s="18" t="s">
        <v>80</v>
      </c>
    </row>
    <row r="207" spans="2:63" s="11" customFormat="1" ht="25.9" customHeight="1">
      <c r="B207" s="201"/>
      <c r="C207" s="202"/>
      <c r="D207" s="203" t="s">
        <v>71</v>
      </c>
      <c r="E207" s="204" t="s">
        <v>1059</v>
      </c>
      <c r="F207" s="204" t="s">
        <v>1060</v>
      </c>
      <c r="G207" s="202"/>
      <c r="H207" s="202"/>
      <c r="I207" s="205"/>
      <c r="J207" s="206">
        <f>BK207</f>
        <v>0</v>
      </c>
      <c r="K207" s="202"/>
      <c r="L207" s="207"/>
      <c r="M207" s="208"/>
      <c r="N207" s="209"/>
      <c r="O207" s="209"/>
      <c r="P207" s="210">
        <f>SUM(P208:P222)</f>
        <v>0</v>
      </c>
      <c r="Q207" s="209"/>
      <c r="R207" s="210">
        <f>SUM(R208:R222)</f>
        <v>51.986000000000004</v>
      </c>
      <c r="S207" s="209"/>
      <c r="T207" s="211">
        <f>SUM(T208:T222)</f>
        <v>0</v>
      </c>
      <c r="AR207" s="212" t="s">
        <v>80</v>
      </c>
      <c r="AT207" s="213" t="s">
        <v>71</v>
      </c>
      <c r="AU207" s="213" t="s">
        <v>72</v>
      </c>
      <c r="AY207" s="212" t="s">
        <v>139</v>
      </c>
      <c r="BK207" s="214">
        <f>SUM(BK208:BK222)</f>
        <v>0</v>
      </c>
    </row>
    <row r="208" spans="2:65" s="1" customFormat="1" ht="22.5" customHeight="1">
      <c r="B208" s="39"/>
      <c r="C208" s="217" t="s">
        <v>837</v>
      </c>
      <c r="D208" s="217" t="s">
        <v>142</v>
      </c>
      <c r="E208" s="218" t="s">
        <v>1061</v>
      </c>
      <c r="F208" s="219" t="s">
        <v>1062</v>
      </c>
      <c r="G208" s="220" t="s">
        <v>258</v>
      </c>
      <c r="H208" s="221">
        <v>27.5</v>
      </c>
      <c r="I208" s="222"/>
      <c r="J208" s="223">
        <f>ROUND(I208*H208,2)</f>
        <v>0</v>
      </c>
      <c r="K208" s="219" t="s">
        <v>19</v>
      </c>
      <c r="L208" s="44"/>
      <c r="M208" s="224" t="s">
        <v>19</v>
      </c>
      <c r="N208" s="225" t="s">
        <v>43</v>
      </c>
      <c r="O208" s="8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18" t="s">
        <v>146</v>
      </c>
      <c r="AT208" s="18" t="s">
        <v>142</v>
      </c>
      <c r="AU208" s="18" t="s">
        <v>80</v>
      </c>
      <c r="AY208" s="18" t="s">
        <v>139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80</v>
      </c>
      <c r="BK208" s="228">
        <f>ROUND(I208*H208,2)</f>
        <v>0</v>
      </c>
      <c r="BL208" s="18" t="s">
        <v>146</v>
      </c>
      <c r="BM208" s="18" t="s">
        <v>1063</v>
      </c>
    </row>
    <row r="209" spans="2:47" s="1" customFormat="1" ht="12">
      <c r="B209" s="39"/>
      <c r="C209" s="40"/>
      <c r="D209" s="229" t="s">
        <v>148</v>
      </c>
      <c r="E209" s="40"/>
      <c r="F209" s="230" t="s">
        <v>1062</v>
      </c>
      <c r="G209" s="40"/>
      <c r="H209" s="40"/>
      <c r="I209" s="143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148</v>
      </c>
      <c r="AU209" s="18" t="s">
        <v>80</v>
      </c>
    </row>
    <row r="210" spans="2:47" s="1" customFormat="1" ht="12">
      <c r="B210" s="39"/>
      <c r="C210" s="40"/>
      <c r="D210" s="229" t="s">
        <v>472</v>
      </c>
      <c r="E210" s="40"/>
      <c r="F210" s="291" t="s">
        <v>1064</v>
      </c>
      <c r="G210" s="40"/>
      <c r="H210" s="40"/>
      <c r="I210" s="143"/>
      <c r="J210" s="40"/>
      <c r="K210" s="40"/>
      <c r="L210" s="44"/>
      <c r="M210" s="231"/>
      <c r="N210" s="80"/>
      <c r="O210" s="80"/>
      <c r="P210" s="80"/>
      <c r="Q210" s="80"/>
      <c r="R210" s="80"/>
      <c r="S210" s="80"/>
      <c r="T210" s="81"/>
      <c r="AT210" s="18" t="s">
        <v>472</v>
      </c>
      <c r="AU210" s="18" t="s">
        <v>80</v>
      </c>
    </row>
    <row r="211" spans="2:65" s="1" customFormat="1" ht="16.5" customHeight="1">
      <c r="B211" s="39"/>
      <c r="C211" s="217" t="s">
        <v>841</v>
      </c>
      <c r="D211" s="217" t="s">
        <v>142</v>
      </c>
      <c r="E211" s="218" t="s">
        <v>1065</v>
      </c>
      <c r="F211" s="219" t="s">
        <v>1066</v>
      </c>
      <c r="G211" s="220" t="s">
        <v>273</v>
      </c>
      <c r="H211" s="221">
        <v>110</v>
      </c>
      <c r="I211" s="222"/>
      <c r="J211" s="223">
        <f>ROUND(I211*H211,2)</f>
        <v>0</v>
      </c>
      <c r="K211" s="219" t="s">
        <v>19</v>
      </c>
      <c r="L211" s="44"/>
      <c r="M211" s="224" t="s">
        <v>19</v>
      </c>
      <c r="N211" s="225" t="s">
        <v>43</v>
      </c>
      <c r="O211" s="8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AR211" s="18" t="s">
        <v>146</v>
      </c>
      <c r="AT211" s="18" t="s">
        <v>142</v>
      </c>
      <c r="AU211" s="18" t="s">
        <v>80</v>
      </c>
      <c r="AY211" s="18" t="s">
        <v>139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80</v>
      </c>
      <c r="BK211" s="228">
        <f>ROUND(I211*H211,2)</f>
        <v>0</v>
      </c>
      <c r="BL211" s="18" t="s">
        <v>146</v>
      </c>
      <c r="BM211" s="18" t="s">
        <v>1067</v>
      </c>
    </row>
    <row r="212" spans="2:47" s="1" customFormat="1" ht="12">
      <c r="B212" s="39"/>
      <c r="C212" s="40"/>
      <c r="D212" s="229" t="s">
        <v>148</v>
      </c>
      <c r="E212" s="40"/>
      <c r="F212" s="230" t="s">
        <v>1066</v>
      </c>
      <c r="G212" s="40"/>
      <c r="H212" s="40"/>
      <c r="I212" s="143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148</v>
      </c>
      <c r="AU212" s="18" t="s">
        <v>80</v>
      </c>
    </row>
    <row r="213" spans="2:65" s="1" customFormat="1" ht="16.5" customHeight="1">
      <c r="B213" s="39"/>
      <c r="C213" s="217" t="s">
        <v>845</v>
      </c>
      <c r="D213" s="217" t="s">
        <v>142</v>
      </c>
      <c r="E213" s="218" t="s">
        <v>1068</v>
      </c>
      <c r="F213" s="219" t="s">
        <v>1069</v>
      </c>
      <c r="G213" s="220" t="s">
        <v>273</v>
      </c>
      <c r="H213" s="221">
        <v>110</v>
      </c>
      <c r="I213" s="222"/>
      <c r="J213" s="223">
        <f>ROUND(I213*H213,2)</f>
        <v>0</v>
      </c>
      <c r="K213" s="219" t="s">
        <v>19</v>
      </c>
      <c r="L213" s="44"/>
      <c r="M213" s="224" t="s">
        <v>19</v>
      </c>
      <c r="N213" s="225" t="s">
        <v>43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146</v>
      </c>
      <c r="AT213" s="18" t="s">
        <v>142</v>
      </c>
      <c r="AU213" s="18" t="s">
        <v>80</v>
      </c>
      <c r="AY213" s="18" t="s">
        <v>139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80</v>
      </c>
      <c r="BK213" s="228">
        <f>ROUND(I213*H213,2)</f>
        <v>0</v>
      </c>
      <c r="BL213" s="18" t="s">
        <v>146</v>
      </c>
      <c r="BM213" s="18" t="s">
        <v>1070</v>
      </c>
    </row>
    <row r="214" spans="2:47" s="1" customFormat="1" ht="12">
      <c r="B214" s="39"/>
      <c r="C214" s="40"/>
      <c r="D214" s="229" t="s">
        <v>148</v>
      </c>
      <c r="E214" s="40"/>
      <c r="F214" s="230" t="s">
        <v>1069</v>
      </c>
      <c r="G214" s="40"/>
      <c r="H214" s="40"/>
      <c r="I214" s="143"/>
      <c r="J214" s="40"/>
      <c r="K214" s="40"/>
      <c r="L214" s="44"/>
      <c r="M214" s="231"/>
      <c r="N214" s="80"/>
      <c r="O214" s="80"/>
      <c r="P214" s="80"/>
      <c r="Q214" s="80"/>
      <c r="R214" s="80"/>
      <c r="S214" s="80"/>
      <c r="T214" s="81"/>
      <c r="AT214" s="18" t="s">
        <v>148</v>
      </c>
      <c r="AU214" s="18" t="s">
        <v>80</v>
      </c>
    </row>
    <row r="215" spans="2:65" s="1" customFormat="1" ht="16.5" customHeight="1">
      <c r="B215" s="39"/>
      <c r="C215" s="249" t="s">
        <v>849</v>
      </c>
      <c r="D215" s="249" t="s">
        <v>145</v>
      </c>
      <c r="E215" s="250" t="s">
        <v>1071</v>
      </c>
      <c r="F215" s="251" t="s">
        <v>1072</v>
      </c>
      <c r="G215" s="252" t="s">
        <v>258</v>
      </c>
      <c r="H215" s="253">
        <v>27.5</v>
      </c>
      <c r="I215" s="254"/>
      <c r="J215" s="255">
        <f>ROUND(I215*H215,2)</f>
        <v>0</v>
      </c>
      <c r="K215" s="251" t="s">
        <v>19</v>
      </c>
      <c r="L215" s="256"/>
      <c r="M215" s="257" t="s">
        <v>19</v>
      </c>
      <c r="N215" s="258" t="s">
        <v>43</v>
      </c>
      <c r="O215" s="8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18" t="s">
        <v>140</v>
      </c>
      <c r="AT215" s="18" t="s">
        <v>145</v>
      </c>
      <c r="AU215" s="18" t="s">
        <v>80</v>
      </c>
      <c r="AY215" s="18" t="s">
        <v>139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8" t="s">
        <v>80</v>
      </c>
      <c r="BK215" s="228">
        <f>ROUND(I215*H215,2)</f>
        <v>0</v>
      </c>
      <c r="BL215" s="18" t="s">
        <v>146</v>
      </c>
      <c r="BM215" s="18" t="s">
        <v>1073</v>
      </c>
    </row>
    <row r="216" spans="2:47" s="1" customFormat="1" ht="12">
      <c r="B216" s="39"/>
      <c r="C216" s="40"/>
      <c r="D216" s="229" t="s">
        <v>148</v>
      </c>
      <c r="E216" s="40"/>
      <c r="F216" s="230" t="s">
        <v>1072</v>
      </c>
      <c r="G216" s="40"/>
      <c r="H216" s="40"/>
      <c r="I216" s="143"/>
      <c r="J216" s="40"/>
      <c r="K216" s="40"/>
      <c r="L216" s="44"/>
      <c r="M216" s="231"/>
      <c r="N216" s="80"/>
      <c r="O216" s="80"/>
      <c r="P216" s="80"/>
      <c r="Q216" s="80"/>
      <c r="R216" s="80"/>
      <c r="S216" s="80"/>
      <c r="T216" s="81"/>
      <c r="AT216" s="18" t="s">
        <v>148</v>
      </c>
      <c r="AU216" s="18" t="s">
        <v>80</v>
      </c>
    </row>
    <row r="217" spans="2:47" s="1" customFormat="1" ht="12">
      <c r="B217" s="39"/>
      <c r="C217" s="40"/>
      <c r="D217" s="229" t="s">
        <v>472</v>
      </c>
      <c r="E217" s="40"/>
      <c r="F217" s="291" t="s">
        <v>1064</v>
      </c>
      <c r="G217" s="40"/>
      <c r="H217" s="40"/>
      <c r="I217" s="143"/>
      <c r="J217" s="40"/>
      <c r="K217" s="40"/>
      <c r="L217" s="44"/>
      <c r="M217" s="231"/>
      <c r="N217" s="80"/>
      <c r="O217" s="80"/>
      <c r="P217" s="80"/>
      <c r="Q217" s="80"/>
      <c r="R217" s="80"/>
      <c r="S217" s="80"/>
      <c r="T217" s="81"/>
      <c r="AT217" s="18" t="s">
        <v>472</v>
      </c>
      <c r="AU217" s="18" t="s">
        <v>80</v>
      </c>
    </row>
    <row r="218" spans="2:65" s="1" customFormat="1" ht="16.5" customHeight="1">
      <c r="B218" s="39"/>
      <c r="C218" s="249" t="s">
        <v>853</v>
      </c>
      <c r="D218" s="249" t="s">
        <v>145</v>
      </c>
      <c r="E218" s="250" t="s">
        <v>1074</v>
      </c>
      <c r="F218" s="251" t="s">
        <v>1075</v>
      </c>
      <c r="G218" s="252" t="s">
        <v>1076</v>
      </c>
      <c r="H218" s="253">
        <v>3.3</v>
      </c>
      <c r="I218" s="254"/>
      <c r="J218" s="255">
        <f>ROUND(I218*H218,2)</f>
        <v>0</v>
      </c>
      <c r="K218" s="251" t="s">
        <v>19</v>
      </c>
      <c r="L218" s="256"/>
      <c r="M218" s="257" t="s">
        <v>19</v>
      </c>
      <c r="N218" s="258" t="s">
        <v>43</v>
      </c>
      <c r="O218" s="8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18" t="s">
        <v>140</v>
      </c>
      <c r="AT218" s="18" t="s">
        <v>145</v>
      </c>
      <c r="AU218" s="18" t="s">
        <v>80</v>
      </c>
      <c r="AY218" s="18" t="s">
        <v>139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80</v>
      </c>
      <c r="BK218" s="228">
        <f>ROUND(I218*H218,2)</f>
        <v>0</v>
      </c>
      <c r="BL218" s="18" t="s">
        <v>146</v>
      </c>
      <c r="BM218" s="18" t="s">
        <v>1077</v>
      </c>
    </row>
    <row r="219" spans="2:47" s="1" customFormat="1" ht="12">
      <c r="B219" s="39"/>
      <c r="C219" s="40"/>
      <c r="D219" s="229" t="s">
        <v>148</v>
      </c>
      <c r="E219" s="40"/>
      <c r="F219" s="230" t="s">
        <v>1075</v>
      </c>
      <c r="G219" s="40"/>
      <c r="H219" s="40"/>
      <c r="I219" s="143"/>
      <c r="J219" s="40"/>
      <c r="K219" s="40"/>
      <c r="L219" s="44"/>
      <c r="M219" s="231"/>
      <c r="N219" s="80"/>
      <c r="O219" s="80"/>
      <c r="P219" s="80"/>
      <c r="Q219" s="80"/>
      <c r="R219" s="80"/>
      <c r="S219" s="80"/>
      <c r="T219" s="81"/>
      <c r="AT219" s="18" t="s">
        <v>148</v>
      </c>
      <c r="AU219" s="18" t="s">
        <v>80</v>
      </c>
    </row>
    <row r="220" spans="2:47" s="1" customFormat="1" ht="12">
      <c r="B220" s="39"/>
      <c r="C220" s="40"/>
      <c r="D220" s="229" t="s">
        <v>472</v>
      </c>
      <c r="E220" s="40"/>
      <c r="F220" s="291" t="s">
        <v>1078</v>
      </c>
      <c r="G220" s="40"/>
      <c r="H220" s="40"/>
      <c r="I220" s="143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472</v>
      </c>
      <c r="AU220" s="18" t="s">
        <v>80</v>
      </c>
    </row>
    <row r="221" spans="2:65" s="1" customFormat="1" ht="16.5" customHeight="1">
      <c r="B221" s="39"/>
      <c r="C221" s="217" t="s">
        <v>857</v>
      </c>
      <c r="D221" s="217" t="s">
        <v>142</v>
      </c>
      <c r="E221" s="218" t="s">
        <v>1079</v>
      </c>
      <c r="F221" s="219" t="s">
        <v>1080</v>
      </c>
      <c r="G221" s="220" t="s">
        <v>273</v>
      </c>
      <c r="H221" s="221">
        <v>110</v>
      </c>
      <c r="I221" s="222"/>
      <c r="J221" s="223">
        <f>ROUND(I221*H221,2)</f>
        <v>0</v>
      </c>
      <c r="K221" s="219" t="s">
        <v>19</v>
      </c>
      <c r="L221" s="44"/>
      <c r="M221" s="224" t="s">
        <v>19</v>
      </c>
      <c r="N221" s="225" t="s">
        <v>43</v>
      </c>
      <c r="O221" s="80"/>
      <c r="P221" s="226">
        <f>O221*H221</f>
        <v>0</v>
      </c>
      <c r="Q221" s="226">
        <v>0.4726</v>
      </c>
      <c r="R221" s="226">
        <f>Q221*H221</f>
        <v>51.986000000000004</v>
      </c>
      <c r="S221" s="226">
        <v>0</v>
      </c>
      <c r="T221" s="227">
        <f>S221*H221</f>
        <v>0</v>
      </c>
      <c r="AR221" s="18" t="s">
        <v>146</v>
      </c>
      <c r="AT221" s="18" t="s">
        <v>142</v>
      </c>
      <c r="AU221" s="18" t="s">
        <v>80</v>
      </c>
      <c r="AY221" s="18" t="s">
        <v>139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8" t="s">
        <v>80</v>
      </c>
      <c r="BK221" s="228">
        <f>ROUND(I221*H221,2)</f>
        <v>0</v>
      </c>
      <c r="BL221" s="18" t="s">
        <v>146</v>
      </c>
      <c r="BM221" s="18" t="s">
        <v>1081</v>
      </c>
    </row>
    <row r="222" spans="2:47" s="1" customFormat="1" ht="12">
      <c r="B222" s="39"/>
      <c r="C222" s="40"/>
      <c r="D222" s="229" t="s">
        <v>148</v>
      </c>
      <c r="E222" s="40"/>
      <c r="F222" s="230" t="s">
        <v>1080</v>
      </c>
      <c r="G222" s="40"/>
      <c r="H222" s="40"/>
      <c r="I222" s="143"/>
      <c r="J222" s="40"/>
      <c r="K222" s="40"/>
      <c r="L222" s="44"/>
      <c r="M222" s="231"/>
      <c r="N222" s="80"/>
      <c r="O222" s="80"/>
      <c r="P222" s="80"/>
      <c r="Q222" s="80"/>
      <c r="R222" s="80"/>
      <c r="S222" s="80"/>
      <c r="T222" s="81"/>
      <c r="AT222" s="18" t="s">
        <v>148</v>
      </c>
      <c r="AU222" s="18" t="s">
        <v>80</v>
      </c>
    </row>
    <row r="223" spans="2:63" s="11" customFormat="1" ht="25.9" customHeight="1">
      <c r="B223" s="201"/>
      <c r="C223" s="202"/>
      <c r="D223" s="203" t="s">
        <v>71</v>
      </c>
      <c r="E223" s="204" t="s">
        <v>459</v>
      </c>
      <c r="F223" s="204" t="s">
        <v>460</v>
      </c>
      <c r="G223" s="202"/>
      <c r="H223" s="202"/>
      <c r="I223" s="205"/>
      <c r="J223" s="206">
        <f>BK223</f>
        <v>0</v>
      </c>
      <c r="K223" s="202"/>
      <c r="L223" s="207"/>
      <c r="M223" s="208"/>
      <c r="N223" s="209"/>
      <c r="O223" s="209"/>
      <c r="P223" s="210">
        <f>SUM(P224:P229)</f>
        <v>0</v>
      </c>
      <c r="Q223" s="209"/>
      <c r="R223" s="210">
        <f>SUM(R224:R229)</f>
        <v>0</v>
      </c>
      <c r="S223" s="209"/>
      <c r="T223" s="211">
        <f>SUM(T224:T229)</f>
        <v>0</v>
      </c>
      <c r="AR223" s="212" t="s">
        <v>80</v>
      </c>
      <c r="AT223" s="213" t="s">
        <v>71</v>
      </c>
      <c r="AU223" s="213" t="s">
        <v>72</v>
      </c>
      <c r="AY223" s="212" t="s">
        <v>139</v>
      </c>
      <c r="BK223" s="214">
        <f>SUM(BK224:BK229)</f>
        <v>0</v>
      </c>
    </row>
    <row r="224" spans="2:65" s="1" customFormat="1" ht="16.5" customHeight="1">
      <c r="B224" s="39"/>
      <c r="C224" s="217" t="s">
        <v>861</v>
      </c>
      <c r="D224" s="217" t="s">
        <v>142</v>
      </c>
      <c r="E224" s="218" t="s">
        <v>462</v>
      </c>
      <c r="F224" s="219" t="s">
        <v>463</v>
      </c>
      <c r="G224" s="220" t="s">
        <v>229</v>
      </c>
      <c r="H224" s="221">
        <v>122.5</v>
      </c>
      <c r="I224" s="222"/>
      <c r="J224" s="223">
        <f>ROUND(I224*H224,2)</f>
        <v>0</v>
      </c>
      <c r="K224" s="219" t="s">
        <v>19</v>
      </c>
      <c r="L224" s="44"/>
      <c r="M224" s="224" t="s">
        <v>19</v>
      </c>
      <c r="N224" s="225" t="s">
        <v>43</v>
      </c>
      <c r="O224" s="80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AR224" s="18" t="s">
        <v>146</v>
      </c>
      <c r="AT224" s="18" t="s">
        <v>142</v>
      </c>
      <c r="AU224" s="18" t="s">
        <v>80</v>
      </c>
      <c r="AY224" s="18" t="s">
        <v>139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8" t="s">
        <v>80</v>
      </c>
      <c r="BK224" s="228">
        <f>ROUND(I224*H224,2)</f>
        <v>0</v>
      </c>
      <c r="BL224" s="18" t="s">
        <v>146</v>
      </c>
      <c r="BM224" s="18" t="s">
        <v>1082</v>
      </c>
    </row>
    <row r="225" spans="2:47" s="1" customFormat="1" ht="12">
      <c r="B225" s="39"/>
      <c r="C225" s="40"/>
      <c r="D225" s="229" t="s">
        <v>148</v>
      </c>
      <c r="E225" s="40"/>
      <c r="F225" s="230" t="s">
        <v>463</v>
      </c>
      <c r="G225" s="40"/>
      <c r="H225" s="40"/>
      <c r="I225" s="143"/>
      <c r="J225" s="40"/>
      <c r="K225" s="40"/>
      <c r="L225" s="44"/>
      <c r="M225" s="231"/>
      <c r="N225" s="80"/>
      <c r="O225" s="80"/>
      <c r="P225" s="80"/>
      <c r="Q225" s="80"/>
      <c r="R225" s="80"/>
      <c r="S225" s="80"/>
      <c r="T225" s="81"/>
      <c r="AT225" s="18" t="s">
        <v>148</v>
      </c>
      <c r="AU225" s="18" t="s">
        <v>80</v>
      </c>
    </row>
    <row r="226" spans="2:65" s="1" customFormat="1" ht="16.5" customHeight="1">
      <c r="B226" s="39"/>
      <c r="C226" s="249" t="s">
        <v>865</v>
      </c>
      <c r="D226" s="249" t="s">
        <v>145</v>
      </c>
      <c r="E226" s="250" t="s">
        <v>468</v>
      </c>
      <c r="F226" s="251" t="s">
        <v>469</v>
      </c>
      <c r="G226" s="252" t="s">
        <v>229</v>
      </c>
      <c r="H226" s="253">
        <v>122.5</v>
      </c>
      <c r="I226" s="254"/>
      <c r="J226" s="255">
        <f>ROUND(I226*H226,2)</f>
        <v>0</v>
      </c>
      <c r="K226" s="251" t="s">
        <v>19</v>
      </c>
      <c r="L226" s="256"/>
      <c r="M226" s="257" t="s">
        <v>19</v>
      </c>
      <c r="N226" s="258" t="s">
        <v>43</v>
      </c>
      <c r="O226" s="8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AR226" s="18" t="s">
        <v>140</v>
      </c>
      <c r="AT226" s="18" t="s">
        <v>145</v>
      </c>
      <c r="AU226" s="18" t="s">
        <v>80</v>
      </c>
      <c r="AY226" s="18" t="s">
        <v>139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8" t="s">
        <v>80</v>
      </c>
      <c r="BK226" s="228">
        <f>ROUND(I226*H226,2)</f>
        <v>0</v>
      </c>
      <c r="BL226" s="18" t="s">
        <v>146</v>
      </c>
      <c r="BM226" s="18" t="s">
        <v>1083</v>
      </c>
    </row>
    <row r="227" spans="2:47" s="1" customFormat="1" ht="12">
      <c r="B227" s="39"/>
      <c r="C227" s="40"/>
      <c r="D227" s="229" t="s">
        <v>148</v>
      </c>
      <c r="E227" s="40"/>
      <c r="F227" s="230" t="s">
        <v>469</v>
      </c>
      <c r="G227" s="40"/>
      <c r="H227" s="40"/>
      <c r="I227" s="143"/>
      <c r="J227" s="40"/>
      <c r="K227" s="40"/>
      <c r="L227" s="44"/>
      <c r="M227" s="231"/>
      <c r="N227" s="80"/>
      <c r="O227" s="80"/>
      <c r="P227" s="80"/>
      <c r="Q227" s="80"/>
      <c r="R227" s="80"/>
      <c r="S227" s="80"/>
      <c r="T227" s="81"/>
      <c r="AT227" s="18" t="s">
        <v>148</v>
      </c>
      <c r="AU227" s="18" t="s">
        <v>80</v>
      </c>
    </row>
    <row r="228" spans="2:47" s="1" customFormat="1" ht="12">
      <c r="B228" s="39"/>
      <c r="C228" s="40"/>
      <c r="D228" s="229" t="s">
        <v>472</v>
      </c>
      <c r="E228" s="40"/>
      <c r="F228" s="291" t="s">
        <v>473</v>
      </c>
      <c r="G228" s="40"/>
      <c r="H228" s="40"/>
      <c r="I228" s="143"/>
      <c r="J228" s="40"/>
      <c r="K228" s="40"/>
      <c r="L228" s="44"/>
      <c r="M228" s="231"/>
      <c r="N228" s="80"/>
      <c r="O228" s="80"/>
      <c r="P228" s="80"/>
      <c r="Q228" s="80"/>
      <c r="R228" s="80"/>
      <c r="S228" s="80"/>
      <c r="T228" s="81"/>
      <c r="AT228" s="18" t="s">
        <v>472</v>
      </c>
      <c r="AU228" s="18" t="s">
        <v>80</v>
      </c>
    </row>
    <row r="229" spans="2:51" s="12" customFormat="1" ht="12">
      <c r="B229" s="235"/>
      <c r="C229" s="236"/>
      <c r="D229" s="229" t="s">
        <v>175</v>
      </c>
      <c r="E229" s="236"/>
      <c r="F229" s="238" t="s">
        <v>1084</v>
      </c>
      <c r="G229" s="236"/>
      <c r="H229" s="239">
        <v>122.5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175</v>
      </c>
      <c r="AU229" s="245" t="s">
        <v>80</v>
      </c>
      <c r="AV229" s="12" t="s">
        <v>82</v>
      </c>
      <c r="AW229" s="12" t="s">
        <v>4</v>
      </c>
      <c r="AX229" s="12" t="s">
        <v>80</v>
      </c>
      <c r="AY229" s="245" t="s">
        <v>139</v>
      </c>
    </row>
    <row r="230" spans="2:63" s="11" customFormat="1" ht="25.9" customHeight="1">
      <c r="B230" s="201"/>
      <c r="C230" s="202"/>
      <c r="D230" s="203" t="s">
        <v>71</v>
      </c>
      <c r="E230" s="204" t="s">
        <v>1085</v>
      </c>
      <c r="F230" s="204" t="s">
        <v>1086</v>
      </c>
      <c r="G230" s="202"/>
      <c r="H230" s="202"/>
      <c r="I230" s="205"/>
      <c r="J230" s="206">
        <f>BK230</f>
        <v>0</v>
      </c>
      <c r="K230" s="202"/>
      <c r="L230" s="207"/>
      <c r="M230" s="208"/>
      <c r="N230" s="209"/>
      <c r="O230" s="209"/>
      <c r="P230" s="210">
        <f>SUM(P231:P242)</f>
        <v>0</v>
      </c>
      <c r="Q230" s="209"/>
      <c r="R230" s="210">
        <f>SUM(R231:R242)</f>
        <v>0</v>
      </c>
      <c r="S230" s="209"/>
      <c r="T230" s="211">
        <f>SUM(T231:T242)</f>
        <v>0</v>
      </c>
      <c r="AR230" s="212" t="s">
        <v>80</v>
      </c>
      <c r="AT230" s="213" t="s">
        <v>71</v>
      </c>
      <c r="AU230" s="213" t="s">
        <v>72</v>
      </c>
      <c r="AY230" s="212" t="s">
        <v>139</v>
      </c>
      <c r="BK230" s="214">
        <f>SUM(BK231:BK242)</f>
        <v>0</v>
      </c>
    </row>
    <row r="231" spans="2:65" s="1" customFormat="1" ht="22.5" customHeight="1">
      <c r="B231" s="39"/>
      <c r="C231" s="217" t="s">
        <v>869</v>
      </c>
      <c r="D231" s="217" t="s">
        <v>142</v>
      </c>
      <c r="E231" s="218" t="s">
        <v>1087</v>
      </c>
      <c r="F231" s="219" t="s">
        <v>1088</v>
      </c>
      <c r="G231" s="220" t="s">
        <v>273</v>
      </c>
      <c r="H231" s="221">
        <v>552</v>
      </c>
      <c r="I231" s="222"/>
      <c r="J231" s="223">
        <f>ROUND(I231*H231,2)</f>
        <v>0</v>
      </c>
      <c r="K231" s="219" t="s">
        <v>19</v>
      </c>
      <c r="L231" s="44"/>
      <c r="M231" s="224" t="s">
        <v>19</v>
      </c>
      <c r="N231" s="225" t="s">
        <v>43</v>
      </c>
      <c r="O231" s="8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AR231" s="18" t="s">
        <v>146</v>
      </c>
      <c r="AT231" s="18" t="s">
        <v>142</v>
      </c>
      <c r="AU231" s="18" t="s">
        <v>80</v>
      </c>
      <c r="AY231" s="18" t="s">
        <v>139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80</v>
      </c>
      <c r="BK231" s="228">
        <f>ROUND(I231*H231,2)</f>
        <v>0</v>
      </c>
      <c r="BL231" s="18" t="s">
        <v>146</v>
      </c>
      <c r="BM231" s="18" t="s">
        <v>1089</v>
      </c>
    </row>
    <row r="232" spans="2:47" s="1" customFormat="1" ht="12">
      <c r="B232" s="39"/>
      <c r="C232" s="40"/>
      <c r="D232" s="229" t="s">
        <v>148</v>
      </c>
      <c r="E232" s="40"/>
      <c r="F232" s="230" t="s">
        <v>1088</v>
      </c>
      <c r="G232" s="40"/>
      <c r="H232" s="40"/>
      <c r="I232" s="143"/>
      <c r="J232" s="40"/>
      <c r="K232" s="40"/>
      <c r="L232" s="44"/>
      <c r="M232" s="231"/>
      <c r="N232" s="80"/>
      <c r="O232" s="80"/>
      <c r="P232" s="80"/>
      <c r="Q232" s="80"/>
      <c r="R232" s="80"/>
      <c r="S232" s="80"/>
      <c r="T232" s="81"/>
      <c r="AT232" s="18" t="s">
        <v>148</v>
      </c>
      <c r="AU232" s="18" t="s">
        <v>80</v>
      </c>
    </row>
    <row r="233" spans="2:47" s="1" customFormat="1" ht="12">
      <c r="B233" s="39"/>
      <c r="C233" s="40"/>
      <c r="D233" s="229" t="s">
        <v>472</v>
      </c>
      <c r="E233" s="40"/>
      <c r="F233" s="291" t="s">
        <v>1090</v>
      </c>
      <c r="G233" s="40"/>
      <c r="H233" s="40"/>
      <c r="I233" s="143"/>
      <c r="J233" s="40"/>
      <c r="K233" s="40"/>
      <c r="L233" s="44"/>
      <c r="M233" s="231"/>
      <c r="N233" s="80"/>
      <c r="O233" s="80"/>
      <c r="P233" s="80"/>
      <c r="Q233" s="80"/>
      <c r="R233" s="80"/>
      <c r="S233" s="80"/>
      <c r="T233" s="81"/>
      <c r="AT233" s="18" t="s">
        <v>472</v>
      </c>
      <c r="AU233" s="18" t="s">
        <v>80</v>
      </c>
    </row>
    <row r="234" spans="2:65" s="1" customFormat="1" ht="22.5" customHeight="1">
      <c r="B234" s="39"/>
      <c r="C234" s="217" t="s">
        <v>873</v>
      </c>
      <c r="D234" s="217" t="s">
        <v>142</v>
      </c>
      <c r="E234" s="218" t="s">
        <v>1091</v>
      </c>
      <c r="F234" s="219" t="s">
        <v>1092</v>
      </c>
      <c r="G234" s="220" t="s">
        <v>273</v>
      </c>
      <c r="H234" s="221">
        <v>550</v>
      </c>
      <c r="I234" s="222"/>
      <c r="J234" s="223">
        <f>ROUND(I234*H234,2)</f>
        <v>0</v>
      </c>
      <c r="K234" s="219" t="s">
        <v>19</v>
      </c>
      <c r="L234" s="44"/>
      <c r="M234" s="224" t="s">
        <v>19</v>
      </c>
      <c r="N234" s="225" t="s">
        <v>43</v>
      </c>
      <c r="O234" s="8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AR234" s="18" t="s">
        <v>146</v>
      </c>
      <c r="AT234" s="18" t="s">
        <v>142</v>
      </c>
      <c r="AU234" s="18" t="s">
        <v>80</v>
      </c>
      <c r="AY234" s="18" t="s">
        <v>139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80</v>
      </c>
      <c r="BK234" s="228">
        <f>ROUND(I234*H234,2)</f>
        <v>0</v>
      </c>
      <c r="BL234" s="18" t="s">
        <v>146</v>
      </c>
      <c r="BM234" s="18" t="s">
        <v>1093</v>
      </c>
    </row>
    <row r="235" spans="2:47" s="1" customFormat="1" ht="12">
      <c r="B235" s="39"/>
      <c r="C235" s="40"/>
      <c r="D235" s="229" t="s">
        <v>148</v>
      </c>
      <c r="E235" s="40"/>
      <c r="F235" s="230" t="s">
        <v>1092</v>
      </c>
      <c r="G235" s="40"/>
      <c r="H235" s="40"/>
      <c r="I235" s="143"/>
      <c r="J235" s="40"/>
      <c r="K235" s="40"/>
      <c r="L235" s="44"/>
      <c r="M235" s="231"/>
      <c r="N235" s="80"/>
      <c r="O235" s="80"/>
      <c r="P235" s="80"/>
      <c r="Q235" s="80"/>
      <c r="R235" s="80"/>
      <c r="S235" s="80"/>
      <c r="T235" s="81"/>
      <c r="AT235" s="18" t="s">
        <v>148</v>
      </c>
      <c r="AU235" s="18" t="s">
        <v>80</v>
      </c>
    </row>
    <row r="236" spans="2:47" s="1" customFormat="1" ht="12">
      <c r="B236" s="39"/>
      <c r="C236" s="40"/>
      <c r="D236" s="229" t="s">
        <v>472</v>
      </c>
      <c r="E236" s="40"/>
      <c r="F236" s="291" t="s">
        <v>1090</v>
      </c>
      <c r="G236" s="40"/>
      <c r="H236" s="40"/>
      <c r="I236" s="143"/>
      <c r="J236" s="40"/>
      <c r="K236" s="40"/>
      <c r="L236" s="44"/>
      <c r="M236" s="231"/>
      <c r="N236" s="80"/>
      <c r="O236" s="80"/>
      <c r="P236" s="80"/>
      <c r="Q236" s="80"/>
      <c r="R236" s="80"/>
      <c r="S236" s="80"/>
      <c r="T236" s="81"/>
      <c r="AT236" s="18" t="s">
        <v>472</v>
      </c>
      <c r="AU236" s="18" t="s">
        <v>80</v>
      </c>
    </row>
    <row r="237" spans="2:65" s="1" customFormat="1" ht="16.5" customHeight="1">
      <c r="B237" s="39"/>
      <c r="C237" s="217" t="s">
        <v>877</v>
      </c>
      <c r="D237" s="217" t="s">
        <v>142</v>
      </c>
      <c r="E237" s="218" t="s">
        <v>1094</v>
      </c>
      <c r="F237" s="219" t="s">
        <v>1095</v>
      </c>
      <c r="G237" s="220" t="s">
        <v>258</v>
      </c>
      <c r="H237" s="221">
        <v>32</v>
      </c>
      <c r="I237" s="222"/>
      <c r="J237" s="223">
        <f>ROUND(I237*H237,2)</f>
        <v>0</v>
      </c>
      <c r="K237" s="219" t="s">
        <v>19</v>
      </c>
      <c r="L237" s="44"/>
      <c r="M237" s="224" t="s">
        <v>19</v>
      </c>
      <c r="N237" s="225" t="s">
        <v>43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146</v>
      </c>
      <c r="AT237" s="18" t="s">
        <v>142</v>
      </c>
      <c r="AU237" s="18" t="s">
        <v>80</v>
      </c>
      <c r="AY237" s="18" t="s">
        <v>139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80</v>
      </c>
      <c r="BK237" s="228">
        <f>ROUND(I237*H237,2)</f>
        <v>0</v>
      </c>
      <c r="BL237" s="18" t="s">
        <v>146</v>
      </c>
      <c r="BM237" s="18" t="s">
        <v>1096</v>
      </c>
    </row>
    <row r="238" spans="2:47" s="1" customFormat="1" ht="12">
      <c r="B238" s="39"/>
      <c r="C238" s="40"/>
      <c r="D238" s="229" t="s">
        <v>148</v>
      </c>
      <c r="E238" s="40"/>
      <c r="F238" s="230" t="s">
        <v>1095</v>
      </c>
      <c r="G238" s="40"/>
      <c r="H238" s="40"/>
      <c r="I238" s="143"/>
      <c r="J238" s="40"/>
      <c r="K238" s="40"/>
      <c r="L238" s="44"/>
      <c r="M238" s="231"/>
      <c r="N238" s="80"/>
      <c r="O238" s="80"/>
      <c r="P238" s="80"/>
      <c r="Q238" s="80"/>
      <c r="R238" s="80"/>
      <c r="S238" s="80"/>
      <c r="T238" s="81"/>
      <c r="AT238" s="18" t="s">
        <v>148</v>
      </c>
      <c r="AU238" s="18" t="s">
        <v>80</v>
      </c>
    </row>
    <row r="239" spans="2:65" s="1" customFormat="1" ht="16.5" customHeight="1">
      <c r="B239" s="39"/>
      <c r="C239" s="217" t="s">
        <v>885</v>
      </c>
      <c r="D239" s="217" t="s">
        <v>142</v>
      </c>
      <c r="E239" s="218" t="s">
        <v>1097</v>
      </c>
      <c r="F239" s="219" t="s">
        <v>1098</v>
      </c>
      <c r="G239" s="220" t="s">
        <v>197</v>
      </c>
      <c r="H239" s="221">
        <v>15</v>
      </c>
      <c r="I239" s="222"/>
      <c r="J239" s="223">
        <f>ROUND(I239*H239,2)</f>
        <v>0</v>
      </c>
      <c r="K239" s="219" t="s">
        <v>19</v>
      </c>
      <c r="L239" s="44"/>
      <c r="M239" s="224" t="s">
        <v>19</v>
      </c>
      <c r="N239" s="225" t="s">
        <v>43</v>
      </c>
      <c r="O239" s="8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AR239" s="18" t="s">
        <v>146</v>
      </c>
      <c r="AT239" s="18" t="s">
        <v>142</v>
      </c>
      <c r="AU239" s="18" t="s">
        <v>80</v>
      </c>
      <c r="AY239" s="18" t="s">
        <v>139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80</v>
      </c>
      <c r="BK239" s="228">
        <f>ROUND(I239*H239,2)</f>
        <v>0</v>
      </c>
      <c r="BL239" s="18" t="s">
        <v>146</v>
      </c>
      <c r="BM239" s="18" t="s">
        <v>1099</v>
      </c>
    </row>
    <row r="240" spans="2:47" s="1" customFormat="1" ht="12">
      <c r="B240" s="39"/>
      <c r="C240" s="40"/>
      <c r="D240" s="229" t="s">
        <v>148</v>
      </c>
      <c r="E240" s="40"/>
      <c r="F240" s="230" t="s">
        <v>1100</v>
      </c>
      <c r="G240" s="40"/>
      <c r="H240" s="40"/>
      <c r="I240" s="143"/>
      <c r="J240" s="40"/>
      <c r="K240" s="40"/>
      <c r="L240" s="44"/>
      <c r="M240" s="231"/>
      <c r="N240" s="80"/>
      <c r="O240" s="80"/>
      <c r="P240" s="80"/>
      <c r="Q240" s="80"/>
      <c r="R240" s="80"/>
      <c r="S240" s="80"/>
      <c r="T240" s="81"/>
      <c r="AT240" s="18" t="s">
        <v>148</v>
      </c>
      <c r="AU240" s="18" t="s">
        <v>80</v>
      </c>
    </row>
    <row r="241" spans="2:65" s="1" customFormat="1" ht="16.5" customHeight="1">
      <c r="B241" s="39"/>
      <c r="C241" s="217" t="s">
        <v>893</v>
      </c>
      <c r="D241" s="217" t="s">
        <v>142</v>
      </c>
      <c r="E241" s="218" t="s">
        <v>1101</v>
      </c>
      <c r="F241" s="219" t="s">
        <v>1102</v>
      </c>
      <c r="G241" s="220" t="s">
        <v>197</v>
      </c>
      <c r="H241" s="221">
        <v>15</v>
      </c>
      <c r="I241" s="222"/>
      <c r="J241" s="223">
        <f>ROUND(I241*H241,2)</f>
        <v>0</v>
      </c>
      <c r="K241" s="219" t="s">
        <v>19</v>
      </c>
      <c r="L241" s="44"/>
      <c r="M241" s="224" t="s">
        <v>19</v>
      </c>
      <c r="N241" s="225" t="s">
        <v>43</v>
      </c>
      <c r="O241" s="8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AR241" s="18" t="s">
        <v>146</v>
      </c>
      <c r="AT241" s="18" t="s">
        <v>142</v>
      </c>
      <c r="AU241" s="18" t="s">
        <v>80</v>
      </c>
      <c r="AY241" s="18" t="s">
        <v>139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8" t="s">
        <v>80</v>
      </c>
      <c r="BK241" s="228">
        <f>ROUND(I241*H241,2)</f>
        <v>0</v>
      </c>
      <c r="BL241" s="18" t="s">
        <v>146</v>
      </c>
      <c r="BM241" s="18" t="s">
        <v>1103</v>
      </c>
    </row>
    <row r="242" spans="2:47" s="1" customFormat="1" ht="12">
      <c r="B242" s="39"/>
      <c r="C242" s="40"/>
      <c r="D242" s="229" t="s">
        <v>148</v>
      </c>
      <c r="E242" s="40"/>
      <c r="F242" s="230" t="s">
        <v>1104</v>
      </c>
      <c r="G242" s="40"/>
      <c r="H242" s="40"/>
      <c r="I242" s="143"/>
      <c r="J242" s="40"/>
      <c r="K242" s="40"/>
      <c r="L242" s="44"/>
      <c r="M242" s="231"/>
      <c r="N242" s="80"/>
      <c r="O242" s="80"/>
      <c r="P242" s="80"/>
      <c r="Q242" s="80"/>
      <c r="R242" s="80"/>
      <c r="S242" s="80"/>
      <c r="T242" s="81"/>
      <c r="AT242" s="18" t="s">
        <v>148</v>
      </c>
      <c r="AU242" s="18" t="s">
        <v>80</v>
      </c>
    </row>
    <row r="243" spans="2:63" s="11" customFormat="1" ht="25.9" customHeight="1">
      <c r="B243" s="201"/>
      <c r="C243" s="202"/>
      <c r="D243" s="203" t="s">
        <v>71</v>
      </c>
      <c r="E243" s="204" t="s">
        <v>1105</v>
      </c>
      <c r="F243" s="204" t="s">
        <v>1106</v>
      </c>
      <c r="G243" s="202"/>
      <c r="H243" s="202"/>
      <c r="I243" s="205"/>
      <c r="J243" s="206">
        <f>BK243</f>
        <v>0</v>
      </c>
      <c r="K243" s="202"/>
      <c r="L243" s="207"/>
      <c r="M243" s="208"/>
      <c r="N243" s="209"/>
      <c r="O243" s="209"/>
      <c r="P243" s="210">
        <f>SUM(P244:P251)</f>
        <v>0</v>
      </c>
      <c r="Q243" s="209"/>
      <c r="R243" s="210">
        <f>SUM(R244:R251)</f>
        <v>0</v>
      </c>
      <c r="S243" s="209"/>
      <c r="T243" s="211">
        <f>SUM(T244:T251)</f>
        <v>0</v>
      </c>
      <c r="AR243" s="212" t="s">
        <v>80</v>
      </c>
      <c r="AT243" s="213" t="s">
        <v>71</v>
      </c>
      <c r="AU243" s="213" t="s">
        <v>72</v>
      </c>
      <c r="AY243" s="212" t="s">
        <v>139</v>
      </c>
      <c r="BK243" s="214">
        <f>SUM(BK244:BK251)</f>
        <v>0</v>
      </c>
    </row>
    <row r="244" spans="2:65" s="1" customFormat="1" ht="16.5" customHeight="1">
      <c r="B244" s="39"/>
      <c r="C244" s="217" t="s">
        <v>899</v>
      </c>
      <c r="D244" s="217" t="s">
        <v>142</v>
      </c>
      <c r="E244" s="218" t="s">
        <v>1107</v>
      </c>
      <c r="F244" s="219" t="s">
        <v>1108</v>
      </c>
      <c r="G244" s="220" t="s">
        <v>273</v>
      </c>
      <c r="H244" s="221">
        <v>62.5</v>
      </c>
      <c r="I244" s="222"/>
      <c r="J244" s="223">
        <f>ROUND(I244*H244,2)</f>
        <v>0</v>
      </c>
      <c r="K244" s="219" t="s">
        <v>19</v>
      </c>
      <c r="L244" s="44"/>
      <c r="M244" s="224" t="s">
        <v>19</v>
      </c>
      <c r="N244" s="225" t="s">
        <v>43</v>
      </c>
      <c r="O244" s="8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AR244" s="18" t="s">
        <v>146</v>
      </c>
      <c r="AT244" s="18" t="s">
        <v>142</v>
      </c>
      <c r="AU244" s="18" t="s">
        <v>80</v>
      </c>
      <c r="AY244" s="18" t="s">
        <v>139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8" t="s">
        <v>80</v>
      </c>
      <c r="BK244" s="228">
        <f>ROUND(I244*H244,2)</f>
        <v>0</v>
      </c>
      <c r="BL244" s="18" t="s">
        <v>146</v>
      </c>
      <c r="BM244" s="18" t="s">
        <v>1109</v>
      </c>
    </row>
    <row r="245" spans="2:47" s="1" customFormat="1" ht="12">
      <c r="B245" s="39"/>
      <c r="C245" s="40"/>
      <c r="D245" s="229" t="s">
        <v>148</v>
      </c>
      <c r="E245" s="40"/>
      <c r="F245" s="230" t="s">
        <v>1108</v>
      </c>
      <c r="G245" s="40"/>
      <c r="H245" s="40"/>
      <c r="I245" s="143"/>
      <c r="J245" s="40"/>
      <c r="K245" s="40"/>
      <c r="L245" s="44"/>
      <c r="M245" s="231"/>
      <c r="N245" s="80"/>
      <c r="O245" s="80"/>
      <c r="P245" s="80"/>
      <c r="Q245" s="80"/>
      <c r="R245" s="80"/>
      <c r="S245" s="80"/>
      <c r="T245" s="81"/>
      <c r="AT245" s="18" t="s">
        <v>148</v>
      </c>
      <c r="AU245" s="18" t="s">
        <v>80</v>
      </c>
    </row>
    <row r="246" spans="2:47" s="1" customFormat="1" ht="12">
      <c r="B246" s="39"/>
      <c r="C246" s="40"/>
      <c r="D246" s="229" t="s">
        <v>472</v>
      </c>
      <c r="E246" s="40"/>
      <c r="F246" s="291" t="s">
        <v>1110</v>
      </c>
      <c r="G246" s="40"/>
      <c r="H246" s="40"/>
      <c r="I246" s="143"/>
      <c r="J246" s="40"/>
      <c r="K246" s="40"/>
      <c r="L246" s="44"/>
      <c r="M246" s="231"/>
      <c r="N246" s="80"/>
      <c r="O246" s="80"/>
      <c r="P246" s="80"/>
      <c r="Q246" s="80"/>
      <c r="R246" s="80"/>
      <c r="S246" s="80"/>
      <c r="T246" s="81"/>
      <c r="AT246" s="18" t="s">
        <v>472</v>
      </c>
      <c r="AU246" s="18" t="s">
        <v>80</v>
      </c>
    </row>
    <row r="247" spans="2:65" s="1" customFormat="1" ht="16.5" customHeight="1">
      <c r="B247" s="39"/>
      <c r="C247" s="217" t="s">
        <v>905</v>
      </c>
      <c r="D247" s="217" t="s">
        <v>142</v>
      </c>
      <c r="E247" s="218" t="s">
        <v>1111</v>
      </c>
      <c r="F247" s="219" t="s">
        <v>1112</v>
      </c>
      <c r="G247" s="220" t="s">
        <v>273</v>
      </c>
      <c r="H247" s="221">
        <v>62.5</v>
      </c>
      <c r="I247" s="222"/>
      <c r="J247" s="223">
        <f>ROUND(I247*H247,2)</f>
        <v>0</v>
      </c>
      <c r="K247" s="219" t="s">
        <v>19</v>
      </c>
      <c r="L247" s="44"/>
      <c r="M247" s="224" t="s">
        <v>19</v>
      </c>
      <c r="N247" s="225" t="s">
        <v>43</v>
      </c>
      <c r="O247" s="8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AR247" s="18" t="s">
        <v>146</v>
      </c>
      <c r="AT247" s="18" t="s">
        <v>142</v>
      </c>
      <c r="AU247" s="18" t="s">
        <v>80</v>
      </c>
      <c r="AY247" s="18" t="s">
        <v>139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8" t="s">
        <v>80</v>
      </c>
      <c r="BK247" s="228">
        <f>ROUND(I247*H247,2)</f>
        <v>0</v>
      </c>
      <c r="BL247" s="18" t="s">
        <v>146</v>
      </c>
      <c r="BM247" s="18" t="s">
        <v>1113</v>
      </c>
    </row>
    <row r="248" spans="2:47" s="1" customFormat="1" ht="12">
      <c r="B248" s="39"/>
      <c r="C248" s="40"/>
      <c r="D248" s="229" t="s">
        <v>148</v>
      </c>
      <c r="E248" s="40"/>
      <c r="F248" s="230" t="s">
        <v>1112</v>
      </c>
      <c r="G248" s="40"/>
      <c r="H248" s="40"/>
      <c r="I248" s="143"/>
      <c r="J248" s="40"/>
      <c r="K248" s="40"/>
      <c r="L248" s="44"/>
      <c r="M248" s="231"/>
      <c r="N248" s="80"/>
      <c r="O248" s="80"/>
      <c r="P248" s="80"/>
      <c r="Q248" s="80"/>
      <c r="R248" s="80"/>
      <c r="S248" s="80"/>
      <c r="T248" s="81"/>
      <c r="AT248" s="18" t="s">
        <v>148</v>
      </c>
      <c r="AU248" s="18" t="s">
        <v>80</v>
      </c>
    </row>
    <row r="249" spans="2:65" s="1" customFormat="1" ht="16.5" customHeight="1">
      <c r="B249" s="39"/>
      <c r="C249" s="217" t="s">
        <v>1114</v>
      </c>
      <c r="D249" s="217" t="s">
        <v>142</v>
      </c>
      <c r="E249" s="218" t="s">
        <v>1115</v>
      </c>
      <c r="F249" s="219" t="s">
        <v>1116</v>
      </c>
      <c r="G249" s="220" t="s">
        <v>229</v>
      </c>
      <c r="H249" s="221">
        <v>25</v>
      </c>
      <c r="I249" s="222"/>
      <c r="J249" s="223">
        <f>ROUND(I249*H249,2)</f>
        <v>0</v>
      </c>
      <c r="K249" s="219" t="s">
        <v>19</v>
      </c>
      <c r="L249" s="44"/>
      <c r="M249" s="224" t="s">
        <v>19</v>
      </c>
      <c r="N249" s="225" t="s">
        <v>43</v>
      </c>
      <c r="O249" s="8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AR249" s="18" t="s">
        <v>146</v>
      </c>
      <c r="AT249" s="18" t="s">
        <v>142</v>
      </c>
      <c r="AU249" s="18" t="s">
        <v>80</v>
      </c>
      <c r="AY249" s="18" t="s">
        <v>139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8" t="s">
        <v>80</v>
      </c>
      <c r="BK249" s="228">
        <f>ROUND(I249*H249,2)</f>
        <v>0</v>
      </c>
      <c r="BL249" s="18" t="s">
        <v>146</v>
      </c>
      <c r="BM249" s="18" t="s">
        <v>1117</v>
      </c>
    </row>
    <row r="250" spans="2:47" s="1" customFormat="1" ht="12">
      <c r="B250" s="39"/>
      <c r="C250" s="40"/>
      <c r="D250" s="229" t="s">
        <v>148</v>
      </c>
      <c r="E250" s="40"/>
      <c r="F250" s="230" t="s">
        <v>1116</v>
      </c>
      <c r="G250" s="40"/>
      <c r="H250" s="40"/>
      <c r="I250" s="143"/>
      <c r="J250" s="40"/>
      <c r="K250" s="40"/>
      <c r="L250" s="44"/>
      <c r="M250" s="231"/>
      <c r="N250" s="80"/>
      <c r="O250" s="80"/>
      <c r="P250" s="80"/>
      <c r="Q250" s="80"/>
      <c r="R250" s="80"/>
      <c r="S250" s="80"/>
      <c r="T250" s="81"/>
      <c r="AT250" s="18" t="s">
        <v>148</v>
      </c>
      <c r="AU250" s="18" t="s">
        <v>80</v>
      </c>
    </row>
    <row r="251" spans="2:47" s="1" customFormat="1" ht="12">
      <c r="B251" s="39"/>
      <c r="C251" s="40"/>
      <c r="D251" s="229" t="s">
        <v>472</v>
      </c>
      <c r="E251" s="40"/>
      <c r="F251" s="291" t="s">
        <v>1118</v>
      </c>
      <c r="G251" s="40"/>
      <c r="H251" s="40"/>
      <c r="I251" s="143"/>
      <c r="J251" s="40"/>
      <c r="K251" s="40"/>
      <c r="L251" s="44"/>
      <c r="M251" s="231"/>
      <c r="N251" s="80"/>
      <c r="O251" s="80"/>
      <c r="P251" s="80"/>
      <c r="Q251" s="80"/>
      <c r="R251" s="80"/>
      <c r="S251" s="80"/>
      <c r="T251" s="81"/>
      <c r="AT251" s="18" t="s">
        <v>472</v>
      </c>
      <c r="AU251" s="18" t="s">
        <v>80</v>
      </c>
    </row>
    <row r="252" spans="2:63" s="11" customFormat="1" ht="25.9" customHeight="1">
      <c r="B252" s="201"/>
      <c r="C252" s="202"/>
      <c r="D252" s="203" t="s">
        <v>71</v>
      </c>
      <c r="E252" s="204" t="s">
        <v>1119</v>
      </c>
      <c r="F252" s="204" t="s">
        <v>1120</v>
      </c>
      <c r="G252" s="202"/>
      <c r="H252" s="202"/>
      <c r="I252" s="205"/>
      <c r="J252" s="206">
        <f>BK252</f>
        <v>0</v>
      </c>
      <c r="K252" s="202"/>
      <c r="L252" s="207"/>
      <c r="M252" s="208"/>
      <c r="N252" s="209"/>
      <c r="O252" s="209"/>
      <c r="P252" s="210">
        <f>SUM(P253:P318)</f>
        <v>0</v>
      </c>
      <c r="Q252" s="209"/>
      <c r="R252" s="210">
        <f>SUM(R253:R318)</f>
        <v>0</v>
      </c>
      <c r="S252" s="209"/>
      <c r="T252" s="211">
        <f>SUM(T253:T318)</f>
        <v>0</v>
      </c>
      <c r="AR252" s="212" t="s">
        <v>80</v>
      </c>
      <c r="AT252" s="213" t="s">
        <v>71</v>
      </c>
      <c r="AU252" s="213" t="s">
        <v>72</v>
      </c>
      <c r="AY252" s="212" t="s">
        <v>139</v>
      </c>
      <c r="BK252" s="214">
        <f>SUM(BK253:BK318)</f>
        <v>0</v>
      </c>
    </row>
    <row r="253" spans="2:65" s="1" customFormat="1" ht="16.5" customHeight="1">
      <c r="B253" s="39"/>
      <c r="C253" s="217" t="s">
        <v>1121</v>
      </c>
      <c r="D253" s="217" t="s">
        <v>142</v>
      </c>
      <c r="E253" s="218" t="s">
        <v>1122</v>
      </c>
      <c r="F253" s="219" t="s">
        <v>1123</v>
      </c>
      <c r="G253" s="220" t="s">
        <v>258</v>
      </c>
      <c r="H253" s="221">
        <v>43</v>
      </c>
      <c r="I253" s="222"/>
      <c r="J253" s="223">
        <f>ROUND(I253*H253,2)</f>
        <v>0</v>
      </c>
      <c r="K253" s="219" t="s">
        <v>19</v>
      </c>
      <c r="L253" s="44"/>
      <c r="M253" s="224" t="s">
        <v>19</v>
      </c>
      <c r="N253" s="225" t="s">
        <v>43</v>
      </c>
      <c r="O253" s="8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AR253" s="18" t="s">
        <v>146</v>
      </c>
      <c r="AT253" s="18" t="s">
        <v>142</v>
      </c>
      <c r="AU253" s="18" t="s">
        <v>80</v>
      </c>
      <c r="AY253" s="18" t="s">
        <v>139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80</v>
      </c>
      <c r="BK253" s="228">
        <f>ROUND(I253*H253,2)</f>
        <v>0</v>
      </c>
      <c r="BL253" s="18" t="s">
        <v>146</v>
      </c>
      <c r="BM253" s="18" t="s">
        <v>1124</v>
      </c>
    </row>
    <row r="254" spans="2:47" s="1" customFormat="1" ht="12">
      <c r="B254" s="39"/>
      <c r="C254" s="40"/>
      <c r="D254" s="229" t="s">
        <v>148</v>
      </c>
      <c r="E254" s="40"/>
      <c r="F254" s="230" t="s">
        <v>1123</v>
      </c>
      <c r="G254" s="40"/>
      <c r="H254" s="40"/>
      <c r="I254" s="143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148</v>
      </c>
      <c r="AU254" s="18" t="s">
        <v>80</v>
      </c>
    </row>
    <row r="255" spans="2:47" s="1" customFormat="1" ht="12">
      <c r="B255" s="39"/>
      <c r="C255" s="40"/>
      <c r="D255" s="229" t="s">
        <v>472</v>
      </c>
      <c r="E255" s="40"/>
      <c r="F255" s="291" t="s">
        <v>1125</v>
      </c>
      <c r="G255" s="40"/>
      <c r="H255" s="40"/>
      <c r="I255" s="143"/>
      <c r="J255" s="40"/>
      <c r="K255" s="40"/>
      <c r="L255" s="44"/>
      <c r="M255" s="231"/>
      <c r="N255" s="80"/>
      <c r="O255" s="80"/>
      <c r="P255" s="80"/>
      <c r="Q255" s="80"/>
      <c r="R255" s="80"/>
      <c r="S255" s="80"/>
      <c r="T255" s="81"/>
      <c r="AT255" s="18" t="s">
        <v>472</v>
      </c>
      <c r="AU255" s="18" t="s">
        <v>80</v>
      </c>
    </row>
    <row r="256" spans="2:65" s="1" customFormat="1" ht="22.5" customHeight="1">
      <c r="B256" s="39"/>
      <c r="C256" s="217" t="s">
        <v>1126</v>
      </c>
      <c r="D256" s="217" t="s">
        <v>142</v>
      </c>
      <c r="E256" s="218" t="s">
        <v>1127</v>
      </c>
      <c r="F256" s="219" t="s">
        <v>1128</v>
      </c>
      <c r="G256" s="220" t="s">
        <v>273</v>
      </c>
      <c r="H256" s="221">
        <v>344</v>
      </c>
      <c r="I256" s="222"/>
      <c r="J256" s="223">
        <f>ROUND(I256*H256,2)</f>
        <v>0</v>
      </c>
      <c r="K256" s="219" t="s">
        <v>19</v>
      </c>
      <c r="L256" s="44"/>
      <c r="M256" s="224" t="s">
        <v>19</v>
      </c>
      <c r="N256" s="225" t="s">
        <v>43</v>
      </c>
      <c r="O256" s="80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AR256" s="18" t="s">
        <v>146</v>
      </c>
      <c r="AT256" s="18" t="s">
        <v>142</v>
      </c>
      <c r="AU256" s="18" t="s">
        <v>80</v>
      </c>
      <c r="AY256" s="18" t="s">
        <v>139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8" t="s">
        <v>80</v>
      </c>
      <c r="BK256" s="228">
        <f>ROUND(I256*H256,2)</f>
        <v>0</v>
      </c>
      <c r="BL256" s="18" t="s">
        <v>146</v>
      </c>
      <c r="BM256" s="18" t="s">
        <v>1129</v>
      </c>
    </row>
    <row r="257" spans="2:47" s="1" customFormat="1" ht="12">
      <c r="B257" s="39"/>
      <c r="C257" s="40"/>
      <c r="D257" s="229" t="s">
        <v>148</v>
      </c>
      <c r="E257" s="40"/>
      <c r="F257" s="230" t="s">
        <v>1128</v>
      </c>
      <c r="G257" s="40"/>
      <c r="H257" s="40"/>
      <c r="I257" s="143"/>
      <c r="J257" s="40"/>
      <c r="K257" s="40"/>
      <c r="L257" s="44"/>
      <c r="M257" s="231"/>
      <c r="N257" s="80"/>
      <c r="O257" s="80"/>
      <c r="P257" s="80"/>
      <c r="Q257" s="80"/>
      <c r="R257" s="80"/>
      <c r="S257" s="80"/>
      <c r="T257" s="81"/>
      <c r="AT257" s="18" t="s">
        <v>148</v>
      </c>
      <c r="AU257" s="18" t="s">
        <v>80</v>
      </c>
    </row>
    <row r="258" spans="2:47" s="1" customFormat="1" ht="12">
      <c r="B258" s="39"/>
      <c r="C258" s="40"/>
      <c r="D258" s="229" t="s">
        <v>472</v>
      </c>
      <c r="E258" s="40"/>
      <c r="F258" s="291" t="s">
        <v>1130</v>
      </c>
      <c r="G258" s="40"/>
      <c r="H258" s="40"/>
      <c r="I258" s="143"/>
      <c r="J258" s="40"/>
      <c r="K258" s="40"/>
      <c r="L258" s="44"/>
      <c r="M258" s="231"/>
      <c r="N258" s="80"/>
      <c r="O258" s="80"/>
      <c r="P258" s="80"/>
      <c r="Q258" s="80"/>
      <c r="R258" s="80"/>
      <c r="S258" s="80"/>
      <c r="T258" s="81"/>
      <c r="AT258" s="18" t="s">
        <v>472</v>
      </c>
      <c r="AU258" s="18" t="s">
        <v>80</v>
      </c>
    </row>
    <row r="259" spans="2:65" s="1" customFormat="1" ht="22.5" customHeight="1">
      <c r="B259" s="39"/>
      <c r="C259" s="217" t="s">
        <v>1131</v>
      </c>
      <c r="D259" s="217" t="s">
        <v>142</v>
      </c>
      <c r="E259" s="218" t="s">
        <v>1132</v>
      </c>
      <c r="F259" s="219" t="s">
        <v>1133</v>
      </c>
      <c r="G259" s="220" t="s">
        <v>273</v>
      </c>
      <c r="H259" s="221">
        <v>59</v>
      </c>
      <c r="I259" s="222"/>
      <c r="J259" s="223">
        <f>ROUND(I259*H259,2)</f>
        <v>0</v>
      </c>
      <c r="K259" s="219" t="s">
        <v>19</v>
      </c>
      <c r="L259" s="44"/>
      <c r="M259" s="224" t="s">
        <v>19</v>
      </c>
      <c r="N259" s="225" t="s">
        <v>43</v>
      </c>
      <c r="O259" s="8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18" t="s">
        <v>146</v>
      </c>
      <c r="AT259" s="18" t="s">
        <v>142</v>
      </c>
      <c r="AU259" s="18" t="s">
        <v>80</v>
      </c>
      <c r="AY259" s="18" t="s">
        <v>139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80</v>
      </c>
      <c r="BK259" s="228">
        <f>ROUND(I259*H259,2)</f>
        <v>0</v>
      </c>
      <c r="BL259" s="18" t="s">
        <v>146</v>
      </c>
      <c r="BM259" s="18" t="s">
        <v>1134</v>
      </c>
    </row>
    <row r="260" spans="2:47" s="1" customFormat="1" ht="12">
      <c r="B260" s="39"/>
      <c r="C260" s="40"/>
      <c r="D260" s="229" t="s">
        <v>148</v>
      </c>
      <c r="E260" s="40"/>
      <c r="F260" s="230" t="s">
        <v>1133</v>
      </c>
      <c r="G260" s="40"/>
      <c r="H260" s="40"/>
      <c r="I260" s="143"/>
      <c r="J260" s="40"/>
      <c r="K260" s="40"/>
      <c r="L260" s="44"/>
      <c r="M260" s="231"/>
      <c r="N260" s="80"/>
      <c r="O260" s="80"/>
      <c r="P260" s="80"/>
      <c r="Q260" s="80"/>
      <c r="R260" s="80"/>
      <c r="S260" s="80"/>
      <c r="T260" s="81"/>
      <c r="AT260" s="18" t="s">
        <v>148</v>
      </c>
      <c r="AU260" s="18" t="s">
        <v>80</v>
      </c>
    </row>
    <row r="261" spans="2:47" s="1" customFormat="1" ht="12">
      <c r="B261" s="39"/>
      <c r="C261" s="40"/>
      <c r="D261" s="229" t="s">
        <v>472</v>
      </c>
      <c r="E261" s="40"/>
      <c r="F261" s="291" t="s">
        <v>1135</v>
      </c>
      <c r="G261" s="40"/>
      <c r="H261" s="40"/>
      <c r="I261" s="143"/>
      <c r="J261" s="40"/>
      <c r="K261" s="40"/>
      <c r="L261" s="44"/>
      <c r="M261" s="231"/>
      <c r="N261" s="80"/>
      <c r="O261" s="80"/>
      <c r="P261" s="80"/>
      <c r="Q261" s="80"/>
      <c r="R261" s="80"/>
      <c r="S261" s="80"/>
      <c r="T261" s="81"/>
      <c r="AT261" s="18" t="s">
        <v>472</v>
      </c>
      <c r="AU261" s="18" t="s">
        <v>80</v>
      </c>
    </row>
    <row r="262" spans="2:65" s="1" customFormat="1" ht="22.5" customHeight="1">
      <c r="B262" s="39"/>
      <c r="C262" s="217" t="s">
        <v>1136</v>
      </c>
      <c r="D262" s="217" t="s">
        <v>142</v>
      </c>
      <c r="E262" s="218" t="s">
        <v>1137</v>
      </c>
      <c r="F262" s="219" t="s">
        <v>1138</v>
      </c>
      <c r="G262" s="220" t="s">
        <v>197</v>
      </c>
      <c r="H262" s="221">
        <v>966</v>
      </c>
      <c r="I262" s="222"/>
      <c r="J262" s="223">
        <f>ROUND(I262*H262,2)</f>
        <v>0</v>
      </c>
      <c r="K262" s="219" t="s">
        <v>19</v>
      </c>
      <c r="L262" s="44"/>
      <c r="M262" s="224" t="s">
        <v>19</v>
      </c>
      <c r="N262" s="225" t="s">
        <v>43</v>
      </c>
      <c r="O262" s="80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AR262" s="18" t="s">
        <v>146</v>
      </c>
      <c r="AT262" s="18" t="s">
        <v>142</v>
      </c>
      <c r="AU262" s="18" t="s">
        <v>80</v>
      </c>
      <c r="AY262" s="18" t="s">
        <v>139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8" t="s">
        <v>80</v>
      </c>
      <c r="BK262" s="228">
        <f>ROUND(I262*H262,2)</f>
        <v>0</v>
      </c>
      <c r="BL262" s="18" t="s">
        <v>146</v>
      </c>
      <c r="BM262" s="18" t="s">
        <v>1139</v>
      </c>
    </row>
    <row r="263" spans="2:47" s="1" customFormat="1" ht="12">
      <c r="B263" s="39"/>
      <c r="C263" s="40"/>
      <c r="D263" s="229" t="s">
        <v>148</v>
      </c>
      <c r="E263" s="40"/>
      <c r="F263" s="230" t="s">
        <v>1138</v>
      </c>
      <c r="G263" s="40"/>
      <c r="H263" s="40"/>
      <c r="I263" s="143"/>
      <c r="J263" s="40"/>
      <c r="K263" s="40"/>
      <c r="L263" s="44"/>
      <c r="M263" s="231"/>
      <c r="N263" s="80"/>
      <c r="O263" s="80"/>
      <c r="P263" s="80"/>
      <c r="Q263" s="80"/>
      <c r="R263" s="80"/>
      <c r="S263" s="80"/>
      <c r="T263" s="81"/>
      <c r="AT263" s="18" t="s">
        <v>148</v>
      </c>
      <c r="AU263" s="18" t="s">
        <v>80</v>
      </c>
    </row>
    <row r="264" spans="2:47" s="1" customFormat="1" ht="12">
      <c r="B264" s="39"/>
      <c r="C264" s="40"/>
      <c r="D264" s="229" t="s">
        <v>472</v>
      </c>
      <c r="E264" s="40"/>
      <c r="F264" s="291" t="s">
        <v>1140</v>
      </c>
      <c r="G264" s="40"/>
      <c r="H264" s="40"/>
      <c r="I264" s="143"/>
      <c r="J264" s="40"/>
      <c r="K264" s="40"/>
      <c r="L264" s="44"/>
      <c r="M264" s="231"/>
      <c r="N264" s="80"/>
      <c r="O264" s="80"/>
      <c r="P264" s="80"/>
      <c r="Q264" s="80"/>
      <c r="R264" s="80"/>
      <c r="S264" s="80"/>
      <c r="T264" s="81"/>
      <c r="AT264" s="18" t="s">
        <v>472</v>
      </c>
      <c r="AU264" s="18" t="s">
        <v>80</v>
      </c>
    </row>
    <row r="265" spans="2:65" s="1" customFormat="1" ht="22.5" customHeight="1">
      <c r="B265" s="39"/>
      <c r="C265" s="217" t="s">
        <v>1141</v>
      </c>
      <c r="D265" s="217" t="s">
        <v>142</v>
      </c>
      <c r="E265" s="218" t="s">
        <v>1142</v>
      </c>
      <c r="F265" s="219" t="s">
        <v>1143</v>
      </c>
      <c r="G265" s="220" t="s">
        <v>197</v>
      </c>
      <c r="H265" s="221">
        <v>966</v>
      </c>
      <c r="I265" s="222"/>
      <c r="J265" s="223">
        <f>ROUND(I265*H265,2)</f>
        <v>0</v>
      </c>
      <c r="K265" s="219" t="s">
        <v>19</v>
      </c>
      <c r="L265" s="44"/>
      <c r="M265" s="224" t="s">
        <v>19</v>
      </c>
      <c r="N265" s="225" t="s">
        <v>43</v>
      </c>
      <c r="O265" s="80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AR265" s="18" t="s">
        <v>146</v>
      </c>
      <c r="AT265" s="18" t="s">
        <v>142</v>
      </c>
      <c r="AU265" s="18" t="s">
        <v>80</v>
      </c>
      <c r="AY265" s="18" t="s">
        <v>139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80</v>
      </c>
      <c r="BK265" s="228">
        <f>ROUND(I265*H265,2)</f>
        <v>0</v>
      </c>
      <c r="BL265" s="18" t="s">
        <v>146</v>
      </c>
      <c r="BM265" s="18" t="s">
        <v>1144</v>
      </c>
    </row>
    <row r="266" spans="2:47" s="1" customFormat="1" ht="12">
      <c r="B266" s="39"/>
      <c r="C266" s="40"/>
      <c r="D266" s="229" t="s">
        <v>148</v>
      </c>
      <c r="E266" s="40"/>
      <c r="F266" s="230" t="s">
        <v>1143</v>
      </c>
      <c r="G266" s="40"/>
      <c r="H266" s="40"/>
      <c r="I266" s="143"/>
      <c r="J266" s="40"/>
      <c r="K266" s="40"/>
      <c r="L266" s="44"/>
      <c r="M266" s="231"/>
      <c r="N266" s="80"/>
      <c r="O266" s="80"/>
      <c r="P266" s="80"/>
      <c r="Q266" s="80"/>
      <c r="R266" s="80"/>
      <c r="S266" s="80"/>
      <c r="T266" s="81"/>
      <c r="AT266" s="18" t="s">
        <v>148</v>
      </c>
      <c r="AU266" s="18" t="s">
        <v>80</v>
      </c>
    </row>
    <row r="267" spans="2:47" s="1" customFormat="1" ht="12">
      <c r="B267" s="39"/>
      <c r="C267" s="40"/>
      <c r="D267" s="229" t="s">
        <v>472</v>
      </c>
      <c r="E267" s="40"/>
      <c r="F267" s="291" t="s">
        <v>1145</v>
      </c>
      <c r="G267" s="40"/>
      <c r="H267" s="40"/>
      <c r="I267" s="143"/>
      <c r="J267" s="40"/>
      <c r="K267" s="40"/>
      <c r="L267" s="44"/>
      <c r="M267" s="231"/>
      <c r="N267" s="80"/>
      <c r="O267" s="80"/>
      <c r="P267" s="80"/>
      <c r="Q267" s="80"/>
      <c r="R267" s="80"/>
      <c r="S267" s="80"/>
      <c r="T267" s="81"/>
      <c r="AT267" s="18" t="s">
        <v>472</v>
      </c>
      <c r="AU267" s="18" t="s">
        <v>80</v>
      </c>
    </row>
    <row r="268" spans="2:65" s="1" customFormat="1" ht="16.5" customHeight="1">
      <c r="B268" s="39"/>
      <c r="C268" s="217" t="s">
        <v>1146</v>
      </c>
      <c r="D268" s="217" t="s">
        <v>142</v>
      </c>
      <c r="E268" s="218" t="s">
        <v>1147</v>
      </c>
      <c r="F268" s="219" t="s">
        <v>1148</v>
      </c>
      <c r="G268" s="220" t="s">
        <v>273</v>
      </c>
      <c r="H268" s="221">
        <v>71.5</v>
      </c>
      <c r="I268" s="222"/>
      <c r="J268" s="223">
        <f>ROUND(I268*H268,2)</f>
        <v>0</v>
      </c>
      <c r="K268" s="219" t="s">
        <v>19</v>
      </c>
      <c r="L268" s="44"/>
      <c r="M268" s="224" t="s">
        <v>19</v>
      </c>
      <c r="N268" s="225" t="s">
        <v>43</v>
      </c>
      <c r="O268" s="80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AR268" s="18" t="s">
        <v>146</v>
      </c>
      <c r="AT268" s="18" t="s">
        <v>142</v>
      </c>
      <c r="AU268" s="18" t="s">
        <v>80</v>
      </c>
      <c r="AY268" s="18" t="s">
        <v>139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8" t="s">
        <v>80</v>
      </c>
      <c r="BK268" s="228">
        <f>ROUND(I268*H268,2)</f>
        <v>0</v>
      </c>
      <c r="BL268" s="18" t="s">
        <v>146</v>
      </c>
      <c r="BM268" s="18" t="s">
        <v>1149</v>
      </c>
    </row>
    <row r="269" spans="2:47" s="1" customFormat="1" ht="12">
      <c r="B269" s="39"/>
      <c r="C269" s="40"/>
      <c r="D269" s="229" t="s">
        <v>148</v>
      </c>
      <c r="E269" s="40"/>
      <c r="F269" s="230" t="s">
        <v>1148</v>
      </c>
      <c r="G269" s="40"/>
      <c r="H269" s="40"/>
      <c r="I269" s="143"/>
      <c r="J269" s="40"/>
      <c r="K269" s="40"/>
      <c r="L269" s="44"/>
      <c r="M269" s="231"/>
      <c r="N269" s="80"/>
      <c r="O269" s="80"/>
      <c r="P269" s="80"/>
      <c r="Q269" s="80"/>
      <c r="R269" s="80"/>
      <c r="S269" s="80"/>
      <c r="T269" s="81"/>
      <c r="AT269" s="18" t="s">
        <v>148</v>
      </c>
      <c r="AU269" s="18" t="s">
        <v>80</v>
      </c>
    </row>
    <row r="270" spans="2:47" s="1" customFormat="1" ht="12">
      <c r="B270" s="39"/>
      <c r="C270" s="40"/>
      <c r="D270" s="229" t="s">
        <v>472</v>
      </c>
      <c r="E270" s="40"/>
      <c r="F270" s="291" t="s">
        <v>1150</v>
      </c>
      <c r="G270" s="40"/>
      <c r="H270" s="40"/>
      <c r="I270" s="143"/>
      <c r="J270" s="40"/>
      <c r="K270" s="40"/>
      <c r="L270" s="44"/>
      <c r="M270" s="231"/>
      <c r="N270" s="80"/>
      <c r="O270" s="80"/>
      <c r="P270" s="80"/>
      <c r="Q270" s="80"/>
      <c r="R270" s="80"/>
      <c r="S270" s="80"/>
      <c r="T270" s="81"/>
      <c r="AT270" s="18" t="s">
        <v>472</v>
      </c>
      <c r="AU270" s="18" t="s">
        <v>80</v>
      </c>
    </row>
    <row r="271" spans="2:65" s="1" customFormat="1" ht="16.5" customHeight="1">
      <c r="B271" s="39"/>
      <c r="C271" s="217" t="s">
        <v>199</v>
      </c>
      <c r="D271" s="217" t="s">
        <v>142</v>
      </c>
      <c r="E271" s="218" t="s">
        <v>1151</v>
      </c>
      <c r="F271" s="219" t="s">
        <v>1152</v>
      </c>
      <c r="G271" s="220" t="s">
        <v>273</v>
      </c>
      <c r="H271" s="221">
        <v>71.5</v>
      </c>
      <c r="I271" s="222"/>
      <c r="J271" s="223">
        <f>ROUND(I271*H271,2)</f>
        <v>0</v>
      </c>
      <c r="K271" s="219" t="s">
        <v>19</v>
      </c>
      <c r="L271" s="44"/>
      <c r="M271" s="224" t="s">
        <v>19</v>
      </c>
      <c r="N271" s="225" t="s">
        <v>43</v>
      </c>
      <c r="O271" s="8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AR271" s="18" t="s">
        <v>146</v>
      </c>
      <c r="AT271" s="18" t="s">
        <v>142</v>
      </c>
      <c r="AU271" s="18" t="s">
        <v>80</v>
      </c>
      <c r="AY271" s="18" t="s">
        <v>139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8" t="s">
        <v>80</v>
      </c>
      <c r="BK271" s="228">
        <f>ROUND(I271*H271,2)</f>
        <v>0</v>
      </c>
      <c r="BL271" s="18" t="s">
        <v>146</v>
      </c>
      <c r="BM271" s="18" t="s">
        <v>1153</v>
      </c>
    </row>
    <row r="272" spans="2:47" s="1" customFormat="1" ht="12">
      <c r="B272" s="39"/>
      <c r="C272" s="40"/>
      <c r="D272" s="229" t="s">
        <v>148</v>
      </c>
      <c r="E272" s="40"/>
      <c r="F272" s="230" t="s">
        <v>1152</v>
      </c>
      <c r="G272" s="40"/>
      <c r="H272" s="40"/>
      <c r="I272" s="143"/>
      <c r="J272" s="40"/>
      <c r="K272" s="40"/>
      <c r="L272" s="44"/>
      <c r="M272" s="231"/>
      <c r="N272" s="80"/>
      <c r="O272" s="80"/>
      <c r="P272" s="80"/>
      <c r="Q272" s="80"/>
      <c r="R272" s="80"/>
      <c r="S272" s="80"/>
      <c r="T272" s="81"/>
      <c r="AT272" s="18" t="s">
        <v>148</v>
      </c>
      <c r="AU272" s="18" t="s">
        <v>80</v>
      </c>
    </row>
    <row r="273" spans="2:65" s="1" customFormat="1" ht="16.5" customHeight="1">
      <c r="B273" s="39"/>
      <c r="C273" s="217" t="s">
        <v>1154</v>
      </c>
      <c r="D273" s="217" t="s">
        <v>142</v>
      </c>
      <c r="E273" s="218" t="s">
        <v>1155</v>
      </c>
      <c r="F273" s="219" t="s">
        <v>1156</v>
      </c>
      <c r="G273" s="220" t="s">
        <v>273</v>
      </c>
      <c r="H273" s="221">
        <v>63</v>
      </c>
      <c r="I273" s="222"/>
      <c r="J273" s="223">
        <f>ROUND(I273*H273,2)</f>
        <v>0</v>
      </c>
      <c r="K273" s="219" t="s">
        <v>19</v>
      </c>
      <c r="L273" s="44"/>
      <c r="M273" s="224" t="s">
        <v>19</v>
      </c>
      <c r="N273" s="225" t="s">
        <v>43</v>
      </c>
      <c r="O273" s="80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AR273" s="18" t="s">
        <v>146</v>
      </c>
      <c r="AT273" s="18" t="s">
        <v>142</v>
      </c>
      <c r="AU273" s="18" t="s">
        <v>80</v>
      </c>
      <c r="AY273" s="18" t="s">
        <v>139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8" t="s">
        <v>80</v>
      </c>
      <c r="BK273" s="228">
        <f>ROUND(I273*H273,2)</f>
        <v>0</v>
      </c>
      <c r="BL273" s="18" t="s">
        <v>146</v>
      </c>
      <c r="BM273" s="18" t="s">
        <v>1157</v>
      </c>
    </row>
    <row r="274" spans="2:47" s="1" customFormat="1" ht="12">
      <c r="B274" s="39"/>
      <c r="C274" s="40"/>
      <c r="D274" s="229" t="s">
        <v>148</v>
      </c>
      <c r="E274" s="40"/>
      <c r="F274" s="230" t="s">
        <v>1156</v>
      </c>
      <c r="G274" s="40"/>
      <c r="H274" s="40"/>
      <c r="I274" s="143"/>
      <c r="J274" s="40"/>
      <c r="K274" s="40"/>
      <c r="L274" s="44"/>
      <c r="M274" s="231"/>
      <c r="N274" s="80"/>
      <c r="O274" s="80"/>
      <c r="P274" s="80"/>
      <c r="Q274" s="80"/>
      <c r="R274" s="80"/>
      <c r="S274" s="80"/>
      <c r="T274" s="81"/>
      <c r="AT274" s="18" t="s">
        <v>148</v>
      </c>
      <c r="AU274" s="18" t="s">
        <v>80</v>
      </c>
    </row>
    <row r="275" spans="2:47" s="1" customFormat="1" ht="12">
      <c r="B275" s="39"/>
      <c r="C275" s="40"/>
      <c r="D275" s="229" t="s">
        <v>472</v>
      </c>
      <c r="E275" s="40"/>
      <c r="F275" s="291" t="s">
        <v>1158</v>
      </c>
      <c r="G275" s="40"/>
      <c r="H275" s="40"/>
      <c r="I275" s="143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472</v>
      </c>
      <c r="AU275" s="18" t="s">
        <v>80</v>
      </c>
    </row>
    <row r="276" spans="2:65" s="1" customFormat="1" ht="16.5" customHeight="1">
      <c r="B276" s="39"/>
      <c r="C276" s="217" t="s">
        <v>1159</v>
      </c>
      <c r="D276" s="217" t="s">
        <v>142</v>
      </c>
      <c r="E276" s="218" t="s">
        <v>1160</v>
      </c>
      <c r="F276" s="219" t="s">
        <v>1161</v>
      </c>
      <c r="G276" s="220" t="s">
        <v>197</v>
      </c>
      <c r="H276" s="221">
        <v>770</v>
      </c>
      <c r="I276" s="222"/>
      <c r="J276" s="223">
        <f>ROUND(I276*H276,2)</f>
        <v>0</v>
      </c>
      <c r="K276" s="219" t="s">
        <v>19</v>
      </c>
      <c r="L276" s="44"/>
      <c r="M276" s="224" t="s">
        <v>19</v>
      </c>
      <c r="N276" s="225" t="s">
        <v>43</v>
      </c>
      <c r="O276" s="8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AR276" s="18" t="s">
        <v>146</v>
      </c>
      <c r="AT276" s="18" t="s">
        <v>142</v>
      </c>
      <c r="AU276" s="18" t="s">
        <v>80</v>
      </c>
      <c r="AY276" s="18" t="s">
        <v>139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8" t="s">
        <v>80</v>
      </c>
      <c r="BK276" s="228">
        <f>ROUND(I276*H276,2)</f>
        <v>0</v>
      </c>
      <c r="BL276" s="18" t="s">
        <v>146</v>
      </c>
      <c r="BM276" s="18" t="s">
        <v>1162</v>
      </c>
    </row>
    <row r="277" spans="2:47" s="1" customFormat="1" ht="12">
      <c r="B277" s="39"/>
      <c r="C277" s="40"/>
      <c r="D277" s="229" t="s">
        <v>148</v>
      </c>
      <c r="E277" s="40"/>
      <c r="F277" s="230" t="s">
        <v>1161</v>
      </c>
      <c r="G277" s="40"/>
      <c r="H277" s="40"/>
      <c r="I277" s="143"/>
      <c r="J277" s="40"/>
      <c r="K277" s="40"/>
      <c r="L277" s="44"/>
      <c r="M277" s="231"/>
      <c r="N277" s="80"/>
      <c r="O277" s="80"/>
      <c r="P277" s="80"/>
      <c r="Q277" s="80"/>
      <c r="R277" s="80"/>
      <c r="S277" s="80"/>
      <c r="T277" s="81"/>
      <c r="AT277" s="18" t="s">
        <v>148</v>
      </c>
      <c r="AU277" s="18" t="s">
        <v>80</v>
      </c>
    </row>
    <row r="278" spans="2:65" s="1" customFormat="1" ht="16.5" customHeight="1">
      <c r="B278" s="39"/>
      <c r="C278" s="217" t="s">
        <v>1163</v>
      </c>
      <c r="D278" s="217" t="s">
        <v>142</v>
      </c>
      <c r="E278" s="218" t="s">
        <v>1007</v>
      </c>
      <c r="F278" s="219" t="s">
        <v>1008</v>
      </c>
      <c r="G278" s="220" t="s">
        <v>273</v>
      </c>
      <c r="H278" s="221">
        <v>125</v>
      </c>
      <c r="I278" s="222"/>
      <c r="J278" s="223">
        <f>ROUND(I278*H278,2)</f>
        <v>0</v>
      </c>
      <c r="K278" s="219" t="s">
        <v>19</v>
      </c>
      <c r="L278" s="44"/>
      <c r="M278" s="224" t="s">
        <v>19</v>
      </c>
      <c r="N278" s="225" t="s">
        <v>43</v>
      </c>
      <c r="O278" s="8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AR278" s="18" t="s">
        <v>146</v>
      </c>
      <c r="AT278" s="18" t="s">
        <v>142</v>
      </c>
      <c r="AU278" s="18" t="s">
        <v>80</v>
      </c>
      <c r="AY278" s="18" t="s">
        <v>139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80</v>
      </c>
      <c r="BK278" s="228">
        <f>ROUND(I278*H278,2)</f>
        <v>0</v>
      </c>
      <c r="BL278" s="18" t="s">
        <v>146</v>
      </c>
      <c r="BM278" s="18" t="s">
        <v>1164</v>
      </c>
    </row>
    <row r="279" spans="2:47" s="1" customFormat="1" ht="12">
      <c r="B279" s="39"/>
      <c r="C279" s="40"/>
      <c r="D279" s="229" t="s">
        <v>148</v>
      </c>
      <c r="E279" s="40"/>
      <c r="F279" s="230" t="s">
        <v>1008</v>
      </c>
      <c r="G279" s="40"/>
      <c r="H279" s="40"/>
      <c r="I279" s="143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148</v>
      </c>
      <c r="AU279" s="18" t="s">
        <v>80</v>
      </c>
    </row>
    <row r="280" spans="2:47" s="1" customFormat="1" ht="12">
      <c r="B280" s="39"/>
      <c r="C280" s="40"/>
      <c r="D280" s="229" t="s">
        <v>472</v>
      </c>
      <c r="E280" s="40"/>
      <c r="F280" s="291" t="s">
        <v>1165</v>
      </c>
      <c r="G280" s="40"/>
      <c r="H280" s="40"/>
      <c r="I280" s="143"/>
      <c r="J280" s="40"/>
      <c r="K280" s="40"/>
      <c r="L280" s="44"/>
      <c r="M280" s="231"/>
      <c r="N280" s="80"/>
      <c r="O280" s="80"/>
      <c r="P280" s="80"/>
      <c r="Q280" s="80"/>
      <c r="R280" s="80"/>
      <c r="S280" s="80"/>
      <c r="T280" s="81"/>
      <c r="AT280" s="18" t="s">
        <v>472</v>
      </c>
      <c r="AU280" s="18" t="s">
        <v>80</v>
      </c>
    </row>
    <row r="281" spans="2:65" s="1" customFormat="1" ht="16.5" customHeight="1">
      <c r="B281" s="39"/>
      <c r="C281" s="217" t="s">
        <v>1166</v>
      </c>
      <c r="D281" s="217" t="s">
        <v>142</v>
      </c>
      <c r="E281" s="218" t="s">
        <v>1167</v>
      </c>
      <c r="F281" s="219" t="s">
        <v>1168</v>
      </c>
      <c r="G281" s="220" t="s">
        <v>1076</v>
      </c>
      <c r="H281" s="221">
        <v>8.6</v>
      </c>
      <c r="I281" s="222"/>
      <c r="J281" s="223">
        <f>ROUND(I281*H281,2)</f>
        <v>0</v>
      </c>
      <c r="K281" s="219" t="s">
        <v>19</v>
      </c>
      <c r="L281" s="44"/>
      <c r="M281" s="224" t="s">
        <v>19</v>
      </c>
      <c r="N281" s="225" t="s">
        <v>43</v>
      </c>
      <c r="O281" s="80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AR281" s="18" t="s">
        <v>146</v>
      </c>
      <c r="AT281" s="18" t="s">
        <v>142</v>
      </c>
      <c r="AU281" s="18" t="s">
        <v>80</v>
      </c>
      <c r="AY281" s="18" t="s">
        <v>139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8" t="s">
        <v>80</v>
      </c>
      <c r="BK281" s="228">
        <f>ROUND(I281*H281,2)</f>
        <v>0</v>
      </c>
      <c r="BL281" s="18" t="s">
        <v>146</v>
      </c>
      <c r="BM281" s="18" t="s">
        <v>1169</v>
      </c>
    </row>
    <row r="282" spans="2:47" s="1" customFormat="1" ht="12">
      <c r="B282" s="39"/>
      <c r="C282" s="40"/>
      <c r="D282" s="229" t="s">
        <v>148</v>
      </c>
      <c r="E282" s="40"/>
      <c r="F282" s="230" t="s">
        <v>1168</v>
      </c>
      <c r="G282" s="40"/>
      <c r="H282" s="40"/>
      <c r="I282" s="143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148</v>
      </c>
      <c r="AU282" s="18" t="s">
        <v>80</v>
      </c>
    </row>
    <row r="283" spans="2:47" s="1" customFormat="1" ht="12">
      <c r="B283" s="39"/>
      <c r="C283" s="40"/>
      <c r="D283" s="229" t="s">
        <v>472</v>
      </c>
      <c r="E283" s="40"/>
      <c r="F283" s="291" t="s">
        <v>1170</v>
      </c>
      <c r="G283" s="40"/>
      <c r="H283" s="40"/>
      <c r="I283" s="143"/>
      <c r="J283" s="40"/>
      <c r="K283" s="40"/>
      <c r="L283" s="44"/>
      <c r="M283" s="231"/>
      <c r="N283" s="80"/>
      <c r="O283" s="80"/>
      <c r="P283" s="80"/>
      <c r="Q283" s="80"/>
      <c r="R283" s="80"/>
      <c r="S283" s="80"/>
      <c r="T283" s="81"/>
      <c r="AT283" s="18" t="s">
        <v>472</v>
      </c>
      <c r="AU283" s="18" t="s">
        <v>80</v>
      </c>
    </row>
    <row r="284" spans="2:65" s="1" customFormat="1" ht="16.5" customHeight="1">
      <c r="B284" s="39"/>
      <c r="C284" s="217" t="s">
        <v>1171</v>
      </c>
      <c r="D284" s="217" t="s">
        <v>142</v>
      </c>
      <c r="E284" s="218" t="s">
        <v>947</v>
      </c>
      <c r="F284" s="219" t="s">
        <v>948</v>
      </c>
      <c r="G284" s="220" t="s">
        <v>258</v>
      </c>
      <c r="H284" s="221">
        <v>29.3</v>
      </c>
      <c r="I284" s="222"/>
      <c r="J284" s="223">
        <f>ROUND(I284*H284,2)</f>
        <v>0</v>
      </c>
      <c r="K284" s="219" t="s">
        <v>19</v>
      </c>
      <c r="L284" s="44"/>
      <c r="M284" s="224" t="s">
        <v>19</v>
      </c>
      <c r="N284" s="225" t="s">
        <v>43</v>
      </c>
      <c r="O284" s="8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AR284" s="18" t="s">
        <v>146</v>
      </c>
      <c r="AT284" s="18" t="s">
        <v>142</v>
      </c>
      <c r="AU284" s="18" t="s">
        <v>80</v>
      </c>
      <c r="AY284" s="18" t="s">
        <v>139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80</v>
      </c>
      <c r="BK284" s="228">
        <f>ROUND(I284*H284,2)</f>
        <v>0</v>
      </c>
      <c r="BL284" s="18" t="s">
        <v>146</v>
      </c>
      <c r="BM284" s="18" t="s">
        <v>1172</v>
      </c>
    </row>
    <row r="285" spans="2:47" s="1" customFormat="1" ht="12">
      <c r="B285" s="39"/>
      <c r="C285" s="40"/>
      <c r="D285" s="229" t="s">
        <v>148</v>
      </c>
      <c r="E285" s="40"/>
      <c r="F285" s="230" t="s">
        <v>948</v>
      </c>
      <c r="G285" s="40"/>
      <c r="H285" s="40"/>
      <c r="I285" s="143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148</v>
      </c>
      <c r="AU285" s="18" t="s">
        <v>80</v>
      </c>
    </row>
    <row r="286" spans="2:47" s="1" customFormat="1" ht="12">
      <c r="B286" s="39"/>
      <c r="C286" s="40"/>
      <c r="D286" s="229" t="s">
        <v>472</v>
      </c>
      <c r="E286" s="40"/>
      <c r="F286" s="291" t="s">
        <v>1173</v>
      </c>
      <c r="G286" s="40"/>
      <c r="H286" s="40"/>
      <c r="I286" s="143"/>
      <c r="J286" s="40"/>
      <c r="K286" s="40"/>
      <c r="L286" s="44"/>
      <c r="M286" s="231"/>
      <c r="N286" s="80"/>
      <c r="O286" s="80"/>
      <c r="P286" s="80"/>
      <c r="Q286" s="80"/>
      <c r="R286" s="80"/>
      <c r="S286" s="80"/>
      <c r="T286" s="81"/>
      <c r="AT286" s="18" t="s">
        <v>472</v>
      </c>
      <c r="AU286" s="18" t="s">
        <v>80</v>
      </c>
    </row>
    <row r="287" spans="2:65" s="1" customFormat="1" ht="16.5" customHeight="1">
      <c r="B287" s="39"/>
      <c r="C287" s="249" t="s">
        <v>1174</v>
      </c>
      <c r="D287" s="249" t="s">
        <v>145</v>
      </c>
      <c r="E287" s="250" t="s">
        <v>1175</v>
      </c>
      <c r="F287" s="251" t="s">
        <v>1176</v>
      </c>
      <c r="G287" s="252" t="s">
        <v>258</v>
      </c>
      <c r="H287" s="253">
        <v>2.95</v>
      </c>
      <c r="I287" s="254"/>
      <c r="J287" s="255">
        <f>ROUND(I287*H287,2)</f>
        <v>0</v>
      </c>
      <c r="K287" s="251" t="s">
        <v>19</v>
      </c>
      <c r="L287" s="256"/>
      <c r="M287" s="257" t="s">
        <v>19</v>
      </c>
      <c r="N287" s="258" t="s">
        <v>43</v>
      </c>
      <c r="O287" s="8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AR287" s="18" t="s">
        <v>140</v>
      </c>
      <c r="AT287" s="18" t="s">
        <v>145</v>
      </c>
      <c r="AU287" s="18" t="s">
        <v>80</v>
      </c>
      <c r="AY287" s="18" t="s">
        <v>139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80</v>
      </c>
      <c r="BK287" s="228">
        <f>ROUND(I287*H287,2)</f>
        <v>0</v>
      </c>
      <c r="BL287" s="18" t="s">
        <v>146</v>
      </c>
      <c r="BM287" s="18" t="s">
        <v>1177</v>
      </c>
    </row>
    <row r="288" spans="2:47" s="1" customFormat="1" ht="12">
      <c r="B288" s="39"/>
      <c r="C288" s="40"/>
      <c r="D288" s="229" t="s">
        <v>148</v>
      </c>
      <c r="E288" s="40"/>
      <c r="F288" s="230" t="s">
        <v>1176</v>
      </c>
      <c r="G288" s="40"/>
      <c r="H288" s="40"/>
      <c r="I288" s="143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148</v>
      </c>
      <c r="AU288" s="18" t="s">
        <v>80</v>
      </c>
    </row>
    <row r="289" spans="2:47" s="1" customFormat="1" ht="12">
      <c r="B289" s="39"/>
      <c r="C289" s="40"/>
      <c r="D289" s="229" t="s">
        <v>472</v>
      </c>
      <c r="E289" s="40"/>
      <c r="F289" s="291" t="s">
        <v>1178</v>
      </c>
      <c r="G289" s="40"/>
      <c r="H289" s="40"/>
      <c r="I289" s="143"/>
      <c r="J289" s="40"/>
      <c r="K289" s="40"/>
      <c r="L289" s="44"/>
      <c r="M289" s="231"/>
      <c r="N289" s="80"/>
      <c r="O289" s="80"/>
      <c r="P289" s="80"/>
      <c r="Q289" s="80"/>
      <c r="R289" s="80"/>
      <c r="S289" s="80"/>
      <c r="T289" s="81"/>
      <c r="AT289" s="18" t="s">
        <v>472</v>
      </c>
      <c r="AU289" s="18" t="s">
        <v>80</v>
      </c>
    </row>
    <row r="290" spans="2:65" s="1" customFormat="1" ht="16.5" customHeight="1">
      <c r="B290" s="39"/>
      <c r="C290" s="249" t="s">
        <v>1179</v>
      </c>
      <c r="D290" s="249" t="s">
        <v>145</v>
      </c>
      <c r="E290" s="250" t="s">
        <v>1180</v>
      </c>
      <c r="F290" s="251" t="s">
        <v>1181</v>
      </c>
      <c r="G290" s="252" t="s">
        <v>1182</v>
      </c>
      <c r="H290" s="253">
        <v>4.036</v>
      </c>
      <c r="I290" s="254"/>
      <c r="J290" s="255">
        <f>ROUND(I290*H290,2)</f>
        <v>0</v>
      </c>
      <c r="K290" s="251" t="s">
        <v>19</v>
      </c>
      <c r="L290" s="256"/>
      <c r="M290" s="257" t="s">
        <v>19</v>
      </c>
      <c r="N290" s="258" t="s">
        <v>43</v>
      </c>
      <c r="O290" s="80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AR290" s="18" t="s">
        <v>140</v>
      </c>
      <c r="AT290" s="18" t="s">
        <v>145</v>
      </c>
      <c r="AU290" s="18" t="s">
        <v>80</v>
      </c>
      <c r="AY290" s="18" t="s">
        <v>139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80</v>
      </c>
      <c r="BK290" s="228">
        <f>ROUND(I290*H290,2)</f>
        <v>0</v>
      </c>
      <c r="BL290" s="18" t="s">
        <v>146</v>
      </c>
      <c r="BM290" s="18" t="s">
        <v>1183</v>
      </c>
    </row>
    <row r="291" spans="2:47" s="1" customFormat="1" ht="12">
      <c r="B291" s="39"/>
      <c r="C291" s="40"/>
      <c r="D291" s="229" t="s">
        <v>148</v>
      </c>
      <c r="E291" s="40"/>
      <c r="F291" s="230" t="s">
        <v>1181</v>
      </c>
      <c r="G291" s="40"/>
      <c r="H291" s="40"/>
      <c r="I291" s="143"/>
      <c r="J291" s="40"/>
      <c r="K291" s="40"/>
      <c r="L291" s="44"/>
      <c r="M291" s="231"/>
      <c r="N291" s="80"/>
      <c r="O291" s="80"/>
      <c r="P291" s="80"/>
      <c r="Q291" s="80"/>
      <c r="R291" s="80"/>
      <c r="S291" s="80"/>
      <c r="T291" s="81"/>
      <c r="AT291" s="18" t="s">
        <v>148</v>
      </c>
      <c r="AU291" s="18" t="s">
        <v>80</v>
      </c>
    </row>
    <row r="292" spans="2:65" s="1" customFormat="1" ht="16.5" customHeight="1">
      <c r="B292" s="39"/>
      <c r="C292" s="249" t="s">
        <v>1184</v>
      </c>
      <c r="D292" s="249" t="s">
        <v>145</v>
      </c>
      <c r="E292" s="250" t="s">
        <v>1185</v>
      </c>
      <c r="F292" s="251" t="s">
        <v>1186</v>
      </c>
      <c r="G292" s="252" t="s">
        <v>258</v>
      </c>
      <c r="H292" s="253">
        <v>42.9</v>
      </c>
      <c r="I292" s="254"/>
      <c r="J292" s="255">
        <f>ROUND(I292*H292,2)</f>
        <v>0</v>
      </c>
      <c r="K292" s="251" t="s">
        <v>19</v>
      </c>
      <c r="L292" s="256"/>
      <c r="M292" s="257" t="s">
        <v>19</v>
      </c>
      <c r="N292" s="258" t="s">
        <v>43</v>
      </c>
      <c r="O292" s="80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AR292" s="18" t="s">
        <v>140</v>
      </c>
      <c r="AT292" s="18" t="s">
        <v>145</v>
      </c>
      <c r="AU292" s="18" t="s">
        <v>80</v>
      </c>
      <c r="AY292" s="18" t="s">
        <v>139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8" t="s">
        <v>80</v>
      </c>
      <c r="BK292" s="228">
        <f>ROUND(I292*H292,2)</f>
        <v>0</v>
      </c>
      <c r="BL292" s="18" t="s">
        <v>146</v>
      </c>
      <c r="BM292" s="18" t="s">
        <v>1187</v>
      </c>
    </row>
    <row r="293" spans="2:47" s="1" customFormat="1" ht="12">
      <c r="B293" s="39"/>
      <c r="C293" s="40"/>
      <c r="D293" s="229" t="s">
        <v>148</v>
      </c>
      <c r="E293" s="40"/>
      <c r="F293" s="230" t="s">
        <v>1186</v>
      </c>
      <c r="G293" s="40"/>
      <c r="H293" s="40"/>
      <c r="I293" s="143"/>
      <c r="J293" s="40"/>
      <c r="K293" s="40"/>
      <c r="L293" s="44"/>
      <c r="M293" s="231"/>
      <c r="N293" s="80"/>
      <c r="O293" s="80"/>
      <c r="P293" s="80"/>
      <c r="Q293" s="80"/>
      <c r="R293" s="80"/>
      <c r="S293" s="80"/>
      <c r="T293" s="81"/>
      <c r="AT293" s="18" t="s">
        <v>148</v>
      </c>
      <c r="AU293" s="18" t="s">
        <v>80</v>
      </c>
    </row>
    <row r="294" spans="2:65" s="1" customFormat="1" ht="16.5" customHeight="1">
      <c r="B294" s="39"/>
      <c r="C294" s="249" t="s">
        <v>1188</v>
      </c>
      <c r="D294" s="249" t="s">
        <v>145</v>
      </c>
      <c r="E294" s="250" t="s">
        <v>1189</v>
      </c>
      <c r="F294" s="251" t="s">
        <v>1190</v>
      </c>
      <c r="G294" s="252" t="s">
        <v>258</v>
      </c>
      <c r="H294" s="253">
        <v>17.7</v>
      </c>
      <c r="I294" s="254"/>
      <c r="J294" s="255">
        <f>ROUND(I294*H294,2)</f>
        <v>0</v>
      </c>
      <c r="K294" s="251" t="s">
        <v>19</v>
      </c>
      <c r="L294" s="256"/>
      <c r="M294" s="257" t="s">
        <v>19</v>
      </c>
      <c r="N294" s="258" t="s">
        <v>43</v>
      </c>
      <c r="O294" s="8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AR294" s="18" t="s">
        <v>140</v>
      </c>
      <c r="AT294" s="18" t="s">
        <v>145</v>
      </c>
      <c r="AU294" s="18" t="s">
        <v>80</v>
      </c>
      <c r="AY294" s="18" t="s">
        <v>139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8" t="s">
        <v>80</v>
      </c>
      <c r="BK294" s="228">
        <f>ROUND(I294*H294,2)</f>
        <v>0</v>
      </c>
      <c r="BL294" s="18" t="s">
        <v>146</v>
      </c>
      <c r="BM294" s="18" t="s">
        <v>1191</v>
      </c>
    </row>
    <row r="295" spans="2:47" s="1" customFormat="1" ht="12">
      <c r="B295" s="39"/>
      <c r="C295" s="40"/>
      <c r="D295" s="229" t="s">
        <v>148</v>
      </c>
      <c r="E295" s="40"/>
      <c r="F295" s="230" t="s">
        <v>1190</v>
      </c>
      <c r="G295" s="40"/>
      <c r="H295" s="40"/>
      <c r="I295" s="143"/>
      <c r="J295" s="40"/>
      <c r="K295" s="40"/>
      <c r="L295" s="44"/>
      <c r="M295" s="231"/>
      <c r="N295" s="80"/>
      <c r="O295" s="80"/>
      <c r="P295" s="80"/>
      <c r="Q295" s="80"/>
      <c r="R295" s="80"/>
      <c r="S295" s="80"/>
      <c r="T295" s="81"/>
      <c r="AT295" s="18" t="s">
        <v>148</v>
      </c>
      <c r="AU295" s="18" t="s">
        <v>80</v>
      </c>
    </row>
    <row r="296" spans="2:65" s="1" customFormat="1" ht="16.5" customHeight="1">
      <c r="B296" s="39"/>
      <c r="C296" s="249" t="s">
        <v>1192</v>
      </c>
      <c r="D296" s="249" t="s">
        <v>145</v>
      </c>
      <c r="E296" s="250" t="s">
        <v>1193</v>
      </c>
      <c r="F296" s="251" t="s">
        <v>1194</v>
      </c>
      <c r="G296" s="252" t="s">
        <v>258</v>
      </c>
      <c r="H296" s="253">
        <v>34.4</v>
      </c>
      <c r="I296" s="254"/>
      <c r="J296" s="255">
        <f>ROUND(I296*H296,2)</f>
        <v>0</v>
      </c>
      <c r="K296" s="251" t="s">
        <v>19</v>
      </c>
      <c r="L296" s="256"/>
      <c r="M296" s="257" t="s">
        <v>19</v>
      </c>
      <c r="N296" s="258" t="s">
        <v>43</v>
      </c>
      <c r="O296" s="80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AR296" s="18" t="s">
        <v>140</v>
      </c>
      <c r="AT296" s="18" t="s">
        <v>145</v>
      </c>
      <c r="AU296" s="18" t="s">
        <v>80</v>
      </c>
      <c r="AY296" s="18" t="s">
        <v>139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80</v>
      </c>
      <c r="BK296" s="228">
        <f>ROUND(I296*H296,2)</f>
        <v>0</v>
      </c>
      <c r="BL296" s="18" t="s">
        <v>146</v>
      </c>
      <c r="BM296" s="18" t="s">
        <v>1195</v>
      </c>
    </row>
    <row r="297" spans="2:47" s="1" customFormat="1" ht="12">
      <c r="B297" s="39"/>
      <c r="C297" s="40"/>
      <c r="D297" s="229" t="s">
        <v>148</v>
      </c>
      <c r="E297" s="40"/>
      <c r="F297" s="230" t="s">
        <v>1194</v>
      </c>
      <c r="G297" s="40"/>
      <c r="H297" s="40"/>
      <c r="I297" s="143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148</v>
      </c>
      <c r="AU297" s="18" t="s">
        <v>80</v>
      </c>
    </row>
    <row r="298" spans="2:65" s="1" customFormat="1" ht="16.5" customHeight="1">
      <c r="B298" s="39"/>
      <c r="C298" s="249" t="s">
        <v>1196</v>
      </c>
      <c r="D298" s="249" t="s">
        <v>145</v>
      </c>
      <c r="E298" s="250" t="s">
        <v>1197</v>
      </c>
      <c r="F298" s="251" t="s">
        <v>1198</v>
      </c>
      <c r="G298" s="252" t="s">
        <v>258</v>
      </c>
      <c r="H298" s="253">
        <v>27.525</v>
      </c>
      <c r="I298" s="254"/>
      <c r="J298" s="255">
        <f>ROUND(I298*H298,2)</f>
        <v>0</v>
      </c>
      <c r="K298" s="251" t="s">
        <v>19</v>
      </c>
      <c r="L298" s="256"/>
      <c r="M298" s="257" t="s">
        <v>19</v>
      </c>
      <c r="N298" s="258" t="s">
        <v>43</v>
      </c>
      <c r="O298" s="80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AR298" s="18" t="s">
        <v>140</v>
      </c>
      <c r="AT298" s="18" t="s">
        <v>145</v>
      </c>
      <c r="AU298" s="18" t="s">
        <v>80</v>
      </c>
      <c r="AY298" s="18" t="s">
        <v>139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8" t="s">
        <v>80</v>
      </c>
      <c r="BK298" s="228">
        <f>ROUND(I298*H298,2)</f>
        <v>0</v>
      </c>
      <c r="BL298" s="18" t="s">
        <v>146</v>
      </c>
      <c r="BM298" s="18" t="s">
        <v>1199</v>
      </c>
    </row>
    <row r="299" spans="2:47" s="1" customFormat="1" ht="12">
      <c r="B299" s="39"/>
      <c r="C299" s="40"/>
      <c r="D299" s="229" t="s">
        <v>148</v>
      </c>
      <c r="E299" s="40"/>
      <c r="F299" s="230" t="s">
        <v>1198</v>
      </c>
      <c r="G299" s="40"/>
      <c r="H299" s="40"/>
      <c r="I299" s="143"/>
      <c r="J299" s="40"/>
      <c r="K299" s="40"/>
      <c r="L299" s="44"/>
      <c r="M299" s="231"/>
      <c r="N299" s="80"/>
      <c r="O299" s="80"/>
      <c r="P299" s="80"/>
      <c r="Q299" s="80"/>
      <c r="R299" s="80"/>
      <c r="S299" s="80"/>
      <c r="T299" s="81"/>
      <c r="AT299" s="18" t="s">
        <v>148</v>
      </c>
      <c r="AU299" s="18" t="s">
        <v>80</v>
      </c>
    </row>
    <row r="300" spans="2:65" s="1" customFormat="1" ht="16.5" customHeight="1">
      <c r="B300" s="39"/>
      <c r="C300" s="249" t="s">
        <v>1200</v>
      </c>
      <c r="D300" s="249" t="s">
        <v>145</v>
      </c>
      <c r="E300" s="250" t="s">
        <v>1201</v>
      </c>
      <c r="F300" s="251" t="s">
        <v>1202</v>
      </c>
      <c r="G300" s="252" t="s">
        <v>258</v>
      </c>
      <c r="H300" s="253">
        <v>4.92</v>
      </c>
      <c r="I300" s="254"/>
      <c r="J300" s="255">
        <f>ROUND(I300*H300,2)</f>
        <v>0</v>
      </c>
      <c r="K300" s="251" t="s">
        <v>19</v>
      </c>
      <c r="L300" s="256"/>
      <c r="M300" s="257" t="s">
        <v>19</v>
      </c>
      <c r="N300" s="258" t="s">
        <v>43</v>
      </c>
      <c r="O300" s="80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AR300" s="18" t="s">
        <v>140</v>
      </c>
      <c r="AT300" s="18" t="s">
        <v>145</v>
      </c>
      <c r="AU300" s="18" t="s">
        <v>80</v>
      </c>
      <c r="AY300" s="18" t="s">
        <v>139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8" t="s">
        <v>80</v>
      </c>
      <c r="BK300" s="228">
        <f>ROUND(I300*H300,2)</f>
        <v>0</v>
      </c>
      <c r="BL300" s="18" t="s">
        <v>146</v>
      </c>
      <c r="BM300" s="18" t="s">
        <v>1203</v>
      </c>
    </row>
    <row r="301" spans="2:47" s="1" customFormat="1" ht="12">
      <c r="B301" s="39"/>
      <c r="C301" s="40"/>
      <c r="D301" s="229" t="s">
        <v>148</v>
      </c>
      <c r="E301" s="40"/>
      <c r="F301" s="230" t="s">
        <v>1202</v>
      </c>
      <c r="G301" s="40"/>
      <c r="H301" s="40"/>
      <c r="I301" s="143"/>
      <c r="J301" s="40"/>
      <c r="K301" s="40"/>
      <c r="L301" s="44"/>
      <c r="M301" s="231"/>
      <c r="N301" s="80"/>
      <c r="O301" s="80"/>
      <c r="P301" s="80"/>
      <c r="Q301" s="80"/>
      <c r="R301" s="80"/>
      <c r="S301" s="80"/>
      <c r="T301" s="81"/>
      <c r="AT301" s="18" t="s">
        <v>148</v>
      </c>
      <c r="AU301" s="18" t="s">
        <v>80</v>
      </c>
    </row>
    <row r="302" spans="2:47" s="1" customFormat="1" ht="12">
      <c r="B302" s="39"/>
      <c r="C302" s="40"/>
      <c r="D302" s="229" t="s">
        <v>472</v>
      </c>
      <c r="E302" s="40"/>
      <c r="F302" s="291" t="s">
        <v>1204</v>
      </c>
      <c r="G302" s="40"/>
      <c r="H302" s="40"/>
      <c r="I302" s="143"/>
      <c r="J302" s="40"/>
      <c r="K302" s="40"/>
      <c r="L302" s="44"/>
      <c r="M302" s="231"/>
      <c r="N302" s="80"/>
      <c r="O302" s="80"/>
      <c r="P302" s="80"/>
      <c r="Q302" s="80"/>
      <c r="R302" s="80"/>
      <c r="S302" s="80"/>
      <c r="T302" s="81"/>
      <c r="AT302" s="18" t="s">
        <v>472</v>
      </c>
      <c r="AU302" s="18" t="s">
        <v>80</v>
      </c>
    </row>
    <row r="303" spans="2:65" s="1" customFormat="1" ht="16.5" customHeight="1">
      <c r="B303" s="39"/>
      <c r="C303" s="249" t="s">
        <v>1205</v>
      </c>
      <c r="D303" s="249" t="s">
        <v>145</v>
      </c>
      <c r="E303" s="250" t="s">
        <v>1206</v>
      </c>
      <c r="F303" s="251" t="s">
        <v>1207</v>
      </c>
      <c r="G303" s="252" t="s">
        <v>258</v>
      </c>
      <c r="H303" s="253">
        <v>6.3</v>
      </c>
      <c r="I303" s="254"/>
      <c r="J303" s="255">
        <f>ROUND(I303*H303,2)</f>
        <v>0</v>
      </c>
      <c r="K303" s="251" t="s">
        <v>19</v>
      </c>
      <c r="L303" s="256"/>
      <c r="M303" s="257" t="s">
        <v>19</v>
      </c>
      <c r="N303" s="258" t="s">
        <v>43</v>
      </c>
      <c r="O303" s="80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AR303" s="18" t="s">
        <v>140</v>
      </c>
      <c r="AT303" s="18" t="s">
        <v>145</v>
      </c>
      <c r="AU303" s="18" t="s">
        <v>80</v>
      </c>
      <c r="AY303" s="18" t="s">
        <v>139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8" t="s">
        <v>80</v>
      </c>
      <c r="BK303" s="228">
        <f>ROUND(I303*H303,2)</f>
        <v>0</v>
      </c>
      <c r="BL303" s="18" t="s">
        <v>146</v>
      </c>
      <c r="BM303" s="18" t="s">
        <v>1208</v>
      </c>
    </row>
    <row r="304" spans="2:47" s="1" customFormat="1" ht="12">
      <c r="B304" s="39"/>
      <c r="C304" s="40"/>
      <c r="D304" s="229" t="s">
        <v>148</v>
      </c>
      <c r="E304" s="40"/>
      <c r="F304" s="230" t="s">
        <v>1207</v>
      </c>
      <c r="G304" s="40"/>
      <c r="H304" s="40"/>
      <c r="I304" s="143"/>
      <c r="J304" s="40"/>
      <c r="K304" s="40"/>
      <c r="L304" s="44"/>
      <c r="M304" s="231"/>
      <c r="N304" s="80"/>
      <c r="O304" s="80"/>
      <c r="P304" s="80"/>
      <c r="Q304" s="80"/>
      <c r="R304" s="80"/>
      <c r="S304" s="80"/>
      <c r="T304" s="81"/>
      <c r="AT304" s="18" t="s">
        <v>148</v>
      </c>
      <c r="AU304" s="18" t="s">
        <v>80</v>
      </c>
    </row>
    <row r="305" spans="2:65" s="1" customFormat="1" ht="16.5" customHeight="1">
      <c r="B305" s="39"/>
      <c r="C305" s="249" t="s">
        <v>1209</v>
      </c>
      <c r="D305" s="249" t="s">
        <v>145</v>
      </c>
      <c r="E305" s="250" t="s">
        <v>1210</v>
      </c>
      <c r="F305" s="251" t="s">
        <v>1211</v>
      </c>
      <c r="G305" s="252" t="s">
        <v>273</v>
      </c>
      <c r="H305" s="253">
        <v>78.3</v>
      </c>
      <c r="I305" s="254"/>
      <c r="J305" s="255">
        <f>ROUND(I305*H305,2)</f>
        <v>0</v>
      </c>
      <c r="K305" s="251" t="s">
        <v>19</v>
      </c>
      <c r="L305" s="256"/>
      <c r="M305" s="257" t="s">
        <v>19</v>
      </c>
      <c r="N305" s="258" t="s">
        <v>43</v>
      </c>
      <c r="O305" s="8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AR305" s="18" t="s">
        <v>140</v>
      </c>
      <c r="AT305" s="18" t="s">
        <v>145</v>
      </c>
      <c r="AU305" s="18" t="s">
        <v>80</v>
      </c>
      <c r="AY305" s="18" t="s">
        <v>139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80</v>
      </c>
      <c r="BK305" s="228">
        <f>ROUND(I305*H305,2)</f>
        <v>0</v>
      </c>
      <c r="BL305" s="18" t="s">
        <v>146</v>
      </c>
      <c r="BM305" s="18" t="s">
        <v>1212</v>
      </c>
    </row>
    <row r="306" spans="2:47" s="1" customFormat="1" ht="12">
      <c r="B306" s="39"/>
      <c r="C306" s="40"/>
      <c r="D306" s="229" t="s">
        <v>148</v>
      </c>
      <c r="E306" s="40"/>
      <c r="F306" s="230" t="s">
        <v>1211</v>
      </c>
      <c r="G306" s="40"/>
      <c r="H306" s="40"/>
      <c r="I306" s="143"/>
      <c r="J306" s="40"/>
      <c r="K306" s="40"/>
      <c r="L306" s="44"/>
      <c r="M306" s="231"/>
      <c r="N306" s="80"/>
      <c r="O306" s="80"/>
      <c r="P306" s="80"/>
      <c r="Q306" s="80"/>
      <c r="R306" s="80"/>
      <c r="S306" s="80"/>
      <c r="T306" s="81"/>
      <c r="AT306" s="18" t="s">
        <v>148</v>
      </c>
      <c r="AU306" s="18" t="s">
        <v>80</v>
      </c>
    </row>
    <row r="307" spans="2:65" s="1" customFormat="1" ht="16.5" customHeight="1">
      <c r="B307" s="39"/>
      <c r="C307" s="249" t="s">
        <v>1213</v>
      </c>
      <c r="D307" s="249" t="s">
        <v>145</v>
      </c>
      <c r="E307" s="250" t="s">
        <v>1052</v>
      </c>
      <c r="F307" s="251" t="s">
        <v>1053</v>
      </c>
      <c r="G307" s="252" t="s">
        <v>258</v>
      </c>
      <c r="H307" s="253">
        <v>8.5</v>
      </c>
      <c r="I307" s="254"/>
      <c r="J307" s="255">
        <f>ROUND(I307*H307,2)</f>
        <v>0</v>
      </c>
      <c r="K307" s="251" t="s">
        <v>19</v>
      </c>
      <c r="L307" s="256"/>
      <c r="M307" s="257" t="s">
        <v>19</v>
      </c>
      <c r="N307" s="258" t="s">
        <v>43</v>
      </c>
      <c r="O307" s="80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AR307" s="18" t="s">
        <v>140</v>
      </c>
      <c r="AT307" s="18" t="s">
        <v>145</v>
      </c>
      <c r="AU307" s="18" t="s">
        <v>80</v>
      </c>
      <c r="AY307" s="18" t="s">
        <v>139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8" t="s">
        <v>80</v>
      </c>
      <c r="BK307" s="228">
        <f>ROUND(I307*H307,2)</f>
        <v>0</v>
      </c>
      <c r="BL307" s="18" t="s">
        <v>146</v>
      </c>
      <c r="BM307" s="18" t="s">
        <v>1214</v>
      </c>
    </row>
    <row r="308" spans="2:47" s="1" customFormat="1" ht="12">
      <c r="B308" s="39"/>
      <c r="C308" s="40"/>
      <c r="D308" s="229" t="s">
        <v>148</v>
      </c>
      <c r="E308" s="40"/>
      <c r="F308" s="230" t="s">
        <v>1053</v>
      </c>
      <c r="G308" s="40"/>
      <c r="H308" s="40"/>
      <c r="I308" s="143"/>
      <c r="J308" s="40"/>
      <c r="K308" s="40"/>
      <c r="L308" s="44"/>
      <c r="M308" s="231"/>
      <c r="N308" s="80"/>
      <c r="O308" s="80"/>
      <c r="P308" s="80"/>
      <c r="Q308" s="80"/>
      <c r="R308" s="80"/>
      <c r="S308" s="80"/>
      <c r="T308" s="81"/>
      <c r="AT308" s="18" t="s">
        <v>148</v>
      </c>
      <c r="AU308" s="18" t="s">
        <v>80</v>
      </c>
    </row>
    <row r="309" spans="2:47" s="1" customFormat="1" ht="12">
      <c r="B309" s="39"/>
      <c r="C309" s="40"/>
      <c r="D309" s="229" t="s">
        <v>472</v>
      </c>
      <c r="E309" s="40"/>
      <c r="F309" s="291" t="s">
        <v>1215</v>
      </c>
      <c r="G309" s="40"/>
      <c r="H309" s="40"/>
      <c r="I309" s="143"/>
      <c r="J309" s="40"/>
      <c r="K309" s="40"/>
      <c r="L309" s="44"/>
      <c r="M309" s="231"/>
      <c r="N309" s="80"/>
      <c r="O309" s="80"/>
      <c r="P309" s="80"/>
      <c r="Q309" s="80"/>
      <c r="R309" s="80"/>
      <c r="S309" s="80"/>
      <c r="T309" s="81"/>
      <c r="AT309" s="18" t="s">
        <v>472</v>
      </c>
      <c r="AU309" s="18" t="s">
        <v>80</v>
      </c>
    </row>
    <row r="310" spans="2:65" s="1" customFormat="1" ht="16.5" customHeight="1">
      <c r="B310" s="39"/>
      <c r="C310" s="249" t="s">
        <v>1216</v>
      </c>
      <c r="D310" s="249" t="s">
        <v>145</v>
      </c>
      <c r="E310" s="250" t="s">
        <v>1217</v>
      </c>
      <c r="F310" s="251" t="s">
        <v>1218</v>
      </c>
      <c r="G310" s="252" t="s">
        <v>1076</v>
      </c>
      <c r="H310" s="253">
        <v>21.3</v>
      </c>
      <c r="I310" s="254"/>
      <c r="J310" s="255">
        <f>ROUND(I310*H310,2)</f>
        <v>0</v>
      </c>
      <c r="K310" s="251" t="s">
        <v>19</v>
      </c>
      <c r="L310" s="256"/>
      <c r="M310" s="257" t="s">
        <v>19</v>
      </c>
      <c r="N310" s="258" t="s">
        <v>43</v>
      </c>
      <c r="O310" s="80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AR310" s="18" t="s">
        <v>140</v>
      </c>
      <c r="AT310" s="18" t="s">
        <v>145</v>
      </c>
      <c r="AU310" s="18" t="s">
        <v>80</v>
      </c>
      <c r="AY310" s="18" t="s">
        <v>139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8" t="s">
        <v>80</v>
      </c>
      <c r="BK310" s="228">
        <f>ROUND(I310*H310,2)</f>
        <v>0</v>
      </c>
      <c r="BL310" s="18" t="s">
        <v>146</v>
      </c>
      <c r="BM310" s="18" t="s">
        <v>1219</v>
      </c>
    </row>
    <row r="311" spans="2:47" s="1" customFormat="1" ht="12">
      <c r="B311" s="39"/>
      <c r="C311" s="40"/>
      <c r="D311" s="229" t="s">
        <v>148</v>
      </c>
      <c r="E311" s="40"/>
      <c r="F311" s="230" t="s">
        <v>1218</v>
      </c>
      <c r="G311" s="40"/>
      <c r="H311" s="40"/>
      <c r="I311" s="143"/>
      <c r="J311" s="40"/>
      <c r="K311" s="40"/>
      <c r="L311" s="44"/>
      <c r="M311" s="231"/>
      <c r="N311" s="80"/>
      <c r="O311" s="80"/>
      <c r="P311" s="80"/>
      <c r="Q311" s="80"/>
      <c r="R311" s="80"/>
      <c r="S311" s="80"/>
      <c r="T311" s="81"/>
      <c r="AT311" s="18" t="s">
        <v>148</v>
      </c>
      <c r="AU311" s="18" t="s">
        <v>80</v>
      </c>
    </row>
    <row r="312" spans="2:47" s="1" customFormat="1" ht="12">
      <c r="B312" s="39"/>
      <c r="C312" s="40"/>
      <c r="D312" s="229" t="s">
        <v>472</v>
      </c>
      <c r="E312" s="40"/>
      <c r="F312" s="291" t="s">
        <v>1170</v>
      </c>
      <c r="G312" s="40"/>
      <c r="H312" s="40"/>
      <c r="I312" s="143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472</v>
      </c>
      <c r="AU312" s="18" t="s">
        <v>80</v>
      </c>
    </row>
    <row r="313" spans="2:65" s="1" customFormat="1" ht="16.5" customHeight="1">
      <c r="B313" s="39"/>
      <c r="C313" s="249" t="s">
        <v>1220</v>
      </c>
      <c r="D313" s="249" t="s">
        <v>145</v>
      </c>
      <c r="E313" s="250" t="s">
        <v>978</v>
      </c>
      <c r="F313" s="251" t="s">
        <v>979</v>
      </c>
      <c r="G313" s="252" t="s">
        <v>258</v>
      </c>
      <c r="H313" s="253">
        <v>29.3</v>
      </c>
      <c r="I313" s="254"/>
      <c r="J313" s="255">
        <f>ROUND(I313*H313,2)</f>
        <v>0</v>
      </c>
      <c r="K313" s="251" t="s">
        <v>19</v>
      </c>
      <c r="L313" s="256"/>
      <c r="M313" s="257" t="s">
        <v>19</v>
      </c>
      <c r="N313" s="258" t="s">
        <v>43</v>
      </c>
      <c r="O313" s="80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AR313" s="18" t="s">
        <v>140</v>
      </c>
      <c r="AT313" s="18" t="s">
        <v>145</v>
      </c>
      <c r="AU313" s="18" t="s">
        <v>80</v>
      </c>
      <c r="AY313" s="18" t="s">
        <v>139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8" t="s">
        <v>80</v>
      </c>
      <c r="BK313" s="228">
        <f>ROUND(I313*H313,2)</f>
        <v>0</v>
      </c>
      <c r="BL313" s="18" t="s">
        <v>146</v>
      </c>
      <c r="BM313" s="18" t="s">
        <v>1221</v>
      </c>
    </row>
    <row r="314" spans="2:47" s="1" customFormat="1" ht="12">
      <c r="B314" s="39"/>
      <c r="C314" s="40"/>
      <c r="D314" s="229" t="s">
        <v>148</v>
      </c>
      <c r="E314" s="40"/>
      <c r="F314" s="230" t="s">
        <v>979</v>
      </c>
      <c r="G314" s="40"/>
      <c r="H314" s="40"/>
      <c r="I314" s="143"/>
      <c r="J314" s="40"/>
      <c r="K314" s="40"/>
      <c r="L314" s="44"/>
      <c r="M314" s="231"/>
      <c r="N314" s="80"/>
      <c r="O314" s="80"/>
      <c r="P314" s="80"/>
      <c r="Q314" s="80"/>
      <c r="R314" s="80"/>
      <c r="S314" s="80"/>
      <c r="T314" s="81"/>
      <c r="AT314" s="18" t="s">
        <v>148</v>
      </c>
      <c r="AU314" s="18" t="s">
        <v>80</v>
      </c>
    </row>
    <row r="315" spans="2:47" s="1" customFormat="1" ht="12">
      <c r="B315" s="39"/>
      <c r="C315" s="40"/>
      <c r="D315" s="229" t="s">
        <v>472</v>
      </c>
      <c r="E315" s="40"/>
      <c r="F315" s="291" t="s">
        <v>1173</v>
      </c>
      <c r="G315" s="40"/>
      <c r="H315" s="40"/>
      <c r="I315" s="143"/>
      <c r="J315" s="40"/>
      <c r="K315" s="40"/>
      <c r="L315" s="44"/>
      <c r="M315" s="231"/>
      <c r="N315" s="80"/>
      <c r="O315" s="80"/>
      <c r="P315" s="80"/>
      <c r="Q315" s="80"/>
      <c r="R315" s="80"/>
      <c r="S315" s="80"/>
      <c r="T315" s="81"/>
      <c r="AT315" s="18" t="s">
        <v>472</v>
      </c>
      <c r="AU315" s="18" t="s">
        <v>80</v>
      </c>
    </row>
    <row r="316" spans="2:65" s="1" customFormat="1" ht="16.5" customHeight="1">
      <c r="B316" s="39"/>
      <c r="C316" s="217" t="s">
        <v>1222</v>
      </c>
      <c r="D316" s="217" t="s">
        <v>142</v>
      </c>
      <c r="E316" s="218" t="s">
        <v>1223</v>
      </c>
      <c r="F316" s="219" t="s">
        <v>1224</v>
      </c>
      <c r="G316" s="220" t="s">
        <v>258</v>
      </c>
      <c r="H316" s="221">
        <v>2.1</v>
      </c>
      <c r="I316" s="222"/>
      <c r="J316" s="223">
        <f>ROUND(I316*H316,2)</f>
        <v>0</v>
      </c>
      <c r="K316" s="219" t="s">
        <v>19</v>
      </c>
      <c r="L316" s="44"/>
      <c r="M316" s="224" t="s">
        <v>19</v>
      </c>
      <c r="N316" s="225" t="s">
        <v>43</v>
      </c>
      <c r="O316" s="80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AR316" s="18" t="s">
        <v>146</v>
      </c>
      <c r="AT316" s="18" t="s">
        <v>142</v>
      </c>
      <c r="AU316" s="18" t="s">
        <v>80</v>
      </c>
      <c r="AY316" s="18" t="s">
        <v>139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8" t="s">
        <v>80</v>
      </c>
      <c r="BK316" s="228">
        <f>ROUND(I316*H316,2)</f>
        <v>0</v>
      </c>
      <c r="BL316" s="18" t="s">
        <v>146</v>
      </c>
      <c r="BM316" s="18" t="s">
        <v>1225</v>
      </c>
    </row>
    <row r="317" spans="2:47" s="1" customFormat="1" ht="12">
      <c r="B317" s="39"/>
      <c r="C317" s="40"/>
      <c r="D317" s="229" t="s">
        <v>148</v>
      </c>
      <c r="E317" s="40"/>
      <c r="F317" s="230" t="s">
        <v>1224</v>
      </c>
      <c r="G317" s="40"/>
      <c r="H317" s="40"/>
      <c r="I317" s="143"/>
      <c r="J317" s="40"/>
      <c r="K317" s="40"/>
      <c r="L317" s="44"/>
      <c r="M317" s="231"/>
      <c r="N317" s="80"/>
      <c r="O317" s="80"/>
      <c r="P317" s="80"/>
      <c r="Q317" s="80"/>
      <c r="R317" s="80"/>
      <c r="S317" s="80"/>
      <c r="T317" s="81"/>
      <c r="AT317" s="18" t="s">
        <v>148</v>
      </c>
      <c r="AU317" s="18" t="s">
        <v>80</v>
      </c>
    </row>
    <row r="318" spans="2:47" s="1" customFormat="1" ht="12">
      <c r="B318" s="39"/>
      <c r="C318" s="40"/>
      <c r="D318" s="229" t="s">
        <v>472</v>
      </c>
      <c r="E318" s="40"/>
      <c r="F318" s="291" t="s">
        <v>1226</v>
      </c>
      <c r="G318" s="40"/>
      <c r="H318" s="40"/>
      <c r="I318" s="143"/>
      <c r="J318" s="40"/>
      <c r="K318" s="40"/>
      <c r="L318" s="44"/>
      <c r="M318" s="231"/>
      <c r="N318" s="80"/>
      <c r="O318" s="80"/>
      <c r="P318" s="80"/>
      <c r="Q318" s="80"/>
      <c r="R318" s="80"/>
      <c r="S318" s="80"/>
      <c r="T318" s="81"/>
      <c r="AT318" s="18" t="s">
        <v>472</v>
      </c>
      <c r="AU318" s="18" t="s">
        <v>80</v>
      </c>
    </row>
    <row r="319" spans="2:63" s="11" customFormat="1" ht="25.9" customHeight="1">
      <c r="B319" s="201"/>
      <c r="C319" s="202"/>
      <c r="D319" s="203" t="s">
        <v>71</v>
      </c>
      <c r="E319" s="204" t="s">
        <v>1227</v>
      </c>
      <c r="F319" s="204" t="s">
        <v>1228</v>
      </c>
      <c r="G319" s="202"/>
      <c r="H319" s="202"/>
      <c r="I319" s="205"/>
      <c r="J319" s="206">
        <f>BK319</f>
        <v>0</v>
      </c>
      <c r="K319" s="202"/>
      <c r="L319" s="207"/>
      <c r="M319" s="208"/>
      <c r="N319" s="209"/>
      <c r="O319" s="209"/>
      <c r="P319" s="210">
        <f>SUM(P320:P369)</f>
        <v>0</v>
      </c>
      <c r="Q319" s="209"/>
      <c r="R319" s="210">
        <f>SUM(R320:R369)</f>
        <v>0</v>
      </c>
      <c r="S319" s="209"/>
      <c r="T319" s="211">
        <f>SUM(T320:T369)</f>
        <v>0</v>
      </c>
      <c r="AR319" s="212" t="s">
        <v>80</v>
      </c>
      <c r="AT319" s="213" t="s">
        <v>71</v>
      </c>
      <c r="AU319" s="213" t="s">
        <v>72</v>
      </c>
      <c r="AY319" s="212" t="s">
        <v>139</v>
      </c>
      <c r="BK319" s="214">
        <f>SUM(BK320:BK369)</f>
        <v>0</v>
      </c>
    </row>
    <row r="320" spans="2:65" s="1" customFormat="1" ht="16.5" customHeight="1">
      <c r="B320" s="39"/>
      <c r="C320" s="249" t="s">
        <v>1229</v>
      </c>
      <c r="D320" s="249" t="s">
        <v>145</v>
      </c>
      <c r="E320" s="250" t="s">
        <v>82</v>
      </c>
      <c r="F320" s="251" t="s">
        <v>1230</v>
      </c>
      <c r="G320" s="252" t="s">
        <v>19</v>
      </c>
      <c r="H320" s="253">
        <v>4</v>
      </c>
      <c r="I320" s="254"/>
      <c r="J320" s="255">
        <f>ROUND(I320*H320,2)</f>
        <v>0</v>
      </c>
      <c r="K320" s="251" t="s">
        <v>19</v>
      </c>
      <c r="L320" s="256"/>
      <c r="M320" s="257" t="s">
        <v>19</v>
      </c>
      <c r="N320" s="258" t="s">
        <v>43</v>
      </c>
      <c r="O320" s="80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AR320" s="18" t="s">
        <v>140</v>
      </c>
      <c r="AT320" s="18" t="s">
        <v>145</v>
      </c>
      <c r="AU320" s="18" t="s">
        <v>80</v>
      </c>
      <c r="AY320" s="18" t="s">
        <v>139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8" t="s">
        <v>80</v>
      </c>
      <c r="BK320" s="228">
        <f>ROUND(I320*H320,2)</f>
        <v>0</v>
      </c>
      <c r="BL320" s="18" t="s">
        <v>146</v>
      </c>
      <c r="BM320" s="18" t="s">
        <v>1231</v>
      </c>
    </row>
    <row r="321" spans="2:47" s="1" customFormat="1" ht="12">
      <c r="B321" s="39"/>
      <c r="C321" s="40"/>
      <c r="D321" s="229" t="s">
        <v>148</v>
      </c>
      <c r="E321" s="40"/>
      <c r="F321" s="230" t="s">
        <v>1230</v>
      </c>
      <c r="G321" s="40"/>
      <c r="H321" s="40"/>
      <c r="I321" s="143"/>
      <c r="J321" s="40"/>
      <c r="K321" s="40"/>
      <c r="L321" s="44"/>
      <c r="M321" s="231"/>
      <c r="N321" s="80"/>
      <c r="O321" s="80"/>
      <c r="P321" s="80"/>
      <c r="Q321" s="80"/>
      <c r="R321" s="80"/>
      <c r="S321" s="80"/>
      <c r="T321" s="81"/>
      <c r="AT321" s="18" t="s">
        <v>148</v>
      </c>
      <c r="AU321" s="18" t="s">
        <v>80</v>
      </c>
    </row>
    <row r="322" spans="2:47" s="1" customFormat="1" ht="12">
      <c r="B322" s="39"/>
      <c r="C322" s="40"/>
      <c r="D322" s="229" t="s">
        <v>472</v>
      </c>
      <c r="E322" s="40"/>
      <c r="F322" s="291" t="s">
        <v>1232</v>
      </c>
      <c r="G322" s="40"/>
      <c r="H322" s="40"/>
      <c r="I322" s="143"/>
      <c r="J322" s="40"/>
      <c r="K322" s="40"/>
      <c r="L322" s="44"/>
      <c r="M322" s="231"/>
      <c r="N322" s="80"/>
      <c r="O322" s="80"/>
      <c r="P322" s="80"/>
      <c r="Q322" s="80"/>
      <c r="R322" s="80"/>
      <c r="S322" s="80"/>
      <c r="T322" s="81"/>
      <c r="AT322" s="18" t="s">
        <v>472</v>
      </c>
      <c r="AU322" s="18" t="s">
        <v>80</v>
      </c>
    </row>
    <row r="323" spans="2:65" s="1" customFormat="1" ht="16.5" customHeight="1">
      <c r="B323" s="39"/>
      <c r="C323" s="249" t="s">
        <v>1233</v>
      </c>
      <c r="D323" s="249" t="s">
        <v>145</v>
      </c>
      <c r="E323" s="250" t="s">
        <v>249</v>
      </c>
      <c r="F323" s="251" t="s">
        <v>1234</v>
      </c>
      <c r="G323" s="252" t="s">
        <v>19</v>
      </c>
      <c r="H323" s="253">
        <v>36</v>
      </c>
      <c r="I323" s="254"/>
      <c r="J323" s="255">
        <f>ROUND(I323*H323,2)</f>
        <v>0</v>
      </c>
      <c r="K323" s="251" t="s">
        <v>19</v>
      </c>
      <c r="L323" s="256"/>
      <c r="M323" s="257" t="s">
        <v>19</v>
      </c>
      <c r="N323" s="258" t="s">
        <v>43</v>
      </c>
      <c r="O323" s="80"/>
      <c r="P323" s="226">
        <f>O323*H323</f>
        <v>0</v>
      </c>
      <c r="Q323" s="226">
        <v>0</v>
      </c>
      <c r="R323" s="226">
        <f>Q323*H323</f>
        <v>0</v>
      </c>
      <c r="S323" s="226">
        <v>0</v>
      </c>
      <c r="T323" s="227">
        <f>S323*H323</f>
        <v>0</v>
      </c>
      <c r="AR323" s="18" t="s">
        <v>140</v>
      </c>
      <c r="AT323" s="18" t="s">
        <v>145</v>
      </c>
      <c r="AU323" s="18" t="s">
        <v>80</v>
      </c>
      <c r="AY323" s="18" t="s">
        <v>139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8" t="s">
        <v>80</v>
      </c>
      <c r="BK323" s="228">
        <f>ROUND(I323*H323,2)</f>
        <v>0</v>
      </c>
      <c r="BL323" s="18" t="s">
        <v>146</v>
      </c>
      <c r="BM323" s="18" t="s">
        <v>1235</v>
      </c>
    </row>
    <row r="324" spans="2:47" s="1" customFormat="1" ht="12">
      <c r="B324" s="39"/>
      <c r="C324" s="40"/>
      <c r="D324" s="229" t="s">
        <v>148</v>
      </c>
      <c r="E324" s="40"/>
      <c r="F324" s="230" t="s">
        <v>1234</v>
      </c>
      <c r="G324" s="40"/>
      <c r="H324" s="40"/>
      <c r="I324" s="143"/>
      <c r="J324" s="40"/>
      <c r="K324" s="40"/>
      <c r="L324" s="44"/>
      <c r="M324" s="231"/>
      <c r="N324" s="80"/>
      <c r="O324" s="80"/>
      <c r="P324" s="80"/>
      <c r="Q324" s="80"/>
      <c r="R324" s="80"/>
      <c r="S324" s="80"/>
      <c r="T324" s="81"/>
      <c r="AT324" s="18" t="s">
        <v>148</v>
      </c>
      <c r="AU324" s="18" t="s">
        <v>80</v>
      </c>
    </row>
    <row r="325" spans="2:47" s="1" customFormat="1" ht="12">
      <c r="B325" s="39"/>
      <c r="C325" s="40"/>
      <c r="D325" s="229" t="s">
        <v>472</v>
      </c>
      <c r="E325" s="40"/>
      <c r="F325" s="291" t="s">
        <v>1236</v>
      </c>
      <c r="G325" s="40"/>
      <c r="H325" s="40"/>
      <c r="I325" s="143"/>
      <c r="J325" s="40"/>
      <c r="K325" s="40"/>
      <c r="L325" s="44"/>
      <c r="M325" s="231"/>
      <c r="N325" s="80"/>
      <c r="O325" s="80"/>
      <c r="P325" s="80"/>
      <c r="Q325" s="80"/>
      <c r="R325" s="80"/>
      <c r="S325" s="80"/>
      <c r="T325" s="81"/>
      <c r="AT325" s="18" t="s">
        <v>472</v>
      </c>
      <c r="AU325" s="18" t="s">
        <v>80</v>
      </c>
    </row>
    <row r="326" spans="2:65" s="1" customFormat="1" ht="16.5" customHeight="1">
      <c r="B326" s="39"/>
      <c r="C326" s="249" t="s">
        <v>1237</v>
      </c>
      <c r="D326" s="249" t="s">
        <v>145</v>
      </c>
      <c r="E326" s="250" t="s">
        <v>8</v>
      </c>
      <c r="F326" s="251" t="s">
        <v>1238</v>
      </c>
      <c r="G326" s="252" t="s">
        <v>19</v>
      </c>
      <c r="H326" s="253">
        <v>105</v>
      </c>
      <c r="I326" s="254"/>
      <c r="J326" s="255">
        <f>ROUND(I326*H326,2)</f>
        <v>0</v>
      </c>
      <c r="K326" s="251" t="s">
        <v>19</v>
      </c>
      <c r="L326" s="256"/>
      <c r="M326" s="257" t="s">
        <v>19</v>
      </c>
      <c r="N326" s="258" t="s">
        <v>43</v>
      </c>
      <c r="O326" s="80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AR326" s="18" t="s">
        <v>140</v>
      </c>
      <c r="AT326" s="18" t="s">
        <v>145</v>
      </c>
      <c r="AU326" s="18" t="s">
        <v>80</v>
      </c>
      <c r="AY326" s="18" t="s">
        <v>139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80</v>
      </c>
      <c r="BK326" s="228">
        <f>ROUND(I326*H326,2)</f>
        <v>0</v>
      </c>
      <c r="BL326" s="18" t="s">
        <v>146</v>
      </c>
      <c r="BM326" s="18" t="s">
        <v>1239</v>
      </c>
    </row>
    <row r="327" spans="2:47" s="1" customFormat="1" ht="12">
      <c r="B327" s="39"/>
      <c r="C327" s="40"/>
      <c r="D327" s="229" t="s">
        <v>148</v>
      </c>
      <c r="E327" s="40"/>
      <c r="F327" s="230" t="s">
        <v>1238</v>
      </c>
      <c r="G327" s="40"/>
      <c r="H327" s="40"/>
      <c r="I327" s="143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148</v>
      </c>
      <c r="AU327" s="18" t="s">
        <v>80</v>
      </c>
    </row>
    <row r="328" spans="2:47" s="1" customFormat="1" ht="12">
      <c r="B328" s="39"/>
      <c r="C328" s="40"/>
      <c r="D328" s="229" t="s">
        <v>472</v>
      </c>
      <c r="E328" s="40"/>
      <c r="F328" s="291" t="s">
        <v>1236</v>
      </c>
      <c r="G328" s="40"/>
      <c r="H328" s="40"/>
      <c r="I328" s="143"/>
      <c r="J328" s="40"/>
      <c r="K328" s="40"/>
      <c r="L328" s="44"/>
      <c r="M328" s="231"/>
      <c r="N328" s="80"/>
      <c r="O328" s="80"/>
      <c r="P328" s="80"/>
      <c r="Q328" s="80"/>
      <c r="R328" s="80"/>
      <c r="S328" s="80"/>
      <c r="T328" s="81"/>
      <c r="AT328" s="18" t="s">
        <v>472</v>
      </c>
      <c r="AU328" s="18" t="s">
        <v>80</v>
      </c>
    </row>
    <row r="329" spans="2:65" s="1" customFormat="1" ht="16.5" customHeight="1">
      <c r="B329" s="39"/>
      <c r="C329" s="249" t="s">
        <v>1240</v>
      </c>
      <c r="D329" s="249" t="s">
        <v>145</v>
      </c>
      <c r="E329" s="250" t="s">
        <v>785</v>
      </c>
      <c r="F329" s="251" t="s">
        <v>1241</v>
      </c>
      <c r="G329" s="252" t="s">
        <v>19</v>
      </c>
      <c r="H329" s="253">
        <v>770</v>
      </c>
      <c r="I329" s="254"/>
      <c r="J329" s="255">
        <f>ROUND(I329*H329,2)</f>
        <v>0</v>
      </c>
      <c r="K329" s="251" t="s">
        <v>19</v>
      </c>
      <c r="L329" s="256"/>
      <c r="M329" s="257" t="s">
        <v>19</v>
      </c>
      <c r="N329" s="258" t="s">
        <v>43</v>
      </c>
      <c r="O329" s="8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AR329" s="18" t="s">
        <v>140</v>
      </c>
      <c r="AT329" s="18" t="s">
        <v>145</v>
      </c>
      <c r="AU329" s="18" t="s">
        <v>80</v>
      </c>
      <c r="AY329" s="18" t="s">
        <v>139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80</v>
      </c>
      <c r="BK329" s="228">
        <f>ROUND(I329*H329,2)</f>
        <v>0</v>
      </c>
      <c r="BL329" s="18" t="s">
        <v>146</v>
      </c>
      <c r="BM329" s="18" t="s">
        <v>1242</v>
      </c>
    </row>
    <row r="330" spans="2:47" s="1" customFormat="1" ht="12">
      <c r="B330" s="39"/>
      <c r="C330" s="40"/>
      <c r="D330" s="229" t="s">
        <v>148</v>
      </c>
      <c r="E330" s="40"/>
      <c r="F330" s="230" t="s">
        <v>1241</v>
      </c>
      <c r="G330" s="40"/>
      <c r="H330" s="40"/>
      <c r="I330" s="143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148</v>
      </c>
      <c r="AU330" s="18" t="s">
        <v>80</v>
      </c>
    </row>
    <row r="331" spans="2:47" s="1" customFormat="1" ht="12">
      <c r="B331" s="39"/>
      <c r="C331" s="40"/>
      <c r="D331" s="229" t="s">
        <v>472</v>
      </c>
      <c r="E331" s="40"/>
      <c r="F331" s="291" t="s">
        <v>1243</v>
      </c>
      <c r="G331" s="40"/>
      <c r="H331" s="40"/>
      <c r="I331" s="143"/>
      <c r="J331" s="40"/>
      <c r="K331" s="40"/>
      <c r="L331" s="44"/>
      <c r="M331" s="231"/>
      <c r="N331" s="80"/>
      <c r="O331" s="80"/>
      <c r="P331" s="80"/>
      <c r="Q331" s="80"/>
      <c r="R331" s="80"/>
      <c r="S331" s="80"/>
      <c r="T331" s="81"/>
      <c r="AT331" s="18" t="s">
        <v>472</v>
      </c>
      <c r="AU331" s="18" t="s">
        <v>80</v>
      </c>
    </row>
    <row r="332" spans="2:65" s="1" customFormat="1" ht="16.5" customHeight="1">
      <c r="B332" s="39"/>
      <c r="C332" s="249" t="s">
        <v>1244</v>
      </c>
      <c r="D332" s="249" t="s">
        <v>145</v>
      </c>
      <c r="E332" s="250" t="s">
        <v>803</v>
      </c>
      <c r="F332" s="251" t="s">
        <v>1245</v>
      </c>
      <c r="G332" s="252" t="s">
        <v>19</v>
      </c>
      <c r="H332" s="253">
        <v>15</v>
      </c>
      <c r="I332" s="254"/>
      <c r="J332" s="255">
        <f>ROUND(I332*H332,2)</f>
        <v>0</v>
      </c>
      <c r="K332" s="251" t="s">
        <v>19</v>
      </c>
      <c r="L332" s="256"/>
      <c r="M332" s="257" t="s">
        <v>19</v>
      </c>
      <c r="N332" s="258" t="s">
        <v>43</v>
      </c>
      <c r="O332" s="80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AR332" s="18" t="s">
        <v>140</v>
      </c>
      <c r="AT332" s="18" t="s">
        <v>145</v>
      </c>
      <c r="AU332" s="18" t="s">
        <v>80</v>
      </c>
      <c r="AY332" s="18" t="s">
        <v>139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80</v>
      </c>
      <c r="BK332" s="228">
        <f>ROUND(I332*H332,2)</f>
        <v>0</v>
      </c>
      <c r="BL332" s="18" t="s">
        <v>146</v>
      </c>
      <c r="BM332" s="18" t="s">
        <v>1246</v>
      </c>
    </row>
    <row r="333" spans="2:47" s="1" customFormat="1" ht="12">
      <c r="B333" s="39"/>
      <c r="C333" s="40"/>
      <c r="D333" s="229" t="s">
        <v>148</v>
      </c>
      <c r="E333" s="40"/>
      <c r="F333" s="230" t="s">
        <v>1245</v>
      </c>
      <c r="G333" s="40"/>
      <c r="H333" s="40"/>
      <c r="I333" s="143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148</v>
      </c>
      <c r="AU333" s="18" t="s">
        <v>80</v>
      </c>
    </row>
    <row r="334" spans="2:47" s="1" customFormat="1" ht="12">
      <c r="B334" s="39"/>
      <c r="C334" s="40"/>
      <c r="D334" s="229" t="s">
        <v>472</v>
      </c>
      <c r="E334" s="40"/>
      <c r="F334" s="291" t="s">
        <v>1236</v>
      </c>
      <c r="G334" s="40"/>
      <c r="H334" s="40"/>
      <c r="I334" s="143"/>
      <c r="J334" s="40"/>
      <c r="K334" s="40"/>
      <c r="L334" s="44"/>
      <c r="M334" s="231"/>
      <c r="N334" s="80"/>
      <c r="O334" s="80"/>
      <c r="P334" s="80"/>
      <c r="Q334" s="80"/>
      <c r="R334" s="80"/>
      <c r="S334" s="80"/>
      <c r="T334" s="81"/>
      <c r="AT334" s="18" t="s">
        <v>472</v>
      </c>
      <c r="AU334" s="18" t="s">
        <v>80</v>
      </c>
    </row>
    <row r="335" spans="2:65" s="1" customFormat="1" ht="16.5" customHeight="1">
      <c r="B335" s="39"/>
      <c r="C335" s="249" t="s">
        <v>1247</v>
      </c>
      <c r="D335" s="249" t="s">
        <v>145</v>
      </c>
      <c r="E335" s="250" t="s">
        <v>807</v>
      </c>
      <c r="F335" s="251" t="s">
        <v>1248</v>
      </c>
      <c r="G335" s="252" t="s">
        <v>19</v>
      </c>
      <c r="H335" s="253">
        <v>77</v>
      </c>
      <c r="I335" s="254"/>
      <c r="J335" s="255">
        <f>ROUND(I335*H335,2)</f>
        <v>0</v>
      </c>
      <c r="K335" s="251" t="s">
        <v>19</v>
      </c>
      <c r="L335" s="256"/>
      <c r="M335" s="257" t="s">
        <v>19</v>
      </c>
      <c r="N335" s="258" t="s">
        <v>43</v>
      </c>
      <c r="O335" s="80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AR335" s="18" t="s">
        <v>140</v>
      </c>
      <c r="AT335" s="18" t="s">
        <v>145</v>
      </c>
      <c r="AU335" s="18" t="s">
        <v>80</v>
      </c>
      <c r="AY335" s="18" t="s">
        <v>139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80</v>
      </c>
      <c r="BK335" s="228">
        <f>ROUND(I335*H335,2)</f>
        <v>0</v>
      </c>
      <c r="BL335" s="18" t="s">
        <v>146</v>
      </c>
      <c r="BM335" s="18" t="s">
        <v>1249</v>
      </c>
    </row>
    <row r="336" spans="2:47" s="1" customFormat="1" ht="12">
      <c r="B336" s="39"/>
      <c r="C336" s="40"/>
      <c r="D336" s="229" t="s">
        <v>148</v>
      </c>
      <c r="E336" s="40"/>
      <c r="F336" s="230" t="s">
        <v>1248</v>
      </c>
      <c r="G336" s="40"/>
      <c r="H336" s="40"/>
      <c r="I336" s="143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148</v>
      </c>
      <c r="AU336" s="18" t="s">
        <v>80</v>
      </c>
    </row>
    <row r="337" spans="2:47" s="1" customFormat="1" ht="12">
      <c r="B337" s="39"/>
      <c r="C337" s="40"/>
      <c r="D337" s="229" t="s">
        <v>472</v>
      </c>
      <c r="E337" s="40"/>
      <c r="F337" s="291" t="s">
        <v>1250</v>
      </c>
      <c r="G337" s="40"/>
      <c r="H337" s="40"/>
      <c r="I337" s="143"/>
      <c r="J337" s="40"/>
      <c r="K337" s="40"/>
      <c r="L337" s="44"/>
      <c r="M337" s="231"/>
      <c r="N337" s="80"/>
      <c r="O337" s="80"/>
      <c r="P337" s="80"/>
      <c r="Q337" s="80"/>
      <c r="R337" s="80"/>
      <c r="S337" s="80"/>
      <c r="T337" s="81"/>
      <c r="AT337" s="18" t="s">
        <v>472</v>
      </c>
      <c r="AU337" s="18" t="s">
        <v>80</v>
      </c>
    </row>
    <row r="338" spans="2:65" s="1" customFormat="1" ht="16.5" customHeight="1">
      <c r="B338" s="39"/>
      <c r="C338" s="249" t="s">
        <v>1251</v>
      </c>
      <c r="D338" s="249" t="s">
        <v>145</v>
      </c>
      <c r="E338" s="250" t="s">
        <v>812</v>
      </c>
      <c r="F338" s="251" t="s">
        <v>1252</v>
      </c>
      <c r="G338" s="252" t="s">
        <v>19</v>
      </c>
      <c r="H338" s="253">
        <v>105</v>
      </c>
      <c r="I338" s="254"/>
      <c r="J338" s="255">
        <f>ROUND(I338*H338,2)</f>
        <v>0</v>
      </c>
      <c r="K338" s="251" t="s">
        <v>19</v>
      </c>
      <c r="L338" s="256"/>
      <c r="M338" s="257" t="s">
        <v>19</v>
      </c>
      <c r="N338" s="258" t="s">
        <v>43</v>
      </c>
      <c r="O338" s="80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AR338" s="18" t="s">
        <v>140</v>
      </c>
      <c r="AT338" s="18" t="s">
        <v>145</v>
      </c>
      <c r="AU338" s="18" t="s">
        <v>80</v>
      </c>
      <c r="AY338" s="18" t="s">
        <v>139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80</v>
      </c>
      <c r="BK338" s="228">
        <f>ROUND(I338*H338,2)</f>
        <v>0</v>
      </c>
      <c r="BL338" s="18" t="s">
        <v>146</v>
      </c>
      <c r="BM338" s="18" t="s">
        <v>1253</v>
      </c>
    </row>
    <row r="339" spans="2:47" s="1" customFormat="1" ht="12">
      <c r="B339" s="39"/>
      <c r="C339" s="40"/>
      <c r="D339" s="229" t="s">
        <v>148</v>
      </c>
      <c r="E339" s="40"/>
      <c r="F339" s="230" t="s">
        <v>1252</v>
      </c>
      <c r="G339" s="40"/>
      <c r="H339" s="40"/>
      <c r="I339" s="143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148</v>
      </c>
      <c r="AU339" s="18" t="s">
        <v>80</v>
      </c>
    </row>
    <row r="340" spans="2:47" s="1" customFormat="1" ht="12">
      <c r="B340" s="39"/>
      <c r="C340" s="40"/>
      <c r="D340" s="229" t="s">
        <v>472</v>
      </c>
      <c r="E340" s="40"/>
      <c r="F340" s="291" t="s">
        <v>1254</v>
      </c>
      <c r="G340" s="40"/>
      <c r="H340" s="40"/>
      <c r="I340" s="143"/>
      <c r="J340" s="40"/>
      <c r="K340" s="40"/>
      <c r="L340" s="44"/>
      <c r="M340" s="231"/>
      <c r="N340" s="80"/>
      <c r="O340" s="80"/>
      <c r="P340" s="80"/>
      <c r="Q340" s="80"/>
      <c r="R340" s="80"/>
      <c r="S340" s="80"/>
      <c r="T340" s="81"/>
      <c r="AT340" s="18" t="s">
        <v>472</v>
      </c>
      <c r="AU340" s="18" t="s">
        <v>80</v>
      </c>
    </row>
    <row r="341" spans="2:65" s="1" customFormat="1" ht="16.5" customHeight="1">
      <c r="B341" s="39"/>
      <c r="C341" s="249" t="s">
        <v>1255</v>
      </c>
      <c r="D341" s="249" t="s">
        <v>145</v>
      </c>
      <c r="E341" s="250" t="s">
        <v>816</v>
      </c>
      <c r="F341" s="251" t="s">
        <v>1256</v>
      </c>
      <c r="G341" s="252" t="s">
        <v>19</v>
      </c>
      <c r="H341" s="253">
        <v>15</v>
      </c>
      <c r="I341" s="254"/>
      <c r="J341" s="255">
        <f>ROUND(I341*H341,2)</f>
        <v>0</v>
      </c>
      <c r="K341" s="251" t="s">
        <v>19</v>
      </c>
      <c r="L341" s="256"/>
      <c r="M341" s="257" t="s">
        <v>19</v>
      </c>
      <c r="N341" s="258" t="s">
        <v>43</v>
      </c>
      <c r="O341" s="80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AR341" s="18" t="s">
        <v>140</v>
      </c>
      <c r="AT341" s="18" t="s">
        <v>145</v>
      </c>
      <c r="AU341" s="18" t="s">
        <v>80</v>
      </c>
      <c r="AY341" s="18" t="s">
        <v>139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80</v>
      </c>
      <c r="BK341" s="228">
        <f>ROUND(I341*H341,2)</f>
        <v>0</v>
      </c>
      <c r="BL341" s="18" t="s">
        <v>146</v>
      </c>
      <c r="BM341" s="18" t="s">
        <v>1257</v>
      </c>
    </row>
    <row r="342" spans="2:47" s="1" customFormat="1" ht="12">
      <c r="B342" s="39"/>
      <c r="C342" s="40"/>
      <c r="D342" s="229" t="s">
        <v>148</v>
      </c>
      <c r="E342" s="40"/>
      <c r="F342" s="230" t="s">
        <v>1256</v>
      </c>
      <c r="G342" s="40"/>
      <c r="H342" s="40"/>
      <c r="I342" s="143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148</v>
      </c>
      <c r="AU342" s="18" t="s">
        <v>80</v>
      </c>
    </row>
    <row r="343" spans="2:47" s="1" customFormat="1" ht="12">
      <c r="B343" s="39"/>
      <c r="C343" s="40"/>
      <c r="D343" s="229" t="s">
        <v>472</v>
      </c>
      <c r="E343" s="40"/>
      <c r="F343" s="291" t="s">
        <v>1254</v>
      </c>
      <c r="G343" s="40"/>
      <c r="H343" s="40"/>
      <c r="I343" s="143"/>
      <c r="J343" s="40"/>
      <c r="K343" s="40"/>
      <c r="L343" s="44"/>
      <c r="M343" s="231"/>
      <c r="N343" s="80"/>
      <c r="O343" s="80"/>
      <c r="P343" s="80"/>
      <c r="Q343" s="80"/>
      <c r="R343" s="80"/>
      <c r="S343" s="80"/>
      <c r="T343" s="81"/>
      <c r="AT343" s="18" t="s">
        <v>472</v>
      </c>
      <c r="AU343" s="18" t="s">
        <v>80</v>
      </c>
    </row>
    <row r="344" spans="2:65" s="1" customFormat="1" ht="16.5" customHeight="1">
      <c r="B344" s="39"/>
      <c r="C344" s="249" t="s">
        <v>1258</v>
      </c>
      <c r="D344" s="249" t="s">
        <v>145</v>
      </c>
      <c r="E344" s="250" t="s">
        <v>821</v>
      </c>
      <c r="F344" s="251" t="s">
        <v>1259</v>
      </c>
      <c r="G344" s="252" t="s">
        <v>19</v>
      </c>
      <c r="H344" s="253">
        <v>21</v>
      </c>
      <c r="I344" s="254"/>
      <c r="J344" s="255">
        <f>ROUND(I344*H344,2)</f>
        <v>0</v>
      </c>
      <c r="K344" s="251" t="s">
        <v>19</v>
      </c>
      <c r="L344" s="256"/>
      <c r="M344" s="257" t="s">
        <v>19</v>
      </c>
      <c r="N344" s="258" t="s">
        <v>43</v>
      </c>
      <c r="O344" s="80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AR344" s="18" t="s">
        <v>140</v>
      </c>
      <c r="AT344" s="18" t="s">
        <v>145</v>
      </c>
      <c r="AU344" s="18" t="s">
        <v>80</v>
      </c>
      <c r="AY344" s="18" t="s">
        <v>139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80</v>
      </c>
      <c r="BK344" s="228">
        <f>ROUND(I344*H344,2)</f>
        <v>0</v>
      </c>
      <c r="BL344" s="18" t="s">
        <v>146</v>
      </c>
      <c r="BM344" s="18" t="s">
        <v>1260</v>
      </c>
    </row>
    <row r="345" spans="2:47" s="1" customFormat="1" ht="12">
      <c r="B345" s="39"/>
      <c r="C345" s="40"/>
      <c r="D345" s="229" t="s">
        <v>148</v>
      </c>
      <c r="E345" s="40"/>
      <c r="F345" s="230" t="s">
        <v>1259</v>
      </c>
      <c r="G345" s="40"/>
      <c r="H345" s="40"/>
      <c r="I345" s="143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148</v>
      </c>
      <c r="AU345" s="18" t="s">
        <v>80</v>
      </c>
    </row>
    <row r="346" spans="2:47" s="1" customFormat="1" ht="12">
      <c r="B346" s="39"/>
      <c r="C346" s="40"/>
      <c r="D346" s="229" t="s">
        <v>472</v>
      </c>
      <c r="E346" s="40"/>
      <c r="F346" s="291" t="s">
        <v>1254</v>
      </c>
      <c r="G346" s="40"/>
      <c r="H346" s="40"/>
      <c r="I346" s="143"/>
      <c r="J346" s="40"/>
      <c r="K346" s="40"/>
      <c r="L346" s="44"/>
      <c r="M346" s="231"/>
      <c r="N346" s="80"/>
      <c r="O346" s="80"/>
      <c r="P346" s="80"/>
      <c r="Q346" s="80"/>
      <c r="R346" s="80"/>
      <c r="S346" s="80"/>
      <c r="T346" s="81"/>
      <c r="AT346" s="18" t="s">
        <v>472</v>
      </c>
      <c r="AU346" s="18" t="s">
        <v>80</v>
      </c>
    </row>
    <row r="347" spans="2:65" s="1" customFormat="1" ht="16.5" customHeight="1">
      <c r="B347" s="39"/>
      <c r="C347" s="249" t="s">
        <v>1261</v>
      </c>
      <c r="D347" s="249" t="s">
        <v>145</v>
      </c>
      <c r="E347" s="250" t="s">
        <v>841</v>
      </c>
      <c r="F347" s="251" t="s">
        <v>1262</v>
      </c>
      <c r="G347" s="252" t="s">
        <v>19</v>
      </c>
      <c r="H347" s="253">
        <v>252</v>
      </c>
      <c r="I347" s="254"/>
      <c r="J347" s="255">
        <f>ROUND(I347*H347,2)</f>
        <v>0</v>
      </c>
      <c r="K347" s="251" t="s">
        <v>19</v>
      </c>
      <c r="L347" s="256"/>
      <c r="M347" s="257" t="s">
        <v>19</v>
      </c>
      <c r="N347" s="258" t="s">
        <v>43</v>
      </c>
      <c r="O347" s="80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AR347" s="18" t="s">
        <v>140</v>
      </c>
      <c r="AT347" s="18" t="s">
        <v>145</v>
      </c>
      <c r="AU347" s="18" t="s">
        <v>80</v>
      </c>
      <c r="AY347" s="18" t="s">
        <v>139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80</v>
      </c>
      <c r="BK347" s="228">
        <f>ROUND(I347*H347,2)</f>
        <v>0</v>
      </c>
      <c r="BL347" s="18" t="s">
        <v>146</v>
      </c>
      <c r="BM347" s="18" t="s">
        <v>1263</v>
      </c>
    </row>
    <row r="348" spans="2:47" s="1" customFormat="1" ht="12">
      <c r="B348" s="39"/>
      <c r="C348" s="40"/>
      <c r="D348" s="229" t="s">
        <v>148</v>
      </c>
      <c r="E348" s="40"/>
      <c r="F348" s="230" t="s">
        <v>1262</v>
      </c>
      <c r="G348" s="40"/>
      <c r="H348" s="40"/>
      <c r="I348" s="143"/>
      <c r="J348" s="40"/>
      <c r="K348" s="40"/>
      <c r="L348" s="44"/>
      <c r="M348" s="231"/>
      <c r="N348" s="80"/>
      <c r="O348" s="80"/>
      <c r="P348" s="80"/>
      <c r="Q348" s="80"/>
      <c r="R348" s="80"/>
      <c r="S348" s="80"/>
      <c r="T348" s="81"/>
      <c r="AT348" s="18" t="s">
        <v>148</v>
      </c>
      <c r="AU348" s="18" t="s">
        <v>80</v>
      </c>
    </row>
    <row r="349" spans="2:47" s="1" customFormat="1" ht="12">
      <c r="B349" s="39"/>
      <c r="C349" s="40"/>
      <c r="D349" s="229" t="s">
        <v>472</v>
      </c>
      <c r="E349" s="40"/>
      <c r="F349" s="291" t="s">
        <v>1264</v>
      </c>
      <c r="G349" s="40"/>
      <c r="H349" s="40"/>
      <c r="I349" s="143"/>
      <c r="J349" s="40"/>
      <c r="K349" s="40"/>
      <c r="L349" s="44"/>
      <c r="M349" s="231"/>
      <c r="N349" s="80"/>
      <c r="O349" s="80"/>
      <c r="P349" s="80"/>
      <c r="Q349" s="80"/>
      <c r="R349" s="80"/>
      <c r="S349" s="80"/>
      <c r="T349" s="81"/>
      <c r="AT349" s="18" t="s">
        <v>472</v>
      </c>
      <c r="AU349" s="18" t="s">
        <v>80</v>
      </c>
    </row>
    <row r="350" spans="2:65" s="1" customFormat="1" ht="16.5" customHeight="1">
      <c r="B350" s="39"/>
      <c r="C350" s="249" t="s">
        <v>1265</v>
      </c>
      <c r="D350" s="249" t="s">
        <v>145</v>
      </c>
      <c r="E350" s="250" t="s">
        <v>845</v>
      </c>
      <c r="F350" s="251" t="s">
        <v>1266</v>
      </c>
      <c r="G350" s="252" t="s">
        <v>19</v>
      </c>
      <c r="H350" s="253">
        <v>126</v>
      </c>
      <c r="I350" s="254"/>
      <c r="J350" s="255">
        <f>ROUND(I350*H350,2)</f>
        <v>0</v>
      </c>
      <c r="K350" s="251" t="s">
        <v>19</v>
      </c>
      <c r="L350" s="256"/>
      <c r="M350" s="257" t="s">
        <v>19</v>
      </c>
      <c r="N350" s="258" t="s">
        <v>43</v>
      </c>
      <c r="O350" s="80"/>
      <c r="P350" s="226">
        <f>O350*H350</f>
        <v>0</v>
      </c>
      <c r="Q350" s="226">
        <v>0</v>
      </c>
      <c r="R350" s="226">
        <f>Q350*H350</f>
        <v>0</v>
      </c>
      <c r="S350" s="226">
        <v>0</v>
      </c>
      <c r="T350" s="227">
        <f>S350*H350</f>
        <v>0</v>
      </c>
      <c r="AR350" s="18" t="s">
        <v>140</v>
      </c>
      <c r="AT350" s="18" t="s">
        <v>145</v>
      </c>
      <c r="AU350" s="18" t="s">
        <v>80</v>
      </c>
      <c r="AY350" s="18" t="s">
        <v>139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8" t="s">
        <v>80</v>
      </c>
      <c r="BK350" s="228">
        <f>ROUND(I350*H350,2)</f>
        <v>0</v>
      </c>
      <c r="BL350" s="18" t="s">
        <v>146</v>
      </c>
      <c r="BM350" s="18" t="s">
        <v>1267</v>
      </c>
    </row>
    <row r="351" spans="2:47" s="1" customFormat="1" ht="12">
      <c r="B351" s="39"/>
      <c r="C351" s="40"/>
      <c r="D351" s="229" t="s">
        <v>148</v>
      </c>
      <c r="E351" s="40"/>
      <c r="F351" s="230" t="s">
        <v>1266</v>
      </c>
      <c r="G351" s="40"/>
      <c r="H351" s="40"/>
      <c r="I351" s="143"/>
      <c r="J351" s="40"/>
      <c r="K351" s="40"/>
      <c r="L351" s="44"/>
      <c r="M351" s="231"/>
      <c r="N351" s="80"/>
      <c r="O351" s="80"/>
      <c r="P351" s="80"/>
      <c r="Q351" s="80"/>
      <c r="R351" s="80"/>
      <c r="S351" s="80"/>
      <c r="T351" s="81"/>
      <c r="AT351" s="18" t="s">
        <v>148</v>
      </c>
      <c r="AU351" s="18" t="s">
        <v>80</v>
      </c>
    </row>
    <row r="352" spans="2:47" s="1" customFormat="1" ht="12">
      <c r="B352" s="39"/>
      <c r="C352" s="40"/>
      <c r="D352" s="229" t="s">
        <v>472</v>
      </c>
      <c r="E352" s="40"/>
      <c r="F352" s="291" t="s">
        <v>1264</v>
      </c>
      <c r="G352" s="40"/>
      <c r="H352" s="40"/>
      <c r="I352" s="143"/>
      <c r="J352" s="40"/>
      <c r="K352" s="40"/>
      <c r="L352" s="44"/>
      <c r="M352" s="231"/>
      <c r="N352" s="80"/>
      <c r="O352" s="80"/>
      <c r="P352" s="80"/>
      <c r="Q352" s="80"/>
      <c r="R352" s="80"/>
      <c r="S352" s="80"/>
      <c r="T352" s="81"/>
      <c r="AT352" s="18" t="s">
        <v>472</v>
      </c>
      <c r="AU352" s="18" t="s">
        <v>80</v>
      </c>
    </row>
    <row r="353" spans="2:65" s="1" customFormat="1" ht="16.5" customHeight="1">
      <c r="B353" s="39"/>
      <c r="C353" s="249" t="s">
        <v>1268</v>
      </c>
      <c r="D353" s="249" t="s">
        <v>145</v>
      </c>
      <c r="E353" s="250" t="s">
        <v>849</v>
      </c>
      <c r="F353" s="251" t="s">
        <v>1269</v>
      </c>
      <c r="G353" s="252" t="s">
        <v>19</v>
      </c>
      <c r="H353" s="253">
        <v>168</v>
      </c>
      <c r="I353" s="254"/>
      <c r="J353" s="255">
        <f>ROUND(I353*H353,2)</f>
        <v>0</v>
      </c>
      <c r="K353" s="251" t="s">
        <v>19</v>
      </c>
      <c r="L353" s="256"/>
      <c r="M353" s="257" t="s">
        <v>19</v>
      </c>
      <c r="N353" s="258" t="s">
        <v>43</v>
      </c>
      <c r="O353" s="80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AR353" s="18" t="s">
        <v>140</v>
      </c>
      <c r="AT353" s="18" t="s">
        <v>145</v>
      </c>
      <c r="AU353" s="18" t="s">
        <v>80</v>
      </c>
      <c r="AY353" s="18" t="s">
        <v>139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8" t="s">
        <v>80</v>
      </c>
      <c r="BK353" s="228">
        <f>ROUND(I353*H353,2)</f>
        <v>0</v>
      </c>
      <c r="BL353" s="18" t="s">
        <v>146</v>
      </c>
      <c r="BM353" s="18" t="s">
        <v>1270</v>
      </c>
    </row>
    <row r="354" spans="2:47" s="1" customFormat="1" ht="12">
      <c r="B354" s="39"/>
      <c r="C354" s="40"/>
      <c r="D354" s="229" t="s">
        <v>148</v>
      </c>
      <c r="E354" s="40"/>
      <c r="F354" s="230" t="s">
        <v>1269</v>
      </c>
      <c r="G354" s="40"/>
      <c r="H354" s="40"/>
      <c r="I354" s="143"/>
      <c r="J354" s="40"/>
      <c r="K354" s="40"/>
      <c r="L354" s="44"/>
      <c r="M354" s="231"/>
      <c r="N354" s="80"/>
      <c r="O354" s="80"/>
      <c r="P354" s="80"/>
      <c r="Q354" s="80"/>
      <c r="R354" s="80"/>
      <c r="S354" s="80"/>
      <c r="T354" s="81"/>
      <c r="AT354" s="18" t="s">
        <v>148</v>
      </c>
      <c r="AU354" s="18" t="s">
        <v>80</v>
      </c>
    </row>
    <row r="355" spans="2:47" s="1" customFormat="1" ht="12">
      <c r="B355" s="39"/>
      <c r="C355" s="40"/>
      <c r="D355" s="229" t="s">
        <v>472</v>
      </c>
      <c r="E355" s="40"/>
      <c r="F355" s="291" t="s">
        <v>1264</v>
      </c>
      <c r="G355" s="40"/>
      <c r="H355" s="40"/>
      <c r="I355" s="143"/>
      <c r="J355" s="40"/>
      <c r="K355" s="40"/>
      <c r="L355" s="44"/>
      <c r="M355" s="231"/>
      <c r="N355" s="80"/>
      <c r="O355" s="80"/>
      <c r="P355" s="80"/>
      <c r="Q355" s="80"/>
      <c r="R355" s="80"/>
      <c r="S355" s="80"/>
      <c r="T355" s="81"/>
      <c r="AT355" s="18" t="s">
        <v>472</v>
      </c>
      <c r="AU355" s="18" t="s">
        <v>80</v>
      </c>
    </row>
    <row r="356" spans="2:65" s="1" customFormat="1" ht="16.5" customHeight="1">
      <c r="B356" s="39"/>
      <c r="C356" s="249" t="s">
        <v>1271</v>
      </c>
      <c r="D356" s="249" t="s">
        <v>145</v>
      </c>
      <c r="E356" s="250" t="s">
        <v>853</v>
      </c>
      <c r="F356" s="251" t="s">
        <v>1272</v>
      </c>
      <c r="G356" s="252" t="s">
        <v>19</v>
      </c>
      <c r="H356" s="253">
        <v>20</v>
      </c>
      <c r="I356" s="254"/>
      <c r="J356" s="255">
        <f>ROUND(I356*H356,2)</f>
        <v>0</v>
      </c>
      <c r="K356" s="251" t="s">
        <v>19</v>
      </c>
      <c r="L356" s="256"/>
      <c r="M356" s="257" t="s">
        <v>19</v>
      </c>
      <c r="N356" s="258" t="s">
        <v>43</v>
      </c>
      <c r="O356" s="80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AR356" s="18" t="s">
        <v>140</v>
      </c>
      <c r="AT356" s="18" t="s">
        <v>145</v>
      </c>
      <c r="AU356" s="18" t="s">
        <v>80</v>
      </c>
      <c r="AY356" s="18" t="s">
        <v>139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80</v>
      </c>
      <c r="BK356" s="228">
        <f>ROUND(I356*H356,2)</f>
        <v>0</v>
      </c>
      <c r="BL356" s="18" t="s">
        <v>146</v>
      </c>
      <c r="BM356" s="18" t="s">
        <v>1273</v>
      </c>
    </row>
    <row r="357" spans="2:47" s="1" customFormat="1" ht="12">
      <c r="B357" s="39"/>
      <c r="C357" s="40"/>
      <c r="D357" s="229" t="s">
        <v>148</v>
      </c>
      <c r="E357" s="40"/>
      <c r="F357" s="230" t="s">
        <v>1272</v>
      </c>
      <c r="G357" s="40"/>
      <c r="H357" s="40"/>
      <c r="I357" s="143"/>
      <c r="J357" s="40"/>
      <c r="K357" s="40"/>
      <c r="L357" s="44"/>
      <c r="M357" s="231"/>
      <c r="N357" s="80"/>
      <c r="O357" s="80"/>
      <c r="P357" s="80"/>
      <c r="Q357" s="80"/>
      <c r="R357" s="80"/>
      <c r="S357" s="80"/>
      <c r="T357" s="81"/>
      <c r="AT357" s="18" t="s">
        <v>148</v>
      </c>
      <c r="AU357" s="18" t="s">
        <v>80</v>
      </c>
    </row>
    <row r="358" spans="2:47" s="1" customFormat="1" ht="12">
      <c r="B358" s="39"/>
      <c r="C358" s="40"/>
      <c r="D358" s="229" t="s">
        <v>472</v>
      </c>
      <c r="E358" s="40"/>
      <c r="F358" s="291" t="s">
        <v>1254</v>
      </c>
      <c r="G358" s="40"/>
      <c r="H358" s="40"/>
      <c r="I358" s="143"/>
      <c r="J358" s="40"/>
      <c r="K358" s="40"/>
      <c r="L358" s="44"/>
      <c r="M358" s="231"/>
      <c r="N358" s="80"/>
      <c r="O358" s="80"/>
      <c r="P358" s="80"/>
      <c r="Q358" s="80"/>
      <c r="R358" s="80"/>
      <c r="S358" s="80"/>
      <c r="T358" s="81"/>
      <c r="AT358" s="18" t="s">
        <v>472</v>
      </c>
      <c r="AU358" s="18" t="s">
        <v>80</v>
      </c>
    </row>
    <row r="359" spans="2:65" s="1" customFormat="1" ht="16.5" customHeight="1">
      <c r="B359" s="39"/>
      <c r="C359" s="249" t="s">
        <v>1274</v>
      </c>
      <c r="D359" s="249" t="s">
        <v>145</v>
      </c>
      <c r="E359" s="250" t="s">
        <v>857</v>
      </c>
      <c r="F359" s="251" t="s">
        <v>1275</v>
      </c>
      <c r="G359" s="252" t="s">
        <v>19</v>
      </c>
      <c r="H359" s="253">
        <v>8</v>
      </c>
      <c r="I359" s="254"/>
      <c r="J359" s="255">
        <f>ROUND(I359*H359,2)</f>
        <v>0</v>
      </c>
      <c r="K359" s="251" t="s">
        <v>19</v>
      </c>
      <c r="L359" s="256"/>
      <c r="M359" s="257" t="s">
        <v>19</v>
      </c>
      <c r="N359" s="258" t="s">
        <v>43</v>
      </c>
      <c r="O359" s="80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AR359" s="18" t="s">
        <v>140</v>
      </c>
      <c r="AT359" s="18" t="s">
        <v>145</v>
      </c>
      <c r="AU359" s="18" t="s">
        <v>80</v>
      </c>
      <c r="AY359" s="18" t="s">
        <v>139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8" t="s">
        <v>80</v>
      </c>
      <c r="BK359" s="228">
        <f>ROUND(I359*H359,2)</f>
        <v>0</v>
      </c>
      <c r="BL359" s="18" t="s">
        <v>146</v>
      </c>
      <c r="BM359" s="18" t="s">
        <v>1276</v>
      </c>
    </row>
    <row r="360" spans="2:47" s="1" customFormat="1" ht="12">
      <c r="B360" s="39"/>
      <c r="C360" s="40"/>
      <c r="D360" s="229" t="s">
        <v>148</v>
      </c>
      <c r="E360" s="40"/>
      <c r="F360" s="230" t="s">
        <v>1275</v>
      </c>
      <c r="G360" s="40"/>
      <c r="H360" s="40"/>
      <c r="I360" s="143"/>
      <c r="J360" s="40"/>
      <c r="K360" s="40"/>
      <c r="L360" s="44"/>
      <c r="M360" s="231"/>
      <c r="N360" s="80"/>
      <c r="O360" s="80"/>
      <c r="P360" s="80"/>
      <c r="Q360" s="80"/>
      <c r="R360" s="80"/>
      <c r="S360" s="80"/>
      <c r="T360" s="81"/>
      <c r="AT360" s="18" t="s">
        <v>148</v>
      </c>
      <c r="AU360" s="18" t="s">
        <v>80</v>
      </c>
    </row>
    <row r="361" spans="2:47" s="1" customFormat="1" ht="12">
      <c r="B361" s="39"/>
      <c r="C361" s="40"/>
      <c r="D361" s="229" t="s">
        <v>472</v>
      </c>
      <c r="E361" s="40"/>
      <c r="F361" s="291" t="s">
        <v>1277</v>
      </c>
      <c r="G361" s="40"/>
      <c r="H361" s="40"/>
      <c r="I361" s="143"/>
      <c r="J361" s="40"/>
      <c r="K361" s="40"/>
      <c r="L361" s="44"/>
      <c r="M361" s="231"/>
      <c r="N361" s="80"/>
      <c r="O361" s="80"/>
      <c r="P361" s="80"/>
      <c r="Q361" s="80"/>
      <c r="R361" s="80"/>
      <c r="S361" s="80"/>
      <c r="T361" s="81"/>
      <c r="AT361" s="18" t="s">
        <v>472</v>
      </c>
      <c r="AU361" s="18" t="s">
        <v>80</v>
      </c>
    </row>
    <row r="362" spans="2:65" s="1" customFormat="1" ht="16.5" customHeight="1">
      <c r="B362" s="39"/>
      <c r="C362" s="249" t="s">
        <v>1278</v>
      </c>
      <c r="D362" s="249" t="s">
        <v>145</v>
      </c>
      <c r="E362" s="250" t="s">
        <v>861</v>
      </c>
      <c r="F362" s="251" t="s">
        <v>1279</v>
      </c>
      <c r="G362" s="252" t="s">
        <v>19</v>
      </c>
      <c r="H362" s="253">
        <v>16</v>
      </c>
      <c r="I362" s="254"/>
      <c r="J362" s="255">
        <f>ROUND(I362*H362,2)</f>
        <v>0</v>
      </c>
      <c r="K362" s="251" t="s">
        <v>19</v>
      </c>
      <c r="L362" s="256"/>
      <c r="M362" s="257" t="s">
        <v>19</v>
      </c>
      <c r="N362" s="258" t="s">
        <v>43</v>
      </c>
      <c r="O362" s="80"/>
      <c r="P362" s="226">
        <f>O362*H362</f>
        <v>0</v>
      </c>
      <c r="Q362" s="226">
        <v>0</v>
      </c>
      <c r="R362" s="226">
        <f>Q362*H362</f>
        <v>0</v>
      </c>
      <c r="S362" s="226">
        <v>0</v>
      </c>
      <c r="T362" s="227">
        <f>S362*H362</f>
        <v>0</v>
      </c>
      <c r="AR362" s="18" t="s">
        <v>140</v>
      </c>
      <c r="AT362" s="18" t="s">
        <v>145</v>
      </c>
      <c r="AU362" s="18" t="s">
        <v>80</v>
      </c>
      <c r="AY362" s="18" t="s">
        <v>139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8" t="s">
        <v>80</v>
      </c>
      <c r="BK362" s="228">
        <f>ROUND(I362*H362,2)</f>
        <v>0</v>
      </c>
      <c r="BL362" s="18" t="s">
        <v>146</v>
      </c>
      <c r="BM362" s="18" t="s">
        <v>1280</v>
      </c>
    </row>
    <row r="363" spans="2:47" s="1" customFormat="1" ht="12">
      <c r="B363" s="39"/>
      <c r="C363" s="40"/>
      <c r="D363" s="229" t="s">
        <v>148</v>
      </c>
      <c r="E363" s="40"/>
      <c r="F363" s="230" t="s">
        <v>1279</v>
      </c>
      <c r="G363" s="40"/>
      <c r="H363" s="40"/>
      <c r="I363" s="143"/>
      <c r="J363" s="40"/>
      <c r="K363" s="40"/>
      <c r="L363" s="44"/>
      <c r="M363" s="231"/>
      <c r="N363" s="80"/>
      <c r="O363" s="80"/>
      <c r="P363" s="80"/>
      <c r="Q363" s="80"/>
      <c r="R363" s="80"/>
      <c r="S363" s="80"/>
      <c r="T363" s="81"/>
      <c r="AT363" s="18" t="s">
        <v>148</v>
      </c>
      <c r="AU363" s="18" t="s">
        <v>80</v>
      </c>
    </row>
    <row r="364" spans="2:47" s="1" customFormat="1" ht="12">
      <c r="B364" s="39"/>
      <c r="C364" s="40"/>
      <c r="D364" s="229" t="s">
        <v>472</v>
      </c>
      <c r="E364" s="40"/>
      <c r="F364" s="291" t="s">
        <v>1277</v>
      </c>
      <c r="G364" s="40"/>
      <c r="H364" s="40"/>
      <c r="I364" s="143"/>
      <c r="J364" s="40"/>
      <c r="K364" s="40"/>
      <c r="L364" s="44"/>
      <c r="M364" s="231"/>
      <c r="N364" s="80"/>
      <c r="O364" s="80"/>
      <c r="P364" s="80"/>
      <c r="Q364" s="80"/>
      <c r="R364" s="80"/>
      <c r="S364" s="80"/>
      <c r="T364" s="81"/>
      <c r="AT364" s="18" t="s">
        <v>472</v>
      </c>
      <c r="AU364" s="18" t="s">
        <v>80</v>
      </c>
    </row>
    <row r="365" spans="2:65" s="1" customFormat="1" ht="16.5" customHeight="1">
      <c r="B365" s="39"/>
      <c r="C365" s="249" t="s">
        <v>1281</v>
      </c>
      <c r="D365" s="249" t="s">
        <v>145</v>
      </c>
      <c r="E365" s="250" t="s">
        <v>1136</v>
      </c>
      <c r="F365" s="251" t="s">
        <v>1282</v>
      </c>
      <c r="G365" s="252" t="s">
        <v>19</v>
      </c>
      <c r="H365" s="253">
        <v>3</v>
      </c>
      <c r="I365" s="254"/>
      <c r="J365" s="255">
        <f>ROUND(I365*H365,2)</f>
        <v>0</v>
      </c>
      <c r="K365" s="251" t="s">
        <v>19</v>
      </c>
      <c r="L365" s="256"/>
      <c r="M365" s="257" t="s">
        <v>19</v>
      </c>
      <c r="N365" s="258" t="s">
        <v>43</v>
      </c>
      <c r="O365" s="80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AR365" s="18" t="s">
        <v>140</v>
      </c>
      <c r="AT365" s="18" t="s">
        <v>145</v>
      </c>
      <c r="AU365" s="18" t="s">
        <v>80</v>
      </c>
      <c r="AY365" s="18" t="s">
        <v>139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8" t="s">
        <v>80</v>
      </c>
      <c r="BK365" s="228">
        <f>ROUND(I365*H365,2)</f>
        <v>0</v>
      </c>
      <c r="BL365" s="18" t="s">
        <v>146</v>
      </c>
      <c r="BM365" s="18" t="s">
        <v>1283</v>
      </c>
    </row>
    <row r="366" spans="2:47" s="1" customFormat="1" ht="12">
      <c r="B366" s="39"/>
      <c r="C366" s="40"/>
      <c r="D366" s="229" t="s">
        <v>148</v>
      </c>
      <c r="E366" s="40"/>
      <c r="F366" s="230" t="s">
        <v>1282</v>
      </c>
      <c r="G366" s="40"/>
      <c r="H366" s="40"/>
      <c r="I366" s="143"/>
      <c r="J366" s="40"/>
      <c r="K366" s="40"/>
      <c r="L366" s="44"/>
      <c r="M366" s="231"/>
      <c r="N366" s="80"/>
      <c r="O366" s="80"/>
      <c r="P366" s="80"/>
      <c r="Q366" s="80"/>
      <c r="R366" s="80"/>
      <c r="S366" s="80"/>
      <c r="T366" s="81"/>
      <c r="AT366" s="18" t="s">
        <v>148</v>
      </c>
      <c r="AU366" s="18" t="s">
        <v>80</v>
      </c>
    </row>
    <row r="367" spans="2:47" s="1" customFormat="1" ht="12">
      <c r="B367" s="39"/>
      <c r="C367" s="40"/>
      <c r="D367" s="229" t="s">
        <v>472</v>
      </c>
      <c r="E367" s="40"/>
      <c r="F367" s="291" t="s">
        <v>1284</v>
      </c>
      <c r="G367" s="40"/>
      <c r="H367" s="40"/>
      <c r="I367" s="143"/>
      <c r="J367" s="40"/>
      <c r="K367" s="40"/>
      <c r="L367" s="44"/>
      <c r="M367" s="231"/>
      <c r="N367" s="80"/>
      <c r="O367" s="80"/>
      <c r="P367" s="80"/>
      <c r="Q367" s="80"/>
      <c r="R367" s="80"/>
      <c r="S367" s="80"/>
      <c r="T367" s="81"/>
      <c r="AT367" s="18" t="s">
        <v>472</v>
      </c>
      <c r="AU367" s="18" t="s">
        <v>80</v>
      </c>
    </row>
    <row r="368" spans="2:65" s="1" customFormat="1" ht="16.5" customHeight="1">
      <c r="B368" s="39"/>
      <c r="C368" s="217" t="s">
        <v>1285</v>
      </c>
      <c r="D368" s="217" t="s">
        <v>142</v>
      </c>
      <c r="E368" s="218" t="s">
        <v>1286</v>
      </c>
      <c r="F368" s="219" t="s">
        <v>1287</v>
      </c>
      <c r="G368" s="220" t="s">
        <v>1288</v>
      </c>
      <c r="H368" s="221">
        <v>1</v>
      </c>
      <c r="I368" s="222"/>
      <c r="J368" s="223">
        <f>ROUND(I368*H368,2)</f>
        <v>0</v>
      </c>
      <c r="K368" s="219" t="s">
        <v>19</v>
      </c>
      <c r="L368" s="44"/>
      <c r="M368" s="224" t="s">
        <v>19</v>
      </c>
      <c r="N368" s="225" t="s">
        <v>43</v>
      </c>
      <c r="O368" s="80"/>
      <c r="P368" s="226">
        <f>O368*H368</f>
        <v>0</v>
      </c>
      <c r="Q368" s="226">
        <v>0</v>
      </c>
      <c r="R368" s="226">
        <f>Q368*H368</f>
        <v>0</v>
      </c>
      <c r="S368" s="226">
        <v>0</v>
      </c>
      <c r="T368" s="227">
        <f>S368*H368</f>
        <v>0</v>
      </c>
      <c r="AR368" s="18" t="s">
        <v>146</v>
      </c>
      <c r="AT368" s="18" t="s">
        <v>142</v>
      </c>
      <c r="AU368" s="18" t="s">
        <v>80</v>
      </c>
      <c r="AY368" s="18" t="s">
        <v>139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8" t="s">
        <v>80</v>
      </c>
      <c r="BK368" s="228">
        <f>ROUND(I368*H368,2)</f>
        <v>0</v>
      </c>
      <c r="BL368" s="18" t="s">
        <v>146</v>
      </c>
      <c r="BM368" s="18" t="s">
        <v>1289</v>
      </c>
    </row>
    <row r="369" spans="2:47" s="1" customFormat="1" ht="12">
      <c r="B369" s="39"/>
      <c r="C369" s="40"/>
      <c r="D369" s="229" t="s">
        <v>148</v>
      </c>
      <c r="E369" s="40"/>
      <c r="F369" s="230" t="s">
        <v>1287</v>
      </c>
      <c r="G369" s="40"/>
      <c r="H369" s="40"/>
      <c r="I369" s="143"/>
      <c r="J369" s="40"/>
      <c r="K369" s="40"/>
      <c r="L369" s="44"/>
      <c r="M369" s="231"/>
      <c r="N369" s="80"/>
      <c r="O369" s="80"/>
      <c r="P369" s="80"/>
      <c r="Q369" s="80"/>
      <c r="R369" s="80"/>
      <c r="S369" s="80"/>
      <c r="T369" s="81"/>
      <c r="AT369" s="18" t="s">
        <v>148</v>
      </c>
      <c r="AU369" s="18" t="s">
        <v>80</v>
      </c>
    </row>
    <row r="370" spans="2:63" s="11" customFormat="1" ht="25.9" customHeight="1">
      <c r="B370" s="201"/>
      <c r="C370" s="202"/>
      <c r="D370" s="203" t="s">
        <v>71</v>
      </c>
      <c r="E370" s="204" t="s">
        <v>881</v>
      </c>
      <c r="F370" s="204" t="s">
        <v>882</v>
      </c>
      <c r="G370" s="202"/>
      <c r="H370" s="202"/>
      <c r="I370" s="205"/>
      <c r="J370" s="206">
        <f>BK370</f>
        <v>0</v>
      </c>
      <c r="K370" s="202"/>
      <c r="L370" s="207"/>
      <c r="M370" s="208"/>
      <c r="N370" s="209"/>
      <c r="O370" s="209"/>
      <c r="P370" s="210">
        <f>P371+P374+P377</f>
        <v>0</v>
      </c>
      <c r="Q370" s="209"/>
      <c r="R370" s="210">
        <f>R371+R374+R377</f>
        <v>0</v>
      </c>
      <c r="S370" s="209"/>
      <c r="T370" s="211">
        <f>T371+T374+T377</f>
        <v>0</v>
      </c>
      <c r="AR370" s="212" t="s">
        <v>171</v>
      </c>
      <c r="AT370" s="213" t="s">
        <v>71</v>
      </c>
      <c r="AU370" s="213" t="s">
        <v>72</v>
      </c>
      <c r="AY370" s="212" t="s">
        <v>139</v>
      </c>
      <c r="BK370" s="214">
        <f>BK371+BK374+BK377</f>
        <v>0</v>
      </c>
    </row>
    <row r="371" spans="2:63" s="11" customFormat="1" ht="22.8" customHeight="1">
      <c r="B371" s="201"/>
      <c r="C371" s="202"/>
      <c r="D371" s="203" t="s">
        <v>71</v>
      </c>
      <c r="E371" s="215" t="s">
        <v>883</v>
      </c>
      <c r="F371" s="215" t="s">
        <v>884</v>
      </c>
      <c r="G371" s="202"/>
      <c r="H371" s="202"/>
      <c r="I371" s="205"/>
      <c r="J371" s="216">
        <f>BK371</f>
        <v>0</v>
      </c>
      <c r="K371" s="202"/>
      <c r="L371" s="207"/>
      <c r="M371" s="208"/>
      <c r="N371" s="209"/>
      <c r="O371" s="209"/>
      <c r="P371" s="210">
        <f>SUM(P372:P373)</f>
        <v>0</v>
      </c>
      <c r="Q371" s="209"/>
      <c r="R371" s="210">
        <f>SUM(R372:R373)</f>
        <v>0</v>
      </c>
      <c r="S371" s="209"/>
      <c r="T371" s="211">
        <f>SUM(T372:T373)</f>
        <v>0</v>
      </c>
      <c r="AR371" s="212" t="s">
        <v>171</v>
      </c>
      <c r="AT371" s="213" t="s">
        <v>71</v>
      </c>
      <c r="AU371" s="213" t="s">
        <v>80</v>
      </c>
      <c r="AY371" s="212" t="s">
        <v>139</v>
      </c>
      <c r="BK371" s="214">
        <f>SUM(BK372:BK373)</f>
        <v>0</v>
      </c>
    </row>
    <row r="372" spans="2:65" s="1" customFormat="1" ht="16.5" customHeight="1">
      <c r="B372" s="39"/>
      <c r="C372" s="217" t="s">
        <v>1290</v>
      </c>
      <c r="D372" s="217" t="s">
        <v>142</v>
      </c>
      <c r="E372" s="218" t="s">
        <v>1291</v>
      </c>
      <c r="F372" s="219" t="s">
        <v>1292</v>
      </c>
      <c r="G372" s="220" t="s">
        <v>888</v>
      </c>
      <c r="H372" s="221">
        <v>1</v>
      </c>
      <c r="I372" s="222"/>
      <c r="J372" s="223">
        <f>ROUND(I372*H372,2)</f>
        <v>0</v>
      </c>
      <c r="K372" s="219" t="s">
        <v>19</v>
      </c>
      <c r="L372" s="44"/>
      <c r="M372" s="224" t="s">
        <v>19</v>
      </c>
      <c r="N372" s="225" t="s">
        <v>43</v>
      </c>
      <c r="O372" s="80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AR372" s="18" t="s">
        <v>889</v>
      </c>
      <c r="AT372" s="18" t="s">
        <v>142</v>
      </c>
      <c r="AU372" s="18" t="s">
        <v>82</v>
      </c>
      <c r="AY372" s="18" t="s">
        <v>139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8" t="s">
        <v>80</v>
      </c>
      <c r="BK372" s="228">
        <f>ROUND(I372*H372,2)</f>
        <v>0</v>
      </c>
      <c r="BL372" s="18" t="s">
        <v>889</v>
      </c>
      <c r="BM372" s="18" t="s">
        <v>1293</v>
      </c>
    </row>
    <row r="373" spans="2:47" s="1" customFormat="1" ht="12">
      <c r="B373" s="39"/>
      <c r="C373" s="40"/>
      <c r="D373" s="229" t="s">
        <v>148</v>
      </c>
      <c r="E373" s="40"/>
      <c r="F373" s="230" t="s">
        <v>1292</v>
      </c>
      <c r="G373" s="40"/>
      <c r="H373" s="40"/>
      <c r="I373" s="143"/>
      <c r="J373" s="40"/>
      <c r="K373" s="40"/>
      <c r="L373" s="44"/>
      <c r="M373" s="231"/>
      <c r="N373" s="80"/>
      <c r="O373" s="80"/>
      <c r="P373" s="80"/>
      <c r="Q373" s="80"/>
      <c r="R373" s="80"/>
      <c r="S373" s="80"/>
      <c r="T373" s="81"/>
      <c r="AT373" s="18" t="s">
        <v>148</v>
      </c>
      <c r="AU373" s="18" t="s">
        <v>82</v>
      </c>
    </row>
    <row r="374" spans="2:63" s="11" customFormat="1" ht="22.8" customHeight="1">
      <c r="B374" s="201"/>
      <c r="C374" s="202"/>
      <c r="D374" s="203" t="s">
        <v>71</v>
      </c>
      <c r="E374" s="215" t="s">
        <v>891</v>
      </c>
      <c r="F374" s="215" t="s">
        <v>892</v>
      </c>
      <c r="G374" s="202"/>
      <c r="H374" s="202"/>
      <c r="I374" s="205"/>
      <c r="J374" s="216">
        <f>BK374</f>
        <v>0</v>
      </c>
      <c r="K374" s="202"/>
      <c r="L374" s="207"/>
      <c r="M374" s="208"/>
      <c r="N374" s="209"/>
      <c r="O374" s="209"/>
      <c r="P374" s="210">
        <f>SUM(P375:P376)</f>
        <v>0</v>
      </c>
      <c r="Q374" s="209"/>
      <c r="R374" s="210">
        <f>SUM(R375:R376)</f>
        <v>0</v>
      </c>
      <c r="S374" s="209"/>
      <c r="T374" s="211">
        <f>SUM(T375:T376)</f>
        <v>0</v>
      </c>
      <c r="AR374" s="212" t="s">
        <v>171</v>
      </c>
      <c r="AT374" s="213" t="s">
        <v>71</v>
      </c>
      <c r="AU374" s="213" t="s">
        <v>80</v>
      </c>
      <c r="AY374" s="212" t="s">
        <v>139</v>
      </c>
      <c r="BK374" s="214">
        <f>SUM(BK375:BK376)</f>
        <v>0</v>
      </c>
    </row>
    <row r="375" spans="2:65" s="1" customFormat="1" ht="16.5" customHeight="1">
      <c r="B375" s="39"/>
      <c r="C375" s="217" t="s">
        <v>1294</v>
      </c>
      <c r="D375" s="217" t="s">
        <v>142</v>
      </c>
      <c r="E375" s="218" t="s">
        <v>894</v>
      </c>
      <c r="F375" s="219" t="s">
        <v>895</v>
      </c>
      <c r="G375" s="220" t="s">
        <v>888</v>
      </c>
      <c r="H375" s="221">
        <v>1</v>
      </c>
      <c r="I375" s="222"/>
      <c r="J375" s="223">
        <f>ROUND(I375*H375,2)</f>
        <v>0</v>
      </c>
      <c r="K375" s="219" t="s">
        <v>19</v>
      </c>
      <c r="L375" s="44"/>
      <c r="M375" s="224" t="s">
        <v>19</v>
      </c>
      <c r="N375" s="225" t="s">
        <v>43</v>
      </c>
      <c r="O375" s="80"/>
      <c r="P375" s="226">
        <f>O375*H375</f>
        <v>0</v>
      </c>
      <c r="Q375" s="226">
        <v>0</v>
      </c>
      <c r="R375" s="226">
        <f>Q375*H375</f>
        <v>0</v>
      </c>
      <c r="S375" s="226">
        <v>0</v>
      </c>
      <c r="T375" s="227">
        <f>S375*H375</f>
        <v>0</v>
      </c>
      <c r="AR375" s="18" t="s">
        <v>889</v>
      </c>
      <c r="AT375" s="18" t="s">
        <v>142</v>
      </c>
      <c r="AU375" s="18" t="s">
        <v>82</v>
      </c>
      <c r="AY375" s="18" t="s">
        <v>139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8" t="s">
        <v>80</v>
      </c>
      <c r="BK375" s="228">
        <f>ROUND(I375*H375,2)</f>
        <v>0</v>
      </c>
      <c r="BL375" s="18" t="s">
        <v>889</v>
      </c>
      <c r="BM375" s="18" t="s">
        <v>1295</v>
      </c>
    </row>
    <row r="376" spans="2:47" s="1" customFormat="1" ht="12">
      <c r="B376" s="39"/>
      <c r="C376" s="40"/>
      <c r="D376" s="229" t="s">
        <v>148</v>
      </c>
      <c r="E376" s="40"/>
      <c r="F376" s="230" t="s">
        <v>895</v>
      </c>
      <c r="G376" s="40"/>
      <c r="H376" s="40"/>
      <c r="I376" s="143"/>
      <c r="J376" s="40"/>
      <c r="K376" s="40"/>
      <c r="L376" s="44"/>
      <c r="M376" s="231"/>
      <c r="N376" s="80"/>
      <c r="O376" s="80"/>
      <c r="P376" s="80"/>
      <c r="Q376" s="80"/>
      <c r="R376" s="80"/>
      <c r="S376" s="80"/>
      <c r="T376" s="81"/>
      <c r="AT376" s="18" t="s">
        <v>148</v>
      </c>
      <c r="AU376" s="18" t="s">
        <v>82</v>
      </c>
    </row>
    <row r="377" spans="2:63" s="11" customFormat="1" ht="22.8" customHeight="1">
      <c r="B377" s="201"/>
      <c r="C377" s="202"/>
      <c r="D377" s="203" t="s">
        <v>71</v>
      </c>
      <c r="E377" s="215" t="s">
        <v>897</v>
      </c>
      <c r="F377" s="215" t="s">
        <v>898</v>
      </c>
      <c r="G377" s="202"/>
      <c r="H377" s="202"/>
      <c r="I377" s="205"/>
      <c r="J377" s="216">
        <f>BK377</f>
        <v>0</v>
      </c>
      <c r="K377" s="202"/>
      <c r="L377" s="207"/>
      <c r="M377" s="208"/>
      <c r="N377" s="209"/>
      <c r="O377" s="209"/>
      <c r="P377" s="210">
        <f>SUM(P378:P379)</f>
        <v>0</v>
      </c>
      <c r="Q377" s="209"/>
      <c r="R377" s="210">
        <f>SUM(R378:R379)</f>
        <v>0</v>
      </c>
      <c r="S377" s="209"/>
      <c r="T377" s="211">
        <f>SUM(T378:T379)</f>
        <v>0</v>
      </c>
      <c r="AR377" s="212" t="s">
        <v>171</v>
      </c>
      <c r="AT377" s="213" t="s">
        <v>71</v>
      </c>
      <c r="AU377" s="213" t="s">
        <v>80</v>
      </c>
      <c r="AY377" s="212" t="s">
        <v>139</v>
      </c>
      <c r="BK377" s="214">
        <f>SUM(BK378:BK379)</f>
        <v>0</v>
      </c>
    </row>
    <row r="378" spans="2:65" s="1" customFormat="1" ht="16.5" customHeight="1">
      <c r="B378" s="39"/>
      <c r="C378" s="217" t="s">
        <v>1296</v>
      </c>
      <c r="D378" s="217" t="s">
        <v>142</v>
      </c>
      <c r="E378" s="218" t="s">
        <v>900</v>
      </c>
      <c r="F378" s="219" t="s">
        <v>901</v>
      </c>
      <c r="G378" s="220" t="s">
        <v>888</v>
      </c>
      <c r="H378" s="221">
        <v>1</v>
      </c>
      <c r="I378" s="222"/>
      <c r="J378" s="223">
        <f>ROUND(I378*H378,2)</f>
        <v>0</v>
      </c>
      <c r="K378" s="219" t="s">
        <v>19</v>
      </c>
      <c r="L378" s="44"/>
      <c r="M378" s="224" t="s">
        <v>19</v>
      </c>
      <c r="N378" s="225" t="s">
        <v>43</v>
      </c>
      <c r="O378" s="80"/>
      <c r="P378" s="226">
        <f>O378*H378</f>
        <v>0</v>
      </c>
      <c r="Q378" s="226">
        <v>0</v>
      </c>
      <c r="R378" s="226">
        <f>Q378*H378</f>
        <v>0</v>
      </c>
      <c r="S378" s="226">
        <v>0</v>
      </c>
      <c r="T378" s="227">
        <f>S378*H378</f>
        <v>0</v>
      </c>
      <c r="AR378" s="18" t="s">
        <v>889</v>
      </c>
      <c r="AT378" s="18" t="s">
        <v>142</v>
      </c>
      <c r="AU378" s="18" t="s">
        <v>82</v>
      </c>
      <c r="AY378" s="18" t="s">
        <v>139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8" t="s">
        <v>80</v>
      </c>
      <c r="BK378" s="228">
        <f>ROUND(I378*H378,2)</f>
        <v>0</v>
      </c>
      <c r="BL378" s="18" t="s">
        <v>889</v>
      </c>
      <c r="BM378" s="18" t="s">
        <v>1297</v>
      </c>
    </row>
    <row r="379" spans="2:47" s="1" customFormat="1" ht="12">
      <c r="B379" s="39"/>
      <c r="C379" s="40"/>
      <c r="D379" s="229" t="s">
        <v>148</v>
      </c>
      <c r="E379" s="40"/>
      <c r="F379" s="230" t="s">
        <v>901</v>
      </c>
      <c r="G379" s="40"/>
      <c r="H379" s="40"/>
      <c r="I379" s="143"/>
      <c r="J379" s="40"/>
      <c r="K379" s="40"/>
      <c r="L379" s="44"/>
      <c r="M379" s="232"/>
      <c r="N379" s="233"/>
      <c r="O379" s="233"/>
      <c r="P379" s="233"/>
      <c r="Q379" s="233"/>
      <c r="R379" s="233"/>
      <c r="S379" s="233"/>
      <c r="T379" s="234"/>
      <c r="AT379" s="18" t="s">
        <v>148</v>
      </c>
      <c r="AU379" s="18" t="s">
        <v>82</v>
      </c>
    </row>
    <row r="380" spans="2:12" s="1" customFormat="1" ht="6.95" customHeight="1">
      <c r="B380" s="58"/>
      <c r="C380" s="59"/>
      <c r="D380" s="59"/>
      <c r="E380" s="59"/>
      <c r="F380" s="59"/>
      <c r="G380" s="59"/>
      <c r="H380" s="59"/>
      <c r="I380" s="167"/>
      <c r="J380" s="59"/>
      <c r="K380" s="59"/>
      <c r="L380" s="44"/>
    </row>
  </sheetData>
  <sheetProtection password="CC35" sheet="1" objects="1" scenarios="1" formatColumns="0" formatRows="0" autoFilter="0"/>
  <autoFilter ref="C96:K37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s="1" customFormat="1" ht="12" customHeight="1">
      <c r="B8" s="44"/>
      <c r="D8" s="141" t="s">
        <v>115</v>
      </c>
      <c r="I8" s="143"/>
      <c r="L8" s="44"/>
    </row>
    <row r="9" spans="2:12" s="1" customFormat="1" ht="36.95" customHeight="1">
      <c r="B9" s="44"/>
      <c r="E9" s="144" t="s">
        <v>1298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19</v>
      </c>
      <c r="I11" s="145" t="s">
        <v>20</v>
      </c>
      <c r="J11" s="18" t="s">
        <v>19</v>
      </c>
      <c r="L11" s="44"/>
    </row>
    <row r="12" spans="2:12" s="1" customFormat="1" ht="12" customHeight="1">
      <c r="B12" s="44"/>
      <c r="D12" s="141" t="s">
        <v>21</v>
      </c>
      <c r="F12" s="18" t="s">
        <v>117</v>
      </c>
      <c r="I12" s="145" t="s">
        <v>23</v>
      </c>
      <c r="J12" s="146" t="str">
        <f>'Rekapitulace stavby'!AN8</f>
        <v>20. 12. 2018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25</v>
      </c>
      <c r="I14" s="145" t="s">
        <v>26</v>
      </c>
      <c r="J14" s="18" t="s">
        <v>19</v>
      </c>
      <c r="L14" s="44"/>
    </row>
    <row r="15" spans="2:12" s="1" customFormat="1" ht="18" customHeight="1">
      <c r="B15" s="44"/>
      <c r="E15" s="18" t="s">
        <v>27</v>
      </c>
      <c r="I15" s="145" t="s">
        <v>28</v>
      </c>
      <c r="J15" s="18" t="s">
        <v>19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29</v>
      </c>
      <c r="I17" s="14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31</v>
      </c>
      <c r="I20" s="145" t="s">
        <v>26</v>
      </c>
      <c r="J20" s="18" t="s">
        <v>19</v>
      </c>
      <c r="L20" s="44"/>
    </row>
    <row r="21" spans="2:12" s="1" customFormat="1" ht="18" customHeight="1">
      <c r="B21" s="44"/>
      <c r="E21" s="18" t="s">
        <v>32</v>
      </c>
      <c r="I21" s="145" t="s">
        <v>28</v>
      </c>
      <c r="J21" s="18" t="s">
        <v>19</v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34</v>
      </c>
      <c r="I23" s="145" t="s">
        <v>26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28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36</v>
      </c>
      <c r="I26" s="143"/>
      <c r="L26" s="44"/>
    </row>
    <row r="27" spans="2:12" s="7" customFormat="1" ht="16.5" customHeight="1">
      <c r="B27" s="147"/>
      <c r="E27" s="148" t="s">
        <v>19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38</v>
      </c>
      <c r="I30" s="143"/>
      <c r="J30" s="152">
        <f>ROUND(J86,2)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40</v>
      </c>
      <c r="I32" s="154" t="s">
        <v>39</v>
      </c>
      <c r="J32" s="153" t="s">
        <v>41</v>
      </c>
      <c r="L32" s="44"/>
    </row>
    <row r="33" spans="2:12" s="1" customFormat="1" ht="14.4" customHeight="1">
      <c r="B33" s="44"/>
      <c r="D33" s="141" t="s">
        <v>42</v>
      </c>
      <c r="E33" s="141" t="s">
        <v>43</v>
      </c>
      <c r="F33" s="155">
        <f>ROUND((SUM(BE86:BE121)),2)</f>
        <v>0</v>
      </c>
      <c r="I33" s="156">
        <v>0.21</v>
      </c>
      <c r="J33" s="155">
        <f>ROUND(((SUM(BE86:BE121))*I33),2)</f>
        <v>0</v>
      </c>
      <c r="L33" s="44"/>
    </row>
    <row r="34" spans="2:12" s="1" customFormat="1" ht="14.4" customHeight="1">
      <c r="B34" s="44"/>
      <c r="E34" s="141" t="s">
        <v>44</v>
      </c>
      <c r="F34" s="155">
        <f>ROUND((SUM(BF86:BF121)),2)</f>
        <v>0</v>
      </c>
      <c r="I34" s="156">
        <v>0.15</v>
      </c>
      <c r="J34" s="155">
        <f>ROUND(((SUM(BF86:BF121))*I34),2)</f>
        <v>0</v>
      </c>
      <c r="L34" s="44"/>
    </row>
    <row r="35" spans="2:12" s="1" customFormat="1" ht="14.4" customHeight="1" hidden="1">
      <c r="B35" s="44"/>
      <c r="E35" s="141" t="s">
        <v>45</v>
      </c>
      <c r="F35" s="155">
        <f>ROUND((SUM(BG86:BG121)),2)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46</v>
      </c>
      <c r="F36" s="155">
        <f>ROUND((SUM(BH86:BH121)),2)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47</v>
      </c>
      <c r="F37" s="155">
        <f>ROUND((SUM(BI86:BI121)),2)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118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REVITALIZACE SOFIJSKÉHO NÁMĚSTÍ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SO.02 - VEDLEJŠÍ ROZPOČTOVÉ NÁKLADY A REZERVA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PRHA 12 - MOSDŘANY</v>
      </c>
      <c r="G52" s="40"/>
      <c r="H52" s="40"/>
      <c r="I52" s="145" t="s">
        <v>23</v>
      </c>
      <c r="J52" s="68" t="str">
        <f>IF(J12="","",J12)</f>
        <v>20. 12. 2018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38.55" customHeight="1">
      <c r="B54" s="39"/>
      <c r="C54" s="33" t="s">
        <v>25</v>
      </c>
      <c r="D54" s="40"/>
      <c r="E54" s="40"/>
      <c r="F54" s="28" t="str">
        <f>E15</f>
        <v>MĚSTSKÁ ČÁST PRAHA 12,PÍSKOVÁ 830/25,14300 PRAHA 4</v>
      </c>
      <c r="G54" s="40"/>
      <c r="H54" s="40"/>
      <c r="I54" s="145" t="s">
        <v>31</v>
      </c>
      <c r="J54" s="37" t="str">
        <f>E21</f>
        <v>ARCHITEKTURA S.R.O., VIKOVA 1142/15, PRAHA 4- KRČ</v>
      </c>
      <c r="K54" s="40"/>
      <c r="L54" s="44"/>
    </row>
    <row r="55" spans="2:12" s="1" customFormat="1" ht="13.6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5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119</v>
      </c>
      <c r="D57" s="173"/>
      <c r="E57" s="173"/>
      <c r="F57" s="173"/>
      <c r="G57" s="173"/>
      <c r="H57" s="173"/>
      <c r="I57" s="174"/>
      <c r="J57" s="175" t="s">
        <v>120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70</v>
      </c>
      <c r="D59" s="40"/>
      <c r="E59" s="40"/>
      <c r="F59" s="40"/>
      <c r="G59" s="40"/>
      <c r="H59" s="40"/>
      <c r="I59" s="143"/>
      <c r="J59" s="98">
        <f>J86</f>
        <v>0</v>
      </c>
      <c r="K59" s="40"/>
      <c r="L59" s="44"/>
      <c r="AU59" s="18" t="s">
        <v>121</v>
      </c>
    </row>
    <row r="60" spans="2:12" s="8" customFormat="1" ht="24.95" customHeight="1">
      <c r="B60" s="177"/>
      <c r="C60" s="178"/>
      <c r="D60" s="179" t="s">
        <v>122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</row>
    <row r="61" spans="2:12" s="9" customFormat="1" ht="19.9" customHeight="1">
      <c r="B61" s="184"/>
      <c r="C61" s="122"/>
      <c r="D61" s="185" t="s">
        <v>345</v>
      </c>
      <c r="E61" s="186"/>
      <c r="F61" s="186"/>
      <c r="G61" s="186"/>
      <c r="H61" s="186"/>
      <c r="I61" s="187"/>
      <c r="J61" s="188">
        <f>J88</f>
        <v>0</v>
      </c>
      <c r="K61" s="122"/>
      <c r="L61" s="189"/>
    </row>
    <row r="62" spans="2:12" s="8" customFormat="1" ht="24.95" customHeight="1">
      <c r="B62" s="177"/>
      <c r="C62" s="178"/>
      <c r="D62" s="179" t="s">
        <v>1299</v>
      </c>
      <c r="E62" s="180"/>
      <c r="F62" s="180"/>
      <c r="G62" s="180"/>
      <c r="H62" s="180"/>
      <c r="I62" s="181"/>
      <c r="J62" s="182">
        <f>J96</f>
        <v>0</v>
      </c>
      <c r="K62" s="178"/>
      <c r="L62" s="183"/>
    </row>
    <row r="63" spans="2:12" s="8" customFormat="1" ht="24.95" customHeight="1">
      <c r="B63" s="177"/>
      <c r="C63" s="178"/>
      <c r="D63" s="179" t="s">
        <v>689</v>
      </c>
      <c r="E63" s="180"/>
      <c r="F63" s="180"/>
      <c r="G63" s="180"/>
      <c r="H63" s="180"/>
      <c r="I63" s="181"/>
      <c r="J63" s="182">
        <f>J99</f>
        <v>0</v>
      </c>
      <c r="K63" s="178"/>
      <c r="L63" s="183"/>
    </row>
    <row r="64" spans="2:12" s="9" customFormat="1" ht="19.9" customHeight="1">
      <c r="B64" s="184"/>
      <c r="C64" s="122"/>
      <c r="D64" s="185" t="s">
        <v>690</v>
      </c>
      <c r="E64" s="186"/>
      <c r="F64" s="186"/>
      <c r="G64" s="186"/>
      <c r="H64" s="186"/>
      <c r="I64" s="187"/>
      <c r="J64" s="188">
        <f>J100</f>
        <v>0</v>
      </c>
      <c r="K64" s="122"/>
      <c r="L64" s="189"/>
    </row>
    <row r="65" spans="2:12" s="9" customFormat="1" ht="19.9" customHeight="1">
      <c r="B65" s="184"/>
      <c r="C65" s="122"/>
      <c r="D65" s="185" t="s">
        <v>691</v>
      </c>
      <c r="E65" s="186"/>
      <c r="F65" s="186"/>
      <c r="G65" s="186"/>
      <c r="H65" s="186"/>
      <c r="I65" s="187"/>
      <c r="J65" s="188">
        <f>J103</f>
        <v>0</v>
      </c>
      <c r="K65" s="122"/>
      <c r="L65" s="189"/>
    </row>
    <row r="66" spans="2:12" s="9" customFormat="1" ht="19.9" customHeight="1">
      <c r="B66" s="184"/>
      <c r="C66" s="122"/>
      <c r="D66" s="185" t="s">
        <v>1300</v>
      </c>
      <c r="E66" s="186"/>
      <c r="F66" s="186"/>
      <c r="G66" s="186"/>
      <c r="H66" s="186"/>
      <c r="I66" s="187"/>
      <c r="J66" s="188">
        <f>J116</f>
        <v>0</v>
      </c>
      <c r="K66" s="122"/>
      <c r="L66" s="189"/>
    </row>
    <row r="67" spans="2:12" s="1" customFormat="1" ht="21.8" customHeight="1">
      <c r="B67" s="39"/>
      <c r="C67" s="40"/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67"/>
      <c r="J68" s="59"/>
      <c r="K68" s="59"/>
      <c r="L68" s="44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0"/>
      <c r="J72" s="61"/>
      <c r="K72" s="61"/>
      <c r="L72" s="44"/>
    </row>
    <row r="73" spans="2:12" s="1" customFormat="1" ht="24.95" customHeight="1">
      <c r="B73" s="39"/>
      <c r="C73" s="24" t="s">
        <v>124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171" t="str">
        <f>E7</f>
        <v>REVITALIZACE SOFIJSKÉHO NÁMĚSTÍ</v>
      </c>
      <c r="F76" s="33"/>
      <c r="G76" s="33"/>
      <c r="H76" s="33"/>
      <c r="I76" s="143"/>
      <c r="J76" s="40"/>
      <c r="K76" s="40"/>
      <c r="L76" s="44"/>
    </row>
    <row r="77" spans="2:12" s="1" customFormat="1" ht="12" customHeight="1">
      <c r="B77" s="39"/>
      <c r="C77" s="33" t="s">
        <v>115</v>
      </c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6.5" customHeight="1">
      <c r="B78" s="39"/>
      <c r="C78" s="40"/>
      <c r="D78" s="40"/>
      <c r="E78" s="65" t="str">
        <f>E9</f>
        <v>SO.02 - VEDLEJŠÍ ROZPOČTOVÉ NÁKLADY A REZERVA</v>
      </c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21</v>
      </c>
      <c r="D80" s="40"/>
      <c r="E80" s="40"/>
      <c r="F80" s="28" t="str">
        <f>F12</f>
        <v>PRHA 12 - MOSDŘANY</v>
      </c>
      <c r="G80" s="40"/>
      <c r="H80" s="40"/>
      <c r="I80" s="145" t="s">
        <v>23</v>
      </c>
      <c r="J80" s="68" t="str">
        <f>IF(J12="","",J12)</f>
        <v>20. 12. 2018</v>
      </c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38.55" customHeight="1">
      <c r="B82" s="39"/>
      <c r="C82" s="33" t="s">
        <v>25</v>
      </c>
      <c r="D82" s="40"/>
      <c r="E82" s="40"/>
      <c r="F82" s="28" t="str">
        <f>E15</f>
        <v>MĚSTSKÁ ČÁST PRAHA 12,PÍSKOVÁ 830/25,14300 PRAHA 4</v>
      </c>
      <c r="G82" s="40"/>
      <c r="H82" s="40"/>
      <c r="I82" s="145" t="s">
        <v>31</v>
      </c>
      <c r="J82" s="37" t="str">
        <f>E21</f>
        <v>ARCHITEKTURA S.R.O., VIKOVA 1142/15, PRAHA 4- KRČ</v>
      </c>
      <c r="K82" s="40"/>
      <c r="L82" s="44"/>
    </row>
    <row r="83" spans="2:12" s="1" customFormat="1" ht="13.65" customHeight="1">
      <c r="B83" s="39"/>
      <c r="C83" s="33" t="s">
        <v>29</v>
      </c>
      <c r="D83" s="40"/>
      <c r="E83" s="40"/>
      <c r="F83" s="28" t="str">
        <f>IF(E18="","",E18)</f>
        <v>Vyplň údaj</v>
      </c>
      <c r="G83" s="40"/>
      <c r="H83" s="40"/>
      <c r="I83" s="145" t="s">
        <v>34</v>
      </c>
      <c r="J83" s="37" t="str">
        <f>E24</f>
        <v xml:space="preserve"> </v>
      </c>
      <c r="K83" s="40"/>
      <c r="L83" s="44"/>
    </row>
    <row r="84" spans="2:12" s="1" customFormat="1" ht="10.3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20" s="10" customFormat="1" ht="29.25" customHeight="1">
      <c r="B85" s="190"/>
      <c r="C85" s="191" t="s">
        <v>125</v>
      </c>
      <c r="D85" s="192" t="s">
        <v>57</v>
      </c>
      <c r="E85" s="192" t="s">
        <v>53</v>
      </c>
      <c r="F85" s="192" t="s">
        <v>54</v>
      </c>
      <c r="G85" s="192" t="s">
        <v>126</v>
      </c>
      <c r="H85" s="192" t="s">
        <v>127</v>
      </c>
      <c r="I85" s="193" t="s">
        <v>128</v>
      </c>
      <c r="J85" s="194" t="s">
        <v>120</v>
      </c>
      <c r="K85" s="195" t="s">
        <v>129</v>
      </c>
      <c r="L85" s="196"/>
      <c r="M85" s="88" t="s">
        <v>19</v>
      </c>
      <c r="N85" s="89" t="s">
        <v>42</v>
      </c>
      <c r="O85" s="89" t="s">
        <v>130</v>
      </c>
      <c r="P85" s="89" t="s">
        <v>131</v>
      </c>
      <c r="Q85" s="89" t="s">
        <v>132</v>
      </c>
      <c r="R85" s="89" t="s">
        <v>133</v>
      </c>
      <c r="S85" s="89" t="s">
        <v>134</v>
      </c>
      <c r="T85" s="90" t="s">
        <v>135</v>
      </c>
    </row>
    <row r="86" spans="2:63" s="1" customFormat="1" ht="22.8" customHeight="1">
      <c r="B86" s="39"/>
      <c r="C86" s="95" t="s">
        <v>136</v>
      </c>
      <c r="D86" s="40"/>
      <c r="E86" s="40"/>
      <c r="F86" s="40"/>
      <c r="G86" s="40"/>
      <c r="H86" s="40"/>
      <c r="I86" s="143"/>
      <c r="J86" s="197">
        <f>BK86</f>
        <v>0</v>
      </c>
      <c r="K86" s="40"/>
      <c r="L86" s="44"/>
      <c r="M86" s="91"/>
      <c r="N86" s="92"/>
      <c r="O86" s="92"/>
      <c r="P86" s="198">
        <f>P87+P96+P99</f>
        <v>0</v>
      </c>
      <c r="Q86" s="92"/>
      <c r="R86" s="198">
        <f>R87+R96+R99</f>
        <v>57.782250000000005</v>
      </c>
      <c r="S86" s="92"/>
      <c r="T86" s="199">
        <f>T87+T96+T99</f>
        <v>0</v>
      </c>
      <c r="AT86" s="18" t="s">
        <v>71</v>
      </c>
      <c r="AU86" s="18" t="s">
        <v>121</v>
      </c>
      <c r="BK86" s="200">
        <f>BK87+BK96+BK99</f>
        <v>0</v>
      </c>
    </row>
    <row r="87" spans="2:63" s="11" customFormat="1" ht="25.9" customHeight="1">
      <c r="B87" s="201"/>
      <c r="C87" s="202"/>
      <c r="D87" s="203" t="s">
        <v>71</v>
      </c>
      <c r="E87" s="204" t="s">
        <v>137</v>
      </c>
      <c r="F87" s="204" t="s">
        <v>138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P88</f>
        <v>0</v>
      </c>
      <c r="Q87" s="209"/>
      <c r="R87" s="210">
        <f>R88</f>
        <v>57.782250000000005</v>
      </c>
      <c r="S87" s="209"/>
      <c r="T87" s="211">
        <f>T88</f>
        <v>0</v>
      </c>
      <c r="AR87" s="212" t="s">
        <v>80</v>
      </c>
      <c r="AT87" s="213" t="s">
        <v>71</v>
      </c>
      <c r="AU87" s="213" t="s">
        <v>72</v>
      </c>
      <c r="AY87" s="212" t="s">
        <v>139</v>
      </c>
      <c r="BK87" s="214">
        <f>BK88</f>
        <v>0</v>
      </c>
    </row>
    <row r="88" spans="2:63" s="11" customFormat="1" ht="22.8" customHeight="1">
      <c r="B88" s="201"/>
      <c r="C88" s="202"/>
      <c r="D88" s="203" t="s">
        <v>71</v>
      </c>
      <c r="E88" s="215" t="s">
        <v>171</v>
      </c>
      <c r="F88" s="215" t="s">
        <v>355</v>
      </c>
      <c r="G88" s="202"/>
      <c r="H88" s="202"/>
      <c r="I88" s="205"/>
      <c r="J88" s="216">
        <f>BK88</f>
        <v>0</v>
      </c>
      <c r="K88" s="202"/>
      <c r="L88" s="207"/>
      <c r="M88" s="208"/>
      <c r="N88" s="209"/>
      <c r="O88" s="209"/>
      <c r="P88" s="210">
        <f>SUM(P89:P95)</f>
        <v>0</v>
      </c>
      <c r="Q88" s="209"/>
      <c r="R88" s="210">
        <f>SUM(R89:R95)</f>
        <v>57.782250000000005</v>
      </c>
      <c r="S88" s="209"/>
      <c r="T88" s="211">
        <f>SUM(T89:T95)</f>
        <v>0</v>
      </c>
      <c r="AR88" s="212" t="s">
        <v>80</v>
      </c>
      <c r="AT88" s="213" t="s">
        <v>71</v>
      </c>
      <c r="AU88" s="213" t="s">
        <v>80</v>
      </c>
      <c r="AY88" s="212" t="s">
        <v>139</v>
      </c>
      <c r="BK88" s="214">
        <f>SUM(BK89:BK95)</f>
        <v>0</v>
      </c>
    </row>
    <row r="89" spans="2:65" s="1" customFormat="1" ht="16.5" customHeight="1">
      <c r="B89" s="39"/>
      <c r="C89" s="217" t="s">
        <v>80</v>
      </c>
      <c r="D89" s="217" t="s">
        <v>142</v>
      </c>
      <c r="E89" s="218" t="s">
        <v>1301</v>
      </c>
      <c r="F89" s="219" t="s">
        <v>1302</v>
      </c>
      <c r="G89" s="220" t="s">
        <v>273</v>
      </c>
      <c r="H89" s="221">
        <v>137.25</v>
      </c>
      <c r="I89" s="222"/>
      <c r="J89" s="223">
        <f>ROUND(I89*H89,2)</f>
        <v>0</v>
      </c>
      <c r="K89" s="219" t="s">
        <v>321</v>
      </c>
      <c r="L89" s="44"/>
      <c r="M89" s="224" t="s">
        <v>19</v>
      </c>
      <c r="N89" s="225" t="s">
        <v>43</v>
      </c>
      <c r="O89" s="80"/>
      <c r="P89" s="226">
        <f>O89*H89</f>
        <v>0</v>
      </c>
      <c r="Q89" s="226">
        <v>0.101</v>
      </c>
      <c r="R89" s="226">
        <f>Q89*H89</f>
        <v>13.862250000000001</v>
      </c>
      <c r="S89" s="226">
        <v>0</v>
      </c>
      <c r="T89" s="227">
        <f>S89*H89</f>
        <v>0</v>
      </c>
      <c r="AR89" s="18" t="s">
        <v>146</v>
      </c>
      <c r="AT89" s="18" t="s">
        <v>142</v>
      </c>
      <c r="AU89" s="18" t="s">
        <v>82</v>
      </c>
      <c r="AY89" s="18" t="s">
        <v>139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80</v>
      </c>
      <c r="BK89" s="228">
        <f>ROUND(I89*H89,2)</f>
        <v>0</v>
      </c>
      <c r="BL89" s="18" t="s">
        <v>146</v>
      </c>
      <c r="BM89" s="18" t="s">
        <v>1303</v>
      </c>
    </row>
    <row r="90" spans="2:47" s="1" customFormat="1" ht="12">
      <c r="B90" s="39"/>
      <c r="C90" s="40"/>
      <c r="D90" s="229" t="s">
        <v>148</v>
      </c>
      <c r="E90" s="40"/>
      <c r="F90" s="230" t="s">
        <v>1304</v>
      </c>
      <c r="G90" s="40"/>
      <c r="H90" s="40"/>
      <c r="I90" s="143"/>
      <c r="J90" s="40"/>
      <c r="K90" s="40"/>
      <c r="L90" s="44"/>
      <c r="M90" s="231"/>
      <c r="N90" s="80"/>
      <c r="O90" s="80"/>
      <c r="P90" s="80"/>
      <c r="Q90" s="80"/>
      <c r="R90" s="80"/>
      <c r="S90" s="80"/>
      <c r="T90" s="81"/>
      <c r="AT90" s="18" t="s">
        <v>148</v>
      </c>
      <c r="AU90" s="18" t="s">
        <v>82</v>
      </c>
    </row>
    <row r="91" spans="2:51" s="12" customFormat="1" ht="12">
      <c r="B91" s="235"/>
      <c r="C91" s="236"/>
      <c r="D91" s="229" t="s">
        <v>175</v>
      </c>
      <c r="E91" s="237" t="s">
        <v>19</v>
      </c>
      <c r="F91" s="238" t="s">
        <v>1305</v>
      </c>
      <c r="G91" s="236"/>
      <c r="H91" s="239">
        <v>2.25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175</v>
      </c>
      <c r="AU91" s="245" t="s">
        <v>82</v>
      </c>
      <c r="AV91" s="12" t="s">
        <v>82</v>
      </c>
      <c r="AW91" s="12" t="s">
        <v>33</v>
      </c>
      <c r="AX91" s="12" t="s">
        <v>72</v>
      </c>
      <c r="AY91" s="245" t="s">
        <v>139</v>
      </c>
    </row>
    <row r="92" spans="2:51" s="12" customFormat="1" ht="12">
      <c r="B92" s="235"/>
      <c r="C92" s="236"/>
      <c r="D92" s="229" t="s">
        <v>175</v>
      </c>
      <c r="E92" s="237" t="s">
        <v>19</v>
      </c>
      <c r="F92" s="238" t="s">
        <v>1306</v>
      </c>
      <c r="G92" s="236"/>
      <c r="H92" s="239">
        <v>135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175</v>
      </c>
      <c r="AU92" s="245" t="s">
        <v>82</v>
      </c>
      <c r="AV92" s="12" t="s">
        <v>82</v>
      </c>
      <c r="AW92" s="12" t="s">
        <v>33</v>
      </c>
      <c r="AX92" s="12" t="s">
        <v>72</v>
      </c>
      <c r="AY92" s="245" t="s">
        <v>139</v>
      </c>
    </row>
    <row r="93" spans="2:51" s="13" customFormat="1" ht="12">
      <c r="B93" s="259"/>
      <c r="C93" s="260"/>
      <c r="D93" s="229" t="s">
        <v>175</v>
      </c>
      <c r="E93" s="261" t="s">
        <v>19</v>
      </c>
      <c r="F93" s="262" t="s">
        <v>287</v>
      </c>
      <c r="G93" s="260"/>
      <c r="H93" s="263">
        <v>137.25</v>
      </c>
      <c r="I93" s="264"/>
      <c r="J93" s="260"/>
      <c r="K93" s="260"/>
      <c r="L93" s="265"/>
      <c r="M93" s="266"/>
      <c r="N93" s="267"/>
      <c r="O93" s="267"/>
      <c r="P93" s="267"/>
      <c r="Q93" s="267"/>
      <c r="R93" s="267"/>
      <c r="S93" s="267"/>
      <c r="T93" s="268"/>
      <c r="AT93" s="269" t="s">
        <v>175</v>
      </c>
      <c r="AU93" s="269" t="s">
        <v>82</v>
      </c>
      <c r="AV93" s="13" t="s">
        <v>146</v>
      </c>
      <c r="AW93" s="13" t="s">
        <v>33</v>
      </c>
      <c r="AX93" s="13" t="s">
        <v>80</v>
      </c>
      <c r="AY93" s="269" t="s">
        <v>139</v>
      </c>
    </row>
    <row r="94" spans="2:65" s="1" customFormat="1" ht="16.5" customHeight="1">
      <c r="B94" s="39"/>
      <c r="C94" s="249" t="s">
        <v>82</v>
      </c>
      <c r="D94" s="249" t="s">
        <v>145</v>
      </c>
      <c r="E94" s="250" t="s">
        <v>1307</v>
      </c>
      <c r="F94" s="251" t="s">
        <v>1308</v>
      </c>
      <c r="G94" s="252" t="s">
        <v>197</v>
      </c>
      <c r="H94" s="253">
        <v>137.25</v>
      </c>
      <c r="I94" s="254"/>
      <c r="J94" s="255">
        <f>ROUND(I94*H94,2)</f>
        <v>0</v>
      </c>
      <c r="K94" s="251" t="s">
        <v>19</v>
      </c>
      <c r="L94" s="256"/>
      <c r="M94" s="257" t="s">
        <v>19</v>
      </c>
      <c r="N94" s="258" t="s">
        <v>43</v>
      </c>
      <c r="O94" s="80"/>
      <c r="P94" s="226">
        <f>O94*H94</f>
        <v>0</v>
      </c>
      <c r="Q94" s="226">
        <v>0.32</v>
      </c>
      <c r="R94" s="226">
        <f>Q94*H94</f>
        <v>43.92</v>
      </c>
      <c r="S94" s="226">
        <v>0</v>
      </c>
      <c r="T94" s="227">
        <f>S94*H94</f>
        <v>0</v>
      </c>
      <c r="AR94" s="18" t="s">
        <v>140</v>
      </c>
      <c r="AT94" s="18" t="s">
        <v>145</v>
      </c>
      <c r="AU94" s="18" t="s">
        <v>82</v>
      </c>
      <c r="AY94" s="18" t="s">
        <v>139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80</v>
      </c>
      <c r="BK94" s="228">
        <f>ROUND(I94*H94,2)</f>
        <v>0</v>
      </c>
      <c r="BL94" s="18" t="s">
        <v>146</v>
      </c>
      <c r="BM94" s="18" t="s">
        <v>1309</v>
      </c>
    </row>
    <row r="95" spans="2:47" s="1" customFormat="1" ht="12">
      <c r="B95" s="39"/>
      <c r="C95" s="40"/>
      <c r="D95" s="229" t="s">
        <v>148</v>
      </c>
      <c r="E95" s="40"/>
      <c r="F95" s="230" t="s">
        <v>1310</v>
      </c>
      <c r="G95" s="40"/>
      <c r="H95" s="40"/>
      <c r="I95" s="143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148</v>
      </c>
      <c r="AU95" s="18" t="s">
        <v>82</v>
      </c>
    </row>
    <row r="96" spans="2:63" s="11" customFormat="1" ht="25.9" customHeight="1">
      <c r="B96" s="201"/>
      <c r="C96" s="202"/>
      <c r="D96" s="203" t="s">
        <v>71</v>
      </c>
      <c r="E96" s="204" t="s">
        <v>1311</v>
      </c>
      <c r="F96" s="204" t="s">
        <v>1312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146</v>
      </c>
      <c r="AT96" s="213" t="s">
        <v>71</v>
      </c>
      <c r="AU96" s="213" t="s">
        <v>72</v>
      </c>
      <c r="AY96" s="212" t="s">
        <v>139</v>
      </c>
      <c r="BK96" s="214">
        <f>SUM(BK97:BK98)</f>
        <v>0</v>
      </c>
    </row>
    <row r="97" spans="2:65" s="1" customFormat="1" ht="16.5" customHeight="1">
      <c r="B97" s="39"/>
      <c r="C97" s="217" t="s">
        <v>152</v>
      </c>
      <c r="D97" s="217" t="s">
        <v>142</v>
      </c>
      <c r="E97" s="218" t="s">
        <v>1313</v>
      </c>
      <c r="F97" s="219" t="s">
        <v>1314</v>
      </c>
      <c r="G97" s="220" t="s">
        <v>888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43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1315</v>
      </c>
      <c r="AT97" s="18" t="s">
        <v>142</v>
      </c>
      <c r="AU97" s="18" t="s">
        <v>80</v>
      </c>
      <c r="AY97" s="18" t="s">
        <v>139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80</v>
      </c>
      <c r="BK97" s="228">
        <f>ROUND(I97*H97,2)</f>
        <v>0</v>
      </c>
      <c r="BL97" s="18" t="s">
        <v>1315</v>
      </c>
      <c r="BM97" s="18" t="s">
        <v>1316</v>
      </c>
    </row>
    <row r="98" spans="2:47" s="1" customFormat="1" ht="12">
      <c r="B98" s="39"/>
      <c r="C98" s="40"/>
      <c r="D98" s="229" t="s">
        <v>148</v>
      </c>
      <c r="E98" s="40"/>
      <c r="F98" s="230" t="s">
        <v>1314</v>
      </c>
      <c r="G98" s="40"/>
      <c r="H98" s="40"/>
      <c r="I98" s="143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148</v>
      </c>
      <c r="AU98" s="18" t="s">
        <v>80</v>
      </c>
    </row>
    <row r="99" spans="2:63" s="11" customFormat="1" ht="25.9" customHeight="1">
      <c r="B99" s="201"/>
      <c r="C99" s="202"/>
      <c r="D99" s="203" t="s">
        <v>71</v>
      </c>
      <c r="E99" s="204" t="s">
        <v>881</v>
      </c>
      <c r="F99" s="204" t="s">
        <v>882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P100+P103+P116</f>
        <v>0</v>
      </c>
      <c r="Q99" s="209"/>
      <c r="R99" s="210">
        <f>R100+R103+R116</f>
        <v>0</v>
      </c>
      <c r="S99" s="209"/>
      <c r="T99" s="211">
        <f>T100+T103+T116</f>
        <v>0</v>
      </c>
      <c r="AR99" s="212" t="s">
        <v>171</v>
      </c>
      <c r="AT99" s="213" t="s">
        <v>71</v>
      </c>
      <c r="AU99" s="213" t="s">
        <v>72</v>
      </c>
      <c r="AY99" s="212" t="s">
        <v>139</v>
      </c>
      <c r="BK99" s="214">
        <f>BK100+BK103+BK116</f>
        <v>0</v>
      </c>
    </row>
    <row r="100" spans="2:63" s="11" customFormat="1" ht="22.8" customHeight="1">
      <c r="B100" s="201"/>
      <c r="C100" s="202"/>
      <c r="D100" s="203" t="s">
        <v>71</v>
      </c>
      <c r="E100" s="215" t="s">
        <v>883</v>
      </c>
      <c r="F100" s="215" t="s">
        <v>884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SUM(P101:P102)</f>
        <v>0</v>
      </c>
      <c r="Q100" s="209"/>
      <c r="R100" s="210">
        <f>SUM(R101:R102)</f>
        <v>0</v>
      </c>
      <c r="S100" s="209"/>
      <c r="T100" s="211">
        <f>SUM(T101:T102)</f>
        <v>0</v>
      </c>
      <c r="AR100" s="212" t="s">
        <v>171</v>
      </c>
      <c r="AT100" s="213" t="s">
        <v>71</v>
      </c>
      <c r="AU100" s="213" t="s">
        <v>80</v>
      </c>
      <c r="AY100" s="212" t="s">
        <v>139</v>
      </c>
      <c r="BK100" s="214">
        <f>SUM(BK101:BK102)</f>
        <v>0</v>
      </c>
    </row>
    <row r="101" spans="2:65" s="1" customFormat="1" ht="16.5" customHeight="1">
      <c r="B101" s="39"/>
      <c r="C101" s="217" t="s">
        <v>146</v>
      </c>
      <c r="D101" s="217" t="s">
        <v>142</v>
      </c>
      <c r="E101" s="218" t="s">
        <v>886</v>
      </c>
      <c r="F101" s="219" t="s">
        <v>887</v>
      </c>
      <c r="G101" s="220" t="s">
        <v>888</v>
      </c>
      <c r="H101" s="221">
        <v>1</v>
      </c>
      <c r="I101" s="222"/>
      <c r="J101" s="223">
        <f>ROUND(I101*H101,2)</f>
        <v>0</v>
      </c>
      <c r="K101" s="219" t="s">
        <v>198</v>
      </c>
      <c r="L101" s="44"/>
      <c r="M101" s="224" t="s">
        <v>19</v>
      </c>
      <c r="N101" s="225" t="s">
        <v>43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889</v>
      </c>
      <c r="AT101" s="18" t="s">
        <v>142</v>
      </c>
      <c r="AU101" s="18" t="s">
        <v>82</v>
      </c>
      <c r="AY101" s="18" t="s">
        <v>139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80</v>
      </c>
      <c r="BK101" s="228">
        <f>ROUND(I101*H101,2)</f>
        <v>0</v>
      </c>
      <c r="BL101" s="18" t="s">
        <v>889</v>
      </c>
      <c r="BM101" s="18" t="s">
        <v>1317</v>
      </c>
    </row>
    <row r="102" spans="2:47" s="1" customFormat="1" ht="12">
      <c r="B102" s="39"/>
      <c r="C102" s="40"/>
      <c r="D102" s="229" t="s">
        <v>148</v>
      </c>
      <c r="E102" s="40"/>
      <c r="F102" s="230" t="s">
        <v>887</v>
      </c>
      <c r="G102" s="40"/>
      <c r="H102" s="40"/>
      <c r="I102" s="143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148</v>
      </c>
      <c r="AU102" s="18" t="s">
        <v>82</v>
      </c>
    </row>
    <row r="103" spans="2:63" s="11" customFormat="1" ht="22.8" customHeight="1">
      <c r="B103" s="201"/>
      <c r="C103" s="202"/>
      <c r="D103" s="203" t="s">
        <v>71</v>
      </c>
      <c r="E103" s="215" t="s">
        <v>891</v>
      </c>
      <c r="F103" s="215" t="s">
        <v>892</v>
      </c>
      <c r="G103" s="202"/>
      <c r="H103" s="202"/>
      <c r="I103" s="205"/>
      <c r="J103" s="216">
        <f>BK103</f>
        <v>0</v>
      </c>
      <c r="K103" s="202"/>
      <c r="L103" s="207"/>
      <c r="M103" s="208"/>
      <c r="N103" s="209"/>
      <c r="O103" s="209"/>
      <c r="P103" s="210">
        <f>SUM(P104:P115)</f>
        <v>0</v>
      </c>
      <c r="Q103" s="209"/>
      <c r="R103" s="210">
        <f>SUM(R104:R115)</f>
        <v>0</v>
      </c>
      <c r="S103" s="209"/>
      <c r="T103" s="211">
        <f>SUM(T104:T115)</f>
        <v>0</v>
      </c>
      <c r="AR103" s="212" t="s">
        <v>171</v>
      </c>
      <c r="AT103" s="213" t="s">
        <v>71</v>
      </c>
      <c r="AU103" s="213" t="s">
        <v>80</v>
      </c>
      <c r="AY103" s="212" t="s">
        <v>139</v>
      </c>
      <c r="BK103" s="214">
        <f>SUM(BK104:BK115)</f>
        <v>0</v>
      </c>
    </row>
    <row r="104" spans="2:65" s="1" customFormat="1" ht="16.5" customHeight="1">
      <c r="B104" s="39"/>
      <c r="C104" s="217" t="s">
        <v>171</v>
      </c>
      <c r="D104" s="217" t="s">
        <v>142</v>
      </c>
      <c r="E104" s="218" t="s">
        <v>894</v>
      </c>
      <c r="F104" s="219" t="s">
        <v>895</v>
      </c>
      <c r="G104" s="220" t="s">
        <v>888</v>
      </c>
      <c r="H104" s="221">
        <v>1</v>
      </c>
      <c r="I104" s="222"/>
      <c r="J104" s="223">
        <f>ROUND(I104*H104,2)</f>
        <v>0</v>
      </c>
      <c r="K104" s="219" t="s">
        <v>198</v>
      </c>
      <c r="L104" s="44"/>
      <c r="M104" s="224" t="s">
        <v>19</v>
      </c>
      <c r="N104" s="225" t="s">
        <v>43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889</v>
      </c>
      <c r="AT104" s="18" t="s">
        <v>142</v>
      </c>
      <c r="AU104" s="18" t="s">
        <v>82</v>
      </c>
      <c r="AY104" s="18" t="s">
        <v>139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80</v>
      </c>
      <c r="BK104" s="228">
        <f>ROUND(I104*H104,2)</f>
        <v>0</v>
      </c>
      <c r="BL104" s="18" t="s">
        <v>889</v>
      </c>
      <c r="BM104" s="18" t="s">
        <v>1318</v>
      </c>
    </row>
    <row r="105" spans="2:47" s="1" customFormat="1" ht="12">
      <c r="B105" s="39"/>
      <c r="C105" s="40"/>
      <c r="D105" s="229" t="s">
        <v>148</v>
      </c>
      <c r="E105" s="40"/>
      <c r="F105" s="230" t="s">
        <v>895</v>
      </c>
      <c r="G105" s="40"/>
      <c r="H105" s="40"/>
      <c r="I105" s="143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148</v>
      </c>
      <c r="AU105" s="18" t="s">
        <v>82</v>
      </c>
    </row>
    <row r="106" spans="2:51" s="12" customFormat="1" ht="12">
      <c r="B106" s="235"/>
      <c r="C106" s="236"/>
      <c r="D106" s="229" t="s">
        <v>175</v>
      </c>
      <c r="E106" s="237" t="s">
        <v>19</v>
      </c>
      <c r="F106" s="238" t="s">
        <v>1319</v>
      </c>
      <c r="G106" s="236"/>
      <c r="H106" s="239">
        <v>1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175</v>
      </c>
      <c r="AU106" s="245" t="s">
        <v>82</v>
      </c>
      <c r="AV106" s="12" t="s">
        <v>82</v>
      </c>
      <c r="AW106" s="12" t="s">
        <v>33</v>
      </c>
      <c r="AX106" s="12" t="s">
        <v>80</v>
      </c>
      <c r="AY106" s="245" t="s">
        <v>139</v>
      </c>
    </row>
    <row r="107" spans="2:65" s="1" customFormat="1" ht="16.5" customHeight="1">
      <c r="B107" s="39"/>
      <c r="C107" s="217" t="s">
        <v>177</v>
      </c>
      <c r="D107" s="217" t="s">
        <v>142</v>
      </c>
      <c r="E107" s="218" t="s">
        <v>1320</v>
      </c>
      <c r="F107" s="219" t="s">
        <v>1321</v>
      </c>
      <c r="G107" s="220" t="s">
        <v>888</v>
      </c>
      <c r="H107" s="221">
        <v>1</v>
      </c>
      <c r="I107" s="222"/>
      <c r="J107" s="223">
        <f>ROUND(I107*H107,2)</f>
        <v>0</v>
      </c>
      <c r="K107" s="219" t="s">
        <v>198</v>
      </c>
      <c r="L107" s="44"/>
      <c r="M107" s="224" t="s">
        <v>19</v>
      </c>
      <c r="N107" s="225" t="s">
        <v>43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889</v>
      </c>
      <c r="AT107" s="18" t="s">
        <v>142</v>
      </c>
      <c r="AU107" s="18" t="s">
        <v>82</v>
      </c>
      <c r="AY107" s="18" t="s">
        <v>139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80</v>
      </c>
      <c r="BK107" s="228">
        <f>ROUND(I107*H107,2)</f>
        <v>0</v>
      </c>
      <c r="BL107" s="18" t="s">
        <v>889</v>
      </c>
      <c r="BM107" s="18" t="s">
        <v>1322</v>
      </c>
    </row>
    <row r="108" spans="2:47" s="1" customFormat="1" ht="12">
      <c r="B108" s="39"/>
      <c r="C108" s="40"/>
      <c r="D108" s="229" t="s">
        <v>148</v>
      </c>
      <c r="E108" s="40"/>
      <c r="F108" s="230" t="s">
        <v>1321</v>
      </c>
      <c r="G108" s="40"/>
      <c r="H108" s="40"/>
      <c r="I108" s="143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148</v>
      </c>
      <c r="AU108" s="18" t="s">
        <v>82</v>
      </c>
    </row>
    <row r="109" spans="2:65" s="1" customFormat="1" ht="16.5" customHeight="1">
      <c r="B109" s="39"/>
      <c r="C109" s="217" t="s">
        <v>182</v>
      </c>
      <c r="D109" s="217" t="s">
        <v>142</v>
      </c>
      <c r="E109" s="218" t="s">
        <v>1323</v>
      </c>
      <c r="F109" s="219" t="s">
        <v>1324</v>
      </c>
      <c r="G109" s="220" t="s">
        <v>888</v>
      </c>
      <c r="H109" s="221">
        <v>1</v>
      </c>
      <c r="I109" s="222"/>
      <c r="J109" s="223">
        <f>ROUND(I109*H109,2)</f>
        <v>0</v>
      </c>
      <c r="K109" s="219" t="s">
        <v>198</v>
      </c>
      <c r="L109" s="44"/>
      <c r="M109" s="224" t="s">
        <v>19</v>
      </c>
      <c r="N109" s="225" t="s">
        <v>43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889</v>
      </c>
      <c r="AT109" s="18" t="s">
        <v>142</v>
      </c>
      <c r="AU109" s="18" t="s">
        <v>82</v>
      </c>
      <c r="AY109" s="18" t="s">
        <v>139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80</v>
      </c>
      <c r="BK109" s="228">
        <f>ROUND(I109*H109,2)</f>
        <v>0</v>
      </c>
      <c r="BL109" s="18" t="s">
        <v>889</v>
      </c>
      <c r="BM109" s="18" t="s">
        <v>1325</v>
      </c>
    </row>
    <row r="110" spans="2:47" s="1" customFormat="1" ht="12">
      <c r="B110" s="39"/>
      <c r="C110" s="40"/>
      <c r="D110" s="229" t="s">
        <v>148</v>
      </c>
      <c r="E110" s="40"/>
      <c r="F110" s="230" t="s">
        <v>1324</v>
      </c>
      <c r="G110" s="40"/>
      <c r="H110" s="40"/>
      <c r="I110" s="143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148</v>
      </c>
      <c r="AU110" s="18" t="s">
        <v>82</v>
      </c>
    </row>
    <row r="111" spans="2:51" s="12" customFormat="1" ht="12">
      <c r="B111" s="235"/>
      <c r="C111" s="236"/>
      <c r="D111" s="229" t="s">
        <v>175</v>
      </c>
      <c r="E111" s="237" t="s">
        <v>19</v>
      </c>
      <c r="F111" s="238" t="s">
        <v>1326</v>
      </c>
      <c r="G111" s="236"/>
      <c r="H111" s="239">
        <v>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175</v>
      </c>
      <c r="AU111" s="245" t="s">
        <v>82</v>
      </c>
      <c r="AV111" s="12" t="s">
        <v>82</v>
      </c>
      <c r="AW111" s="12" t="s">
        <v>33</v>
      </c>
      <c r="AX111" s="12" t="s">
        <v>80</v>
      </c>
      <c r="AY111" s="245" t="s">
        <v>139</v>
      </c>
    </row>
    <row r="112" spans="2:65" s="1" customFormat="1" ht="16.5" customHeight="1">
      <c r="B112" s="39"/>
      <c r="C112" s="217" t="s">
        <v>140</v>
      </c>
      <c r="D112" s="217" t="s">
        <v>142</v>
      </c>
      <c r="E112" s="218" t="s">
        <v>1327</v>
      </c>
      <c r="F112" s="219" t="s">
        <v>1328</v>
      </c>
      <c r="G112" s="220" t="s">
        <v>414</v>
      </c>
      <c r="H112" s="221">
        <v>480</v>
      </c>
      <c r="I112" s="222"/>
      <c r="J112" s="223">
        <f>ROUND(I112*H112,2)</f>
        <v>0</v>
      </c>
      <c r="K112" s="219" t="s">
        <v>198</v>
      </c>
      <c r="L112" s="44"/>
      <c r="M112" s="224" t="s">
        <v>19</v>
      </c>
      <c r="N112" s="225" t="s">
        <v>43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889</v>
      </c>
      <c r="AT112" s="18" t="s">
        <v>142</v>
      </c>
      <c r="AU112" s="18" t="s">
        <v>82</v>
      </c>
      <c r="AY112" s="18" t="s">
        <v>139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80</v>
      </c>
      <c r="BK112" s="228">
        <f>ROUND(I112*H112,2)</f>
        <v>0</v>
      </c>
      <c r="BL112" s="18" t="s">
        <v>889</v>
      </c>
      <c r="BM112" s="18" t="s">
        <v>1329</v>
      </c>
    </row>
    <row r="113" spans="2:47" s="1" customFormat="1" ht="12">
      <c r="B113" s="39"/>
      <c r="C113" s="40"/>
      <c r="D113" s="229" t="s">
        <v>148</v>
      </c>
      <c r="E113" s="40"/>
      <c r="F113" s="230" t="s">
        <v>1328</v>
      </c>
      <c r="G113" s="40"/>
      <c r="H113" s="40"/>
      <c r="I113" s="143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148</v>
      </c>
      <c r="AU113" s="18" t="s">
        <v>82</v>
      </c>
    </row>
    <row r="114" spans="2:65" s="1" customFormat="1" ht="16.5" customHeight="1">
      <c r="B114" s="39"/>
      <c r="C114" s="217" t="s">
        <v>226</v>
      </c>
      <c r="D114" s="217" t="s">
        <v>142</v>
      </c>
      <c r="E114" s="218" t="s">
        <v>1330</v>
      </c>
      <c r="F114" s="219" t="s">
        <v>1331</v>
      </c>
      <c r="G114" s="220" t="s">
        <v>888</v>
      </c>
      <c r="H114" s="221">
        <v>2</v>
      </c>
      <c r="I114" s="222"/>
      <c r="J114" s="223">
        <f>ROUND(I114*H114,2)</f>
        <v>0</v>
      </c>
      <c r="K114" s="219" t="s">
        <v>198</v>
      </c>
      <c r="L114" s="44"/>
      <c r="M114" s="224" t="s">
        <v>19</v>
      </c>
      <c r="N114" s="225" t="s">
        <v>43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889</v>
      </c>
      <c r="AT114" s="18" t="s">
        <v>142</v>
      </c>
      <c r="AU114" s="18" t="s">
        <v>82</v>
      </c>
      <c r="AY114" s="18" t="s">
        <v>139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80</v>
      </c>
      <c r="BK114" s="228">
        <f>ROUND(I114*H114,2)</f>
        <v>0</v>
      </c>
      <c r="BL114" s="18" t="s">
        <v>889</v>
      </c>
      <c r="BM114" s="18" t="s">
        <v>1332</v>
      </c>
    </row>
    <row r="115" spans="2:47" s="1" customFormat="1" ht="12">
      <c r="B115" s="39"/>
      <c r="C115" s="40"/>
      <c r="D115" s="229" t="s">
        <v>148</v>
      </c>
      <c r="E115" s="40"/>
      <c r="F115" s="230" t="s">
        <v>1331</v>
      </c>
      <c r="G115" s="40"/>
      <c r="H115" s="40"/>
      <c r="I115" s="143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148</v>
      </c>
      <c r="AU115" s="18" t="s">
        <v>82</v>
      </c>
    </row>
    <row r="116" spans="2:63" s="11" customFormat="1" ht="22.8" customHeight="1">
      <c r="B116" s="201"/>
      <c r="C116" s="202"/>
      <c r="D116" s="203" t="s">
        <v>71</v>
      </c>
      <c r="E116" s="215" t="s">
        <v>1333</v>
      </c>
      <c r="F116" s="215" t="s">
        <v>1334</v>
      </c>
      <c r="G116" s="202"/>
      <c r="H116" s="202"/>
      <c r="I116" s="205"/>
      <c r="J116" s="216">
        <f>BK116</f>
        <v>0</v>
      </c>
      <c r="K116" s="202"/>
      <c r="L116" s="207"/>
      <c r="M116" s="208"/>
      <c r="N116" s="209"/>
      <c r="O116" s="209"/>
      <c r="P116" s="210">
        <f>SUM(P117:P121)</f>
        <v>0</v>
      </c>
      <c r="Q116" s="209"/>
      <c r="R116" s="210">
        <f>SUM(R117:R121)</f>
        <v>0</v>
      </c>
      <c r="S116" s="209"/>
      <c r="T116" s="211">
        <f>SUM(T117:T121)</f>
        <v>0</v>
      </c>
      <c r="AR116" s="212" t="s">
        <v>171</v>
      </c>
      <c r="AT116" s="213" t="s">
        <v>71</v>
      </c>
      <c r="AU116" s="213" t="s">
        <v>80</v>
      </c>
      <c r="AY116" s="212" t="s">
        <v>139</v>
      </c>
      <c r="BK116" s="214">
        <f>SUM(BK117:BK121)</f>
        <v>0</v>
      </c>
    </row>
    <row r="117" spans="2:65" s="1" customFormat="1" ht="16.5" customHeight="1">
      <c r="B117" s="39"/>
      <c r="C117" s="217" t="s">
        <v>231</v>
      </c>
      <c r="D117" s="217" t="s">
        <v>142</v>
      </c>
      <c r="E117" s="218" t="s">
        <v>1335</v>
      </c>
      <c r="F117" s="219" t="s">
        <v>1336</v>
      </c>
      <c r="G117" s="220" t="s">
        <v>220</v>
      </c>
      <c r="H117" s="221">
        <v>10</v>
      </c>
      <c r="I117" s="222"/>
      <c r="J117" s="223">
        <f>ROUND(I117*H117,2)</f>
        <v>0</v>
      </c>
      <c r="K117" s="219" t="s">
        <v>198</v>
      </c>
      <c r="L117" s="44"/>
      <c r="M117" s="224" t="s">
        <v>19</v>
      </c>
      <c r="N117" s="225" t="s">
        <v>43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889</v>
      </c>
      <c r="AT117" s="18" t="s">
        <v>142</v>
      </c>
      <c r="AU117" s="18" t="s">
        <v>82</v>
      </c>
      <c r="AY117" s="18" t="s">
        <v>139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80</v>
      </c>
      <c r="BK117" s="228">
        <f>ROUND(I117*H117,2)</f>
        <v>0</v>
      </c>
      <c r="BL117" s="18" t="s">
        <v>889</v>
      </c>
      <c r="BM117" s="18" t="s">
        <v>1337</v>
      </c>
    </row>
    <row r="118" spans="2:47" s="1" customFormat="1" ht="12">
      <c r="B118" s="39"/>
      <c r="C118" s="40"/>
      <c r="D118" s="229" t="s">
        <v>148</v>
      </c>
      <c r="E118" s="40"/>
      <c r="F118" s="230" t="s">
        <v>1336</v>
      </c>
      <c r="G118" s="40"/>
      <c r="H118" s="40"/>
      <c r="I118" s="143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148</v>
      </c>
      <c r="AU118" s="18" t="s">
        <v>82</v>
      </c>
    </row>
    <row r="119" spans="2:51" s="12" customFormat="1" ht="12">
      <c r="B119" s="235"/>
      <c r="C119" s="236"/>
      <c r="D119" s="229" t="s">
        <v>175</v>
      </c>
      <c r="E119" s="237" t="s">
        <v>19</v>
      </c>
      <c r="F119" s="238" t="s">
        <v>1338</v>
      </c>
      <c r="G119" s="236"/>
      <c r="H119" s="239">
        <v>10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175</v>
      </c>
      <c r="AU119" s="245" t="s">
        <v>82</v>
      </c>
      <c r="AV119" s="12" t="s">
        <v>82</v>
      </c>
      <c r="AW119" s="12" t="s">
        <v>33</v>
      </c>
      <c r="AX119" s="12" t="s">
        <v>80</v>
      </c>
      <c r="AY119" s="245" t="s">
        <v>139</v>
      </c>
    </row>
    <row r="120" spans="2:65" s="1" customFormat="1" ht="16.5" customHeight="1">
      <c r="B120" s="39"/>
      <c r="C120" s="217" t="s">
        <v>236</v>
      </c>
      <c r="D120" s="217" t="s">
        <v>142</v>
      </c>
      <c r="E120" s="218" t="s">
        <v>1339</v>
      </c>
      <c r="F120" s="219" t="s">
        <v>1340</v>
      </c>
      <c r="G120" s="220" t="s">
        <v>888</v>
      </c>
      <c r="H120" s="221">
        <v>1</v>
      </c>
      <c r="I120" s="222"/>
      <c r="J120" s="223">
        <f>ROUND(I120*H120,2)</f>
        <v>0</v>
      </c>
      <c r="K120" s="219" t="s">
        <v>198</v>
      </c>
      <c r="L120" s="44"/>
      <c r="M120" s="224" t="s">
        <v>19</v>
      </c>
      <c r="N120" s="225" t="s">
        <v>43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889</v>
      </c>
      <c r="AT120" s="18" t="s">
        <v>142</v>
      </c>
      <c r="AU120" s="18" t="s">
        <v>82</v>
      </c>
      <c r="AY120" s="18" t="s">
        <v>139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80</v>
      </c>
      <c r="BK120" s="228">
        <f>ROUND(I120*H120,2)</f>
        <v>0</v>
      </c>
      <c r="BL120" s="18" t="s">
        <v>889</v>
      </c>
      <c r="BM120" s="18" t="s">
        <v>1341</v>
      </c>
    </row>
    <row r="121" spans="2:47" s="1" customFormat="1" ht="12">
      <c r="B121" s="39"/>
      <c r="C121" s="40"/>
      <c r="D121" s="229" t="s">
        <v>148</v>
      </c>
      <c r="E121" s="40"/>
      <c r="F121" s="230" t="s">
        <v>1340</v>
      </c>
      <c r="G121" s="40"/>
      <c r="H121" s="40"/>
      <c r="I121" s="143"/>
      <c r="J121" s="40"/>
      <c r="K121" s="40"/>
      <c r="L121" s="44"/>
      <c r="M121" s="232"/>
      <c r="N121" s="233"/>
      <c r="O121" s="233"/>
      <c r="P121" s="233"/>
      <c r="Q121" s="233"/>
      <c r="R121" s="233"/>
      <c r="S121" s="233"/>
      <c r="T121" s="234"/>
      <c r="AT121" s="18" t="s">
        <v>148</v>
      </c>
      <c r="AU121" s="18" t="s">
        <v>82</v>
      </c>
    </row>
    <row r="122" spans="2:12" s="1" customFormat="1" ht="6.95" customHeight="1">
      <c r="B122" s="58"/>
      <c r="C122" s="59"/>
      <c r="D122" s="59"/>
      <c r="E122" s="59"/>
      <c r="F122" s="59"/>
      <c r="G122" s="59"/>
      <c r="H122" s="59"/>
      <c r="I122" s="167"/>
      <c r="J122" s="59"/>
      <c r="K122" s="59"/>
      <c r="L122" s="44"/>
    </row>
  </sheetData>
  <sheetProtection password="CC35" sheet="1" objects="1" scenarios="1" formatColumns="0" formatRows="0" autoFilter="0"/>
  <autoFilter ref="C85:K12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93" customWidth="1"/>
    <col min="2" max="2" width="1.7109375" style="293" customWidth="1"/>
    <col min="3" max="4" width="5.00390625" style="293" customWidth="1"/>
    <col min="5" max="5" width="11.7109375" style="293" customWidth="1"/>
    <col min="6" max="6" width="9.140625" style="293" customWidth="1"/>
    <col min="7" max="7" width="5.00390625" style="293" customWidth="1"/>
    <col min="8" max="8" width="77.8515625" style="293" customWidth="1"/>
    <col min="9" max="10" width="20.00390625" style="293" customWidth="1"/>
    <col min="11" max="11" width="1.7109375" style="293" customWidth="1"/>
  </cols>
  <sheetData>
    <row r="1" ht="37.5" customHeight="1"/>
    <row r="2" spans="2:11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pans="2:11" s="16" customFormat="1" ht="45" customHeight="1">
      <c r="B3" s="297"/>
      <c r="C3" s="298" t="s">
        <v>1342</v>
      </c>
      <c r="D3" s="298"/>
      <c r="E3" s="298"/>
      <c r="F3" s="298"/>
      <c r="G3" s="298"/>
      <c r="H3" s="298"/>
      <c r="I3" s="298"/>
      <c r="J3" s="298"/>
      <c r="K3" s="299"/>
    </row>
    <row r="4" spans="2:11" ht="25.5" customHeight="1">
      <c r="B4" s="300"/>
      <c r="C4" s="301" t="s">
        <v>1343</v>
      </c>
      <c r="D4" s="301"/>
      <c r="E4" s="301"/>
      <c r="F4" s="301"/>
      <c r="G4" s="301"/>
      <c r="H4" s="301"/>
      <c r="I4" s="301"/>
      <c r="J4" s="301"/>
      <c r="K4" s="302"/>
    </row>
    <row r="5" spans="2:1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0"/>
      <c r="C6" s="304" t="s">
        <v>1344</v>
      </c>
      <c r="D6" s="304"/>
      <c r="E6" s="304"/>
      <c r="F6" s="304"/>
      <c r="G6" s="304"/>
      <c r="H6" s="304"/>
      <c r="I6" s="304"/>
      <c r="J6" s="304"/>
      <c r="K6" s="302"/>
    </row>
    <row r="7" spans="2:11" ht="15" customHeight="1">
      <c r="B7" s="305"/>
      <c r="C7" s="304" t="s">
        <v>1345</v>
      </c>
      <c r="D7" s="304"/>
      <c r="E7" s="304"/>
      <c r="F7" s="304"/>
      <c r="G7" s="304"/>
      <c r="H7" s="304"/>
      <c r="I7" s="304"/>
      <c r="J7" s="304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304" t="s">
        <v>1346</v>
      </c>
      <c r="D9" s="304"/>
      <c r="E9" s="304"/>
      <c r="F9" s="304"/>
      <c r="G9" s="304"/>
      <c r="H9" s="304"/>
      <c r="I9" s="304"/>
      <c r="J9" s="304"/>
      <c r="K9" s="302"/>
    </row>
    <row r="10" spans="2:11" ht="15" customHeight="1">
      <c r="B10" s="305"/>
      <c r="C10" s="304"/>
      <c r="D10" s="304" t="s">
        <v>1347</v>
      </c>
      <c r="E10" s="304"/>
      <c r="F10" s="304"/>
      <c r="G10" s="304"/>
      <c r="H10" s="304"/>
      <c r="I10" s="304"/>
      <c r="J10" s="304"/>
      <c r="K10" s="302"/>
    </row>
    <row r="11" spans="2:11" ht="15" customHeight="1">
      <c r="B11" s="305"/>
      <c r="C11" s="306"/>
      <c r="D11" s="304" t="s">
        <v>1348</v>
      </c>
      <c r="E11" s="304"/>
      <c r="F11" s="304"/>
      <c r="G11" s="304"/>
      <c r="H11" s="304"/>
      <c r="I11" s="304"/>
      <c r="J11" s="304"/>
      <c r="K11" s="302"/>
    </row>
    <row r="12" spans="2:11" ht="15" customHeight="1">
      <c r="B12" s="305"/>
      <c r="C12" s="306"/>
      <c r="D12" s="304"/>
      <c r="E12" s="304"/>
      <c r="F12" s="304"/>
      <c r="G12" s="304"/>
      <c r="H12" s="304"/>
      <c r="I12" s="304"/>
      <c r="J12" s="304"/>
      <c r="K12" s="302"/>
    </row>
    <row r="13" spans="2:11" ht="15" customHeight="1">
      <c r="B13" s="305"/>
      <c r="C13" s="306"/>
      <c r="D13" s="307" t="s">
        <v>1349</v>
      </c>
      <c r="E13" s="304"/>
      <c r="F13" s="304"/>
      <c r="G13" s="304"/>
      <c r="H13" s="304"/>
      <c r="I13" s="304"/>
      <c r="J13" s="304"/>
      <c r="K13" s="302"/>
    </row>
    <row r="14" spans="2:11" ht="12.7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2"/>
    </row>
    <row r="15" spans="2:11" ht="15" customHeight="1">
      <c r="B15" s="305"/>
      <c r="C15" s="306"/>
      <c r="D15" s="304" t="s">
        <v>1350</v>
      </c>
      <c r="E15" s="304"/>
      <c r="F15" s="304"/>
      <c r="G15" s="304"/>
      <c r="H15" s="304"/>
      <c r="I15" s="304"/>
      <c r="J15" s="304"/>
      <c r="K15" s="302"/>
    </row>
    <row r="16" spans="2:11" ht="15" customHeight="1">
      <c r="B16" s="305"/>
      <c r="C16" s="306"/>
      <c r="D16" s="304" t="s">
        <v>1351</v>
      </c>
      <c r="E16" s="304"/>
      <c r="F16" s="304"/>
      <c r="G16" s="304"/>
      <c r="H16" s="304"/>
      <c r="I16" s="304"/>
      <c r="J16" s="304"/>
      <c r="K16" s="302"/>
    </row>
    <row r="17" spans="2:11" ht="15" customHeight="1">
      <c r="B17" s="305"/>
      <c r="C17" s="306"/>
      <c r="D17" s="304" t="s">
        <v>1352</v>
      </c>
      <c r="E17" s="304"/>
      <c r="F17" s="304"/>
      <c r="G17" s="304"/>
      <c r="H17" s="304"/>
      <c r="I17" s="304"/>
      <c r="J17" s="304"/>
      <c r="K17" s="302"/>
    </row>
    <row r="18" spans="2:11" ht="15" customHeight="1">
      <c r="B18" s="305"/>
      <c r="C18" s="306"/>
      <c r="D18" s="306"/>
      <c r="E18" s="308" t="s">
        <v>79</v>
      </c>
      <c r="F18" s="304" t="s">
        <v>1353</v>
      </c>
      <c r="G18" s="304"/>
      <c r="H18" s="304"/>
      <c r="I18" s="304"/>
      <c r="J18" s="304"/>
      <c r="K18" s="302"/>
    </row>
    <row r="19" spans="2:11" ht="15" customHeight="1">
      <c r="B19" s="305"/>
      <c r="C19" s="306"/>
      <c r="D19" s="306"/>
      <c r="E19" s="308" t="s">
        <v>1354</v>
      </c>
      <c r="F19" s="304" t="s">
        <v>1355</v>
      </c>
      <c r="G19" s="304"/>
      <c r="H19" s="304"/>
      <c r="I19" s="304"/>
      <c r="J19" s="304"/>
      <c r="K19" s="302"/>
    </row>
    <row r="20" spans="2:11" ht="15" customHeight="1">
      <c r="B20" s="305"/>
      <c r="C20" s="306"/>
      <c r="D20" s="306"/>
      <c r="E20" s="308" t="s">
        <v>1356</v>
      </c>
      <c r="F20" s="304" t="s">
        <v>1357</v>
      </c>
      <c r="G20" s="304"/>
      <c r="H20" s="304"/>
      <c r="I20" s="304"/>
      <c r="J20" s="304"/>
      <c r="K20" s="302"/>
    </row>
    <row r="21" spans="2:11" ht="15" customHeight="1">
      <c r="B21" s="305"/>
      <c r="C21" s="306"/>
      <c r="D21" s="306"/>
      <c r="E21" s="308" t="s">
        <v>1358</v>
      </c>
      <c r="F21" s="304" t="s">
        <v>1359</v>
      </c>
      <c r="G21" s="304"/>
      <c r="H21" s="304"/>
      <c r="I21" s="304"/>
      <c r="J21" s="304"/>
      <c r="K21" s="302"/>
    </row>
    <row r="22" spans="2:11" ht="15" customHeight="1">
      <c r="B22" s="305"/>
      <c r="C22" s="306"/>
      <c r="D22" s="306"/>
      <c r="E22" s="308" t="s">
        <v>1311</v>
      </c>
      <c r="F22" s="304" t="s">
        <v>1312</v>
      </c>
      <c r="G22" s="304"/>
      <c r="H22" s="304"/>
      <c r="I22" s="304"/>
      <c r="J22" s="304"/>
      <c r="K22" s="302"/>
    </row>
    <row r="23" spans="2:11" ht="15" customHeight="1">
      <c r="B23" s="305"/>
      <c r="C23" s="306"/>
      <c r="D23" s="306"/>
      <c r="E23" s="308" t="s">
        <v>94</v>
      </c>
      <c r="F23" s="304" t="s">
        <v>1360</v>
      </c>
      <c r="G23" s="304"/>
      <c r="H23" s="304"/>
      <c r="I23" s="304"/>
      <c r="J23" s="304"/>
      <c r="K23" s="302"/>
    </row>
    <row r="24" spans="2:11" ht="12.75" customHeight="1">
      <c r="B24" s="305"/>
      <c r="C24" s="306"/>
      <c r="D24" s="306"/>
      <c r="E24" s="306"/>
      <c r="F24" s="306"/>
      <c r="G24" s="306"/>
      <c r="H24" s="306"/>
      <c r="I24" s="306"/>
      <c r="J24" s="306"/>
      <c r="K24" s="302"/>
    </row>
    <row r="25" spans="2:11" ht="15" customHeight="1">
      <c r="B25" s="305"/>
      <c r="C25" s="304" t="s">
        <v>1361</v>
      </c>
      <c r="D25" s="304"/>
      <c r="E25" s="304"/>
      <c r="F25" s="304"/>
      <c r="G25" s="304"/>
      <c r="H25" s="304"/>
      <c r="I25" s="304"/>
      <c r="J25" s="304"/>
      <c r="K25" s="302"/>
    </row>
    <row r="26" spans="2:11" ht="15" customHeight="1">
      <c r="B26" s="305"/>
      <c r="C26" s="304" t="s">
        <v>1362</v>
      </c>
      <c r="D26" s="304"/>
      <c r="E26" s="304"/>
      <c r="F26" s="304"/>
      <c r="G26" s="304"/>
      <c r="H26" s="304"/>
      <c r="I26" s="304"/>
      <c r="J26" s="304"/>
      <c r="K26" s="302"/>
    </row>
    <row r="27" spans="2:11" ht="15" customHeight="1">
      <c r="B27" s="305"/>
      <c r="C27" s="304"/>
      <c r="D27" s="304" t="s">
        <v>1363</v>
      </c>
      <c r="E27" s="304"/>
      <c r="F27" s="304"/>
      <c r="G27" s="304"/>
      <c r="H27" s="304"/>
      <c r="I27" s="304"/>
      <c r="J27" s="304"/>
      <c r="K27" s="302"/>
    </row>
    <row r="28" spans="2:11" ht="15" customHeight="1">
      <c r="B28" s="305"/>
      <c r="C28" s="306"/>
      <c r="D28" s="304" t="s">
        <v>1364</v>
      </c>
      <c r="E28" s="304"/>
      <c r="F28" s="304"/>
      <c r="G28" s="304"/>
      <c r="H28" s="304"/>
      <c r="I28" s="304"/>
      <c r="J28" s="304"/>
      <c r="K28" s="302"/>
    </row>
    <row r="29" spans="2:11" ht="12.75" customHeight="1">
      <c r="B29" s="305"/>
      <c r="C29" s="306"/>
      <c r="D29" s="306"/>
      <c r="E29" s="306"/>
      <c r="F29" s="306"/>
      <c r="G29" s="306"/>
      <c r="H29" s="306"/>
      <c r="I29" s="306"/>
      <c r="J29" s="306"/>
      <c r="K29" s="302"/>
    </row>
    <row r="30" spans="2:11" ht="15" customHeight="1">
      <c r="B30" s="305"/>
      <c r="C30" s="306"/>
      <c r="D30" s="304" t="s">
        <v>1365</v>
      </c>
      <c r="E30" s="304"/>
      <c r="F30" s="304"/>
      <c r="G30" s="304"/>
      <c r="H30" s="304"/>
      <c r="I30" s="304"/>
      <c r="J30" s="304"/>
      <c r="K30" s="302"/>
    </row>
    <row r="31" spans="2:11" ht="15" customHeight="1">
      <c r="B31" s="305"/>
      <c r="C31" s="306"/>
      <c r="D31" s="304" t="s">
        <v>1366</v>
      </c>
      <c r="E31" s="304"/>
      <c r="F31" s="304"/>
      <c r="G31" s="304"/>
      <c r="H31" s="304"/>
      <c r="I31" s="304"/>
      <c r="J31" s="304"/>
      <c r="K31" s="302"/>
    </row>
    <row r="32" spans="2:11" ht="12.75" customHeight="1">
      <c r="B32" s="305"/>
      <c r="C32" s="306"/>
      <c r="D32" s="306"/>
      <c r="E32" s="306"/>
      <c r="F32" s="306"/>
      <c r="G32" s="306"/>
      <c r="H32" s="306"/>
      <c r="I32" s="306"/>
      <c r="J32" s="306"/>
      <c r="K32" s="302"/>
    </row>
    <row r="33" spans="2:11" ht="15" customHeight="1">
      <c r="B33" s="305"/>
      <c r="C33" s="306"/>
      <c r="D33" s="304" t="s">
        <v>1367</v>
      </c>
      <c r="E33" s="304"/>
      <c r="F33" s="304"/>
      <c r="G33" s="304"/>
      <c r="H33" s="304"/>
      <c r="I33" s="304"/>
      <c r="J33" s="304"/>
      <c r="K33" s="302"/>
    </row>
    <row r="34" spans="2:11" ht="15" customHeight="1">
      <c r="B34" s="305"/>
      <c r="C34" s="306"/>
      <c r="D34" s="304" t="s">
        <v>1368</v>
      </c>
      <c r="E34" s="304"/>
      <c r="F34" s="304"/>
      <c r="G34" s="304"/>
      <c r="H34" s="304"/>
      <c r="I34" s="304"/>
      <c r="J34" s="304"/>
      <c r="K34" s="302"/>
    </row>
    <row r="35" spans="2:11" ht="15" customHeight="1">
      <c r="B35" s="305"/>
      <c r="C35" s="306"/>
      <c r="D35" s="304" t="s">
        <v>1369</v>
      </c>
      <c r="E35" s="304"/>
      <c r="F35" s="304"/>
      <c r="G35" s="304"/>
      <c r="H35" s="304"/>
      <c r="I35" s="304"/>
      <c r="J35" s="304"/>
      <c r="K35" s="302"/>
    </row>
    <row r="36" spans="2:11" ht="15" customHeight="1">
      <c r="B36" s="305"/>
      <c r="C36" s="306"/>
      <c r="D36" s="304"/>
      <c r="E36" s="307" t="s">
        <v>125</v>
      </c>
      <c r="F36" s="304"/>
      <c r="G36" s="304" t="s">
        <v>1370</v>
      </c>
      <c r="H36" s="304"/>
      <c r="I36" s="304"/>
      <c r="J36" s="304"/>
      <c r="K36" s="302"/>
    </row>
    <row r="37" spans="2:11" ht="30.75" customHeight="1">
      <c r="B37" s="305"/>
      <c r="C37" s="306"/>
      <c r="D37" s="304"/>
      <c r="E37" s="307" t="s">
        <v>1371</v>
      </c>
      <c r="F37" s="304"/>
      <c r="G37" s="304" t="s">
        <v>1372</v>
      </c>
      <c r="H37" s="304"/>
      <c r="I37" s="304"/>
      <c r="J37" s="304"/>
      <c r="K37" s="302"/>
    </row>
    <row r="38" spans="2:11" ht="15" customHeight="1">
      <c r="B38" s="305"/>
      <c r="C38" s="306"/>
      <c r="D38" s="304"/>
      <c r="E38" s="307" t="s">
        <v>53</v>
      </c>
      <c r="F38" s="304"/>
      <c r="G38" s="304" t="s">
        <v>1373</v>
      </c>
      <c r="H38" s="304"/>
      <c r="I38" s="304"/>
      <c r="J38" s="304"/>
      <c r="K38" s="302"/>
    </row>
    <row r="39" spans="2:11" ht="15" customHeight="1">
      <c r="B39" s="305"/>
      <c r="C39" s="306"/>
      <c r="D39" s="304"/>
      <c r="E39" s="307" t="s">
        <v>54</v>
      </c>
      <c r="F39" s="304"/>
      <c r="G39" s="304" t="s">
        <v>1374</v>
      </c>
      <c r="H39" s="304"/>
      <c r="I39" s="304"/>
      <c r="J39" s="304"/>
      <c r="K39" s="302"/>
    </row>
    <row r="40" spans="2:11" ht="15" customHeight="1">
      <c r="B40" s="305"/>
      <c r="C40" s="306"/>
      <c r="D40" s="304"/>
      <c r="E40" s="307" t="s">
        <v>126</v>
      </c>
      <c r="F40" s="304"/>
      <c r="G40" s="304" t="s">
        <v>1375</v>
      </c>
      <c r="H40" s="304"/>
      <c r="I40" s="304"/>
      <c r="J40" s="304"/>
      <c r="K40" s="302"/>
    </row>
    <row r="41" spans="2:11" ht="15" customHeight="1">
      <c r="B41" s="305"/>
      <c r="C41" s="306"/>
      <c r="D41" s="304"/>
      <c r="E41" s="307" t="s">
        <v>127</v>
      </c>
      <c r="F41" s="304"/>
      <c r="G41" s="304" t="s">
        <v>1376</v>
      </c>
      <c r="H41" s="304"/>
      <c r="I41" s="304"/>
      <c r="J41" s="304"/>
      <c r="K41" s="302"/>
    </row>
    <row r="42" spans="2:11" ht="15" customHeight="1">
      <c r="B42" s="305"/>
      <c r="C42" s="306"/>
      <c r="D42" s="304"/>
      <c r="E42" s="307" t="s">
        <v>1377</v>
      </c>
      <c r="F42" s="304"/>
      <c r="G42" s="304" t="s">
        <v>1378</v>
      </c>
      <c r="H42" s="304"/>
      <c r="I42" s="304"/>
      <c r="J42" s="304"/>
      <c r="K42" s="302"/>
    </row>
    <row r="43" spans="2:11" ht="15" customHeight="1">
      <c r="B43" s="305"/>
      <c r="C43" s="306"/>
      <c r="D43" s="304"/>
      <c r="E43" s="307"/>
      <c r="F43" s="304"/>
      <c r="G43" s="304" t="s">
        <v>1379</v>
      </c>
      <c r="H43" s="304"/>
      <c r="I43" s="304"/>
      <c r="J43" s="304"/>
      <c r="K43" s="302"/>
    </row>
    <row r="44" spans="2:11" ht="15" customHeight="1">
      <c r="B44" s="305"/>
      <c r="C44" s="306"/>
      <c r="D44" s="304"/>
      <c r="E44" s="307" t="s">
        <v>1380</v>
      </c>
      <c r="F44" s="304"/>
      <c r="G44" s="304" t="s">
        <v>1381</v>
      </c>
      <c r="H44" s="304"/>
      <c r="I44" s="304"/>
      <c r="J44" s="304"/>
      <c r="K44" s="302"/>
    </row>
    <row r="45" spans="2:11" ht="15" customHeight="1">
      <c r="B45" s="305"/>
      <c r="C45" s="306"/>
      <c r="D45" s="304"/>
      <c r="E45" s="307" t="s">
        <v>129</v>
      </c>
      <c r="F45" s="304"/>
      <c r="G45" s="304" t="s">
        <v>1382</v>
      </c>
      <c r="H45" s="304"/>
      <c r="I45" s="304"/>
      <c r="J45" s="304"/>
      <c r="K45" s="302"/>
    </row>
    <row r="46" spans="2:11" ht="12.75" customHeight="1">
      <c r="B46" s="305"/>
      <c r="C46" s="306"/>
      <c r="D46" s="304"/>
      <c r="E46" s="304"/>
      <c r="F46" s="304"/>
      <c r="G46" s="304"/>
      <c r="H46" s="304"/>
      <c r="I46" s="304"/>
      <c r="J46" s="304"/>
      <c r="K46" s="302"/>
    </row>
    <row r="47" spans="2:11" ht="15" customHeight="1">
      <c r="B47" s="305"/>
      <c r="C47" s="306"/>
      <c r="D47" s="304" t="s">
        <v>1383</v>
      </c>
      <c r="E47" s="304"/>
      <c r="F47" s="304"/>
      <c r="G47" s="304"/>
      <c r="H47" s="304"/>
      <c r="I47" s="304"/>
      <c r="J47" s="304"/>
      <c r="K47" s="302"/>
    </row>
    <row r="48" spans="2:11" ht="15" customHeight="1">
      <c r="B48" s="305"/>
      <c r="C48" s="306"/>
      <c r="D48" s="306"/>
      <c r="E48" s="304" t="s">
        <v>1384</v>
      </c>
      <c r="F48" s="304"/>
      <c r="G48" s="304"/>
      <c r="H48" s="304"/>
      <c r="I48" s="304"/>
      <c r="J48" s="304"/>
      <c r="K48" s="302"/>
    </row>
    <row r="49" spans="2:11" ht="15" customHeight="1">
      <c r="B49" s="305"/>
      <c r="C49" s="306"/>
      <c r="D49" s="306"/>
      <c r="E49" s="304" t="s">
        <v>1385</v>
      </c>
      <c r="F49" s="304"/>
      <c r="G49" s="304"/>
      <c r="H49" s="304"/>
      <c r="I49" s="304"/>
      <c r="J49" s="304"/>
      <c r="K49" s="302"/>
    </row>
    <row r="50" spans="2:11" ht="15" customHeight="1">
      <c r="B50" s="305"/>
      <c r="C50" s="306"/>
      <c r="D50" s="306"/>
      <c r="E50" s="304" t="s">
        <v>1386</v>
      </c>
      <c r="F50" s="304"/>
      <c r="G50" s="304"/>
      <c r="H50" s="304"/>
      <c r="I50" s="304"/>
      <c r="J50" s="304"/>
      <c r="K50" s="302"/>
    </row>
    <row r="51" spans="2:11" ht="15" customHeight="1">
      <c r="B51" s="305"/>
      <c r="C51" s="306"/>
      <c r="D51" s="304" t="s">
        <v>1387</v>
      </c>
      <c r="E51" s="304"/>
      <c r="F51" s="304"/>
      <c r="G51" s="304"/>
      <c r="H51" s="304"/>
      <c r="I51" s="304"/>
      <c r="J51" s="304"/>
      <c r="K51" s="302"/>
    </row>
    <row r="52" spans="2:11" ht="25.5" customHeight="1">
      <c r="B52" s="300"/>
      <c r="C52" s="301" t="s">
        <v>1388</v>
      </c>
      <c r="D52" s="301"/>
      <c r="E52" s="301"/>
      <c r="F52" s="301"/>
      <c r="G52" s="301"/>
      <c r="H52" s="301"/>
      <c r="I52" s="301"/>
      <c r="J52" s="301"/>
      <c r="K52" s="302"/>
    </row>
    <row r="53" spans="2:11" ht="5.25" customHeight="1">
      <c r="B53" s="300"/>
      <c r="C53" s="303"/>
      <c r="D53" s="303"/>
      <c r="E53" s="303"/>
      <c r="F53" s="303"/>
      <c r="G53" s="303"/>
      <c r="H53" s="303"/>
      <c r="I53" s="303"/>
      <c r="J53" s="303"/>
      <c r="K53" s="302"/>
    </row>
    <row r="54" spans="2:11" ht="15" customHeight="1">
      <c r="B54" s="300"/>
      <c r="C54" s="304" t="s">
        <v>1389</v>
      </c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0"/>
      <c r="C55" s="304" t="s">
        <v>1390</v>
      </c>
      <c r="D55" s="304"/>
      <c r="E55" s="304"/>
      <c r="F55" s="304"/>
      <c r="G55" s="304"/>
      <c r="H55" s="304"/>
      <c r="I55" s="304"/>
      <c r="J55" s="304"/>
      <c r="K55" s="302"/>
    </row>
    <row r="56" spans="2:11" ht="12.75" customHeight="1">
      <c r="B56" s="300"/>
      <c r="C56" s="304"/>
      <c r="D56" s="304"/>
      <c r="E56" s="304"/>
      <c r="F56" s="304"/>
      <c r="G56" s="304"/>
      <c r="H56" s="304"/>
      <c r="I56" s="304"/>
      <c r="J56" s="304"/>
      <c r="K56" s="302"/>
    </row>
    <row r="57" spans="2:11" ht="15" customHeight="1">
      <c r="B57" s="300"/>
      <c r="C57" s="304" t="s">
        <v>1391</v>
      </c>
      <c r="D57" s="304"/>
      <c r="E57" s="304"/>
      <c r="F57" s="304"/>
      <c r="G57" s="304"/>
      <c r="H57" s="304"/>
      <c r="I57" s="304"/>
      <c r="J57" s="304"/>
      <c r="K57" s="302"/>
    </row>
    <row r="58" spans="2:11" ht="15" customHeight="1">
      <c r="B58" s="300"/>
      <c r="C58" s="306"/>
      <c r="D58" s="304" t="s">
        <v>1392</v>
      </c>
      <c r="E58" s="304"/>
      <c r="F58" s="304"/>
      <c r="G58" s="304"/>
      <c r="H58" s="304"/>
      <c r="I58" s="304"/>
      <c r="J58" s="304"/>
      <c r="K58" s="302"/>
    </row>
    <row r="59" spans="2:11" ht="15" customHeight="1">
      <c r="B59" s="300"/>
      <c r="C59" s="306"/>
      <c r="D59" s="304" t="s">
        <v>1393</v>
      </c>
      <c r="E59" s="304"/>
      <c r="F59" s="304"/>
      <c r="G59" s="304"/>
      <c r="H59" s="304"/>
      <c r="I59" s="304"/>
      <c r="J59" s="304"/>
      <c r="K59" s="302"/>
    </row>
    <row r="60" spans="2:11" ht="15" customHeight="1">
      <c r="B60" s="300"/>
      <c r="C60" s="306"/>
      <c r="D60" s="304" t="s">
        <v>1394</v>
      </c>
      <c r="E60" s="304"/>
      <c r="F60" s="304"/>
      <c r="G60" s="304"/>
      <c r="H60" s="304"/>
      <c r="I60" s="304"/>
      <c r="J60" s="304"/>
      <c r="K60" s="302"/>
    </row>
    <row r="61" spans="2:11" ht="15" customHeight="1">
      <c r="B61" s="300"/>
      <c r="C61" s="306"/>
      <c r="D61" s="304" t="s">
        <v>1395</v>
      </c>
      <c r="E61" s="304"/>
      <c r="F61" s="304"/>
      <c r="G61" s="304"/>
      <c r="H61" s="304"/>
      <c r="I61" s="304"/>
      <c r="J61" s="304"/>
      <c r="K61" s="302"/>
    </row>
    <row r="62" spans="2:11" ht="15" customHeight="1">
      <c r="B62" s="300"/>
      <c r="C62" s="306"/>
      <c r="D62" s="309" t="s">
        <v>1396</v>
      </c>
      <c r="E62" s="309"/>
      <c r="F62" s="309"/>
      <c r="G62" s="309"/>
      <c r="H62" s="309"/>
      <c r="I62" s="309"/>
      <c r="J62" s="309"/>
      <c r="K62" s="302"/>
    </row>
    <row r="63" spans="2:11" ht="15" customHeight="1">
      <c r="B63" s="300"/>
      <c r="C63" s="306"/>
      <c r="D63" s="304" t="s">
        <v>1397</v>
      </c>
      <c r="E63" s="304"/>
      <c r="F63" s="304"/>
      <c r="G63" s="304"/>
      <c r="H63" s="304"/>
      <c r="I63" s="304"/>
      <c r="J63" s="304"/>
      <c r="K63" s="302"/>
    </row>
    <row r="64" spans="2:11" ht="12.75" customHeight="1">
      <c r="B64" s="300"/>
      <c r="C64" s="306"/>
      <c r="D64" s="306"/>
      <c r="E64" s="310"/>
      <c r="F64" s="306"/>
      <c r="G64" s="306"/>
      <c r="H64" s="306"/>
      <c r="I64" s="306"/>
      <c r="J64" s="306"/>
      <c r="K64" s="302"/>
    </row>
    <row r="65" spans="2:11" ht="15" customHeight="1">
      <c r="B65" s="300"/>
      <c r="C65" s="306"/>
      <c r="D65" s="304" t="s">
        <v>1398</v>
      </c>
      <c r="E65" s="304"/>
      <c r="F65" s="304"/>
      <c r="G65" s="304"/>
      <c r="H65" s="304"/>
      <c r="I65" s="304"/>
      <c r="J65" s="304"/>
      <c r="K65" s="302"/>
    </row>
    <row r="66" spans="2:11" ht="15" customHeight="1">
      <c r="B66" s="300"/>
      <c r="C66" s="306"/>
      <c r="D66" s="309" t="s">
        <v>1399</v>
      </c>
      <c r="E66" s="309"/>
      <c r="F66" s="309"/>
      <c r="G66" s="309"/>
      <c r="H66" s="309"/>
      <c r="I66" s="309"/>
      <c r="J66" s="309"/>
      <c r="K66" s="302"/>
    </row>
    <row r="67" spans="2:11" ht="15" customHeight="1">
      <c r="B67" s="300"/>
      <c r="C67" s="306"/>
      <c r="D67" s="304" t="s">
        <v>1400</v>
      </c>
      <c r="E67" s="304"/>
      <c r="F67" s="304"/>
      <c r="G67" s="304"/>
      <c r="H67" s="304"/>
      <c r="I67" s="304"/>
      <c r="J67" s="304"/>
      <c r="K67" s="302"/>
    </row>
    <row r="68" spans="2:11" ht="15" customHeight="1">
      <c r="B68" s="300"/>
      <c r="C68" s="306"/>
      <c r="D68" s="304" t="s">
        <v>1401</v>
      </c>
      <c r="E68" s="304"/>
      <c r="F68" s="304"/>
      <c r="G68" s="304"/>
      <c r="H68" s="304"/>
      <c r="I68" s="304"/>
      <c r="J68" s="304"/>
      <c r="K68" s="302"/>
    </row>
    <row r="69" spans="2:11" ht="15" customHeight="1">
      <c r="B69" s="300"/>
      <c r="C69" s="306"/>
      <c r="D69" s="304" t="s">
        <v>1402</v>
      </c>
      <c r="E69" s="304"/>
      <c r="F69" s="304"/>
      <c r="G69" s="304"/>
      <c r="H69" s="304"/>
      <c r="I69" s="304"/>
      <c r="J69" s="304"/>
      <c r="K69" s="302"/>
    </row>
    <row r="70" spans="2:11" ht="15" customHeight="1">
      <c r="B70" s="300"/>
      <c r="C70" s="306"/>
      <c r="D70" s="304" t="s">
        <v>1403</v>
      </c>
      <c r="E70" s="304"/>
      <c r="F70" s="304"/>
      <c r="G70" s="304"/>
      <c r="H70" s="304"/>
      <c r="I70" s="304"/>
      <c r="J70" s="304"/>
      <c r="K70" s="302"/>
    </row>
    <row r="71" spans="2:11" ht="12.75" customHeight="1">
      <c r="B71" s="311"/>
      <c r="C71" s="312"/>
      <c r="D71" s="312"/>
      <c r="E71" s="312"/>
      <c r="F71" s="312"/>
      <c r="G71" s="312"/>
      <c r="H71" s="312"/>
      <c r="I71" s="312"/>
      <c r="J71" s="312"/>
      <c r="K71" s="313"/>
    </row>
    <row r="72" spans="2:11" ht="18.7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5"/>
    </row>
    <row r="73" spans="2:11" ht="18.7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spans="2:11" ht="7.5" customHeight="1">
      <c r="B74" s="316"/>
      <c r="C74" s="317"/>
      <c r="D74" s="317"/>
      <c r="E74" s="317"/>
      <c r="F74" s="317"/>
      <c r="G74" s="317"/>
      <c r="H74" s="317"/>
      <c r="I74" s="317"/>
      <c r="J74" s="317"/>
      <c r="K74" s="318"/>
    </row>
    <row r="75" spans="2:11" ht="45" customHeight="1">
      <c r="B75" s="319"/>
      <c r="C75" s="320" t="s">
        <v>1404</v>
      </c>
      <c r="D75" s="320"/>
      <c r="E75" s="320"/>
      <c r="F75" s="320"/>
      <c r="G75" s="320"/>
      <c r="H75" s="320"/>
      <c r="I75" s="320"/>
      <c r="J75" s="320"/>
      <c r="K75" s="321"/>
    </row>
    <row r="76" spans="2:11" ht="17.25" customHeight="1">
      <c r="B76" s="319"/>
      <c r="C76" s="322" t="s">
        <v>1405</v>
      </c>
      <c r="D76" s="322"/>
      <c r="E76" s="322"/>
      <c r="F76" s="322" t="s">
        <v>1406</v>
      </c>
      <c r="G76" s="323"/>
      <c r="H76" s="322" t="s">
        <v>54</v>
      </c>
      <c r="I76" s="322" t="s">
        <v>57</v>
      </c>
      <c r="J76" s="322" t="s">
        <v>1407</v>
      </c>
      <c r="K76" s="321"/>
    </row>
    <row r="77" spans="2:11" ht="17.25" customHeight="1">
      <c r="B77" s="319"/>
      <c r="C77" s="324" t="s">
        <v>1408</v>
      </c>
      <c r="D77" s="324"/>
      <c r="E77" s="324"/>
      <c r="F77" s="325" t="s">
        <v>1409</v>
      </c>
      <c r="G77" s="326"/>
      <c r="H77" s="324"/>
      <c r="I77" s="324"/>
      <c r="J77" s="324" t="s">
        <v>1410</v>
      </c>
      <c r="K77" s="321"/>
    </row>
    <row r="78" spans="2:11" ht="5.25" customHeight="1">
      <c r="B78" s="319"/>
      <c r="C78" s="327"/>
      <c r="D78" s="327"/>
      <c r="E78" s="327"/>
      <c r="F78" s="327"/>
      <c r="G78" s="328"/>
      <c r="H78" s="327"/>
      <c r="I78" s="327"/>
      <c r="J78" s="327"/>
      <c r="K78" s="321"/>
    </row>
    <row r="79" spans="2:11" ht="15" customHeight="1">
      <c r="B79" s="319"/>
      <c r="C79" s="307" t="s">
        <v>53</v>
      </c>
      <c r="D79" s="327"/>
      <c r="E79" s="327"/>
      <c r="F79" s="329" t="s">
        <v>1411</v>
      </c>
      <c r="G79" s="328"/>
      <c r="H79" s="307" t="s">
        <v>1412</v>
      </c>
      <c r="I79" s="307" t="s">
        <v>1413</v>
      </c>
      <c r="J79" s="307">
        <v>20</v>
      </c>
      <c r="K79" s="321"/>
    </row>
    <row r="80" spans="2:11" ht="15" customHeight="1">
      <c r="B80" s="319"/>
      <c r="C80" s="307" t="s">
        <v>1414</v>
      </c>
      <c r="D80" s="307"/>
      <c r="E80" s="307"/>
      <c r="F80" s="329" t="s">
        <v>1411</v>
      </c>
      <c r="G80" s="328"/>
      <c r="H80" s="307" t="s">
        <v>1415</v>
      </c>
      <c r="I80" s="307" t="s">
        <v>1413</v>
      </c>
      <c r="J80" s="307">
        <v>120</v>
      </c>
      <c r="K80" s="321"/>
    </row>
    <row r="81" spans="2:11" ht="15" customHeight="1">
      <c r="B81" s="330"/>
      <c r="C81" s="307" t="s">
        <v>1416</v>
      </c>
      <c r="D81" s="307"/>
      <c r="E81" s="307"/>
      <c r="F81" s="329" t="s">
        <v>1417</v>
      </c>
      <c r="G81" s="328"/>
      <c r="H81" s="307" t="s">
        <v>1418</v>
      </c>
      <c r="I81" s="307" t="s">
        <v>1413</v>
      </c>
      <c r="J81" s="307">
        <v>50</v>
      </c>
      <c r="K81" s="321"/>
    </row>
    <row r="82" spans="2:11" ht="15" customHeight="1">
      <c r="B82" s="330"/>
      <c r="C82" s="307" t="s">
        <v>1419</v>
      </c>
      <c r="D82" s="307"/>
      <c r="E82" s="307"/>
      <c r="F82" s="329" t="s">
        <v>1411</v>
      </c>
      <c r="G82" s="328"/>
      <c r="H82" s="307" t="s">
        <v>1420</v>
      </c>
      <c r="I82" s="307" t="s">
        <v>1421</v>
      </c>
      <c r="J82" s="307"/>
      <c r="K82" s="321"/>
    </row>
    <row r="83" spans="2:11" ht="15" customHeight="1">
      <c r="B83" s="330"/>
      <c r="C83" s="331" t="s">
        <v>1422</v>
      </c>
      <c r="D83" s="331"/>
      <c r="E83" s="331"/>
      <c r="F83" s="332" t="s">
        <v>1417</v>
      </c>
      <c r="G83" s="331"/>
      <c r="H83" s="331" t="s">
        <v>1423</v>
      </c>
      <c r="I83" s="331" t="s">
        <v>1413</v>
      </c>
      <c r="J83" s="331">
        <v>15</v>
      </c>
      <c r="K83" s="321"/>
    </row>
    <row r="84" spans="2:11" ht="15" customHeight="1">
      <c r="B84" s="330"/>
      <c r="C84" s="331" t="s">
        <v>1424</v>
      </c>
      <c r="D84" s="331"/>
      <c r="E84" s="331"/>
      <c r="F84" s="332" t="s">
        <v>1417</v>
      </c>
      <c r="G84" s="331"/>
      <c r="H84" s="331" t="s">
        <v>1425</v>
      </c>
      <c r="I84" s="331" t="s">
        <v>1413</v>
      </c>
      <c r="J84" s="331">
        <v>15</v>
      </c>
      <c r="K84" s="321"/>
    </row>
    <row r="85" spans="2:11" ht="15" customHeight="1">
      <c r="B85" s="330"/>
      <c r="C85" s="331" t="s">
        <v>1426</v>
      </c>
      <c r="D85" s="331"/>
      <c r="E85" s="331"/>
      <c r="F85" s="332" t="s">
        <v>1417</v>
      </c>
      <c r="G85" s="331"/>
      <c r="H85" s="331" t="s">
        <v>1427</v>
      </c>
      <c r="I85" s="331" t="s">
        <v>1413</v>
      </c>
      <c r="J85" s="331">
        <v>20</v>
      </c>
      <c r="K85" s="321"/>
    </row>
    <row r="86" spans="2:11" ht="15" customHeight="1">
      <c r="B86" s="330"/>
      <c r="C86" s="331" t="s">
        <v>1428</v>
      </c>
      <c r="D86" s="331"/>
      <c r="E86" s="331"/>
      <c r="F86" s="332" t="s">
        <v>1417</v>
      </c>
      <c r="G86" s="331"/>
      <c r="H86" s="331" t="s">
        <v>1429</v>
      </c>
      <c r="I86" s="331" t="s">
        <v>1413</v>
      </c>
      <c r="J86" s="331">
        <v>20</v>
      </c>
      <c r="K86" s="321"/>
    </row>
    <row r="87" spans="2:11" ht="15" customHeight="1">
      <c r="B87" s="330"/>
      <c r="C87" s="307" t="s">
        <v>1430</v>
      </c>
      <c r="D87" s="307"/>
      <c r="E87" s="307"/>
      <c r="F87" s="329" t="s">
        <v>1417</v>
      </c>
      <c r="G87" s="328"/>
      <c r="H87" s="307" t="s">
        <v>1431</v>
      </c>
      <c r="I87" s="307" t="s">
        <v>1413</v>
      </c>
      <c r="J87" s="307">
        <v>50</v>
      </c>
      <c r="K87" s="321"/>
    </row>
    <row r="88" spans="2:11" ht="15" customHeight="1">
      <c r="B88" s="330"/>
      <c r="C88" s="307" t="s">
        <v>1432</v>
      </c>
      <c r="D88" s="307"/>
      <c r="E88" s="307"/>
      <c r="F88" s="329" t="s">
        <v>1417</v>
      </c>
      <c r="G88" s="328"/>
      <c r="H88" s="307" t="s">
        <v>1433</v>
      </c>
      <c r="I88" s="307" t="s">
        <v>1413</v>
      </c>
      <c r="J88" s="307">
        <v>20</v>
      </c>
      <c r="K88" s="321"/>
    </row>
    <row r="89" spans="2:11" ht="15" customHeight="1">
      <c r="B89" s="330"/>
      <c r="C89" s="307" t="s">
        <v>1434</v>
      </c>
      <c r="D89" s="307"/>
      <c r="E89" s="307"/>
      <c r="F89" s="329" t="s">
        <v>1417</v>
      </c>
      <c r="G89" s="328"/>
      <c r="H89" s="307" t="s">
        <v>1435</v>
      </c>
      <c r="I89" s="307" t="s">
        <v>1413</v>
      </c>
      <c r="J89" s="307">
        <v>20</v>
      </c>
      <c r="K89" s="321"/>
    </row>
    <row r="90" spans="2:11" ht="15" customHeight="1">
      <c r="B90" s="330"/>
      <c r="C90" s="307" t="s">
        <v>1436</v>
      </c>
      <c r="D90" s="307"/>
      <c r="E90" s="307"/>
      <c r="F90" s="329" t="s">
        <v>1417</v>
      </c>
      <c r="G90" s="328"/>
      <c r="H90" s="307" t="s">
        <v>1437</v>
      </c>
      <c r="I90" s="307" t="s">
        <v>1413</v>
      </c>
      <c r="J90" s="307">
        <v>50</v>
      </c>
      <c r="K90" s="321"/>
    </row>
    <row r="91" spans="2:11" ht="15" customHeight="1">
      <c r="B91" s="330"/>
      <c r="C91" s="307" t="s">
        <v>1438</v>
      </c>
      <c r="D91" s="307"/>
      <c r="E91" s="307"/>
      <c r="F91" s="329" t="s">
        <v>1417</v>
      </c>
      <c r="G91" s="328"/>
      <c r="H91" s="307" t="s">
        <v>1438</v>
      </c>
      <c r="I91" s="307" t="s">
        <v>1413</v>
      </c>
      <c r="J91" s="307">
        <v>50</v>
      </c>
      <c r="K91" s="321"/>
    </row>
    <row r="92" spans="2:11" ht="15" customHeight="1">
      <c r="B92" s="330"/>
      <c r="C92" s="307" t="s">
        <v>1439</v>
      </c>
      <c r="D92" s="307"/>
      <c r="E92" s="307"/>
      <c r="F92" s="329" t="s">
        <v>1417</v>
      </c>
      <c r="G92" s="328"/>
      <c r="H92" s="307" t="s">
        <v>1440</v>
      </c>
      <c r="I92" s="307" t="s">
        <v>1413</v>
      </c>
      <c r="J92" s="307">
        <v>255</v>
      </c>
      <c r="K92" s="321"/>
    </row>
    <row r="93" spans="2:11" ht="15" customHeight="1">
      <c r="B93" s="330"/>
      <c r="C93" s="307" t="s">
        <v>1441</v>
      </c>
      <c r="D93" s="307"/>
      <c r="E93" s="307"/>
      <c r="F93" s="329" t="s">
        <v>1411</v>
      </c>
      <c r="G93" s="328"/>
      <c r="H93" s="307" t="s">
        <v>1442</v>
      </c>
      <c r="I93" s="307" t="s">
        <v>1443</v>
      </c>
      <c r="J93" s="307"/>
      <c r="K93" s="321"/>
    </row>
    <row r="94" spans="2:11" ht="15" customHeight="1">
      <c r="B94" s="330"/>
      <c r="C94" s="307" t="s">
        <v>1444</v>
      </c>
      <c r="D94" s="307"/>
      <c r="E94" s="307"/>
      <c r="F94" s="329" t="s">
        <v>1411</v>
      </c>
      <c r="G94" s="328"/>
      <c r="H94" s="307" t="s">
        <v>1445</v>
      </c>
      <c r="I94" s="307" t="s">
        <v>1446</v>
      </c>
      <c r="J94" s="307"/>
      <c r="K94" s="321"/>
    </row>
    <row r="95" spans="2:11" ht="15" customHeight="1">
      <c r="B95" s="330"/>
      <c r="C95" s="307" t="s">
        <v>1447</v>
      </c>
      <c r="D95" s="307"/>
      <c r="E95" s="307"/>
      <c r="F95" s="329" t="s">
        <v>1411</v>
      </c>
      <c r="G95" s="328"/>
      <c r="H95" s="307" t="s">
        <v>1447</v>
      </c>
      <c r="I95" s="307" t="s">
        <v>1446</v>
      </c>
      <c r="J95" s="307"/>
      <c r="K95" s="321"/>
    </row>
    <row r="96" spans="2:11" ht="15" customHeight="1">
      <c r="B96" s="330"/>
      <c r="C96" s="307" t="s">
        <v>38</v>
      </c>
      <c r="D96" s="307"/>
      <c r="E96" s="307"/>
      <c r="F96" s="329" t="s">
        <v>1411</v>
      </c>
      <c r="G96" s="328"/>
      <c r="H96" s="307" t="s">
        <v>1448</v>
      </c>
      <c r="I96" s="307" t="s">
        <v>1446</v>
      </c>
      <c r="J96" s="307"/>
      <c r="K96" s="321"/>
    </row>
    <row r="97" spans="2:11" ht="15" customHeight="1">
      <c r="B97" s="330"/>
      <c r="C97" s="307" t="s">
        <v>48</v>
      </c>
      <c r="D97" s="307"/>
      <c r="E97" s="307"/>
      <c r="F97" s="329" t="s">
        <v>1411</v>
      </c>
      <c r="G97" s="328"/>
      <c r="H97" s="307" t="s">
        <v>1449</v>
      </c>
      <c r="I97" s="307" t="s">
        <v>1446</v>
      </c>
      <c r="J97" s="307"/>
      <c r="K97" s="321"/>
    </row>
    <row r="98" spans="2:1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ht="18.75" customHeight="1"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spans="2:11" ht="7.5" customHeigh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8"/>
    </row>
    <row r="102" spans="2:11" ht="45" customHeight="1">
      <c r="B102" s="319"/>
      <c r="C102" s="320" t="s">
        <v>1450</v>
      </c>
      <c r="D102" s="320"/>
      <c r="E102" s="320"/>
      <c r="F102" s="320"/>
      <c r="G102" s="320"/>
      <c r="H102" s="320"/>
      <c r="I102" s="320"/>
      <c r="J102" s="320"/>
      <c r="K102" s="321"/>
    </row>
    <row r="103" spans="2:11" ht="17.25" customHeight="1">
      <c r="B103" s="319"/>
      <c r="C103" s="322" t="s">
        <v>1405</v>
      </c>
      <c r="D103" s="322"/>
      <c r="E103" s="322"/>
      <c r="F103" s="322" t="s">
        <v>1406</v>
      </c>
      <c r="G103" s="323"/>
      <c r="H103" s="322" t="s">
        <v>54</v>
      </c>
      <c r="I103" s="322" t="s">
        <v>57</v>
      </c>
      <c r="J103" s="322" t="s">
        <v>1407</v>
      </c>
      <c r="K103" s="321"/>
    </row>
    <row r="104" spans="2:11" ht="17.25" customHeight="1">
      <c r="B104" s="319"/>
      <c r="C104" s="324" t="s">
        <v>1408</v>
      </c>
      <c r="D104" s="324"/>
      <c r="E104" s="324"/>
      <c r="F104" s="325" t="s">
        <v>1409</v>
      </c>
      <c r="G104" s="326"/>
      <c r="H104" s="324"/>
      <c r="I104" s="324"/>
      <c r="J104" s="324" t="s">
        <v>1410</v>
      </c>
      <c r="K104" s="321"/>
    </row>
    <row r="105" spans="2:11" ht="5.25" customHeight="1">
      <c r="B105" s="319"/>
      <c r="C105" s="322"/>
      <c r="D105" s="322"/>
      <c r="E105" s="322"/>
      <c r="F105" s="322"/>
      <c r="G105" s="338"/>
      <c r="H105" s="322"/>
      <c r="I105" s="322"/>
      <c r="J105" s="322"/>
      <c r="K105" s="321"/>
    </row>
    <row r="106" spans="2:11" ht="15" customHeight="1">
      <c r="B106" s="319"/>
      <c r="C106" s="307" t="s">
        <v>53</v>
      </c>
      <c r="D106" s="327"/>
      <c r="E106" s="327"/>
      <c r="F106" s="329" t="s">
        <v>1411</v>
      </c>
      <c r="G106" s="338"/>
      <c r="H106" s="307" t="s">
        <v>1451</v>
      </c>
      <c r="I106" s="307" t="s">
        <v>1413</v>
      </c>
      <c r="J106" s="307">
        <v>20</v>
      </c>
      <c r="K106" s="321"/>
    </row>
    <row r="107" spans="2:11" ht="15" customHeight="1">
      <c r="B107" s="319"/>
      <c r="C107" s="307" t="s">
        <v>1414</v>
      </c>
      <c r="D107" s="307"/>
      <c r="E107" s="307"/>
      <c r="F107" s="329" t="s">
        <v>1411</v>
      </c>
      <c r="G107" s="307"/>
      <c r="H107" s="307" t="s">
        <v>1451</v>
      </c>
      <c r="I107" s="307" t="s">
        <v>1413</v>
      </c>
      <c r="J107" s="307">
        <v>120</v>
      </c>
      <c r="K107" s="321"/>
    </row>
    <row r="108" spans="2:11" ht="15" customHeight="1">
      <c r="B108" s="330"/>
      <c r="C108" s="307" t="s">
        <v>1416</v>
      </c>
      <c r="D108" s="307"/>
      <c r="E108" s="307"/>
      <c r="F108" s="329" t="s">
        <v>1417</v>
      </c>
      <c r="G108" s="307"/>
      <c r="H108" s="307" t="s">
        <v>1451</v>
      </c>
      <c r="I108" s="307" t="s">
        <v>1413</v>
      </c>
      <c r="J108" s="307">
        <v>50</v>
      </c>
      <c r="K108" s="321"/>
    </row>
    <row r="109" spans="2:11" ht="15" customHeight="1">
      <c r="B109" s="330"/>
      <c r="C109" s="307" t="s">
        <v>1419</v>
      </c>
      <c r="D109" s="307"/>
      <c r="E109" s="307"/>
      <c r="F109" s="329" t="s">
        <v>1411</v>
      </c>
      <c r="G109" s="307"/>
      <c r="H109" s="307" t="s">
        <v>1451</v>
      </c>
      <c r="I109" s="307" t="s">
        <v>1421</v>
      </c>
      <c r="J109" s="307"/>
      <c r="K109" s="321"/>
    </row>
    <row r="110" spans="2:11" ht="15" customHeight="1">
      <c r="B110" s="330"/>
      <c r="C110" s="307" t="s">
        <v>1430</v>
      </c>
      <c r="D110" s="307"/>
      <c r="E110" s="307"/>
      <c r="F110" s="329" t="s">
        <v>1417</v>
      </c>
      <c r="G110" s="307"/>
      <c r="H110" s="307" t="s">
        <v>1451</v>
      </c>
      <c r="I110" s="307" t="s">
        <v>1413</v>
      </c>
      <c r="J110" s="307">
        <v>50</v>
      </c>
      <c r="K110" s="321"/>
    </row>
    <row r="111" spans="2:11" ht="15" customHeight="1">
      <c r="B111" s="330"/>
      <c r="C111" s="307" t="s">
        <v>1438</v>
      </c>
      <c r="D111" s="307"/>
      <c r="E111" s="307"/>
      <c r="F111" s="329" t="s">
        <v>1417</v>
      </c>
      <c r="G111" s="307"/>
      <c r="H111" s="307" t="s">
        <v>1451</v>
      </c>
      <c r="I111" s="307" t="s">
        <v>1413</v>
      </c>
      <c r="J111" s="307">
        <v>50</v>
      </c>
      <c r="K111" s="321"/>
    </row>
    <row r="112" spans="2:11" ht="15" customHeight="1">
      <c r="B112" s="330"/>
      <c r="C112" s="307" t="s">
        <v>1436</v>
      </c>
      <c r="D112" s="307"/>
      <c r="E112" s="307"/>
      <c r="F112" s="329" t="s">
        <v>1417</v>
      </c>
      <c r="G112" s="307"/>
      <c r="H112" s="307" t="s">
        <v>1451</v>
      </c>
      <c r="I112" s="307" t="s">
        <v>1413</v>
      </c>
      <c r="J112" s="307">
        <v>50</v>
      </c>
      <c r="K112" s="321"/>
    </row>
    <row r="113" spans="2:11" ht="15" customHeight="1">
      <c r="B113" s="330"/>
      <c r="C113" s="307" t="s">
        <v>53</v>
      </c>
      <c r="D113" s="307"/>
      <c r="E113" s="307"/>
      <c r="F113" s="329" t="s">
        <v>1411</v>
      </c>
      <c r="G113" s="307"/>
      <c r="H113" s="307" t="s">
        <v>1452</v>
      </c>
      <c r="I113" s="307" t="s">
        <v>1413</v>
      </c>
      <c r="J113" s="307">
        <v>20</v>
      </c>
      <c r="K113" s="321"/>
    </row>
    <row r="114" spans="2:11" ht="15" customHeight="1">
      <c r="B114" s="330"/>
      <c r="C114" s="307" t="s">
        <v>1453</v>
      </c>
      <c r="D114" s="307"/>
      <c r="E114" s="307"/>
      <c r="F114" s="329" t="s">
        <v>1411</v>
      </c>
      <c r="G114" s="307"/>
      <c r="H114" s="307" t="s">
        <v>1454</v>
      </c>
      <c r="I114" s="307" t="s">
        <v>1413</v>
      </c>
      <c r="J114" s="307">
        <v>120</v>
      </c>
      <c r="K114" s="321"/>
    </row>
    <row r="115" spans="2:11" ht="15" customHeight="1">
      <c r="B115" s="330"/>
      <c r="C115" s="307" t="s">
        <v>38</v>
      </c>
      <c r="D115" s="307"/>
      <c r="E115" s="307"/>
      <c r="F115" s="329" t="s">
        <v>1411</v>
      </c>
      <c r="G115" s="307"/>
      <c r="H115" s="307" t="s">
        <v>1455</v>
      </c>
      <c r="I115" s="307" t="s">
        <v>1446</v>
      </c>
      <c r="J115" s="307"/>
      <c r="K115" s="321"/>
    </row>
    <row r="116" spans="2:11" ht="15" customHeight="1">
      <c r="B116" s="330"/>
      <c r="C116" s="307" t="s">
        <v>48</v>
      </c>
      <c r="D116" s="307"/>
      <c r="E116" s="307"/>
      <c r="F116" s="329" t="s">
        <v>1411</v>
      </c>
      <c r="G116" s="307"/>
      <c r="H116" s="307" t="s">
        <v>1456</v>
      </c>
      <c r="I116" s="307" t="s">
        <v>1446</v>
      </c>
      <c r="J116" s="307"/>
      <c r="K116" s="321"/>
    </row>
    <row r="117" spans="2:11" ht="15" customHeight="1">
      <c r="B117" s="330"/>
      <c r="C117" s="307" t="s">
        <v>57</v>
      </c>
      <c r="D117" s="307"/>
      <c r="E117" s="307"/>
      <c r="F117" s="329" t="s">
        <v>1411</v>
      </c>
      <c r="G117" s="307"/>
      <c r="H117" s="307" t="s">
        <v>1457</v>
      </c>
      <c r="I117" s="307" t="s">
        <v>1458</v>
      </c>
      <c r="J117" s="307"/>
      <c r="K117" s="321"/>
    </row>
    <row r="118" spans="2:1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ht="18.75" customHeight="1">
      <c r="B119" s="340"/>
      <c r="C119" s="304"/>
      <c r="D119" s="304"/>
      <c r="E119" s="304"/>
      <c r="F119" s="341"/>
      <c r="G119" s="304"/>
      <c r="H119" s="304"/>
      <c r="I119" s="304"/>
      <c r="J119" s="304"/>
      <c r="K119" s="340"/>
    </row>
    <row r="120" spans="2:11" ht="18.75" customHeight="1"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</row>
    <row r="121" spans="2:1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ht="45" customHeight="1">
      <c r="B122" s="345"/>
      <c r="C122" s="298" t="s">
        <v>1459</v>
      </c>
      <c r="D122" s="298"/>
      <c r="E122" s="298"/>
      <c r="F122" s="298"/>
      <c r="G122" s="298"/>
      <c r="H122" s="298"/>
      <c r="I122" s="298"/>
      <c r="J122" s="298"/>
      <c r="K122" s="346"/>
    </row>
    <row r="123" spans="2:11" ht="17.25" customHeight="1">
      <c r="B123" s="347"/>
      <c r="C123" s="322" t="s">
        <v>1405</v>
      </c>
      <c r="D123" s="322"/>
      <c r="E123" s="322"/>
      <c r="F123" s="322" t="s">
        <v>1406</v>
      </c>
      <c r="G123" s="323"/>
      <c r="H123" s="322" t="s">
        <v>54</v>
      </c>
      <c r="I123" s="322" t="s">
        <v>57</v>
      </c>
      <c r="J123" s="322" t="s">
        <v>1407</v>
      </c>
      <c r="K123" s="348"/>
    </row>
    <row r="124" spans="2:11" ht="17.25" customHeight="1">
      <c r="B124" s="347"/>
      <c r="C124" s="324" t="s">
        <v>1408</v>
      </c>
      <c r="D124" s="324"/>
      <c r="E124" s="324"/>
      <c r="F124" s="325" t="s">
        <v>1409</v>
      </c>
      <c r="G124" s="326"/>
      <c r="H124" s="324"/>
      <c r="I124" s="324"/>
      <c r="J124" s="324" t="s">
        <v>1410</v>
      </c>
      <c r="K124" s="348"/>
    </row>
    <row r="125" spans="2:11" ht="5.25" customHeight="1">
      <c r="B125" s="349"/>
      <c r="C125" s="327"/>
      <c r="D125" s="327"/>
      <c r="E125" s="327"/>
      <c r="F125" s="327"/>
      <c r="G125" s="307"/>
      <c r="H125" s="327"/>
      <c r="I125" s="327"/>
      <c r="J125" s="327"/>
      <c r="K125" s="350"/>
    </row>
    <row r="126" spans="2:11" ht="15" customHeight="1">
      <c r="B126" s="349"/>
      <c r="C126" s="307" t="s">
        <v>1414</v>
      </c>
      <c r="D126" s="327"/>
      <c r="E126" s="327"/>
      <c r="F126" s="329" t="s">
        <v>1411</v>
      </c>
      <c r="G126" s="307"/>
      <c r="H126" s="307" t="s">
        <v>1451</v>
      </c>
      <c r="I126" s="307" t="s">
        <v>1413</v>
      </c>
      <c r="J126" s="307">
        <v>120</v>
      </c>
      <c r="K126" s="351"/>
    </row>
    <row r="127" spans="2:11" ht="15" customHeight="1">
      <c r="B127" s="349"/>
      <c r="C127" s="307" t="s">
        <v>1460</v>
      </c>
      <c r="D127" s="307"/>
      <c r="E127" s="307"/>
      <c r="F127" s="329" t="s">
        <v>1411</v>
      </c>
      <c r="G127" s="307"/>
      <c r="H127" s="307" t="s">
        <v>1461</v>
      </c>
      <c r="I127" s="307" t="s">
        <v>1413</v>
      </c>
      <c r="J127" s="307" t="s">
        <v>1462</v>
      </c>
      <c r="K127" s="351"/>
    </row>
    <row r="128" spans="2:11" ht="15" customHeight="1">
      <c r="B128" s="349"/>
      <c r="C128" s="307" t="s">
        <v>94</v>
      </c>
      <c r="D128" s="307"/>
      <c r="E128" s="307"/>
      <c r="F128" s="329" t="s">
        <v>1411</v>
      </c>
      <c r="G128" s="307"/>
      <c r="H128" s="307" t="s">
        <v>1463</v>
      </c>
      <c r="I128" s="307" t="s">
        <v>1413</v>
      </c>
      <c r="J128" s="307" t="s">
        <v>1462</v>
      </c>
      <c r="K128" s="351"/>
    </row>
    <row r="129" spans="2:11" ht="15" customHeight="1">
      <c r="B129" s="349"/>
      <c r="C129" s="307" t="s">
        <v>1422</v>
      </c>
      <c r="D129" s="307"/>
      <c r="E129" s="307"/>
      <c r="F129" s="329" t="s">
        <v>1417</v>
      </c>
      <c r="G129" s="307"/>
      <c r="H129" s="307" t="s">
        <v>1423</v>
      </c>
      <c r="I129" s="307" t="s">
        <v>1413</v>
      </c>
      <c r="J129" s="307">
        <v>15</v>
      </c>
      <c r="K129" s="351"/>
    </row>
    <row r="130" spans="2:11" ht="15" customHeight="1">
      <c r="B130" s="349"/>
      <c r="C130" s="331" t="s">
        <v>1424</v>
      </c>
      <c r="D130" s="331"/>
      <c r="E130" s="331"/>
      <c r="F130" s="332" t="s">
        <v>1417</v>
      </c>
      <c r="G130" s="331"/>
      <c r="H130" s="331" t="s">
        <v>1425</v>
      </c>
      <c r="I130" s="331" t="s">
        <v>1413</v>
      </c>
      <c r="J130" s="331">
        <v>15</v>
      </c>
      <c r="K130" s="351"/>
    </row>
    <row r="131" spans="2:11" ht="15" customHeight="1">
      <c r="B131" s="349"/>
      <c r="C131" s="331" t="s">
        <v>1426</v>
      </c>
      <c r="D131" s="331"/>
      <c r="E131" s="331"/>
      <c r="F131" s="332" t="s">
        <v>1417</v>
      </c>
      <c r="G131" s="331"/>
      <c r="H131" s="331" t="s">
        <v>1427</v>
      </c>
      <c r="I131" s="331" t="s">
        <v>1413</v>
      </c>
      <c r="J131" s="331">
        <v>20</v>
      </c>
      <c r="K131" s="351"/>
    </row>
    <row r="132" spans="2:11" ht="15" customHeight="1">
      <c r="B132" s="349"/>
      <c r="C132" s="331" t="s">
        <v>1428</v>
      </c>
      <c r="D132" s="331"/>
      <c r="E132" s="331"/>
      <c r="F132" s="332" t="s">
        <v>1417</v>
      </c>
      <c r="G132" s="331"/>
      <c r="H132" s="331" t="s">
        <v>1429</v>
      </c>
      <c r="I132" s="331" t="s">
        <v>1413</v>
      </c>
      <c r="J132" s="331">
        <v>20</v>
      </c>
      <c r="K132" s="351"/>
    </row>
    <row r="133" spans="2:11" ht="15" customHeight="1">
      <c r="B133" s="349"/>
      <c r="C133" s="307" t="s">
        <v>1416</v>
      </c>
      <c r="D133" s="307"/>
      <c r="E133" s="307"/>
      <c r="F133" s="329" t="s">
        <v>1417</v>
      </c>
      <c r="G133" s="307"/>
      <c r="H133" s="307" t="s">
        <v>1451</v>
      </c>
      <c r="I133" s="307" t="s">
        <v>1413</v>
      </c>
      <c r="J133" s="307">
        <v>50</v>
      </c>
      <c r="K133" s="351"/>
    </row>
    <row r="134" spans="2:11" ht="15" customHeight="1">
      <c r="B134" s="349"/>
      <c r="C134" s="307" t="s">
        <v>1430</v>
      </c>
      <c r="D134" s="307"/>
      <c r="E134" s="307"/>
      <c r="F134" s="329" t="s">
        <v>1417</v>
      </c>
      <c r="G134" s="307"/>
      <c r="H134" s="307" t="s">
        <v>1451</v>
      </c>
      <c r="I134" s="307" t="s">
        <v>1413</v>
      </c>
      <c r="J134" s="307">
        <v>50</v>
      </c>
      <c r="K134" s="351"/>
    </row>
    <row r="135" spans="2:11" ht="15" customHeight="1">
      <c r="B135" s="349"/>
      <c r="C135" s="307" t="s">
        <v>1436</v>
      </c>
      <c r="D135" s="307"/>
      <c r="E135" s="307"/>
      <c r="F135" s="329" t="s">
        <v>1417</v>
      </c>
      <c r="G135" s="307"/>
      <c r="H135" s="307" t="s">
        <v>1451</v>
      </c>
      <c r="I135" s="307" t="s">
        <v>1413</v>
      </c>
      <c r="J135" s="307">
        <v>50</v>
      </c>
      <c r="K135" s="351"/>
    </row>
    <row r="136" spans="2:11" ht="15" customHeight="1">
      <c r="B136" s="349"/>
      <c r="C136" s="307" t="s">
        <v>1438</v>
      </c>
      <c r="D136" s="307"/>
      <c r="E136" s="307"/>
      <c r="F136" s="329" t="s">
        <v>1417</v>
      </c>
      <c r="G136" s="307"/>
      <c r="H136" s="307" t="s">
        <v>1451</v>
      </c>
      <c r="I136" s="307" t="s">
        <v>1413</v>
      </c>
      <c r="J136" s="307">
        <v>50</v>
      </c>
      <c r="K136" s="351"/>
    </row>
    <row r="137" spans="2:11" ht="15" customHeight="1">
      <c r="B137" s="349"/>
      <c r="C137" s="307" t="s">
        <v>1439</v>
      </c>
      <c r="D137" s="307"/>
      <c r="E137" s="307"/>
      <c r="F137" s="329" t="s">
        <v>1417</v>
      </c>
      <c r="G137" s="307"/>
      <c r="H137" s="307" t="s">
        <v>1464</v>
      </c>
      <c r="I137" s="307" t="s">
        <v>1413</v>
      </c>
      <c r="J137" s="307">
        <v>255</v>
      </c>
      <c r="K137" s="351"/>
    </row>
    <row r="138" spans="2:11" ht="15" customHeight="1">
      <c r="B138" s="349"/>
      <c r="C138" s="307" t="s">
        <v>1441</v>
      </c>
      <c r="D138" s="307"/>
      <c r="E138" s="307"/>
      <c r="F138" s="329" t="s">
        <v>1411</v>
      </c>
      <c r="G138" s="307"/>
      <c r="H138" s="307" t="s">
        <v>1465</v>
      </c>
      <c r="I138" s="307" t="s">
        <v>1443</v>
      </c>
      <c r="J138" s="307"/>
      <c r="K138" s="351"/>
    </row>
    <row r="139" spans="2:11" ht="15" customHeight="1">
      <c r="B139" s="349"/>
      <c r="C139" s="307" t="s">
        <v>1444</v>
      </c>
      <c r="D139" s="307"/>
      <c r="E139" s="307"/>
      <c r="F139" s="329" t="s">
        <v>1411</v>
      </c>
      <c r="G139" s="307"/>
      <c r="H139" s="307" t="s">
        <v>1466</v>
      </c>
      <c r="I139" s="307" t="s">
        <v>1446</v>
      </c>
      <c r="J139" s="307"/>
      <c r="K139" s="351"/>
    </row>
    <row r="140" spans="2:11" ht="15" customHeight="1">
      <c r="B140" s="349"/>
      <c r="C140" s="307" t="s">
        <v>1447</v>
      </c>
      <c r="D140" s="307"/>
      <c r="E140" s="307"/>
      <c r="F140" s="329" t="s">
        <v>1411</v>
      </c>
      <c r="G140" s="307"/>
      <c r="H140" s="307" t="s">
        <v>1447</v>
      </c>
      <c r="I140" s="307" t="s">
        <v>1446</v>
      </c>
      <c r="J140" s="307"/>
      <c r="K140" s="351"/>
    </row>
    <row r="141" spans="2:11" ht="15" customHeight="1">
      <c r="B141" s="349"/>
      <c r="C141" s="307" t="s">
        <v>38</v>
      </c>
      <c r="D141" s="307"/>
      <c r="E141" s="307"/>
      <c r="F141" s="329" t="s">
        <v>1411</v>
      </c>
      <c r="G141" s="307"/>
      <c r="H141" s="307" t="s">
        <v>1467</v>
      </c>
      <c r="I141" s="307" t="s">
        <v>1446</v>
      </c>
      <c r="J141" s="307"/>
      <c r="K141" s="351"/>
    </row>
    <row r="142" spans="2:11" ht="15" customHeight="1">
      <c r="B142" s="349"/>
      <c r="C142" s="307" t="s">
        <v>1468</v>
      </c>
      <c r="D142" s="307"/>
      <c r="E142" s="307"/>
      <c r="F142" s="329" t="s">
        <v>1411</v>
      </c>
      <c r="G142" s="307"/>
      <c r="H142" s="307" t="s">
        <v>1469</v>
      </c>
      <c r="I142" s="307" t="s">
        <v>1446</v>
      </c>
      <c r="J142" s="307"/>
      <c r="K142" s="351"/>
    </row>
    <row r="143" spans="2:11" ht="1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4"/>
    </row>
    <row r="144" spans="2:11" ht="18.75" customHeight="1">
      <c r="B144" s="304"/>
      <c r="C144" s="304"/>
      <c r="D144" s="304"/>
      <c r="E144" s="304"/>
      <c r="F144" s="341"/>
      <c r="G144" s="304"/>
      <c r="H144" s="304"/>
      <c r="I144" s="304"/>
      <c r="J144" s="304"/>
      <c r="K144" s="304"/>
    </row>
    <row r="145" spans="2:11" ht="18.75" customHeight="1"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</row>
    <row r="146" spans="2:11" ht="7.5" customHeight="1">
      <c r="B146" s="316"/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spans="2:11" ht="45" customHeight="1">
      <c r="B147" s="319"/>
      <c r="C147" s="320" t="s">
        <v>1470</v>
      </c>
      <c r="D147" s="320"/>
      <c r="E147" s="320"/>
      <c r="F147" s="320"/>
      <c r="G147" s="320"/>
      <c r="H147" s="320"/>
      <c r="I147" s="320"/>
      <c r="J147" s="320"/>
      <c r="K147" s="321"/>
    </row>
    <row r="148" spans="2:11" ht="17.25" customHeight="1">
      <c r="B148" s="319"/>
      <c r="C148" s="322" t="s">
        <v>1405</v>
      </c>
      <c r="D148" s="322"/>
      <c r="E148" s="322"/>
      <c r="F148" s="322" t="s">
        <v>1406</v>
      </c>
      <c r="G148" s="323"/>
      <c r="H148" s="322" t="s">
        <v>54</v>
      </c>
      <c r="I148" s="322" t="s">
        <v>57</v>
      </c>
      <c r="J148" s="322" t="s">
        <v>1407</v>
      </c>
      <c r="K148" s="321"/>
    </row>
    <row r="149" spans="2:11" ht="17.25" customHeight="1">
      <c r="B149" s="319"/>
      <c r="C149" s="324" t="s">
        <v>1408</v>
      </c>
      <c r="D149" s="324"/>
      <c r="E149" s="324"/>
      <c r="F149" s="325" t="s">
        <v>1409</v>
      </c>
      <c r="G149" s="326"/>
      <c r="H149" s="324"/>
      <c r="I149" s="324"/>
      <c r="J149" s="324" t="s">
        <v>1410</v>
      </c>
      <c r="K149" s="321"/>
    </row>
    <row r="150" spans="2:11" ht="5.25" customHeight="1">
      <c r="B150" s="330"/>
      <c r="C150" s="327"/>
      <c r="D150" s="327"/>
      <c r="E150" s="327"/>
      <c r="F150" s="327"/>
      <c r="G150" s="328"/>
      <c r="H150" s="327"/>
      <c r="I150" s="327"/>
      <c r="J150" s="327"/>
      <c r="K150" s="351"/>
    </row>
    <row r="151" spans="2:11" ht="15" customHeight="1">
      <c r="B151" s="330"/>
      <c r="C151" s="355" t="s">
        <v>1414</v>
      </c>
      <c r="D151" s="307"/>
      <c r="E151" s="307"/>
      <c r="F151" s="356" t="s">
        <v>1411</v>
      </c>
      <c r="G151" s="307"/>
      <c r="H151" s="355" t="s">
        <v>1451</v>
      </c>
      <c r="I151" s="355" t="s">
        <v>1413</v>
      </c>
      <c r="J151" s="355">
        <v>120</v>
      </c>
      <c r="K151" s="351"/>
    </row>
    <row r="152" spans="2:11" ht="15" customHeight="1">
      <c r="B152" s="330"/>
      <c r="C152" s="355" t="s">
        <v>1460</v>
      </c>
      <c r="D152" s="307"/>
      <c r="E152" s="307"/>
      <c r="F152" s="356" t="s">
        <v>1411</v>
      </c>
      <c r="G152" s="307"/>
      <c r="H152" s="355" t="s">
        <v>1471</v>
      </c>
      <c r="I152" s="355" t="s">
        <v>1413</v>
      </c>
      <c r="J152" s="355" t="s">
        <v>1462</v>
      </c>
      <c r="K152" s="351"/>
    </row>
    <row r="153" spans="2:11" ht="15" customHeight="1">
      <c r="B153" s="330"/>
      <c r="C153" s="355" t="s">
        <v>94</v>
      </c>
      <c r="D153" s="307"/>
      <c r="E153" s="307"/>
      <c r="F153" s="356" t="s">
        <v>1411</v>
      </c>
      <c r="G153" s="307"/>
      <c r="H153" s="355" t="s">
        <v>1472</v>
      </c>
      <c r="I153" s="355" t="s">
        <v>1413</v>
      </c>
      <c r="J153" s="355" t="s">
        <v>1462</v>
      </c>
      <c r="K153" s="351"/>
    </row>
    <row r="154" spans="2:11" ht="15" customHeight="1">
      <c r="B154" s="330"/>
      <c r="C154" s="355" t="s">
        <v>1416</v>
      </c>
      <c r="D154" s="307"/>
      <c r="E154" s="307"/>
      <c r="F154" s="356" t="s">
        <v>1417</v>
      </c>
      <c r="G154" s="307"/>
      <c r="H154" s="355" t="s">
        <v>1451</v>
      </c>
      <c r="I154" s="355" t="s">
        <v>1413</v>
      </c>
      <c r="J154" s="355">
        <v>50</v>
      </c>
      <c r="K154" s="351"/>
    </row>
    <row r="155" spans="2:11" ht="15" customHeight="1">
      <c r="B155" s="330"/>
      <c r="C155" s="355" t="s">
        <v>1419</v>
      </c>
      <c r="D155" s="307"/>
      <c r="E155" s="307"/>
      <c r="F155" s="356" t="s">
        <v>1411</v>
      </c>
      <c r="G155" s="307"/>
      <c r="H155" s="355" t="s">
        <v>1451</v>
      </c>
      <c r="I155" s="355" t="s">
        <v>1421</v>
      </c>
      <c r="J155" s="355"/>
      <c r="K155" s="351"/>
    </row>
    <row r="156" spans="2:11" ht="15" customHeight="1">
      <c r="B156" s="330"/>
      <c r="C156" s="355" t="s">
        <v>1430</v>
      </c>
      <c r="D156" s="307"/>
      <c r="E156" s="307"/>
      <c r="F156" s="356" t="s">
        <v>1417</v>
      </c>
      <c r="G156" s="307"/>
      <c r="H156" s="355" t="s">
        <v>1451</v>
      </c>
      <c r="I156" s="355" t="s">
        <v>1413</v>
      </c>
      <c r="J156" s="355">
        <v>50</v>
      </c>
      <c r="K156" s="351"/>
    </row>
    <row r="157" spans="2:11" ht="15" customHeight="1">
      <c r="B157" s="330"/>
      <c r="C157" s="355" t="s">
        <v>1438</v>
      </c>
      <c r="D157" s="307"/>
      <c r="E157" s="307"/>
      <c r="F157" s="356" t="s">
        <v>1417</v>
      </c>
      <c r="G157" s="307"/>
      <c r="H157" s="355" t="s">
        <v>1451</v>
      </c>
      <c r="I157" s="355" t="s">
        <v>1413</v>
      </c>
      <c r="J157" s="355">
        <v>50</v>
      </c>
      <c r="K157" s="351"/>
    </row>
    <row r="158" spans="2:11" ht="15" customHeight="1">
      <c r="B158" s="330"/>
      <c r="C158" s="355" t="s">
        <v>1436</v>
      </c>
      <c r="D158" s="307"/>
      <c r="E158" s="307"/>
      <c r="F158" s="356" t="s">
        <v>1417</v>
      </c>
      <c r="G158" s="307"/>
      <c r="H158" s="355" t="s">
        <v>1451</v>
      </c>
      <c r="I158" s="355" t="s">
        <v>1413</v>
      </c>
      <c r="J158" s="355">
        <v>50</v>
      </c>
      <c r="K158" s="351"/>
    </row>
    <row r="159" spans="2:11" ht="15" customHeight="1">
      <c r="B159" s="330"/>
      <c r="C159" s="355" t="s">
        <v>119</v>
      </c>
      <c r="D159" s="307"/>
      <c r="E159" s="307"/>
      <c r="F159" s="356" t="s">
        <v>1411</v>
      </c>
      <c r="G159" s="307"/>
      <c r="H159" s="355" t="s">
        <v>1473</v>
      </c>
      <c r="I159" s="355" t="s">
        <v>1413</v>
      </c>
      <c r="J159" s="355" t="s">
        <v>1474</v>
      </c>
      <c r="K159" s="351"/>
    </row>
    <row r="160" spans="2:11" ht="15" customHeight="1">
      <c r="B160" s="330"/>
      <c r="C160" s="355" t="s">
        <v>1475</v>
      </c>
      <c r="D160" s="307"/>
      <c r="E160" s="307"/>
      <c r="F160" s="356" t="s">
        <v>1411</v>
      </c>
      <c r="G160" s="307"/>
      <c r="H160" s="355" t="s">
        <v>1476</v>
      </c>
      <c r="I160" s="355" t="s">
        <v>1446</v>
      </c>
      <c r="J160" s="355"/>
      <c r="K160" s="351"/>
    </row>
    <row r="161" spans="2:11" ht="15" customHeight="1">
      <c r="B161" s="357"/>
      <c r="C161" s="339"/>
      <c r="D161" s="339"/>
      <c r="E161" s="339"/>
      <c r="F161" s="339"/>
      <c r="G161" s="339"/>
      <c r="H161" s="339"/>
      <c r="I161" s="339"/>
      <c r="J161" s="339"/>
      <c r="K161" s="358"/>
    </row>
    <row r="162" spans="2:11" ht="18.75" customHeight="1">
      <c r="B162" s="304"/>
      <c r="C162" s="307"/>
      <c r="D162" s="307"/>
      <c r="E162" s="307"/>
      <c r="F162" s="329"/>
      <c r="G162" s="307"/>
      <c r="H162" s="307"/>
      <c r="I162" s="307"/>
      <c r="J162" s="307"/>
      <c r="K162" s="304"/>
    </row>
    <row r="163" spans="2:11" ht="18.75" customHeight="1"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</row>
    <row r="164" spans="2:11" ht="7.5" customHeight="1">
      <c r="B164" s="294"/>
      <c r="C164" s="295"/>
      <c r="D164" s="295"/>
      <c r="E164" s="295"/>
      <c r="F164" s="295"/>
      <c r="G164" s="295"/>
      <c r="H164" s="295"/>
      <c r="I164" s="295"/>
      <c r="J164" s="295"/>
      <c r="K164" s="296"/>
    </row>
    <row r="165" spans="2:11" ht="45" customHeight="1">
      <c r="B165" s="297"/>
      <c r="C165" s="298" t="s">
        <v>1477</v>
      </c>
      <c r="D165" s="298"/>
      <c r="E165" s="298"/>
      <c r="F165" s="298"/>
      <c r="G165" s="298"/>
      <c r="H165" s="298"/>
      <c r="I165" s="298"/>
      <c r="J165" s="298"/>
      <c r="K165" s="299"/>
    </row>
    <row r="166" spans="2:11" ht="17.25" customHeight="1">
      <c r="B166" s="297"/>
      <c r="C166" s="322" t="s">
        <v>1405</v>
      </c>
      <c r="D166" s="322"/>
      <c r="E166" s="322"/>
      <c r="F166" s="322" t="s">
        <v>1406</v>
      </c>
      <c r="G166" s="359"/>
      <c r="H166" s="360" t="s">
        <v>54</v>
      </c>
      <c r="I166" s="360" t="s">
        <v>57</v>
      </c>
      <c r="J166" s="322" t="s">
        <v>1407</v>
      </c>
      <c r="K166" s="299"/>
    </row>
    <row r="167" spans="2:11" ht="17.25" customHeight="1">
      <c r="B167" s="300"/>
      <c r="C167" s="324" t="s">
        <v>1408</v>
      </c>
      <c r="D167" s="324"/>
      <c r="E167" s="324"/>
      <c r="F167" s="325" t="s">
        <v>1409</v>
      </c>
      <c r="G167" s="361"/>
      <c r="H167" s="362"/>
      <c r="I167" s="362"/>
      <c r="J167" s="324" t="s">
        <v>1410</v>
      </c>
      <c r="K167" s="302"/>
    </row>
    <row r="168" spans="2:11" ht="5.25" customHeight="1">
      <c r="B168" s="330"/>
      <c r="C168" s="327"/>
      <c r="D168" s="327"/>
      <c r="E168" s="327"/>
      <c r="F168" s="327"/>
      <c r="G168" s="328"/>
      <c r="H168" s="327"/>
      <c r="I168" s="327"/>
      <c r="J168" s="327"/>
      <c r="K168" s="351"/>
    </row>
    <row r="169" spans="2:11" ht="15" customHeight="1">
      <c r="B169" s="330"/>
      <c r="C169" s="307" t="s">
        <v>1414</v>
      </c>
      <c r="D169" s="307"/>
      <c r="E169" s="307"/>
      <c r="F169" s="329" t="s">
        <v>1411</v>
      </c>
      <c r="G169" s="307"/>
      <c r="H169" s="307" t="s">
        <v>1451</v>
      </c>
      <c r="I169" s="307" t="s">
        <v>1413</v>
      </c>
      <c r="J169" s="307">
        <v>120</v>
      </c>
      <c r="K169" s="351"/>
    </row>
    <row r="170" spans="2:11" ht="15" customHeight="1">
      <c r="B170" s="330"/>
      <c r="C170" s="307" t="s">
        <v>1460</v>
      </c>
      <c r="D170" s="307"/>
      <c r="E170" s="307"/>
      <c r="F170" s="329" t="s">
        <v>1411</v>
      </c>
      <c r="G170" s="307"/>
      <c r="H170" s="307" t="s">
        <v>1461</v>
      </c>
      <c r="I170" s="307" t="s">
        <v>1413</v>
      </c>
      <c r="J170" s="307" t="s">
        <v>1462</v>
      </c>
      <c r="K170" s="351"/>
    </row>
    <row r="171" spans="2:11" ht="15" customHeight="1">
      <c r="B171" s="330"/>
      <c r="C171" s="307" t="s">
        <v>94</v>
      </c>
      <c r="D171" s="307"/>
      <c r="E171" s="307"/>
      <c r="F171" s="329" t="s">
        <v>1411</v>
      </c>
      <c r="G171" s="307"/>
      <c r="H171" s="307" t="s">
        <v>1478</v>
      </c>
      <c r="I171" s="307" t="s">
        <v>1413</v>
      </c>
      <c r="J171" s="307" t="s">
        <v>1462</v>
      </c>
      <c r="K171" s="351"/>
    </row>
    <row r="172" spans="2:11" ht="15" customHeight="1">
      <c r="B172" s="330"/>
      <c r="C172" s="307" t="s">
        <v>1416</v>
      </c>
      <c r="D172" s="307"/>
      <c r="E172" s="307"/>
      <c r="F172" s="329" t="s">
        <v>1417</v>
      </c>
      <c r="G172" s="307"/>
      <c r="H172" s="307" t="s">
        <v>1478</v>
      </c>
      <c r="I172" s="307" t="s">
        <v>1413</v>
      </c>
      <c r="J172" s="307">
        <v>50</v>
      </c>
      <c r="K172" s="351"/>
    </row>
    <row r="173" spans="2:11" ht="15" customHeight="1">
      <c r="B173" s="330"/>
      <c r="C173" s="307" t="s">
        <v>1419</v>
      </c>
      <c r="D173" s="307"/>
      <c r="E173" s="307"/>
      <c r="F173" s="329" t="s">
        <v>1411</v>
      </c>
      <c r="G173" s="307"/>
      <c r="H173" s="307" t="s">
        <v>1478</v>
      </c>
      <c r="I173" s="307" t="s">
        <v>1421</v>
      </c>
      <c r="J173" s="307"/>
      <c r="K173" s="351"/>
    </row>
    <row r="174" spans="2:11" ht="15" customHeight="1">
      <c r="B174" s="330"/>
      <c r="C174" s="307" t="s">
        <v>1430</v>
      </c>
      <c r="D174" s="307"/>
      <c r="E174" s="307"/>
      <c r="F174" s="329" t="s">
        <v>1417</v>
      </c>
      <c r="G174" s="307"/>
      <c r="H174" s="307" t="s">
        <v>1478</v>
      </c>
      <c r="I174" s="307" t="s">
        <v>1413</v>
      </c>
      <c r="J174" s="307">
        <v>50</v>
      </c>
      <c r="K174" s="351"/>
    </row>
    <row r="175" spans="2:11" ht="15" customHeight="1">
      <c r="B175" s="330"/>
      <c r="C175" s="307" t="s">
        <v>1438</v>
      </c>
      <c r="D175" s="307"/>
      <c r="E175" s="307"/>
      <c r="F175" s="329" t="s">
        <v>1417</v>
      </c>
      <c r="G175" s="307"/>
      <c r="H175" s="307" t="s">
        <v>1478</v>
      </c>
      <c r="I175" s="307" t="s">
        <v>1413</v>
      </c>
      <c r="J175" s="307">
        <v>50</v>
      </c>
      <c r="K175" s="351"/>
    </row>
    <row r="176" spans="2:11" ht="15" customHeight="1">
      <c r="B176" s="330"/>
      <c r="C176" s="307" t="s">
        <v>1436</v>
      </c>
      <c r="D176" s="307"/>
      <c r="E176" s="307"/>
      <c r="F176" s="329" t="s">
        <v>1417</v>
      </c>
      <c r="G176" s="307"/>
      <c r="H176" s="307" t="s">
        <v>1478</v>
      </c>
      <c r="I176" s="307" t="s">
        <v>1413</v>
      </c>
      <c r="J176" s="307">
        <v>50</v>
      </c>
      <c r="K176" s="351"/>
    </row>
    <row r="177" spans="2:11" ht="15" customHeight="1">
      <c r="B177" s="330"/>
      <c r="C177" s="307" t="s">
        <v>125</v>
      </c>
      <c r="D177" s="307"/>
      <c r="E177" s="307"/>
      <c r="F177" s="329" t="s">
        <v>1411</v>
      </c>
      <c r="G177" s="307"/>
      <c r="H177" s="307" t="s">
        <v>1479</v>
      </c>
      <c r="I177" s="307" t="s">
        <v>1480</v>
      </c>
      <c r="J177" s="307"/>
      <c r="K177" s="351"/>
    </row>
    <row r="178" spans="2:11" ht="15" customHeight="1">
      <c r="B178" s="330"/>
      <c r="C178" s="307" t="s">
        <v>57</v>
      </c>
      <c r="D178" s="307"/>
      <c r="E178" s="307"/>
      <c r="F178" s="329" t="s">
        <v>1411</v>
      </c>
      <c r="G178" s="307"/>
      <c r="H178" s="307" t="s">
        <v>1481</v>
      </c>
      <c r="I178" s="307" t="s">
        <v>1482</v>
      </c>
      <c r="J178" s="307">
        <v>1</v>
      </c>
      <c r="K178" s="351"/>
    </row>
    <row r="179" spans="2:11" ht="15" customHeight="1">
      <c r="B179" s="330"/>
      <c r="C179" s="307" t="s">
        <v>53</v>
      </c>
      <c r="D179" s="307"/>
      <c r="E179" s="307"/>
      <c r="F179" s="329" t="s">
        <v>1411</v>
      </c>
      <c r="G179" s="307"/>
      <c r="H179" s="307" t="s">
        <v>1483</v>
      </c>
      <c r="I179" s="307" t="s">
        <v>1413</v>
      </c>
      <c r="J179" s="307">
        <v>20</v>
      </c>
      <c r="K179" s="351"/>
    </row>
    <row r="180" spans="2:11" ht="15" customHeight="1">
      <c r="B180" s="330"/>
      <c r="C180" s="307" t="s">
        <v>54</v>
      </c>
      <c r="D180" s="307"/>
      <c r="E180" s="307"/>
      <c r="F180" s="329" t="s">
        <v>1411</v>
      </c>
      <c r="G180" s="307"/>
      <c r="H180" s="307" t="s">
        <v>1484</v>
      </c>
      <c r="I180" s="307" t="s">
        <v>1413</v>
      </c>
      <c r="J180" s="307">
        <v>255</v>
      </c>
      <c r="K180" s="351"/>
    </row>
    <row r="181" spans="2:11" ht="15" customHeight="1">
      <c r="B181" s="330"/>
      <c r="C181" s="307" t="s">
        <v>126</v>
      </c>
      <c r="D181" s="307"/>
      <c r="E181" s="307"/>
      <c r="F181" s="329" t="s">
        <v>1411</v>
      </c>
      <c r="G181" s="307"/>
      <c r="H181" s="307" t="s">
        <v>1375</v>
      </c>
      <c r="I181" s="307" t="s">
        <v>1413</v>
      </c>
      <c r="J181" s="307">
        <v>10</v>
      </c>
      <c r="K181" s="351"/>
    </row>
    <row r="182" spans="2:11" ht="15" customHeight="1">
      <c r="B182" s="330"/>
      <c r="C182" s="307" t="s">
        <v>127</v>
      </c>
      <c r="D182" s="307"/>
      <c r="E182" s="307"/>
      <c r="F182" s="329" t="s">
        <v>1411</v>
      </c>
      <c r="G182" s="307"/>
      <c r="H182" s="307" t="s">
        <v>1485</v>
      </c>
      <c r="I182" s="307" t="s">
        <v>1446</v>
      </c>
      <c r="J182" s="307"/>
      <c r="K182" s="351"/>
    </row>
    <row r="183" spans="2:11" ht="15" customHeight="1">
      <c r="B183" s="330"/>
      <c r="C183" s="307" t="s">
        <v>1486</v>
      </c>
      <c r="D183" s="307"/>
      <c r="E183" s="307"/>
      <c r="F183" s="329" t="s">
        <v>1411</v>
      </c>
      <c r="G183" s="307"/>
      <c r="H183" s="307" t="s">
        <v>1487</v>
      </c>
      <c r="I183" s="307" t="s">
        <v>1446</v>
      </c>
      <c r="J183" s="307"/>
      <c r="K183" s="351"/>
    </row>
    <row r="184" spans="2:11" ht="15" customHeight="1">
      <c r="B184" s="330"/>
      <c r="C184" s="307" t="s">
        <v>1475</v>
      </c>
      <c r="D184" s="307"/>
      <c r="E184" s="307"/>
      <c r="F184" s="329" t="s">
        <v>1411</v>
      </c>
      <c r="G184" s="307"/>
      <c r="H184" s="307" t="s">
        <v>1488</v>
      </c>
      <c r="I184" s="307" t="s">
        <v>1446</v>
      </c>
      <c r="J184" s="307"/>
      <c r="K184" s="351"/>
    </row>
    <row r="185" spans="2:11" ht="15" customHeight="1">
      <c r="B185" s="330"/>
      <c r="C185" s="307" t="s">
        <v>129</v>
      </c>
      <c r="D185" s="307"/>
      <c r="E185" s="307"/>
      <c r="F185" s="329" t="s">
        <v>1417</v>
      </c>
      <c r="G185" s="307"/>
      <c r="H185" s="307" t="s">
        <v>1489</v>
      </c>
      <c r="I185" s="307" t="s">
        <v>1413</v>
      </c>
      <c r="J185" s="307">
        <v>50</v>
      </c>
      <c r="K185" s="351"/>
    </row>
    <row r="186" spans="2:11" ht="15" customHeight="1">
      <c r="B186" s="330"/>
      <c r="C186" s="307" t="s">
        <v>1490</v>
      </c>
      <c r="D186" s="307"/>
      <c r="E186" s="307"/>
      <c r="F186" s="329" t="s">
        <v>1417</v>
      </c>
      <c r="G186" s="307"/>
      <c r="H186" s="307" t="s">
        <v>1491</v>
      </c>
      <c r="I186" s="307" t="s">
        <v>1492</v>
      </c>
      <c r="J186" s="307"/>
      <c r="K186" s="351"/>
    </row>
    <row r="187" spans="2:11" ht="15" customHeight="1">
      <c r="B187" s="330"/>
      <c r="C187" s="307" t="s">
        <v>1493</v>
      </c>
      <c r="D187" s="307"/>
      <c r="E187" s="307"/>
      <c r="F187" s="329" t="s">
        <v>1417</v>
      </c>
      <c r="G187" s="307"/>
      <c r="H187" s="307" t="s">
        <v>1494</v>
      </c>
      <c r="I187" s="307" t="s">
        <v>1492</v>
      </c>
      <c r="J187" s="307"/>
      <c r="K187" s="351"/>
    </row>
    <row r="188" spans="2:11" ht="15" customHeight="1">
      <c r="B188" s="330"/>
      <c r="C188" s="307" t="s">
        <v>1495</v>
      </c>
      <c r="D188" s="307"/>
      <c r="E188" s="307"/>
      <c r="F188" s="329" t="s">
        <v>1417</v>
      </c>
      <c r="G188" s="307"/>
      <c r="H188" s="307" t="s">
        <v>1496</v>
      </c>
      <c r="I188" s="307" t="s">
        <v>1492</v>
      </c>
      <c r="J188" s="307"/>
      <c r="K188" s="351"/>
    </row>
    <row r="189" spans="2:11" ht="15" customHeight="1">
      <c r="B189" s="330"/>
      <c r="C189" s="363" t="s">
        <v>1497</v>
      </c>
      <c r="D189" s="307"/>
      <c r="E189" s="307"/>
      <c r="F189" s="329" t="s">
        <v>1417</v>
      </c>
      <c r="G189" s="307"/>
      <c r="H189" s="307" t="s">
        <v>1498</v>
      </c>
      <c r="I189" s="307" t="s">
        <v>1499</v>
      </c>
      <c r="J189" s="364" t="s">
        <v>1500</v>
      </c>
      <c r="K189" s="351"/>
    </row>
    <row r="190" spans="2:11" ht="15" customHeight="1">
      <c r="B190" s="330"/>
      <c r="C190" s="314" t="s">
        <v>42</v>
      </c>
      <c r="D190" s="307"/>
      <c r="E190" s="307"/>
      <c r="F190" s="329" t="s">
        <v>1411</v>
      </c>
      <c r="G190" s="307"/>
      <c r="H190" s="304" t="s">
        <v>1501</v>
      </c>
      <c r="I190" s="307" t="s">
        <v>1502</v>
      </c>
      <c r="J190" s="307"/>
      <c r="K190" s="351"/>
    </row>
    <row r="191" spans="2:11" ht="15" customHeight="1">
      <c r="B191" s="330"/>
      <c r="C191" s="314" t="s">
        <v>1503</v>
      </c>
      <c r="D191" s="307"/>
      <c r="E191" s="307"/>
      <c r="F191" s="329" t="s">
        <v>1411</v>
      </c>
      <c r="G191" s="307"/>
      <c r="H191" s="307" t="s">
        <v>1504</v>
      </c>
      <c r="I191" s="307" t="s">
        <v>1446</v>
      </c>
      <c r="J191" s="307"/>
      <c r="K191" s="351"/>
    </row>
    <row r="192" spans="2:11" ht="15" customHeight="1">
      <c r="B192" s="330"/>
      <c r="C192" s="314" t="s">
        <v>1505</v>
      </c>
      <c r="D192" s="307"/>
      <c r="E192" s="307"/>
      <c r="F192" s="329" t="s">
        <v>1411</v>
      </c>
      <c r="G192" s="307"/>
      <c r="H192" s="307" t="s">
        <v>1506</v>
      </c>
      <c r="I192" s="307" t="s">
        <v>1446</v>
      </c>
      <c r="J192" s="307"/>
      <c r="K192" s="351"/>
    </row>
    <row r="193" spans="2:11" ht="15" customHeight="1">
      <c r="B193" s="330"/>
      <c r="C193" s="314" t="s">
        <v>1507</v>
      </c>
      <c r="D193" s="307"/>
      <c r="E193" s="307"/>
      <c r="F193" s="329" t="s">
        <v>1417</v>
      </c>
      <c r="G193" s="307"/>
      <c r="H193" s="307" t="s">
        <v>1508</v>
      </c>
      <c r="I193" s="307" t="s">
        <v>1446</v>
      </c>
      <c r="J193" s="307"/>
      <c r="K193" s="351"/>
    </row>
    <row r="194" spans="2:11" ht="15" customHeight="1">
      <c r="B194" s="357"/>
      <c r="C194" s="365"/>
      <c r="D194" s="339"/>
      <c r="E194" s="339"/>
      <c r="F194" s="339"/>
      <c r="G194" s="339"/>
      <c r="H194" s="339"/>
      <c r="I194" s="339"/>
      <c r="J194" s="339"/>
      <c r="K194" s="358"/>
    </row>
    <row r="195" spans="2:11" ht="18.75" customHeight="1">
      <c r="B195" s="304"/>
      <c r="C195" s="307"/>
      <c r="D195" s="307"/>
      <c r="E195" s="307"/>
      <c r="F195" s="329"/>
      <c r="G195" s="307"/>
      <c r="H195" s="307"/>
      <c r="I195" s="307"/>
      <c r="J195" s="307"/>
      <c r="K195" s="304"/>
    </row>
    <row r="196" spans="2:11" ht="18.75" customHeight="1">
      <c r="B196" s="304"/>
      <c r="C196" s="307"/>
      <c r="D196" s="307"/>
      <c r="E196" s="307"/>
      <c r="F196" s="329"/>
      <c r="G196" s="307"/>
      <c r="H196" s="307"/>
      <c r="I196" s="307"/>
      <c r="J196" s="307"/>
      <c r="K196" s="304"/>
    </row>
    <row r="197" spans="2:11" ht="18.75" customHeight="1"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</row>
    <row r="198" spans="2:11" ht="13.5">
      <c r="B198" s="294"/>
      <c r="C198" s="295"/>
      <c r="D198" s="295"/>
      <c r="E198" s="295"/>
      <c r="F198" s="295"/>
      <c r="G198" s="295"/>
      <c r="H198" s="295"/>
      <c r="I198" s="295"/>
      <c r="J198" s="295"/>
      <c r="K198" s="296"/>
    </row>
    <row r="199" spans="2:11" ht="21">
      <c r="B199" s="297"/>
      <c r="C199" s="298" t="s">
        <v>1509</v>
      </c>
      <c r="D199" s="298"/>
      <c r="E199" s="298"/>
      <c r="F199" s="298"/>
      <c r="G199" s="298"/>
      <c r="H199" s="298"/>
      <c r="I199" s="298"/>
      <c r="J199" s="298"/>
      <c r="K199" s="299"/>
    </row>
    <row r="200" spans="2:11" ht="25.5" customHeight="1">
      <c r="B200" s="297"/>
      <c r="C200" s="366" t="s">
        <v>1510</v>
      </c>
      <c r="D200" s="366"/>
      <c r="E200" s="366"/>
      <c r="F200" s="366" t="s">
        <v>1511</v>
      </c>
      <c r="G200" s="367"/>
      <c r="H200" s="366" t="s">
        <v>1512</v>
      </c>
      <c r="I200" s="366"/>
      <c r="J200" s="366"/>
      <c r="K200" s="299"/>
    </row>
    <row r="201" spans="2:11" ht="5.25" customHeight="1">
      <c r="B201" s="330"/>
      <c r="C201" s="327"/>
      <c r="D201" s="327"/>
      <c r="E201" s="327"/>
      <c r="F201" s="327"/>
      <c r="G201" s="307"/>
      <c r="H201" s="327"/>
      <c r="I201" s="327"/>
      <c r="J201" s="327"/>
      <c r="K201" s="351"/>
    </row>
    <row r="202" spans="2:11" ht="15" customHeight="1">
      <c r="B202" s="330"/>
      <c r="C202" s="307" t="s">
        <v>1502</v>
      </c>
      <c r="D202" s="307"/>
      <c r="E202" s="307"/>
      <c r="F202" s="329" t="s">
        <v>43</v>
      </c>
      <c r="G202" s="307"/>
      <c r="H202" s="307" t="s">
        <v>1513</v>
      </c>
      <c r="I202" s="307"/>
      <c r="J202" s="307"/>
      <c r="K202" s="351"/>
    </row>
    <row r="203" spans="2:11" ht="15" customHeight="1">
      <c r="B203" s="330"/>
      <c r="C203" s="336"/>
      <c r="D203" s="307"/>
      <c r="E203" s="307"/>
      <c r="F203" s="329" t="s">
        <v>44</v>
      </c>
      <c r="G203" s="307"/>
      <c r="H203" s="307" t="s">
        <v>1514</v>
      </c>
      <c r="I203" s="307"/>
      <c r="J203" s="307"/>
      <c r="K203" s="351"/>
    </row>
    <row r="204" spans="2:11" ht="15" customHeight="1">
      <c r="B204" s="330"/>
      <c r="C204" s="336"/>
      <c r="D204" s="307"/>
      <c r="E204" s="307"/>
      <c r="F204" s="329" t="s">
        <v>47</v>
      </c>
      <c r="G204" s="307"/>
      <c r="H204" s="307" t="s">
        <v>1515</v>
      </c>
      <c r="I204" s="307"/>
      <c r="J204" s="307"/>
      <c r="K204" s="351"/>
    </row>
    <row r="205" spans="2:11" ht="15" customHeight="1">
      <c r="B205" s="330"/>
      <c r="C205" s="307"/>
      <c r="D205" s="307"/>
      <c r="E205" s="307"/>
      <c r="F205" s="329" t="s">
        <v>45</v>
      </c>
      <c r="G205" s="307"/>
      <c r="H205" s="307" t="s">
        <v>1516</v>
      </c>
      <c r="I205" s="307"/>
      <c r="J205" s="307"/>
      <c r="K205" s="351"/>
    </row>
    <row r="206" spans="2:11" ht="15" customHeight="1">
      <c r="B206" s="330"/>
      <c r="C206" s="307"/>
      <c r="D206" s="307"/>
      <c r="E206" s="307"/>
      <c r="F206" s="329" t="s">
        <v>46</v>
      </c>
      <c r="G206" s="307"/>
      <c r="H206" s="307" t="s">
        <v>1517</v>
      </c>
      <c r="I206" s="307"/>
      <c r="J206" s="307"/>
      <c r="K206" s="351"/>
    </row>
    <row r="207" spans="2:11" ht="15" customHeight="1">
      <c r="B207" s="330"/>
      <c r="C207" s="307"/>
      <c r="D207" s="307"/>
      <c r="E207" s="307"/>
      <c r="F207" s="329"/>
      <c r="G207" s="307"/>
      <c r="H207" s="307"/>
      <c r="I207" s="307"/>
      <c r="J207" s="307"/>
      <c r="K207" s="351"/>
    </row>
    <row r="208" spans="2:11" ht="15" customHeight="1">
      <c r="B208" s="330"/>
      <c r="C208" s="307" t="s">
        <v>1458</v>
      </c>
      <c r="D208" s="307"/>
      <c r="E208" s="307"/>
      <c r="F208" s="329" t="s">
        <v>79</v>
      </c>
      <c r="G208" s="307"/>
      <c r="H208" s="307" t="s">
        <v>1518</v>
      </c>
      <c r="I208" s="307"/>
      <c r="J208" s="307"/>
      <c r="K208" s="351"/>
    </row>
    <row r="209" spans="2:11" ht="15" customHeight="1">
      <c r="B209" s="330"/>
      <c r="C209" s="336"/>
      <c r="D209" s="307"/>
      <c r="E209" s="307"/>
      <c r="F209" s="329" t="s">
        <v>1356</v>
      </c>
      <c r="G209" s="307"/>
      <c r="H209" s="307" t="s">
        <v>1357</v>
      </c>
      <c r="I209" s="307"/>
      <c r="J209" s="307"/>
      <c r="K209" s="351"/>
    </row>
    <row r="210" spans="2:11" ht="15" customHeight="1">
      <c r="B210" s="330"/>
      <c r="C210" s="307"/>
      <c r="D210" s="307"/>
      <c r="E210" s="307"/>
      <c r="F210" s="329" t="s">
        <v>1354</v>
      </c>
      <c r="G210" s="307"/>
      <c r="H210" s="307" t="s">
        <v>1519</v>
      </c>
      <c r="I210" s="307"/>
      <c r="J210" s="307"/>
      <c r="K210" s="351"/>
    </row>
    <row r="211" spans="2:11" ht="15" customHeight="1">
      <c r="B211" s="368"/>
      <c r="C211" s="336"/>
      <c r="D211" s="336"/>
      <c r="E211" s="336"/>
      <c r="F211" s="329" t="s">
        <v>1358</v>
      </c>
      <c r="G211" s="314"/>
      <c r="H211" s="355" t="s">
        <v>1359</v>
      </c>
      <c r="I211" s="355"/>
      <c r="J211" s="355"/>
      <c r="K211" s="369"/>
    </row>
    <row r="212" spans="2:11" ht="15" customHeight="1">
      <c r="B212" s="368"/>
      <c r="C212" s="336"/>
      <c r="D212" s="336"/>
      <c r="E212" s="336"/>
      <c r="F212" s="329" t="s">
        <v>1311</v>
      </c>
      <c r="G212" s="314"/>
      <c r="H212" s="355" t="s">
        <v>904</v>
      </c>
      <c r="I212" s="355"/>
      <c r="J212" s="355"/>
      <c r="K212" s="369"/>
    </row>
    <row r="213" spans="2:11" ht="15" customHeight="1">
      <c r="B213" s="368"/>
      <c r="C213" s="336"/>
      <c r="D213" s="336"/>
      <c r="E213" s="336"/>
      <c r="F213" s="370"/>
      <c r="G213" s="314"/>
      <c r="H213" s="371"/>
      <c r="I213" s="371"/>
      <c r="J213" s="371"/>
      <c r="K213" s="369"/>
    </row>
    <row r="214" spans="2:11" ht="15" customHeight="1">
      <c r="B214" s="368"/>
      <c r="C214" s="307" t="s">
        <v>1482</v>
      </c>
      <c r="D214" s="336"/>
      <c r="E214" s="336"/>
      <c r="F214" s="329">
        <v>1</v>
      </c>
      <c r="G214" s="314"/>
      <c r="H214" s="355" t="s">
        <v>1520</v>
      </c>
      <c r="I214" s="355"/>
      <c r="J214" s="355"/>
      <c r="K214" s="369"/>
    </row>
    <row r="215" spans="2:11" ht="15" customHeight="1">
      <c r="B215" s="368"/>
      <c r="C215" s="336"/>
      <c r="D215" s="336"/>
      <c r="E215" s="336"/>
      <c r="F215" s="329">
        <v>2</v>
      </c>
      <c r="G215" s="314"/>
      <c r="H215" s="355" t="s">
        <v>1521</v>
      </c>
      <c r="I215" s="355"/>
      <c r="J215" s="355"/>
      <c r="K215" s="369"/>
    </row>
    <row r="216" spans="2:11" ht="15" customHeight="1">
      <c r="B216" s="368"/>
      <c r="C216" s="336"/>
      <c r="D216" s="336"/>
      <c r="E216" s="336"/>
      <c r="F216" s="329">
        <v>3</v>
      </c>
      <c r="G216" s="314"/>
      <c r="H216" s="355" t="s">
        <v>1522</v>
      </c>
      <c r="I216" s="355"/>
      <c r="J216" s="355"/>
      <c r="K216" s="369"/>
    </row>
    <row r="217" spans="2:11" ht="15" customHeight="1">
      <c r="B217" s="368"/>
      <c r="C217" s="336"/>
      <c r="D217" s="336"/>
      <c r="E217" s="336"/>
      <c r="F217" s="329">
        <v>4</v>
      </c>
      <c r="G217" s="314"/>
      <c r="H217" s="355" t="s">
        <v>1523</v>
      </c>
      <c r="I217" s="355"/>
      <c r="J217" s="355"/>
      <c r="K217" s="369"/>
    </row>
    <row r="218" spans="2:1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s="1" customFormat="1" ht="12" customHeight="1">
      <c r="B8" s="44"/>
      <c r="D8" s="141" t="s">
        <v>115</v>
      </c>
      <c r="I8" s="143"/>
      <c r="L8" s="44"/>
    </row>
    <row r="9" spans="2:12" s="1" customFormat="1" ht="36.95" customHeight="1">
      <c r="B9" s="44"/>
      <c r="E9" s="144" t="s">
        <v>116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19</v>
      </c>
      <c r="I11" s="145" t="s">
        <v>20</v>
      </c>
      <c r="J11" s="18" t="s">
        <v>19</v>
      </c>
      <c r="L11" s="44"/>
    </row>
    <row r="12" spans="2:12" s="1" customFormat="1" ht="12" customHeight="1">
      <c r="B12" s="44"/>
      <c r="D12" s="141" t="s">
        <v>21</v>
      </c>
      <c r="F12" s="18" t="s">
        <v>117</v>
      </c>
      <c r="I12" s="145" t="s">
        <v>23</v>
      </c>
      <c r="J12" s="146" t="str">
        <f>'Rekapitulace stavby'!AN8</f>
        <v>20. 12. 2018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25</v>
      </c>
      <c r="I14" s="145" t="s">
        <v>26</v>
      </c>
      <c r="J14" s="18" t="s">
        <v>19</v>
      </c>
      <c r="L14" s="44"/>
    </row>
    <row r="15" spans="2:12" s="1" customFormat="1" ht="18" customHeight="1">
      <c r="B15" s="44"/>
      <c r="E15" s="18" t="s">
        <v>27</v>
      </c>
      <c r="I15" s="145" t="s">
        <v>28</v>
      </c>
      <c r="J15" s="18" t="s">
        <v>19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29</v>
      </c>
      <c r="I17" s="14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31</v>
      </c>
      <c r="I20" s="145" t="s">
        <v>26</v>
      </c>
      <c r="J20" s="18" t="s">
        <v>19</v>
      </c>
      <c r="L20" s="44"/>
    </row>
    <row r="21" spans="2:12" s="1" customFormat="1" ht="18" customHeight="1">
      <c r="B21" s="44"/>
      <c r="E21" s="18" t="s">
        <v>32</v>
      </c>
      <c r="I21" s="145" t="s">
        <v>28</v>
      </c>
      <c r="J21" s="18" t="s">
        <v>19</v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34</v>
      </c>
      <c r="I23" s="145" t="s">
        <v>26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28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36</v>
      </c>
      <c r="I26" s="143"/>
      <c r="L26" s="44"/>
    </row>
    <row r="27" spans="2:12" s="7" customFormat="1" ht="16.5" customHeight="1">
      <c r="B27" s="147"/>
      <c r="E27" s="148" t="s">
        <v>19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38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40</v>
      </c>
      <c r="I32" s="154" t="s">
        <v>39</v>
      </c>
      <c r="J32" s="153" t="s">
        <v>41</v>
      </c>
      <c r="L32" s="44"/>
    </row>
    <row r="33" spans="2:12" s="1" customFormat="1" ht="14.4" customHeight="1">
      <c r="B33" s="44"/>
      <c r="D33" s="141" t="s">
        <v>42</v>
      </c>
      <c r="E33" s="141" t="s">
        <v>43</v>
      </c>
      <c r="F33" s="155">
        <f>ROUND((SUM(BE81:BE89)),2)</f>
        <v>0</v>
      </c>
      <c r="I33" s="156">
        <v>0.21</v>
      </c>
      <c r="J33" s="155">
        <f>ROUND(((SUM(BE81:BE89))*I33),2)</f>
        <v>0</v>
      </c>
      <c r="L33" s="44"/>
    </row>
    <row r="34" spans="2:12" s="1" customFormat="1" ht="14.4" customHeight="1">
      <c r="B34" s="44"/>
      <c r="E34" s="141" t="s">
        <v>44</v>
      </c>
      <c r="F34" s="155">
        <f>ROUND((SUM(BF81:BF89)),2)</f>
        <v>0</v>
      </c>
      <c r="I34" s="156">
        <v>0.15</v>
      </c>
      <c r="J34" s="155">
        <f>ROUND(((SUM(BF81:BF89))*I34),2)</f>
        <v>0</v>
      </c>
      <c r="L34" s="44"/>
    </row>
    <row r="35" spans="2:12" s="1" customFormat="1" ht="14.4" customHeight="1" hidden="1">
      <c r="B35" s="44"/>
      <c r="E35" s="141" t="s">
        <v>45</v>
      </c>
      <c r="F35" s="155">
        <f>ROUND((SUM(BG81:BG89)),2)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46</v>
      </c>
      <c r="F36" s="155">
        <f>ROUND((SUM(BH81:BH89)),2)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47</v>
      </c>
      <c r="F37" s="155">
        <f>ROUND((SUM(BI81:BI89)),2)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118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REVITALIZACE SOFIJSKÉHO NÁMĚSTÍ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IO.01 - VENKOVNÍ VODOVOD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PRHA 12 - MOSDŘANY</v>
      </c>
      <c r="G52" s="40"/>
      <c r="H52" s="40"/>
      <c r="I52" s="145" t="s">
        <v>23</v>
      </c>
      <c r="J52" s="68" t="str">
        <f>IF(J12="","",J12)</f>
        <v>20. 12. 2018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38.55" customHeight="1">
      <c r="B54" s="39"/>
      <c r="C54" s="33" t="s">
        <v>25</v>
      </c>
      <c r="D54" s="40"/>
      <c r="E54" s="40"/>
      <c r="F54" s="28" t="str">
        <f>E15</f>
        <v>MĚSTSKÁ ČÁST PRAHA 12,PÍSKOVÁ 830/25,14300 PRAHA 4</v>
      </c>
      <c r="G54" s="40"/>
      <c r="H54" s="40"/>
      <c r="I54" s="145" t="s">
        <v>31</v>
      </c>
      <c r="J54" s="37" t="str">
        <f>E21</f>
        <v>ARCHITEKTURA S.R.O., VIKOVA 1142/15, PRAHA 4- KRČ</v>
      </c>
      <c r="K54" s="40"/>
      <c r="L54" s="44"/>
    </row>
    <row r="55" spans="2:12" s="1" customFormat="1" ht="13.6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5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119</v>
      </c>
      <c r="D57" s="173"/>
      <c r="E57" s="173"/>
      <c r="F57" s="173"/>
      <c r="G57" s="173"/>
      <c r="H57" s="173"/>
      <c r="I57" s="174"/>
      <c r="J57" s="175" t="s">
        <v>120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70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121</v>
      </c>
    </row>
    <row r="60" spans="2:12" s="8" customFormat="1" ht="24.95" customHeight="1">
      <c r="B60" s="177"/>
      <c r="C60" s="178"/>
      <c r="D60" s="179" t="s">
        <v>122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9" customFormat="1" ht="19.9" customHeight="1">
      <c r="B61" s="184"/>
      <c r="C61" s="122"/>
      <c r="D61" s="185" t="s">
        <v>123</v>
      </c>
      <c r="E61" s="186"/>
      <c r="F61" s="186"/>
      <c r="G61" s="186"/>
      <c r="H61" s="186"/>
      <c r="I61" s="187"/>
      <c r="J61" s="188">
        <f>J83</f>
        <v>0</v>
      </c>
      <c r="K61" s="122"/>
      <c r="L61" s="189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124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REVITALIZACE SOFIJSKÉHO NÁMĚSTÍ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115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IO.01 - VENKOVNÍ VODOVOD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21</v>
      </c>
      <c r="D75" s="40"/>
      <c r="E75" s="40"/>
      <c r="F75" s="28" t="str">
        <f>F12</f>
        <v>PRHA 12 - MOSDŘANY</v>
      </c>
      <c r="G75" s="40"/>
      <c r="H75" s="40"/>
      <c r="I75" s="145" t="s">
        <v>23</v>
      </c>
      <c r="J75" s="68" t="str">
        <f>IF(J12="","",J12)</f>
        <v>20. 12. 2018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38.55" customHeight="1">
      <c r="B77" s="39"/>
      <c r="C77" s="33" t="s">
        <v>25</v>
      </c>
      <c r="D77" s="40"/>
      <c r="E77" s="40"/>
      <c r="F77" s="28" t="str">
        <f>E15</f>
        <v>MĚSTSKÁ ČÁST PRAHA 12,PÍSKOVÁ 830/25,14300 PRAHA 4</v>
      </c>
      <c r="G77" s="40"/>
      <c r="H77" s="40"/>
      <c r="I77" s="145" t="s">
        <v>31</v>
      </c>
      <c r="J77" s="37" t="str">
        <f>E21</f>
        <v>ARCHITEKTURA S.R.O., VIKOVA 1142/15, PRAHA 4- KRČ</v>
      </c>
      <c r="K77" s="40"/>
      <c r="L77" s="44"/>
    </row>
    <row r="78" spans="2:12" s="1" customFormat="1" ht="13.65" customHeight="1">
      <c r="B78" s="39"/>
      <c r="C78" s="33" t="s">
        <v>29</v>
      </c>
      <c r="D78" s="40"/>
      <c r="E78" s="40"/>
      <c r="F78" s="28" t="str">
        <f>IF(E18="","",E18)</f>
        <v>Vyplň údaj</v>
      </c>
      <c r="G78" s="40"/>
      <c r="H78" s="40"/>
      <c r="I78" s="145" t="s">
        <v>34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10" customFormat="1" ht="29.25" customHeight="1">
      <c r="B80" s="190"/>
      <c r="C80" s="191" t="s">
        <v>125</v>
      </c>
      <c r="D80" s="192" t="s">
        <v>57</v>
      </c>
      <c r="E80" s="192" t="s">
        <v>53</v>
      </c>
      <c r="F80" s="192" t="s">
        <v>54</v>
      </c>
      <c r="G80" s="192" t="s">
        <v>126</v>
      </c>
      <c r="H80" s="192" t="s">
        <v>127</v>
      </c>
      <c r="I80" s="193" t="s">
        <v>128</v>
      </c>
      <c r="J80" s="194" t="s">
        <v>120</v>
      </c>
      <c r="K80" s="195" t="s">
        <v>129</v>
      </c>
      <c r="L80" s="196"/>
      <c r="M80" s="88" t="s">
        <v>19</v>
      </c>
      <c r="N80" s="89" t="s">
        <v>42</v>
      </c>
      <c r="O80" s="89" t="s">
        <v>130</v>
      </c>
      <c r="P80" s="89" t="s">
        <v>131</v>
      </c>
      <c r="Q80" s="89" t="s">
        <v>132</v>
      </c>
      <c r="R80" s="89" t="s">
        <v>133</v>
      </c>
      <c r="S80" s="89" t="s">
        <v>134</v>
      </c>
      <c r="T80" s="90" t="s">
        <v>135</v>
      </c>
    </row>
    <row r="81" spans="2:63" s="1" customFormat="1" ht="22.8" customHeight="1">
      <c r="B81" s="39"/>
      <c r="C81" s="95" t="s">
        <v>136</v>
      </c>
      <c r="D81" s="40"/>
      <c r="E81" s="40"/>
      <c r="F81" s="40"/>
      <c r="G81" s="40"/>
      <c r="H81" s="40"/>
      <c r="I81" s="143"/>
      <c r="J81" s="197">
        <f>BK81</f>
        <v>0</v>
      </c>
      <c r="K81" s="40"/>
      <c r="L81" s="44"/>
      <c r="M81" s="91"/>
      <c r="N81" s="92"/>
      <c r="O81" s="92"/>
      <c r="P81" s="198">
        <f>P82</f>
        <v>0</v>
      </c>
      <c r="Q81" s="92"/>
      <c r="R81" s="198">
        <f>R82</f>
        <v>0</v>
      </c>
      <c r="S81" s="92"/>
      <c r="T81" s="199">
        <f>T82</f>
        <v>0</v>
      </c>
      <c r="AT81" s="18" t="s">
        <v>71</v>
      </c>
      <c r="AU81" s="18" t="s">
        <v>121</v>
      </c>
      <c r="BK81" s="200">
        <f>BK82</f>
        <v>0</v>
      </c>
    </row>
    <row r="82" spans="2:63" s="11" customFormat="1" ht="25.9" customHeight="1">
      <c r="B82" s="201"/>
      <c r="C82" s="202"/>
      <c r="D82" s="203" t="s">
        <v>71</v>
      </c>
      <c r="E82" s="204" t="s">
        <v>137</v>
      </c>
      <c r="F82" s="204" t="s">
        <v>138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AR82" s="212" t="s">
        <v>80</v>
      </c>
      <c r="AT82" s="213" t="s">
        <v>71</v>
      </c>
      <c r="AU82" s="213" t="s">
        <v>72</v>
      </c>
      <c r="AY82" s="212" t="s">
        <v>139</v>
      </c>
      <c r="BK82" s="214">
        <f>BK83</f>
        <v>0</v>
      </c>
    </row>
    <row r="83" spans="2:63" s="11" customFormat="1" ht="22.8" customHeight="1">
      <c r="B83" s="201"/>
      <c r="C83" s="202"/>
      <c r="D83" s="203" t="s">
        <v>71</v>
      </c>
      <c r="E83" s="215" t="s">
        <v>140</v>
      </c>
      <c r="F83" s="215" t="s">
        <v>141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SUM(P84:P89)</f>
        <v>0</v>
      </c>
      <c r="Q83" s="209"/>
      <c r="R83" s="210">
        <f>SUM(R84:R89)</f>
        <v>0</v>
      </c>
      <c r="S83" s="209"/>
      <c r="T83" s="211">
        <f>SUM(T84:T89)</f>
        <v>0</v>
      </c>
      <c r="AR83" s="212" t="s">
        <v>80</v>
      </c>
      <c r="AT83" s="213" t="s">
        <v>71</v>
      </c>
      <c r="AU83" s="213" t="s">
        <v>80</v>
      </c>
      <c r="AY83" s="212" t="s">
        <v>139</v>
      </c>
      <c r="BK83" s="214">
        <f>SUM(BK84:BK89)</f>
        <v>0</v>
      </c>
    </row>
    <row r="84" spans="2:65" s="1" customFormat="1" ht="16.5" customHeight="1">
      <c r="B84" s="39"/>
      <c r="C84" s="217" t="s">
        <v>80</v>
      </c>
      <c r="D84" s="217" t="s">
        <v>142</v>
      </c>
      <c r="E84" s="218" t="s">
        <v>143</v>
      </c>
      <c r="F84" s="219" t="s">
        <v>144</v>
      </c>
      <c r="G84" s="220" t="s">
        <v>145</v>
      </c>
      <c r="H84" s="221">
        <v>45.5</v>
      </c>
      <c r="I84" s="222"/>
      <c r="J84" s="223">
        <f>ROUND(I84*H84,2)</f>
        <v>0</v>
      </c>
      <c r="K84" s="219" t="s">
        <v>19</v>
      </c>
      <c r="L84" s="44"/>
      <c r="M84" s="224" t="s">
        <v>19</v>
      </c>
      <c r="N84" s="225" t="s">
        <v>43</v>
      </c>
      <c r="O84" s="80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AR84" s="18" t="s">
        <v>146</v>
      </c>
      <c r="AT84" s="18" t="s">
        <v>142</v>
      </c>
      <c r="AU84" s="18" t="s">
        <v>82</v>
      </c>
      <c r="AY84" s="18" t="s">
        <v>139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18" t="s">
        <v>80</v>
      </c>
      <c r="BK84" s="228">
        <f>ROUND(I84*H84,2)</f>
        <v>0</v>
      </c>
      <c r="BL84" s="18" t="s">
        <v>146</v>
      </c>
      <c r="BM84" s="18" t="s">
        <v>147</v>
      </c>
    </row>
    <row r="85" spans="2:47" s="1" customFormat="1" ht="12">
      <c r="B85" s="39"/>
      <c r="C85" s="40"/>
      <c r="D85" s="229" t="s">
        <v>148</v>
      </c>
      <c r="E85" s="40"/>
      <c r="F85" s="230" t="s">
        <v>144</v>
      </c>
      <c r="G85" s="40"/>
      <c r="H85" s="40"/>
      <c r="I85" s="143"/>
      <c r="J85" s="40"/>
      <c r="K85" s="40"/>
      <c r="L85" s="44"/>
      <c r="M85" s="231"/>
      <c r="N85" s="80"/>
      <c r="O85" s="80"/>
      <c r="P85" s="80"/>
      <c r="Q85" s="80"/>
      <c r="R85" s="80"/>
      <c r="S85" s="80"/>
      <c r="T85" s="81"/>
      <c r="AT85" s="18" t="s">
        <v>148</v>
      </c>
      <c r="AU85" s="18" t="s">
        <v>82</v>
      </c>
    </row>
    <row r="86" spans="2:65" s="1" customFormat="1" ht="16.5" customHeight="1">
      <c r="B86" s="39"/>
      <c r="C86" s="217" t="s">
        <v>82</v>
      </c>
      <c r="D86" s="217" t="s">
        <v>142</v>
      </c>
      <c r="E86" s="218" t="s">
        <v>149</v>
      </c>
      <c r="F86" s="219" t="s">
        <v>150</v>
      </c>
      <c r="G86" s="220" t="s">
        <v>145</v>
      </c>
      <c r="H86" s="221">
        <v>7.1</v>
      </c>
      <c r="I86" s="222"/>
      <c r="J86" s="223">
        <f>ROUND(I86*H86,2)</f>
        <v>0</v>
      </c>
      <c r="K86" s="219" t="s">
        <v>19</v>
      </c>
      <c r="L86" s="44"/>
      <c r="M86" s="224" t="s">
        <v>19</v>
      </c>
      <c r="N86" s="225" t="s">
        <v>43</v>
      </c>
      <c r="O86" s="80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8" t="s">
        <v>146</v>
      </c>
      <c r="AT86" s="18" t="s">
        <v>142</v>
      </c>
      <c r="AU86" s="18" t="s">
        <v>82</v>
      </c>
      <c r="AY86" s="18" t="s">
        <v>139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8" t="s">
        <v>80</v>
      </c>
      <c r="BK86" s="228">
        <f>ROUND(I86*H86,2)</f>
        <v>0</v>
      </c>
      <c r="BL86" s="18" t="s">
        <v>146</v>
      </c>
      <c r="BM86" s="18" t="s">
        <v>151</v>
      </c>
    </row>
    <row r="87" spans="2:47" s="1" customFormat="1" ht="12">
      <c r="B87" s="39"/>
      <c r="C87" s="40"/>
      <c r="D87" s="229" t="s">
        <v>148</v>
      </c>
      <c r="E87" s="40"/>
      <c r="F87" s="230" t="s">
        <v>150</v>
      </c>
      <c r="G87" s="40"/>
      <c r="H87" s="40"/>
      <c r="I87" s="143"/>
      <c r="J87" s="40"/>
      <c r="K87" s="40"/>
      <c r="L87" s="44"/>
      <c r="M87" s="231"/>
      <c r="N87" s="80"/>
      <c r="O87" s="80"/>
      <c r="P87" s="80"/>
      <c r="Q87" s="80"/>
      <c r="R87" s="80"/>
      <c r="S87" s="80"/>
      <c r="T87" s="81"/>
      <c r="AT87" s="18" t="s">
        <v>148</v>
      </c>
      <c r="AU87" s="18" t="s">
        <v>82</v>
      </c>
    </row>
    <row r="88" spans="2:65" s="1" customFormat="1" ht="16.5" customHeight="1">
      <c r="B88" s="39"/>
      <c r="C88" s="217" t="s">
        <v>152</v>
      </c>
      <c r="D88" s="217" t="s">
        <v>142</v>
      </c>
      <c r="E88" s="218" t="s">
        <v>153</v>
      </c>
      <c r="F88" s="219" t="s">
        <v>154</v>
      </c>
      <c r="G88" s="220" t="s">
        <v>155</v>
      </c>
      <c r="H88" s="221">
        <v>1</v>
      </c>
      <c r="I88" s="222"/>
      <c r="J88" s="223">
        <f>ROUND(I88*H88,2)</f>
        <v>0</v>
      </c>
      <c r="K88" s="219" t="s">
        <v>19</v>
      </c>
      <c r="L88" s="44"/>
      <c r="M88" s="224" t="s">
        <v>19</v>
      </c>
      <c r="N88" s="225" t="s">
        <v>43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146</v>
      </c>
      <c r="AT88" s="18" t="s">
        <v>142</v>
      </c>
      <c r="AU88" s="18" t="s">
        <v>82</v>
      </c>
      <c r="AY88" s="18" t="s">
        <v>139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80</v>
      </c>
      <c r="BK88" s="228">
        <f>ROUND(I88*H88,2)</f>
        <v>0</v>
      </c>
      <c r="BL88" s="18" t="s">
        <v>146</v>
      </c>
      <c r="BM88" s="18" t="s">
        <v>156</v>
      </c>
    </row>
    <row r="89" spans="2:47" s="1" customFormat="1" ht="12">
      <c r="B89" s="39"/>
      <c r="C89" s="40"/>
      <c r="D89" s="229" t="s">
        <v>148</v>
      </c>
      <c r="E89" s="40"/>
      <c r="F89" s="230" t="s">
        <v>157</v>
      </c>
      <c r="G89" s="40"/>
      <c r="H89" s="40"/>
      <c r="I89" s="143"/>
      <c r="J89" s="40"/>
      <c r="K89" s="40"/>
      <c r="L89" s="44"/>
      <c r="M89" s="232"/>
      <c r="N89" s="233"/>
      <c r="O89" s="233"/>
      <c r="P89" s="233"/>
      <c r="Q89" s="233"/>
      <c r="R89" s="233"/>
      <c r="S89" s="233"/>
      <c r="T89" s="234"/>
      <c r="AT89" s="18" t="s">
        <v>148</v>
      </c>
      <c r="AU89" s="18" t="s">
        <v>82</v>
      </c>
    </row>
    <row r="90" spans="2:12" s="1" customFormat="1" ht="6.95" customHeight="1">
      <c r="B90" s="58"/>
      <c r="C90" s="59"/>
      <c r="D90" s="59"/>
      <c r="E90" s="59"/>
      <c r="F90" s="59"/>
      <c r="G90" s="59"/>
      <c r="H90" s="59"/>
      <c r="I90" s="167"/>
      <c r="J90" s="59"/>
      <c r="K90" s="59"/>
      <c r="L90" s="44"/>
    </row>
  </sheetData>
  <sheetProtection password="CC35" sheet="1" objects="1" scenarios="1" formatColumns="0" formatRows="0" autoFilter="0"/>
  <autoFilter ref="C80:K8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s="1" customFormat="1" ht="12" customHeight="1">
      <c r="B8" s="44"/>
      <c r="D8" s="141" t="s">
        <v>115</v>
      </c>
      <c r="I8" s="143"/>
      <c r="L8" s="44"/>
    </row>
    <row r="9" spans="2:12" s="1" customFormat="1" ht="36.95" customHeight="1">
      <c r="B9" s="44"/>
      <c r="E9" s="144" t="s">
        <v>158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19</v>
      </c>
      <c r="I11" s="145" t="s">
        <v>20</v>
      </c>
      <c r="J11" s="18" t="s">
        <v>19</v>
      </c>
      <c r="L11" s="44"/>
    </row>
    <row r="12" spans="2:12" s="1" customFormat="1" ht="12" customHeight="1">
      <c r="B12" s="44"/>
      <c r="D12" s="141" t="s">
        <v>21</v>
      </c>
      <c r="F12" s="18" t="s">
        <v>117</v>
      </c>
      <c r="I12" s="145" t="s">
        <v>23</v>
      </c>
      <c r="J12" s="146" t="str">
        <f>'Rekapitulace stavby'!AN8</f>
        <v>20. 12. 2018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25</v>
      </c>
      <c r="I14" s="145" t="s">
        <v>26</v>
      </c>
      <c r="J14" s="18" t="s">
        <v>19</v>
      </c>
      <c r="L14" s="44"/>
    </row>
    <row r="15" spans="2:12" s="1" customFormat="1" ht="18" customHeight="1">
      <c r="B15" s="44"/>
      <c r="E15" s="18" t="s">
        <v>27</v>
      </c>
      <c r="I15" s="145" t="s">
        <v>28</v>
      </c>
      <c r="J15" s="18" t="s">
        <v>19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29</v>
      </c>
      <c r="I17" s="14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31</v>
      </c>
      <c r="I20" s="145" t="s">
        <v>26</v>
      </c>
      <c r="J20" s="18" t="s">
        <v>19</v>
      </c>
      <c r="L20" s="44"/>
    </row>
    <row r="21" spans="2:12" s="1" customFormat="1" ht="18" customHeight="1">
      <c r="B21" s="44"/>
      <c r="E21" s="18" t="s">
        <v>32</v>
      </c>
      <c r="I21" s="145" t="s">
        <v>28</v>
      </c>
      <c r="J21" s="18" t="s">
        <v>19</v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34</v>
      </c>
      <c r="I23" s="145" t="s">
        <v>26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28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36</v>
      </c>
      <c r="I26" s="143"/>
      <c r="L26" s="44"/>
    </row>
    <row r="27" spans="2:12" s="7" customFormat="1" ht="16.5" customHeight="1">
      <c r="B27" s="147"/>
      <c r="E27" s="148" t="s">
        <v>19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38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40</v>
      </c>
      <c r="I32" s="154" t="s">
        <v>39</v>
      </c>
      <c r="J32" s="153" t="s">
        <v>41</v>
      </c>
      <c r="L32" s="44"/>
    </row>
    <row r="33" spans="2:12" s="1" customFormat="1" ht="14.4" customHeight="1">
      <c r="B33" s="44"/>
      <c r="D33" s="141" t="s">
        <v>42</v>
      </c>
      <c r="E33" s="141" t="s">
        <v>43</v>
      </c>
      <c r="F33" s="155">
        <f>ROUND((SUM(BE81:BE100)),2)</f>
        <v>0</v>
      </c>
      <c r="I33" s="156">
        <v>0.21</v>
      </c>
      <c r="J33" s="155">
        <f>ROUND(((SUM(BE81:BE100))*I33),2)</f>
        <v>0</v>
      </c>
      <c r="L33" s="44"/>
    </row>
    <row r="34" spans="2:12" s="1" customFormat="1" ht="14.4" customHeight="1">
      <c r="B34" s="44"/>
      <c r="E34" s="141" t="s">
        <v>44</v>
      </c>
      <c r="F34" s="155">
        <f>ROUND((SUM(BF81:BF100)),2)</f>
        <v>0</v>
      </c>
      <c r="I34" s="156">
        <v>0.15</v>
      </c>
      <c r="J34" s="155">
        <f>ROUND(((SUM(BF81:BF100))*I34),2)</f>
        <v>0</v>
      </c>
      <c r="L34" s="44"/>
    </row>
    <row r="35" spans="2:12" s="1" customFormat="1" ht="14.4" customHeight="1" hidden="1">
      <c r="B35" s="44"/>
      <c r="E35" s="141" t="s">
        <v>45</v>
      </c>
      <c r="F35" s="155">
        <f>ROUND((SUM(BG81:BG100)),2)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46</v>
      </c>
      <c r="F36" s="155">
        <f>ROUND((SUM(BH81:BH100)),2)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47</v>
      </c>
      <c r="F37" s="155">
        <f>ROUND((SUM(BI81:BI100)),2)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118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REVITALIZACE SOFIJSKÉHO NÁMĚSTÍ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IO.02 - VENKOVNÍ KANALIZACE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PRHA 12 - MOSDŘANY</v>
      </c>
      <c r="G52" s="40"/>
      <c r="H52" s="40"/>
      <c r="I52" s="145" t="s">
        <v>23</v>
      </c>
      <c r="J52" s="68" t="str">
        <f>IF(J12="","",J12)</f>
        <v>20. 12. 2018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38.55" customHeight="1">
      <c r="B54" s="39"/>
      <c r="C54" s="33" t="s">
        <v>25</v>
      </c>
      <c r="D54" s="40"/>
      <c r="E54" s="40"/>
      <c r="F54" s="28" t="str">
        <f>E15</f>
        <v>MĚSTSKÁ ČÁST PRAHA 12,PÍSKOVÁ 830/25,14300 PRAHA 4</v>
      </c>
      <c r="G54" s="40"/>
      <c r="H54" s="40"/>
      <c r="I54" s="145" t="s">
        <v>31</v>
      </c>
      <c r="J54" s="37" t="str">
        <f>E21</f>
        <v>ARCHITEKTURA S.R.O., VIKOVA 1142/15, PRAHA 4- KRČ</v>
      </c>
      <c r="K54" s="40"/>
      <c r="L54" s="44"/>
    </row>
    <row r="55" spans="2:12" s="1" customFormat="1" ht="13.6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5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119</v>
      </c>
      <c r="D57" s="173"/>
      <c r="E57" s="173"/>
      <c r="F57" s="173"/>
      <c r="G57" s="173"/>
      <c r="H57" s="173"/>
      <c r="I57" s="174"/>
      <c r="J57" s="175" t="s">
        <v>120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70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121</v>
      </c>
    </row>
    <row r="60" spans="2:12" s="8" customFormat="1" ht="24.95" customHeight="1">
      <c r="B60" s="177"/>
      <c r="C60" s="178"/>
      <c r="D60" s="179" t="s">
        <v>122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9" customFormat="1" ht="19.9" customHeight="1">
      <c r="B61" s="184"/>
      <c r="C61" s="122"/>
      <c r="D61" s="185" t="s">
        <v>123</v>
      </c>
      <c r="E61" s="186"/>
      <c r="F61" s="186"/>
      <c r="G61" s="186"/>
      <c r="H61" s="186"/>
      <c r="I61" s="187"/>
      <c r="J61" s="188">
        <f>J83</f>
        <v>0</v>
      </c>
      <c r="K61" s="122"/>
      <c r="L61" s="189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124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REVITALIZACE SOFIJSKÉHO NÁMĚSTÍ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115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IO.02 - VENKOVNÍ KANALIZACE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21</v>
      </c>
      <c r="D75" s="40"/>
      <c r="E75" s="40"/>
      <c r="F75" s="28" t="str">
        <f>F12</f>
        <v>PRHA 12 - MOSDŘANY</v>
      </c>
      <c r="G75" s="40"/>
      <c r="H75" s="40"/>
      <c r="I75" s="145" t="s">
        <v>23</v>
      </c>
      <c r="J75" s="68" t="str">
        <f>IF(J12="","",J12)</f>
        <v>20. 12. 2018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38.55" customHeight="1">
      <c r="B77" s="39"/>
      <c r="C77" s="33" t="s">
        <v>25</v>
      </c>
      <c r="D77" s="40"/>
      <c r="E77" s="40"/>
      <c r="F77" s="28" t="str">
        <f>E15</f>
        <v>MĚSTSKÁ ČÁST PRAHA 12,PÍSKOVÁ 830/25,14300 PRAHA 4</v>
      </c>
      <c r="G77" s="40"/>
      <c r="H77" s="40"/>
      <c r="I77" s="145" t="s">
        <v>31</v>
      </c>
      <c r="J77" s="37" t="str">
        <f>E21</f>
        <v>ARCHITEKTURA S.R.O., VIKOVA 1142/15, PRAHA 4- KRČ</v>
      </c>
      <c r="K77" s="40"/>
      <c r="L77" s="44"/>
    </row>
    <row r="78" spans="2:12" s="1" customFormat="1" ht="13.65" customHeight="1">
      <c r="B78" s="39"/>
      <c r="C78" s="33" t="s">
        <v>29</v>
      </c>
      <c r="D78" s="40"/>
      <c r="E78" s="40"/>
      <c r="F78" s="28" t="str">
        <f>IF(E18="","",E18)</f>
        <v>Vyplň údaj</v>
      </c>
      <c r="G78" s="40"/>
      <c r="H78" s="40"/>
      <c r="I78" s="145" t="s">
        <v>34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10" customFormat="1" ht="29.25" customHeight="1">
      <c r="B80" s="190"/>
      <c r="C80" s="191" t="s">
        <v>125</v>
      </c>
      <c r="D80" s="192" t="s">
        <v>57</v>
      </c>
      <c r="E80" s="192" t="s">
        <v>53</v>
      </c>
      <c r="F80" s="192" t="s">
        <v>54</v>
      </c>
      <c r="G80" s="192" t="s">
        <v>126</v>
      </c>
      <c r="H80" s="192" t="s">
        <v>127</v>
      </c>
      <c r="I80" s="193" t="s">
        <v>128</v>
      </c>
      <c r="J80" s="194" t="s">
        <v>120</v>
      </c>
      <c r="K80" s="195" t="s">
        <v>129</v>
      </c>
      <c r="L80" s="196"/>
      <c r="M80" s="88" t="s">
        <v>19</v>
      </c>
      <c r="N80" s="89" t="s">
        <v>42</v>
      </c>
      <c r="O80" s="89" t="s">
        <v>130</v>
      </c>
      <c r="P80" s="89" t="s">
        <v>131</v>
      </c>
      <c r="Q80" s="89" t="s">
        <v>132</v>
      </c>
      <c r="R80" s="89" t="s">
        <v>133</v>
      </c>
      <c r="S80" s="89" t="s">
        <v>134</v>
      </c>
      <c r="T80" s="90" t="s">
        <v>135</v>
      </c>
    </row>
    <row r="81" spans="2:63" s="1" customFormat="1" ht="22.8" customHeight="1">
      <c r="B81" s="39"/>
      <c r="C81" s="95" t="s">
        <v>136</v>
      </c>
      <c r="D81" s="40"/>
      <c r="E81" s="40"/>
      <c r="F81" s="40"/>
      <c r="G81" s="40"/>
      <c r="H81" s="40"/>
      <c r="I81" s="143"/>
      <c r="J81" s="197">
        <f>BK81</f>
        <v>0</v>
      </c>
      <c r="K81" s="40"/>
      <c r="L81" s="44"/>
      <c r="M81" s="91"/>
      <c r="N81" s="92"/>
      <c r="O81" s="92"/>
      <c r="P81" s="198">
        <f>P82</f>
        <v>0</v>
      </c>
      <c r="Q81" s="92"/>
      <c r="R81" s="198">
        <f>R82</f>
        <v>0</v>
      </c>
      <c r="S81" s="92"/>
      <c r="T81" s="199">
        <f>T82</f>
        <v>0</v>
      </c>
      <c r="AT81" s="18" t="s">
        <v>71</v>
      </c>
      <c r="AU81" s="18" t="s">
        <v>121</v>
      </c>
      <c r="BK81" s="200">
        <f>BK82</f>
        <v>0</v>
      </c>
    </row>
    <row r="82" spans="2:63" s="11" customFormat="1" ht="25.9" customHeight="1">
      <c r="B82" s="201"/>
      <c r="C82" s="202"/>
      <c r="D82" s="203" t="s">
        <v>71</v>
      </c>
      <c r="E82" s="204" t="s">
        <v>137</v>
      </c>
      <c r="F82" s="204" t="s">
        <v>138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AR82" s="212" t="s">
        <v>80</v>
      </c>
      <c r="AT82" s="213" t="s">
        <v>71</v>
      </c>
      <c r="AU82" s="213" t="s">
        <v>72</v>
      </c>
      <c r="AY82" s="212" t="s">
        <v>139</v>
      </c>
      <c r="BK82" s="214">
        <f>BK83</f>
        <v>0</v>
      </c>
    </row>
    <row r="83" spans="2:63" s="11" customFormat="1" ht="22.8" customHeight="1">
      <c r="B83" s="201"/>
      <c r="C83" s="202"/>
      <c r="D83" s="203" t="s">
        <v>71</v>
      </c>
      <c r="E83" s="215" t="s">
        <v>140</v>
      </c>
      <c r="F83" s="215" t="s">
        <v>141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SUM(P84:P100)</f>
        <v>0</v>
      </c>
      <c r="Q83" s="209"/>
      <c r="R83" s="210">
        <f>SUM(R84:R100)</f>
        <v>0</v>
      </c>
      <c r="S83" s="209"/>
      <c r="T83" s="211">
        <f>SUM(T84:T100)</f>
        <v>0</v>
      </c>
      <c r="AR83" s="212" t="s">
        <v>80</v>
      </c>
      <c r="AT83" s="213" t="s">
        <v>71</v>
      </c>
      <c r="AU83" s="213" t="s">
        <v>80</v>
      </c>
      <c r="AY83" s="212" t="s">
        <v>139</v>
      </c>
      <c r="BK83" s="214">
        <f>SUM(BK84:BK100)</f>
        <v>0</v>
      </c>
    </row>
    <row r="84" spans="2:65" s="1" customFormat="1" ht="16.5" customHeight="1">
      <c r="B84" s="39"/>
      <c r="C84" s="217" t="s">
        <v>80</v>
      </c>
      <c r="D84" s="217" t="s">
        <v>142</v>
      </c>
      <c r="E84" s="218" t="s">
        <v>159</v>
      </c>
      <c r="F84" s="219" t="s">
        <v>160</v>
      </c>
      <c r="G84" s="220" t="s">
        <v>145</v>
      </c>
      <c r="H84" s="221">
        <v>6.2</v>
      </c>
      <c r="I84" s="222"/>
      <c r="J84" s="223">
        <f>ROUND(I84*H84,2)</f>
        <v>0</v>
      </c>
      <c r="K84" s="219" t="s">
        <v>19</v>
      </c>
      <c r="L84" s="44"/>
      <c r="M84" s="224" t="s">
        <v>19</v>
      </c>
      <c r="N84" s="225" t="s">
        <v>43</v>
      </c>
      <c r="O84" s="80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AR84" s="18" t="s">
        <v>146</v>
      </c>
      <c r="AT84" s="18" t="s">
        <v>142</v>
      </c>
      <c r="AU84" s="18" t="s">
        <v>82</v>
      </c>
      <c r="AY84" s="18" t="s">
        <v>139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18" t="s">
        <v>80</v>
      </c>
      <c r="BK84" s="228">
        <f>ROUND(I84*H84,2)</f>
        <v>0</v>
      </c>
      <c r="BL84" s="18" t="s">
        <v>146</v>
      </c>
      <c r="BM84" s="18" t="s">
        <v>161</v>
      </c>
    </row>
    <row r="85" spans="2:47" s="1" customFormat="1" ht="12">
      <c r="B85" s="39"/>
      <c r="C85" s="40"/>
      <c r="D85" s="229" t="s">
        <v>148</v>
      </c>
      <c r="E85" s="40"/>
      <c r="F85" s="230" t="s">
        <v>160</v>
      </c>
      <c r="G85" s="40"/>
      <c r="H85" s="40"/>
      <c r="I85" s="143"/>
      <c r="J85" s="40"/>
      <c r="K85" s="40"/>
      <c r="L85" s="44"/>
      <c r="M85" s="231"/>
      <c r="N85" s="80"/>
      <c r="O85" s="80"/>
      <c r="P85" s="80"/>
      <c r="Q85" s="80"/>
      <c r="R85" s="80"/>
      <c r="S85" s="80"/>
      <c r="T85" s="81"/>
      <c r="AT85" s="18" t="s">
        <v>148</v>
      </c>
      <c r="AU85" s="18" t="s">
        <v>82</v>
      </c>
    </row>
    <row r="86" spans="2:65" s="1" customFormat="1" ht="16.5" customHeight="1">
      <c r="B86" s="39"/>
      <c r="C86" s="217" t="s">
        <v>82</v>
      </c>
      <c r="D86" s="217" t="s">
        <v>142</v>
      </c>
      <c r="E86" s="218" t="s">
        <v>162</v>
      </c>
      <c r="F86" s="219" t="s">
        <v>163</v>
      </c>
      <c r="G86" s="220" t="s">
        <v>145</v>
      </c>
      <c r="H86" s="221">
        <v>117.6</v>
      </c>
      <c r="I86" s="222"/>
      <c r="J86" s="223">
        <f>ROUND(I86*H86,2)</f>
        <v>0</v>
      </c>
      <c r="K86" s="219" t="s">
        <v>19</v>
      </c>
      <c r="L86" s="44"/>
      <c r="M86" s="224" t="s">
        <v>19</v>
      </c>
      <c r="N86" s="225" t="s">
        <v>43</v>
      </c>
      <c r="O86" s="80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8" t="s">
        <v>146</v>
      </c>
      <c r="AT86" s="18" t="s">
        <v>142</v>
      </c>
      <c r="AU86" s="18" t="s">
        <v>82</v>
      </c>
      <c r="AY86" s="18" t="s">
        <v>139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8" t="s">
        <v>80</v>
      </c>
      <c r="BK86" s="228">
        <f>ROUND(I86*H86,2)</f>
        <v>0</v>
      </c>
      <c r="BL86" s="18" t="s">
        <v>146</v>
      </c>
      <c r="BM86" s="18" t="s">
        <v>164</v>
      </c>
    </row>
    <row r="87" spans="2:47" s="1" customFormat="1" ht="12">
      <c r="B87" s="39"/>
      <c r="C87" s="40"/>
      <c r="D87" s="229" t="s">
        <v>148</v>
      </c>
      <c r="E87" s="40"/>
      <c r="F87" s="230" t="s">
        <v>163</v>
      </c>
      <c r="G87" s="40"/>
      <c r="H87" s="40"/>
      <c r="I87" s="143"/>
      <c r="J87" s="40"/>
      <c r="K87" s="40"/>
      <c r="L87" s="44"/>
      <c r="M87" s="231"/>
      <c r="N87" s="80"/>
      <c r="O87" s="80"/>
      <c r="P87" s="80"/>
      <c r="Q87" s="80"/>
      <c r="R87" s="80"/>
      <c r="S87" s="80"/>
      <c r="T87" s="81"/>
      <c r="AT87" s="18" t="s">
        <v>148</v>
      </c>
      <c r="AU87" s="18" t="s">
        <v>82</v>
      </c>
    </row>
    <row r="88" spans="2:65" s="1" customFormat="1" ht="16.5" customHeight="1">
      <c r="B88" s="39"/>
      <c r="C88" s="217" t="s">
        <v>152</v>
      </c>
      <c r="D88" s="217" t="s">
        <v>142</v>
      </c>
      <c r="E88" s="218" t="s">
        <v>165</v>
      </c>
      <c r="F88" s="219" t="s">
        <v>166</v>
      </c>
      <c r="G88" s="220" t="s">
        <v>145</v>
      </c>
      <c r="H88" s="221">
        <v>220.6</v>
      </c>
      <c r="I88" s="222"/>
      <c r="J88" s="223">
        <f>ROUND(I88*H88,2)</f>
        <v>0</v>
      </c>
      <c r="K88" s="219" t="s">
        <v>19</v>
      </c>
      <c r="L88" s="44"/>
      <c r="M88" s="224" t="s">
        <v>19</v>
      </c>
      <c r="N88" s="225" t="s">
        <v>43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146</v>
      </c>
      <c r="AT88" s="18" t="s">
        <v>142</v>
      </c>
      <c r="AU88" s="18" t="s">
        <v>82</v>
      </c>
      <c r="AY88" s="18" t="s">
        <v>139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80</v>
      </c>
      <c r="BK88" s="228">
        <f>ROUND(I88*H88,2)</f>
        <v>0</v>
      </c>
      <c r="BL88" s="18" t="s">
        <v>146</v>
      </c>
      <c r="BM88" s="18" t="s">
        <v>167</v>
      </c>
    </row>
    <row r="89" spans="2:47" s="1" customFormat="1" ht="12">
      <c r="B89" s="39"/>
      <c r="C89" s="40"/>
      <c r="D89" s="229" t="s">
        <v>148</v>
      </c>
      <c r="E89" s="40"/>
      <c r="F89" s="230" t="s">
        <v>166</v>
      </c>
      <c r="G89" s="40"/>
      <c r="H89" s="40"/>
      <c r="I89" s="143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148</v>
      </c>
      <c r="AU89" s="18" t="s">
        <v>82</v>
      </c>
    </row>
    <row r="90" spans="2:65" s="1" customFormat="1" ht="16.5" customHeight="1">
      <c r="B90" s="39"/>
      <c r="C90" s="217" t="s">
        <v>146</v>
      </c>
      <c r="D90" s="217" t="s">
        <v>142</v>
      </c>
      <c r="E90" s="218" t="s">
        <v>168</v>
      </c>
      <c r="F90" s="219" t="s">
        <v>169</v>
      </c>
      <c r="G90" s="220" t="s">
        <v>145</v>
      </c>
      <c r="H90" s="221">
        <v>150</v>
      </c>
      <c r="I90" s="222"/>
      <c r="J90" s="223">
        <f>ROUND(I90*H90,2)</f>
        <v>0</v>
      </c>
      <c r="K90" s="219" t="s">
        <v>19</v>
      </c>
      <c r="L90" s="44"/>
      <c r="M90" s="224" t="s">
        <v>19</v>
      </c>
      <c r="N90" s="225" t="s">
        <v>43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146</v>
      </c>
      <c r="AT90" s="18" t="s">
        <v>142</v>
      </c>
      <c r="AU90" s="18" t="s">
        <v>82</v>
      </c>
      <c r="AY90" s="18" t="s">
        <v>139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80</v>
      </c>
      <c r="BK90" s="228">
        <f>ROUND(I90*H90,2)</f>
        <v>0</v>
      </c>
      <c r="BL90" s="18" t="s">
        <v>146</v>
      </c>
      <c r="BM90" s="18" t="s">
        <v>170</v>
      </c>
    </row>
    <row r="91" spans="2:47" s="1" customFormat="1" ht="12">
      <c r="B91" s="39"/>
      <c r="C91" s="40"/>
      <c r="D91" s="229" t="s">
        <v>148</v>
      </c>
      <c r="E91" s="40"/>
      <c r="F91" s="230" t="s">
        <v>169</v>
      </c>
      <c r="G91" s="40"/>
      <c r="H91" s="40"/>
      <c r="I91" s="143"/>
      <c r="J91" s="40"/>
      <c r="K91" s="40"/>
      <c r="L91" s="44"/>
      <c r="M91" s="231"/>
      <c r="N91" s="80"/>
      <c r="O91" s="80"/>
      <c r="P91" s="80"/>
      <c r="Q91" s="80"/>
      <c r="R91" s="80"/>
      <c r="S91" s="80"/>
      <c r="T91" s="81"/>
      <c r="AT91" s="18" t="s">
        <v>148</v>
      </c>
      <c r="AU91" s="18" t="s">
        <v>82</v>
      </c>
    </row>
    <row r="92" spans="2:65" s="1" customFormat="1" ht="16.5" customHeight="1">
      <c r="B92" s="39"/>
      <c r="C92" s="217" t="s">
        <v>171</v>
      </c>
      <c r="D92" s="217" t="s">
        <v>142</v>
      </c>
      <c r="E92" s="218" t="s">
        <v>172</v>
      </c>
      <c r="F92" s="219" t="s">
        <v>173</v>
      </c>
      <c r="G92" s="220" t="s">
        <v>145</v>
      </c>
      <c r="H92" s="221">
        <v>11.3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43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146</v>
      </c>
      <c r="AT92" s="18" t="s">
        <v>142</v>
      </c>
      <c r="AU92" s="18" t="s">
        <v>82</v>
      </c>
      <c r="AY92" s="18" t="s">
        <v>139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80</v>
      </c>
      <c r="BK92" s="228">
        <f>ROUND(I92*H92,2)</f>
        <v>0</v>
      </c>
      <c r="BL92" s="18" t="s">
        <v>146</v>
      </c>
      <c r="BM92" s="18" t="s">
        <v>174</v>
      </c>
    </row>
    <row r="93" spans="2:47" s="1" customFormat="1" ht="12">
      <c r="B93" s="39"/>
      <c r="C93" s="40"/>
      <c r="D93" s="229" t="s">
        <v>148</v>
      </c>
      <c r="E93" s="40"/>
      <c r="F93" s="230" t="s">
        <v>173</v>
      </c>
      <c r="G93" s="40"/>
      <c r="H93" s="40"/>
      <c r="I93" s="143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148</v>
      </c>
      <c r="AU93" s="18" t="s">
        <v>82</v>
      </c>
    </row>
    <row r="94" spans="2:51" s="12" customFormat="1" ht="12">
      <c r="B94" s="235"/>
      <c r="C94" s="236"/>
      <c r="D94" s="229" t="s">
        <v>175</v>
      </c>
      <c r="E94" s="237" t="s">
        <v>19</v>
      </c>
      <c r="F94" s="238" t="s">
        <v>176</v>
      </c>
      <c r="G94" s="236"/>
      <c r="H94" s="239">
        <v>11.3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175</v>
      </c>
      <c r="AU94" s="245" t="s">
        <v>82</v>
      </c>
      <c r="AV94" s="12" t="s">
        <v>82</v>
      </c>
      <c r="AW94" s="12" t="s">
        <v>33</v>
      </c>
      <c r="AX94" s="12" t="s">
        <v>80</v>
      </c>
      <c r="AY94" s="245" t="s">
        <v>139</v>
      </c>
    </row>
    <row r="95" spans="2:65" s="1" customFormat="1" ht="16.5" customHeight="1">
      <c r="B95" s="39"/>
      <c r="C95" s="217" t="s">
        <v>177</v>
      </c>
      <c r="D95" s="217" t="s">
        <v>142</v>
      </c>
      <c r="E95" s="218" t="s">
        <v>178</v>
      </c>
      <c r="F95" s="219" t="s">
        <v>179</v>
      </c>
      <c r="G95" s="220" t="s">
        <v>145</v>
      </c>
      <c r="H95" s="221">
        <v>3.6</v>
      </c>
      <c r="I95" s="222"/>
      <c r="J95" s="223">
        <f>ROUND(I95*H95,2)</f>
        <v>0</v>
      </c>
      <c r="K95" s="219" t="s">
        <v>19</v>
      </c>
      <c r="L95" s="44"/>
      <c r="M95" s="224" t="s">
        <v>19</v>
      </c>
      <c r="N95" s="225" t="s">
        <v>43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146</v>
      </c>
      <c r="AT95" s="18" t="s">
        <v>142</v>
      </c>
      <c r="AU95" s="18" t="s">
        <v>82</v>
      </c>
      <c r="AY95" s="18" t="s">
        <v>139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80</v>
      </c>
      <c r="BK95" s="228">
        <f>ROUND(I95*H95,2)</f>
        <v>0</v>
      </c>
      <c r="BL95" s="18" t="s">
        <v>146</v>
      </c>
      <c r="BM95" s="18" t="s">
        <v>180</v>
      </c>
    </row>
    <row r="96" spans="2:47" s="1" customFormat="1" ht="12">
      <c r="B96" s="39"/>
      <c r="C96" s="40"/>
      <c r="D96" s="229" t="s">
        <v>148</v>
      </c>
      <c r="E96" s="40"/>
      <c r="F96" s="230" t="s">
        <v>179</v>
      </c>
      <c r="G96" s="40"/>
      <c r="H96" s="40"/>
      <c r="I96" s="143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148</v>
      </c>
      <c r="AU96" s="18" t="s">
        <v>82</v>
      </c>
    </row>
    <row r="97" spans="2:51" s="12" customFormat="1" ht="12">
      <c r="B97" s="235"/>
      <c r="C97" s="236"/>
      <c r="D97" s="229" t="s">
        <v>175</v>
      </c>
      <c r="E97" s="237" t="s">
        <v>19</v>
      </c>
      <c r="F97" s="238" t="s">
        <v>181</v>
      </c>
      <c r="G97" s="236"/>
      <c r="H97" s="239">
        <v>3.6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175</v>
      </c>
      <c r="AU97" s="245" t="s">
        <v>82</v>
      </c>
      <c r="AV97" s="12" t="s">
        <v>82</v>
      </c>
      <c r="AW97" s="12" t="s">
        <v>33</v>
      </c>
      <c r="AX97" s="12" t="s">
        <v>80</v>
      </c>
      <c r="AY97" s="245" t="s">
        <v>139</v>
      </c>
    </row>
    <row r="98" spans="2:65" s="1" customFormat="1" ht="16.5" customHeight="1">
      <c r="B98" s="39"/>
      <c r="C98" s="217" t="s">
        <v>182</v>
      </c>
      <c r="D98" s="217" t="s">
        <v>142</v>
      </c>
      <c r="E98" s="218" t="s">
        <v>183</v>
      </c>
      <c r="F98" s="219" t="s">
        <v>184</v>
      </c>
      <c r="G98" s="220" t="s">
        <v>185</v>
      </c>
      <c r="H98" s="221">
        <v>166.9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43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146</v>
      </c>
      <c r="AT98" s="18" t="s">
        <v>142</v>
      </c>
      <c r="AU98" s="18" t="s">
        <v>82</v>
      </c>
      <c r="AY98" s="18" t="s">
        <v>139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80</v>
      </c>
      <c r="BK98" s="228">
        <f>ROUND(I98*H98,2)</f>
        <v>0</v>
      </c>
      <c r="BL98" s="18" t="s">
        <v>146</v>
      </c>
      <c r="BM98" s="18" t="s">
        <v>186</v>
      </c>
    </row>
    <row r="99" spans="2:47" s="1" customFormat="1" ht="12">
      <c r="B99" s="39"/>
      <c r="C99" s="40"/>
      <c r="D99" s="229" t="s">
        <v>148</v>
      </c>
      <c r="E99" s="40"/>
      <c r="F99" s="230" t="s">
        <v>184</v>
      </c>
      <c r="G99" s="40"/>
      <c r="H99" s="40"/>
      <c r="I99" s="143"/>
      <c r="J99" s="40"/>
      <c r="K99" s="40"/>
      <c r="L99" s="44"/>
      <c r="M99" s="231"/>
      <c r="N99" s="80"/>
      <c r="O99" s="80"/>
      <c r="P99" s="80"/>
      <c r="Q99" s="80"/>
      <c r="R99" s="80"/>
      <c r="S99" s="80"/>
      <c r="T99" s="81"/>
      <c r="AT99" s="18" t="s">
        <v>148</v>
      </c>
      <c r="AU99" s="18" t="s">
        <v>82</v>
      </c>
    </row>
    <row r="100" spans="2:51" s="12" customFormat="1" ht="12">
      <c r="B100" s="235"/>
      <c r="C100" s="236"/>
      <c r="D100" s="229" t="s">
        <v>175</v>
      </c>
      <c r="E100" s="237" t="s">
        <v>19</v>
      </c>
      <c r="F100" s="238" t="s">
        <v>187</v>
      </c>
      <c r="G100" s="236"/>
      <c r="H100" s="239">
        <v>166.9</v>
      </c>
      <c r="I100" s="240"/>
      <c r="J100" s="236"/>
      <c r="K100" s="236"/>
      <c r="L100" s="241"/>
      <c r="M100" s="246"/>
      <c r="N100" s="247"/>
      <c r="O100" s="247"/>
      <c r="P100" s="247"/>
      <c r="Q100" s="247"/>
      <c r="R100" s="247"/>
      <c r="S100" s="247"/>
      <c r="T100" s="248"/>
      <c r="AT100" s="245" t="s">
        <v>175</v>
      </c>
      <c r="AU100" s="245" t="s">
        <v>82</v>
      </c>
      <c r="AV100" s="12" t="s">
        <v>82</v>
      </c>
      <c r="AW100" s="12" t="s">
        <v>33</v>
      </c>
      <c r="AX100" s="12" t="s">
        <v>80</v>
      </c>
      <c r="AY100" s="245" t="s">
        <v>139</v>
      </c>
    </row>
    <row r="101" spans="2:12" s="1" customFormat="1" ht="6.95" customHeight="1">
      <c r="B101" s="58"/>
      <c r="C101" s="59"/>
      <c r="D101" s="59"/>
      <c r="E101" s="59"/>
      <c r="F101" s="59"/>
      <c r="G101" s="59"/>
      <c r="H101" s="59"/>
      <c r="I101" s="167"/>
      <c r="J101" s="59"/>
      <c r="K101" s="59"/>
      <c r="L101" s="44"/>
    </row>
  </sheetData>
  <sheetProtection password="CC35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s="1" customFormat="1" ht="12" customHeight="1">
      <c r="B8" s="44"/>
      <c r="D8" s="141" t="s">
        <v>115</v>
      </c>
      <c r="I8" s="143"/>
      <c r="L8" s="44"/>
    </row>
    <row r="9" spans="2:12" s="1" customFormat="1" ht="36.95" customHeight="1">
      <c r="B9" s="44"/>
      <c r="E9" s="144" t="s">
        <v>188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19</v>
      </c>
      <c r="I11" s="145" t="s">
        <v>20</v>
      </c>
      <c r="J11" s="18" t="s">
        <v>19</v>
      </c>
      <c r="L11" s="44"/>
    </row>
    <row r="12" spans="2:12" s="1" customFormat="1" ht="12" customHeight="1">
      <c r="B12" s="44"/>
      <c r="D12" s="141" t="s">
        <v>21</v>
      </c>
      <c r="F12" s="18" t="s">
        <v>117</v>
      </c>
      <c r="I12" s="145" t="s">
        <v>23</v>
      </c>
      <c r="J12" s="146" t="str">
        <f>'Rekapitulace stavby'!AN8</f>
        <v>20. 12. 2018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25</v>
      </c>
      <c r="I14" s="145" t="s">
        <v>26</v>
      </c>
      <c r="J14" s="18" t="s">
        <v>19</v>
      </c>
      <c r="L14" s="44"/>
    </row>
    <row r="15" spans="2:12" s="1" customFormat="1" ht="18" customHeight="1">
      <c r="B15" s="44"/>
      <c r="E15" s="18" t="s">
        <v>27</v>
      </c>
      <c r="I15" s="145" t="s">
        <v>28</v>
      </c>
      <c r="J15" s="18" t="s">
        <v>19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29</v>
      </c>
      <c r="I17" s="14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31</v>
      </c>
      <c r="I20" s="145" t="s">
        <v>26</v>
      </c>
      <c r="J20" s="18" t="s">
        <v>19</v>
      </c>
      <c r="L20" s="44"/>
    </row>
    <row r="21" spans="2:12" s="1" customFormat="1" ht="18" customHeight="1">
      <c r="B21" s="44"/>
      <c r="E21" s="18" t="s">
        <v>32</v>
      </c>
      <c r="I21" s="145" t="s">
        <v>28</v>
      </c>
      <c r="J21" s="18" t="s">
        <v>19</v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34</v>
      </c>
      <c r="I23" s="145" t="s">
        <v>26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28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36</v>
      </c>
      <c r="I26" s="143"/>
      <c r="L26" s="44"/>
    </row>
    <row r="27" spans="2:12" s="7" customFormat="1" ht="16.5" customHeight="1">
      <c r="B27" s="147"/>
      <c r="E27" s="148" t="s">
        <v>19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38</v>
      </c>
      <c r="I30" s="143"/>
      <c r="J30" s="152">
        <f>ROUND(J82,2)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40</v>
      </c>
      <c r="I32" s="154" t="s">
        <v>39</v>
      </c>
      <c r="J32" s="153" t="s">
        <v>41</v>
      </c>
      <c r="L32" s="44"/>
    </row>
    <row r="33" spans="2:12" s="1" customFormat="1" ht="14.4" customHeight="1">
      <c r="B33" s="44"/>
      <c r="D33" s="141" t="s">
        <v>42</v>
      </c>
      <c r="E33" s="141" t="s">
        <v>43</v>
      </c>
      <c r="F33" s="155">
        <f>ROUND((SUM(BE82:BE118)),2)</f>
        <v>0</v>
      </c>
      <c r="I33" s="156">
        <v>0.21</v>
      </c>
      <c r="J33" s="155">
        <f>ROUND(((SUM(BE82:BE118))*I33),2)</f>
        <v>0</v>
      </c>
      <c r="L33" s="44"/>
    </row>
    <row r="34" spans="2:12" s="1" customFormat="1" ht="14.4" customHeight="1">
      <c r="B34" s="44"/>
      <c r="E34" s="141" t="s">
        <v>44</v>
      </c>
      <c r="F34" s="155">
        <f>ROUND((SUM(BF82:BF118)),2)</f>
        <v>0</v>
      </c>
      <c r="I34" s="156">
        <v>0.15</v>
      </c>
      <c r="J34" s="155">
        <f>ROUND(((SUM(BF82:BF118))*I34),2)</f>
        <v>0</v>
      </c>
      <c r="L34" s="44"/>
    </row>
    <row r="35" spans="2:12" s="1" customFormat="1" ht="14.4" customHeight="1" hidden="1">
      <c r="B35" s="44"/>
      <c r="E35" s="141" t="s">
        <v>45</v>
      </c>
      <c r="F35" s="155">
        <f>ROUND((SUM(BG82:BG118)),2)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46</v>
      </c>
      <c r="F36" s="155">
        <f>ROUND((SUM(BH82:BH118)),2)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47</v>
      </c>
      <c r="F37" s="155">
        <f>ROUND((SUM(BI82:BI118)),2)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118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REVITALIZACE SOFIJSKÉHO NÁMĚSTÍ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115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IO.03 - VEŘEJNÉ OSVĚTLENÍ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PRHA 12 - MOSDŘANY</v>
      </c>
      <c r="G52" s="40"/>
      <c r="H52" s="40"/>
      <c r="I52" s="145" t="s">
        <v>23</v>
      </c>
      <c r="J52" s="68" t="str">
        <f>IF(J12="","",J12)</f>
        <v>20. 12. 2018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38.55" customHeight="1">
      <c r="B54" s="39"/>
      <c r="C54" s="33" t="s">
        <v>25</v>
      </c>
      <c r="D54" s="40"/>
      <c r="E54" s="40"/>
      <c r="F54" s="28" t="str">
        <f>E15</f>
        <v>MĚSTSKÁ ČÁST PRAHA 12,PÍSKOVÁ 830/25,14300 PRAHA 4</v>
      </c>
      <c r="G54" s="40"/>
      <c r="H54" s="40"/>
      <c r="I54" s="145" t="s">
        <v>31</v>
      </c>
      <c r="J54" s="37" t="str">
        <f>E21</f>
        <v>ARCHITEKTURA S.R.O., VIKOVA 1142/15, PRAHA 4- KRČ</v>
      </c>
      <c r="K54" s="40"/>
      <c r="L54" s="44"/>
    </row>
    <row r="55" spans="2:12" s="1" customFormat="1" ht="13.6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5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119</v>
      </c>
      <c r="D57" s="173"/>
      <c r="E57" s="173"/>
      <c r="F57" s="173"/>
      <c r="G57" s="173"/>
      <c r="H57" s="173"/>
      <c r="I57" s="174"/>
      <c r="J57" s="175" t="s">
        <v>120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70</v>
      </c>
      <c r="D59" s="40"/>
      <c r="E59" s="40"/>
      <c r="F59" s="40"/>
      <c r="G59" s="40"/>
      <c r="H59" s="40"/>
      <c r="I59" s="143"/>
      <c r="J59" s="98">
        <f>J82</f>
        <v>0</v>
      </c>
      <c r="K59" s="40"/>
      <c r="L59" s="44"/>
      <c r="AU59" s="18" t="s">
        <v>121</v>
      </c>
    </row>
    <row r="60" spans="2:12" s="8" customFormat="1" ht="24.95" customHeight="1">
      <c r="B60" s="177"/>
      <c r="C60" s="178"/>
      <c r="D60" s="179" t="s">
        <v>189</v>
      </c>
      <c r="E60" s="180"/>
      <c r="F60" s="180"/>
      <c r="G60" s="180"/>
      <c r="H60" s="180"/>
      <c r="I60" s="181"/>
      <c r="J60" s="182">
        <f>J83</f>
        <v>0</v>
      </c>
      <c r="K60" s="178"/>
      <c r="L60" s="183"/>
    </row>
    <row r="61" spans="2:12" s="9" customFormat="1" ht="19.9" customHeight="1">
      <c r="B61" s="184"/>
      <c r="C61" s="122"/>
      <c r="D61" s="185" t="s">
        <v>190</v>
      </c>
      <c r="E61" s="186"/>
      <c r="F61" s="186"/>
      <c r="G61" s="186"/>
      <c r="H61" s="186"/>
      <c r="I61" s="187"/>
      <c r="J61" s="188">
        <f>J84</f>
        <v>0</v>
      </c>
      <c r="K61" s="122"/>
      <c r="L61" s="189"/>
    </row>
    <row r="62" spans="2:12" s="9" customFormat="1" ht="19.9" customHeight="1">
      <c r="B62" s="184"/>
      <c r="C62" s="122"/>
      <c r="D62" s="185" t="s">
        <v>191</v>
      </c>
      <c r="E62" s="186"/>
      <c r="F62" s="186"/>
      <c r="G62" s="186"/>
      <c r="H62" s="186"/>
      <c r="I62" s="187"/>
      <c r="J62" s="188">
        <f>J114</f>
        <v>0</v>
      </c>
      <c r="K62" s="122"/>
      <c r="L62" s="189"/>
    </row>
    <row r="63" spans="2:12" s="1" customFormat="1" ht="21.8" customHeight="1">
      <c r="B63" s="39"/>
      <c r="C63" s="40"/>
      <c r="D63" s="40"/>
      <c r="E63" s="40"/>
      <c r="F63" s="40"/>
      <c r="G63" s="40"/>
      <c r="H63" s="40"/>
      <c r="I63" s="143"/>
      <c r="J63" s="40"/>
      <c r="K63" s="40"/>
      <c r="L63" s="44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67"/>
      <c r="J64" s="59"/>
      <c r="K64" s="59"/>
      <c r="L64" s="44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70"/>
      <c r="J68" s="61"/>
      <c r="K68" s="61"/>
      <c r="L68" s="44"/>
    </row>
    <row r="69" spans="2:12" s="1" customFormat="1" ht="24.95" customHeight="1">
      <c r="B69" s="39"/>
      <c r="C69" s="24" t="s">
        <v>124</v>
      </c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6.95" customHeight="1">
      <c r="B70" s="39"/>
      <c r="C70" s="40"/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2" customHeight="1">
      <c r="B71" s="39"/>
      <c r="C71" s="33" t="s">
        <v>16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16.5" customHeight="1">
      <c r="B72" s="39"/>
      <c r="C72" s="40"/>
      <c r="D72" s="40"/>
      <c r="E72" s="171" t="str">
        <f>E7</f>
        <v>REVITALIZACE SOFIJSKÉHO NÁMĚSTÍ</v>
      </c>
      <c r="F72" s="33"/>
      <c r="G72" s="33"/>
      <c r="H72" s="33"/>
      <c r="I72" s="143"/>
      <c r="J72" s="40"/>
      <c r="K72" s="40"/>
      <c r="L72" s="44"/>
    </row>
    <row r="73" spans="2:12" s="1" customFormat="1" ht="12" customHeight="1">
      <c r="B73" s="39"/>
      <c r="C73" s="33" t="s">
        <v>115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65" t="str">
        <f>E9</f>
        <v>IO.03 - VEŘEJNÉ OSVĚTLENÍ</v>
      </c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21</v>
      </c>
      <c r="D76" s="40"/>
      <c r="E76" s="40"/>
      <c r="F76" s="28" t="str">
        <f>F12</f>
        <v>PRHA 12 - MOSDŘANY</v>
      </c>
      <c r="G76" s="40"/>
      <c r="H76" s="40"/>
      <c r="I76" s="145" t="s">
        <v>23</v>
      </c>
      <c r="J76" s="68" t="str">
        <f>IF(J12="","",J12)</f>
        <v>20. 12. 2018</v>
      </c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38.55" customHeight="1">
      <c r="B78" s="39"/>
      <c r="C78" s="33" t="s">
        <v>25</v>
      </c>
      <c r="D78" s="40"/>
      <c r="E78" s="40"/>
      <c r="F78" s="28" t="str">
        <f>E15</f>
        <v>MĚSTSKÁ ČÁST PRAHA 12,PÍSKOVÁ 830/25,14300 PRAHA 4</v>
      </c>
      <c r="G78" s="40"/>
      <c r="H78" s="40"/>
      <c r="I78" s="145" t="s">
        <v>31</v>
      </c>
      <c r="J78" s="37" t="str">
        <f>E21</f>
        <v>ARCHITEKTURA S.R.O., VIKOVA 1142/15, PRAHA 4- KRČ</v>
      </c>
      <c r="K78" s="40"/>
      <c r="L78" s="44"/>
    </row>
    <row r="79" spans="2:12" s="1" customFormat="1" ht="13.65" customHeight="1">
      <c r="B79" s="39"/>
      <c r="C79" s="33" t="s">
        <v>29</v>
      </c>
      <c r="D79" s="40"/>
      <c r="E79" s="40"/>
      <c r="F79" s="28" t="str">
        <f>IF(E18="","",E18)</f>
        <v>Vyplň údaj</v>
      </c>
      <c r="G79" s="40"/>
      <c r="H79" s="40"/>
      <c r="I79" s="145" t="s">
        <v>34</v>
      </c>
      <c r="J79" s="37" t="str">
        <f>E24</f>
        <v xml:space="preserve"> </v>
      </c>
      <c r="K79" s="40"/>
      <c r="L79" s="44"/>
    </row>
    <row r="80" spans="2:12" s="1" customFormat="1" ht="10.3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20" s="10" customFormat="1" ht="29.25" customHeight="1">
      <c r="B81" s="190"/>
      <c r="C81" s="191" t="s">
        <v>125</v>
      </c>
      <c r="D81" s="192" t="s">
        <v>57</v>
      </c>
      <c r="E81" s="192" t="s">
        <v>53</v>
      </c>
      <c r="F81" s="192" t="s">
        <v>54</v>
      </c>
      <c r="G81" s="192" t="s">
        <v>126</v>
      </c>
      <c r="H81" s="192" t="s">
        <v>127</v>
      </c>
      <c r="I81" s="193" t="s">
        <v>128</v>
      </c>
      <c r="J81" s="194" t="s">
        <v>120</v>
      </c>
      <c r="K81" s="195" t="s">
        <v>129</v>
      </c>
      <c r="L81" s="196"/>
      <c r="M81" s="88" t="s">
        <v>19</v>
      </c>
      <c r="N81" s="89" t="s">
        <v>42</v>
      </c>
      <c r="O81" s="89" t="s">
        <v>130</v>
      </c>
      <c r="P81" s="89" t="s">
        <v>131</v>
      </c>
      <c r="Q81" s="89" t="s">
        <v>132</v>
      </c>
      <c r="R81" s="89" t="s">
        <v>133</v>
      </c>
      <c r="S81" s="89" t="s">
        <v>134</v>
      </c>
      <c r="T81" s="90" t="s">
        <v>135</v>
      </c>
    </row>
    <row r="82" spans="2:63" s="1" customFormat="1" ht="22.8" customHeight="1">
      <c r="B82" s="39"/>
      <c r="C82" s="95" t="s">
        <v>136</v>
      </c>
      <c r="D82" s="40"/>
      <c r="E82" s="40"/>
      <c r="F82" s="40"/>
      <c r="G82" s="40"/>
      <c r="H82" s="40"/>
      <c r="I82" s="143"/>
      <c r="J82" s="197">
        <f>BK82</f>
        <v>0</v>
      </c>
      <c r="K82" s="40"/>
      <c r="L82" s="44"/>
      <c r="M82" s="91"/>
      <c r="N82" s="92"/>
      <c r="O82" s="92"/>
      <c r="P82" s="198">
        <f>P83</f>
        <v>0</v>
      </c>
      <c r="Q82" s="92"/>
      <c r="R82" s="198">
        <f>R83</f>
        <v>0.8673090000000001</v>
      </c>
      <c r="S82" s="92"/>
      <c r="T82" s="199">
        <f>T83</f>
        <v>0</v>
      </c>
      <c r="AT82" s="18" t="s">
        <v>71</v>
      </c>
      <c r="AU82" s="18" t="s">
        <v>121</v>
      </c>
      <c r="BK82" s="200">
        <f>BK83</f>
        <v>0</v>
      </c>
    </row>
    <row r="83" spans="2:63" s="11" customFormat="1" ht="25.9" customHeight="1">
      <c r="B83" s="201"/>
      <c r="C83" s="202"/>
      <c r="D83" s="203" t="s">
        <v>71</v>
      </c>
      <c r="E83" s="204" t="s">
        <v>145</v>
      </c>
      <c r="F83" s="204" t="s">
        <v>192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P84+P114</f>
        <v>0</v>
      </c>
      <c r="Q83" s="209"/>
      <c r="R83" s="210">
        <f>R84+R114</f>
        <v>0.8673090000000001</v>
      </c>
      <c r="S83" s="209"/>
      <c r="T83" s="211">
        <f>T84+T114</f>
        <v>0</v>
      </c>
      <c r="AR83" s="212" t="s">
        <v>152</v>
      </c>
      <c r="AT83" s="213" t="s">
        <v>71</v>
      </c>
      <c r="AU83" s="213" t="s">
        <v>72</v>
      </c>
      <c r="AY83" s="212" t="s">
        <v>139</v>
      </c>
      <c r="BK83" s="214">
        <f>BK84+BK114</f>
        <v>0</v>
      </c>
    </row>
    <row r="84" spans="2:63" s="11" customFormat="1" ht="22.8" customHeight="1">
      <c r="B84" s="201"/>
      <c r="C84" s="202"/>
      <c r="D84" s="203" t="s">
        <v>71</v>
      </c>
      <c r="E84" s="215" t="s">
        <v>193</v>
      </c>
      <c r="F84" s="215" t="s">
        <v>194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SUM(P85:P113)</f>
        <v>0</v>
      </c>
      <c r="Q84" s="209"/>
      <c r="R84" s="210">
        <f>SUM(R85:R113)</f>
        <v>0.8673090000000001</v>
      </c>
      <c r="S84" s="209"/>
      <c r="T84" s="211">
        <f>SUM(T85:T113)</f>
        <v>0</v>
      </c>
      <c r="AR84" s="212" t="s">
        <v>152</v>
      </c>
      <c r="AT84" s="213" t="s">
        <v>71</v>
      </c>
      <c r="AU84" s="213" t="s">
        <v>80</v>
      </c>
      <c r="AY84" s="212" t="s">
        <v>139</v>
      </c>
      <c r="BK84" s="214">
        <f>SUM(BK85:BK113)</f>
        <v>0</v>
      </c>
    </row>
    <row r="85" spans="2:65" s="1" customFormat="1" ht="16.5" customHeight="1">
      <c r="B85" s="39"/>
      <c r="C85" s="217" t="s">
        <v>80</v>
      </c>
      <c r="D85" s="217" t="s">
        <v>142</v>
      </c>
      <c r="E85" s="218" t="s">
        <v>195</v>
      </c>
      <c r="F85" s="219" t="s">
        <v>196</v>
      </c>
      <c r="G85" s="220" t="s">
        <v>197</v>
      </c>
      <c r="H85" s="221">
        <v>160</v>
      </c>
      <c r="I85" s="222"/>
      <c r="J85" s="223">
        <f>ROUND(I85*H85,2)</f>
        <v>0</v>
      </c>
      <c r="K85" s="219" t="s">
        <v>198</v>
      </c>
      <c r="L85" s="44"/>
      <c r="M85" s="224" t="s">
        <v>19</v>
      </c>
      <c r="N85" s="225" t="s">
        <v>43</v>
      </c>
      <c r="O85" s="80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18" t="s">
        <v>199</v>
      </c>
      <c r="AT85" s="18" t="s">
        <v>142</v>
      </c>
      <c r="AU85" s="18" t="s">
        <v>82</v>
      </c>
      <c r="AY85" s="18" t="s">
        <v>139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8" t="s">
        <v>80</v>
      </c>
      <c r="BK85" s="228">
        <f>ROUND(I85*H85,2)</f>
        <v>0</v>
      </c>
      <c r="BL85" s="18" t="s">
        <v>199</v>
      </c>
      <c r="BM85" s="18" t="s">
        <v>200</v>
      </c>
    </row>
    <row r="86" spans="2:47" s="1" customFormat="1" ht="12">
      <c r="B86" s="39"/>
      <c r="C86" s="40"/>
      <c r="D86" s="229" t="s">
        <v>148</v>
      </c>
      <c r="E86" s="40"/>
      <c r="F86" s="230" t="s">
        <v>196</v>
      </c>
      <c r="G86" s="40"/>
      <c r="H86" s="40"/>
      <c r="I86" s="143"/>
      <c r="J86" s="40"/>
      <c r="K86" s="40"/>
      <c r="L86" s="44"/>
      <c r="M86" s="231"/>
      <c r="N86" s="80"/>
      <c r="O86" s="80"/>
      <c r="P86" s="80"/>
      <c r="Q86" s="80"/>
      <c r="R86" s="80"/>
      <c r="S86" s="80"/>
      <c r="T86" s="81"/>
      <c r="AT86" s="18" t="s">
        <v>148</v>
      </c>
      <c r="AU86" s="18" t="s">
        <v>82</v>
      </c>
    </row>
    <row r="87" spans="2:65" s="1" customFormat="1" ht="22.5" customHeight="1">
      <c r="B87" s="39"/>
      <c r="C87" s="217" t="s">
        <v>82</v>
      </c>
      <c r="D87" s="217" t="s">
        <v>142</v>
      </c>
      <c r="E87" s="218" t="s">
        <v>201</v>
      </c>
      <c r="F87" s="219" t="s">
        <v>202</v>
      </c>
      <c r="G87" s="220" t="s">
        <v>197</v>
      </c>
      <c r="H87" s="221">
        <v>8</v>
      </c>
      <c r="I87" s="222"/>
      <c r="J87" s="223">
        <f>ROUND(I87*H87,2)</f>
        <v>0</v>
      </c>
      <c r="K87" s="219" t="s">
        <v>198</v>
      </c>
      <c r="L87" s="44"/>
      <c r="M87" s="224" t="s">
        <v>19</v>
      </c>
      <c r="N87" s="225" t="s">
        <v>43</v>
      </c>
      <c r="O87" s="80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18" t="s">
        <v>199</v>
      </c>
      <c r="AT87" s="18" t="s">
        <v>142</v>
      </c>
      <c r="AU87" s="18" t="s">
        <v>82</v>
      </c>
      <c r="AY87" s="18" t="s">
        <v>139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8" t="s">
        <v>80</v>
      </c>
      <c r="BK87" s="228">
        <f>ROUND(I87*H87,2)</f>
        <v>0</v>
      </c>
      <c r="BL87" s="18" t="s">
        <v>199</v>
      </c>
      <c r="BM87" s="18" t="s">
        <v>203</v>
      </c>
    </row>
    <row r="88" spans="2:47" s="1" customFormat="1" ht="12">
      <c r="B88" s="39"/>
      <c r="C88" s="40"/>
      <c r="D88" s="229" t="s">
        <v>148</v>
      </c>
      <c r="E88" s="40"/>
      <c r="F88" s="230" t="s">
        <v>202</v>
      </c>
      <c r="G88" s="40"/>
      <c r="H88" s="40"/>
      <c r="I88" s="143"/>
      <c r="J88" s="40"/>
      <c r="K88" s="40"/>
      <c r="L88" s="44"/>
      <c r="M88" s="231"/>
      <c r="N88" s="80"/>
      <c r="O88" s="80"/>
      <c r="P88" s="80"/>
      <c r="Q88" s="80"/>
      <c r="R88" s="80"/>
      <c r="S88" s="80"/>
      <c r="T88" s="81"/>
      <c r="AT88" s="18" t="s">
        <v>148</v>
      </c>
      <c r="AU88" s="18" t="s">
        <v>82</v>
      </c>
    </row>
    <row r="89" spans="2:65" s="1" customFormat="1" ht="16.5" customHeight="1">
      <c r="B89" s="39"/>
      <c r="C89" s="249" t="s">
        <v>152</v>
      </c>
      <c r="D89" s="249" t="s">
        <v>145</v>
      </c>
      <c r="E89" s="250" t="s">
        <v>204</v>
      </c>
      <c r="F89" s="251" t="s">
        <v>205</v>
      </c>
      <c r="G89" s="252" t="s">
        <v>197</v>
      </c>
      <c r="H89" s="253">
        <v>7</v>
      </c>
      <c r="I89" s="254"/>
      <c r="J89" s="255">
        <f>ROUND(I89*H89,2)</f>
        <v>0</v>
      </c>
      <c r="K89" s="251" t="s">
        <v>198</v>
      </c>
      <c r="L89" s="256"/>
      <c r="M89" s="257" t="s">
        <v>19</v>
      </c>
      <c r="N89" s="258" t="s">
        <v>43</v>
      </c>
      <c r="O89" s="80"/>
      <c r="P89" s="226">
        <f>O89*H89</f>
        <v>0</v>
      </c>
      <c r="Q89" s="226">
        <v>0.0081</v>
      </c>
      <c r="R89" s="226">
        <f>Q89*H89</f>
        <v>0.0567</v>
      </c>
      <c r="S89" s="226">
        <v>0</v>
      </c>
      <c r="T89" s="227">
        <f>S89*H89</f>
        <v>0</v>
      </c>
      <c r="AR89" s="18" t="s">
        <v>206</v>
      </c>
      <c r="AT89" s="18" t="s">
        <v>145</v>
      </c>
      <c r="AU89" s="18" t="s">
        <v>82</v>
      </c>
      <c r="AY89" s="18" t="s">
        <v>139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80</v>
      </c>
      <c r="BK89" s="228">
        <f>ROUND(I89*H89,2)</f>
        <v>0</v>
      </c>
      <c r="BL89" s="18" t="s">
        <v>206</v>
      </c>
      <c r="BM89" s="18" t="s">
        <v>207</v>
      </c>
    </row>
    <row r="90" spans="2:47" s="1" customFormat="1" ht="12">
      <c r="B90" s="39"/>
      <c r="C90" s="40"/>
      <c r="D90" s="229" t="s">
        <v>148</v>
      </c>
      <c r="E90" s="40"/>
      <c r="F90" s="230" t="s">
        <v>205</v>
      </c>
      <c r="G90" s="40"/>
      <c r="H90" s="40"/>
      <c r="I90" s="143"/>
      <c r="J90" s="40"/>
      <c r="K90" s="40"/>
      <c r="L90" s="44"/>
      <c r="M90" s="231"/>
      <c r="N90" s="80"/>
      <c r="O90" s="80"/>
      <c r="P90" s="80"/>
      <c r="Q90" s="80"/>
      <c r="R90" s="80"/>
      <c r="S90" s="80"/>
      <c r="T90" s="81"/>
      <c r="AT90" s="18" t="s">
        <v>148</v>
      </c>
      <c r="AU90" s="18" t="s">
        <v>82</v>
      </c>
    </row>
    <row r="91" spans="2:65" s="1" customFormat="1" ht="16.5" customHeight="1">
      <c r="B91" s="39"/>
      <c r="C91" s="217" t="s">
        <v>146</v>
      </c>
      <c r="D91" s="217" t="s">
        <v>142</v>
      </c>
      <c r="E91" s="218" t="s">
        <v>208</v>
      </c>
      <c r="F91" s="219" t="s">
        <v>209</v>
      </c>
      <c r="G91" s="220" t="s">
        <v>197</v>
      </c>
      <c r="H91" s="221">
        <v>9</v>
      </c>
      <c r="I91" s="222"/>
      <c r="J91" s="223">
        <f>ROUND(I91*H91,2)</f>
        <v>0</v>
      </c>
      <c r="K91" s="219" t="s">
        <v>198</v>
      </c>
      <c r="L91" s="44"/>
      <c r="M91" s="224" t="s">
        <v>19</v>
      </c>
      <c r="N91" s="225" t="s">
        <v>43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199</v>
      </c>
      <c r="AT91" s="18" t="s">
        <v>142</v>
      </c>
      <c r="AU91" s="18" t="s">
        <v>82</v>
      </c>
      <c r="AY91" s="18" t="s">
        <v>139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80</v>
      </c>
      <c r="BK91" s="228">
        <f>ROUND(I91*H91,2)</f>
        <v>0</v>
      </c>
      <c r="BL91" s="18" t="s">
        <v>199</v>
      </c>
      <c r="BM91" s="18" t="s">
        <v>210</v>
      </c>
    </row>
    <row r="92" spans="2:47" s="1" customFormat="1" ht="12">
      <c r="B92" s="39"/>
      <c r="C92" s="40"/>
      <c r="D92" s="229" t="s">
        <v>148</v>
      </c>
      <c r="E92" s="40"/>
      <c r="F92" s="230" t="s">
        <v>209</v>
      </c>
      <c r="G92" s="40"/>
      <c r="H92" s="40"/>
      <c r="I92" s="143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148</v>
      </c>
      <c r="AU92" s="18" t="s">
        <v>82</v>
      </c>
    </row>
    <row r="93" spans="2:65" s="1" customFormat="1" ht="16.5" customHeight="1">
      <c r="B93" s="39"/>
      <c r="C93" s="249" t="s">
        <v>171</v>
      </c>
      <c r="D93" s="249" t="s">
        <v>145</v>
      </c>
      <c r="E93" s="250" t="s">
        <v>211</v>
      </c>
      <c r="F93" s="251" t="s">
        <v>212</v>
      </c>
      <c r="G93" s="252" t="s">
        <v>197</v>
      </c>
      <c r="H93" s="253">
        <v>9</v>
      </c>
      <c r="I93" s="254"/>
      <c r="J93" s="255">
        <f>ROUND(I93*H93,2)</f>
        <v>0</v>
      </c>
      <c r="K93" s="251" t="s">
        <v>198</v>
      </c>
      <c r="L93" s="256"/>
      <c r="M93" s="257" t="s">
        <v>19</v>
      </c>
      <c r="N93" s="258" t="s">
        <v>43</v>
      </c>
      <c r="O93" s="80"/>
      <c r="P93" s="226">
        <f>O93*H93</f>
        <v>0</v>
      </c>
      <c r="Q93" s="226">
        <v>0.062</v>
      </c>
      <c r="R93" s="226">
        <f>Q93*H93</f>
        <v>0.558</v>
      </c>
      <c r="S93" s="226">
        <v>0</v>
      </c>
      <c r="T93" s="227">
        <f>S93*H93</f>
        <v>0</v>
      </c>
      <c r="AR93" s="18" t="s">
        <v>206</v>
      </c>
      <c r="AT93" s="18" t="s">
        <v>145</v>
      </c>
      <c r="AU93" s="18" t="s">
        <v>82</v>
      </c>
      <c r="AY93" s="18" t="s">
        <v>139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80</v>
      </c>
      <c r="BK93" s="228">
        <f>ROUND(I93*H93,2)</f>
        <v>0</v>
      </c>
      <c r="BL93" s="18" t="s">
        <v>206</v>
      </c>
      <c r="BM93" s="18" t="s">
        <v>213</v>
      </c>
    </row>
    <row r="94" spans="2:47" s="1" customFormat="1" ht="12">
      <c r="B94" s="39"/>
      <c r="C94" s="40"/>
      <c r="D94" s="229" t="s">
        <v>148</v>
      </c>
      <c r="E94" s="40"/>
      <c r="F94" s="230" t="s">
        <v>214</v>
      </c>
      <c r="G94" s="40"/>
      <c r="H94" s="40"/>
      <c r="I94" s="143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148</v>
      </c>
      <c r="AU94" s="18" t="s">
        <v>82</v>
      </c>
    </row>
    <row r="95" spans="2:65" s="1" customFormat="1" ht="16.5" customHeight="1">
      <c r="B95" s="39"/>
      <c r="C95" s="217" t="s">
        <v>177</v>
      </c>
      <c r="D95" s="217" t="s">
        <v>142</v>
      </c>
      <c r="E95" s="218" t="s">
        <v>215</v>
      </c>
      <c r="F95" s="219" t="s">
        <v>216</v>
      </c>
      <c r="G95" s="220" t="s">
        <v>197</v>
      </c>
      <c r="H95" s="221">
        <v>9</v>
      </c>
      <c r="I95" s="222"/>
      <c r="J95" s="223">
        <f>ROUND(I95*H95,2)</f>
        <v>0</v>
      </c>
      <c r="K95" s="219" t="s">
        <v>198</v>
      </c>
      <c r="L95" s="44"/>
      <c r="M95" s="224" t="s">
        <v>19</v>
      </c>
      <c r="N95" s="225" t="s">
        <v>43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199</v>
      </c>
      <c r="AT95" s="18" t="s">
        <v>142</v>
      </c>
      <c r="AU95" s="18" t="s">
        <v>82</v>
      </c>
      <c r="AY95" s="18" t="s">
        <v>139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80</v>
      </c>
      <c r="BK95" s="228">
        <f>ROUND(I95*H95,2)</f>
        <v>0</v>
      </c>
      <c r="BL95" s="18" t="s">
        <v>199</v>
      </c>
      <c r="BM95" s="18" t="s">
        <v>217</v>
      </c>
    </row>
    <row r="96" spans="2:47" s="1" customFormat="1" ht="12">
      <c r="B96" s="39"/>
      <c r="C96" s="40"/>
      <c r="D96" s="229" t="s">
        <v>148</v>
      </c>
      <c r="E96" s="40"/>
      <c r="F96" s="230" t="s">
        <v>216</v>
      </c>
      <c r="G96" s="40"/>
      <c r="H96" s="40"/>
      <c r="I96" s="143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148</v>
      </c>
      <c r="AU96" s="18" t="s">
        <v>82</v>
      </c>
    </row>
    <row r="97" spans="2:65" s="1" customFormat="1" ht="16.5" customHeight="1">
      <c r="B97" s="39"/>
      <c r="C97" s="217" t="s">
        <v>182</v>
      </c>
      <c r="D97" s="217" t="s">
        <v>142</v>
      </c>
      <c r="E97" s="218" t="s">
        <v>218</v>
      </c>
      <c r="F97" s="219" t="s">
        <v>219</v>
      </c>
      <c r="G97" s="220" t="s">
        <v>220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43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199</v>
      </c>
      <c r="AT97" s="18" t="s">
        <v>142</v>
      </c>
      <c r="AU97" s="18" t="s">
        <v>82</v>
      </c>
      <c r="AY97" s="18" t="s">
        <v>139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80</v>
      </c>
      <c r="BK97" s="228">
        <f>ROUND(I97*H97,2)</f>
        <v>0</v>
      </c>
      <c r="BL97" s="18" t="s">
        <v>199</v>
      </c>
      <c r="BM97" s="18" t="s">
        <v>221</v>
      </c>
    </row>
    <row r="98" spans="2:47" s="1" customFormat="1" ht="12">
      <c r="B98" s="39"/>
      <c r="C98" s="40"/>
      <c r="D98" s="229" t="s">
        <v>148</v>
      </c>
      <c r="E98" s="40"/>
      <c r="F98" s="230" t="s">
        <v>219</v>
      </c>
      <c r="G98" s="40"/>
      <c r="H98" s="40"/>
      <c r="I98" s="143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148</v>
      </c>
      <c r="AU98" s="18" t="s">
        <v>82</v>
      </c>
    </row>
    <row r="99" spans="2:65" s="1" customFormat="1" ht="16.5" customHeight="1">
      <c r="B99" s="39"/>
      <c r="C99" s="217" t="s">
        <v>140</v>
      </c>
      <c r="D99" s="217" t="s">
        <v>142</v>
      </c>
      <c r="E99" s="218" t="s">
        <v>222</v>
      </c>
      <c r="F99" s="219" t="s">
        <v>223</v>
      </c>
      <c r="G99" s="220" t="s">
        <v>220</v>
      </c>
      <c r="H99" s="221">
        <v>1</v>
      </c>
      <c r="I99" s="222"/>
      <c r="J99" s="223">
        <f>ROUND(I99*H99,2)</f>
        <v>0</v>
      </c>
      <c r="K99" s="219" t="s">
        <v>19</v>
      </c>
      <c r="L99" s="44"/>
      <c r="M99" s="224" t="s">
        <v>19</v>
      </c>
      <c r="N99" s="225" t="s">
        <v>43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199</v>
      </c>
      <c r="AT99" s="18" t="s">
        <v>142</v>
      </c>
      <c r="AU99" s="18" t="s">
        <v>82</v>
      </c>
      <c r="AY99" s="18" t="s">
        <v>139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80</v>
      </c>
      <c r="BK99" s="228">
        <f>ROUND(I99*H99,2)</f>
        <v>0</v>
      </c>
      <c r="BL99" s="18" t="s">
        <v>199</v>
      </c>
      <c r="BM99" s="18" t="s">
        <v>224</v>
      </c>
    </row>
    <row r="100" spans="2:47" s="1" customFormat="1" ht="12">
      <c r="B100" s="39"/>
      <c r="C100" s="40"/>
      <c r="D100" s="229" t="s">
        <v>148</v>
      </c>
      <c r="E100" s="40"/>
      <c r="F100" s="230" t="s">
        <v>225</v>
      </c>
      <c r="G100" s="40"/>
      <c r="H100" s="40"/>
      <c r="I100" s="143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148</v>
      </c>
      <c r="AU100" s="18" t="s">
        <v>82</v>
      </c>
    </row>
    <row r="101" spans="2:65" s="1" customFormat="1" ht="22.5" customHeight="1">
      <c r="B101" s="39"/>
      <c r="C101" s="217" t="s">
        <v>226</v>
      </c>
      <c r="D101" s="217" t="s">
        <v>142</v>
      </c>
      <c r="E101" s="218" t="s">
        <v>227</v>
      </c>
      <c r="F101" s="219" t="s">
        <v>228</v>
      </c>
      <c r="G101" s="220" t="s">
        <v>229</v>
      </c>
      <c r="H101" s="221">
        <v>523</v>
      </c>
      <c r="I101" s="222"/>
      <c r="J101" s="223">
        <f>ROUND(I101*H101,2)</f>
        <v>0</v>
      </c>
      <c r="K101" s="219" t="s">
        <v>198</v>
      </c>
      <c r="L101" s="44"/>
      <c r="M101" s="224" t="s">
        <v>19</v>
      </c>
      <c r="N101" s="225" t="s">
        <v>43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199</v>
      </c>
      <c r="AT101" s="18" t="s">
        <v>142</v>
      </c>
      <c r="AU101" s="18" t="s">
        <v>82</v>
      </c>
      <c r="AY101" s="18" t="s">
        <v>139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80</v>
      </c>
      <c r="BK101" s="228">
        <f>ROUND(I101*H101,2)</f>
        <v>0</v>
      </c>
      <c r="BL101" s="18" t="s">
        <v>199</v>
      </c>
      <c r="BM101" s="18" t="s">
        <v>230</v>
      </c>
    </row>
    <row r="102" spans="2:47" s="1" customFormat="1" ht="12">
      <c r="B102" s="39"/>
      <c r="C102" s="40"/>
      <c r="D102" s="229" t="s">
        <v>148</v>
      </c>
      <c r="E102" s="40"/>
      <c r="F102" s="230" t="s">
        <v>228</v>
      </c>
      <c r="G102" s="40"/>
      <c r="H102" s="40"/>
      <c r="I102" s="143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148</v>
      </c>
      <c r="AU102" s="18" t="s">
        <v>82</v>
      </c>
    </row>
    <row r="103" spans="2:65" s="1" customFormat="1" ht="16.5" customHeight="1">
      <c r="B103" s="39"/>
      <c r="C103" s="249" t="s">
        <v>231</v>
      </c>
      <c r="D103" s="249" t="s">
        <v>145</v>
      </c>
      <c r="E103" s="250" t="s">
        <v>232</v>
      </c>
      <c r="F103" s="251" t="s">
        <v>233</v>
      </c>
      <c r="G103" s="252" t="s">
        <v>229</v>
      </c>
      <c r="H103" s="253">
        <v>601.45</v>
      </c>
      <c r="I103" s="254"/>
      <c r="J103" s="255">
        <f>ROUND(I103*H103,2)</f>
        <v>0</v>
      </c>
      <c r="K103" s="251" t="s">
        <v>198</v>
      </c>
      <c r="L103" s="256"/>
      <c r="M103" s="257" t="s">
        <v>19</v>
      </c>
      <c r="N103" s="258" t="s">
        <v>43</v>
      </c>
      <c r="O103" s="80"/>
      <c r="P103" s="226">
        <f>O103*H103</f>
        <v>0</v>
      </c>
      <c r="Q103" s="226">
        <v>0.00042</v>
      </c>
      <c r="R103" s="226">
        <f>Q103*H103</f>
        <v>0.25260900000000003</v>
      </c>
      <c r="S103" s="226">
        <v>0</v>
      </c>
      <c r="T103" s="227">
        <f>S103*H103</f>
        <v>0</v>
      </c>
      <c r="AR103" s="18" t="s">
        <v>206</v>
      </c>
      <c r="AT103" s="18" t="s">
        <v>145</v>
      </c>
      <c r="AU103" s="18" t="s">
        <v>82</v>
      </c>
      <c r="AY103" s="18" t="s">
        <v>139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80</v>
      </c>
      <c r="BK103" s="228">
        <f>ROUND(I103*H103,2)</f>
        <v>0</v>
      </c>
      <c r="BL103" s="18" t="s">
        <v>206</v>
      </c>
      <c r="BM103" s="18" t="s">
        <v>234</v>
      </c>
    </row>
    <row r="104" spans="2:47" s="1" customFormat="1" ht="12">
      <c r="B104" s="39"/>
      <c r="C104" s="40"/>
      <c r="D104" s="229" t="s">
        <v>148</v>
      </c>
      <c r="E104" s="40"/>
      <c r="F104" s="230" t="s">
        <v>233</v>
      </c>
      <c r="G104" s="40"/>
      <c r="H104" s="40"/>
      <c r="I104" s="143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148</v>
      </c>
      <c r="AU104" s="18" t="s">
        <v>82</v>
      </c>
    </row>
    <row r="105" spans="2:51" s="12" customFormat="1" ht="12">
      <c r="B105" s="235"/>
      <c r="C105" s="236"/>
      <c r="D105" s="229" t="s">
        <v>175</v>
      </c>
      <c r="E105" s="237" t="s">
        <v>19</v>
      </c>
      <c r="F105" s="238" t="s">
        <v>235</v>
      </c>
      <c r="G105" s="236"/>
      <c r="H105" s="239">
        <v>601.45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175</v>
      </c>
      <c r="AU105" s="245" t="s">
        <v>82</v>
      </c>
      <c r="AV105" s="12" t="s">
        <v>82</v>
      </c>
      <c r="AW105" s="12" t="s">
        <v>33</v>
      </c>
      <c r="AX105" s="12" t="s">
        <v>80</v>
      </c>
      <c r="AY105" s="245" t="s">
        <v>139</v>
      </c>
    </row>
    <row r="106" spans="2:65" s="1" customFormat="1" ht="22.5" customHeight="1">
      <c r="B106" s="39"/>
      <c r="C106" s="217" t="s">
        <v>236</v>
      </c>
      <c r="D106" s="217" t="s">
        <v>142</v>
      </c>
      <c r="E106" s="218" t="s">
        <v>237</v>
      </c>
      <c r="F106" s="219" t="s">
        <v>238</v>
      </c>
      <c r="G106" s="220" t="s">
        <v>220</v>
      </c>
      <c r="H106" s="221">
        <v>2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43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199</v>
      </c>
      <c r="AT106" s="18" t="s">
        <v>142</v>
      </c>
      <c r="AU106" s="18" t="s">
        <v>82</v>
      </c>
      <c r="AY106" s="18" t="s">
        <v>139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80</v>
      </c>
      <c r="BK106" s="228">
        <f>ROUND(I106*H106,2)</f>
        <v>0</v>
      </c>
      <c r="BL106" s="18" t="s">
        <v>199</v>
      </c>
      <c r="BM106" s="18" t="s">
        <v>239</v>
      </c>
    </row>
    <row r="107" spans="2:47" s="1" customFormat="1" ht="12">
      <c r="B107" s="39"/>
      <c r="C107" s="40"/>
      <c r="D107" s="229" t="s">
        <v>148</v>
      </c>
      <c r="E107" s="40"/>
      <c r="F107" s="230" t="s">
        <v>240</v>
      </c>
      <c r="G107" s="40"/>
      <c r="H107" s="40"/>
      <c r="I107" s="143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148</v>
      </c>
      <c r="AU107" s="18" t="s">
        <v>82</v>
      </c>
    </row>
    <row r="108" spans="2:65" s="1" customFormat="1" ht="22.5" customHeight="1">
      <c r="B108" s="39"/>
      <c r="C108" s="217" t="s">
        <v>241</v>
      </c>
      <c r="D108" s="217" t="s">
        <v>142</v>
      </c>
      <c r="E108" s="218" t="s">
        <v>242</v>
      </c>
      <c r="F108" s="219" t="s">
        <v>243</v>
      </c>
      <c r="G108" s="220" t="s">
        <v>220</v>
      </c>
      <c r="H108" s="221">
        <v>27</v>
      </c>
      <c r="I108" s="222"/>
      <c r="J108" s="223">
        <f>ROUND(I108*H108,2)</f>
        <v>0</v>
      </c>
      <c r="K108" s="219" t="s">
        <v>19</v>
      </c>
      <c r="L108" s="44"/>
      <c r="M108" s="224" t="s">
        <v>19</v>
      </c>
      <c r="N108" s="225" t="s">
        <v>43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199</v>
      </c>
      <c r="AT108" s="18" t="s">
        <v>142</v>
      </c>
      <c r="AU108" s="18" t="s">
        <v>82</v>
      </c>
      <c r="AY108" s="18" t="s">
        <v>139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80</v>
      </c>
      <c r="BK108" s="228">
        <f>ROUND(I108*H108,2)</f>
        <v>0</v>
      </c>
      <c r="BL108" s="18" t="s">
        <v>199</v>
      </c>
      <c r="BM108" s="18" t="s">
        <v>244</v>
      </c>
    </row>
    <row r="109" spans="2:47" s="1" customFormat="1" ht="12">
      <c r="B109" s="39"/>
      <c r="C109" s="40"/>
      <c r="D109" s="229" t="s">
        <v>148</v>
      </c>
      <c r="E109" s="40"/>
      <c r="F109" s="230" t="s">
        <v>243</v>
      </c>
      <c r="G109" s="40"/>
      <c r="H109" s="40"/>
      <c r="I109" s="143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148</v>
      </c>
      <c r="AU109" s="18" t="s">
        <v>82</v>
      </c>
    </row>
    <row r="110" spans="2:65" s="1" customFormat="1" ht="22.5" customHeight="1">
      <c r="B110" s="39"/>
      <c r="C110" s="217" t="s">
        <v>245</v>
      </c>
      <c r="D110" s="217" t="s">
        <v>142</v>
      </c>
      <c r="E110" s="218" t="s">
        <v>246</v>
      </c>
      <c r="F110" s="219" t="s">
        <v>247</v>
      </c>
      <c r="G110" s="220" t="s">
        <v>220</v>
      </c>
      <c r="H110" s="221">
        <v>11</v>
      </c>
      <c r="I110" s="222"/>
      <c r="J110" s="223">
        <f>ROUND(I110*H110,2)</f>
        <v>0</v>
      </c>
      <c r="K110" s="219" t="s">
        <v>19</v>
      </c>
      <c r="L110" s="44"/>
      <c r="M110" s="224" t="s">
        <v>19</v>
      </c>
      <c r="N110" s="225" t="s">
        <v>43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199</v>
      </c>
      <c r="AT110" s="18" t="s">
        <v>142</v>
      </c>
      <c r="AU110" s="18" t="s">
        <v>82</v>
      </c>
      <c r="AY110" s="18" t="s">
        <v>139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80</v>
      </c>
      <c r="BK110" s="228">
        <f>ROUND(I110*H110,2)</f>
        <v>0</v>
      </c>
      <c r="BL110" s="18" t="s">
        <v>199</v>
      </c>
      <c r="BM110" s="18" t="s">
        <v>248</v>
      </c>
    </row>
    <row r="111" spans="2:47" s="1" customFormat="1" ht="12">
      <c r="B111" s="39"/>
      <c r="C111" s="40"/>
      <c r="D111" s="229" t="s">
        <v>148</v>
      </c>
      <c r="E111" s="40"/>
      <c r="F111" s="230" t="s">
        <v>247</v>
      </c>
      <c r="G111" s="40"/>
      <c r="H111" s="40"/>
      <c r="I111" s="143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148</v>
      </c>
      <c r="AU111" s="18" t="s">
        <v>82</v>
      </c>
    </row>
    <row r="112" spans="2:65" s="1" customFormat="1" ht="16.5" customHeight="1">
      <c r="B112" s="39"/>
      <c r="C112" s="217" t="s">
        <v>249</v>
      </c>
      <c r="D112" s="217" t="s">
        <v>142</v>
      </c>
      <c r="E112" s="218" t="s">
        <v>250</v>
      </c>
      <c r="F112" s="219" t="s">
        <v>251</v>
      </c>
      <c r="G112" s="220" t="s">
        <v>252</v>
      </c>
      <c r="H112" s="221">
        <v>22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43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199</v>
      </c>
      <c r="AT112" s="18" t="s">
        <v>142</v>
      </c>
      <c r="AU112" s="18" t="s">
        <v>82</v>
      </c>
      <c r="AY112" s="18" t="s">
        <v>139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80</v>
      </c>
      <c r="BK112" s="228">
        <f>ROUND(I112*H112,2)</f>
        <v>0</v>
      </c>
      <c r="BL112" s="18" t="s">
        <v>199</v>
      </c>
      <c r="BM112" s="18" t="s">
        <v>253</v>
      </c>
    </row>
    <row r="113" spans="2:47" s="1" customFormat="1" ht="12">
      <c r="B113" s="39"/>
      <c r="C113" s="40"/>
      <c r="D113" s="229" t="s">
        <v>148</v>
      </c>
      <c r="E113" s="40"/>
      <c r="F113" s="230" t="s">
        <v>251</v>
      </c>
      <c r="G113" s="40"/>
      <c r="H113" s="40"/>
      <c r="I113" s="143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148</v>
      </c>
      <c r="AU113" s="18" t="s">
        <v>82</v>
      </c>
    </row>
    <row r="114" spans="2:63" s="11" customFormat="1" ht="22.8" customHeight="1">
      <c r="B114" s="201"/>
      <c r="C114" s="202"/>
      <c r="D114" s="203" t="s">
        <v>71</v>
      </c>
      <c r="E114" s="215" t="s">
        <v>254</v>
      </c>
      <c r="F114" s="215" t="s">
        <v>255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SUM(P115:P118)</f>
        <v>0</v>
      </c>
      <c r="Q114" s="209"/>
      <c r="R114" s="210">
        <f>SUM(R115:R118)</f>
        <v>0</v>
      </c>
      <c r="S114" s="209"/>
      <c r="T114" s="211">
        <f>SUM(T115:T118)</f>
        <v>0</v>
      </c>
      <c r="AR114" s="212" t="s">
        <v>152</v>
      </c>
      <c r="AT114" s="213" t="s">
        <v>71</v>
      </c>
      <c r="AU114" s="213" t="s">
        <v>80</v>
      </c>
      <c r="AY114" s="212" t="s">
        <v>139</v>
      </c>
      <c r="BK114" s="214">
        <f>SUM(BK115:BK118)</f>
        <v>0</v>
      </c>
    </row>
    <row r="115" spans="2:65" s="1" customFormat="1" ht="22.5" customHeight="1">
      <c r="B115" s="39"/>
      <c r="C115" s="217" t="s">
        <v>8</v>
      </c>
      <c r="D115" s="217" t="s">
        <v>142</v>
      </c>
      <c r="E115" s="218" t="s">
        <v>256</v>
      </c>
      <c r="F115" s="219" t="s">
        <v>257</v>
      </c>
      <c r="G115" s="220" t="s">
        <v>258</v>
      </c>
      <c r="H115" s="221">
        <v>203</v>
      </c>
      <c r="I115" s="222"/>
      <c r="J115" s="223">
        <f>ROUND(I115*H115,2)</f>
        <v>0</v>
      </c>
      <c r="K115" s="219" t="s">
        <v>198</v>
      </c>
      <c r="L115" s="44"/>
      <c r="M115" s="224" t="s">
        <v>19</v>
      </c>
      <c r="N115" s="225" t="s">
        <v>43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199</v>
      </c>
      <c r="AT115" s="18" t="s">
        <v>142</v>
      </c>
      <c r="AU115" s="18" t="s">
        <v>82</v>
      </c>
      <c r="AY115" s="18" t="s">
        <v>139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80</v>
      </c>
      <c r="BK115" s="228">
        <f>ROUND(I115*H115,2)</f>
        <v>0</v>
      </c>
      <c r="BL115" s="18" t="s">
        <v>199</v>
      </c>
      <c r="BM115" s="18" t="s">
        <v>259</v>
      </c>
    </row>
    <row r="116" spans="2:47" s="1" customFormat="1" ht="12">
      <c r="B116" s="39"/>
      <c r="C116" s="40"/>
      <c r="D116" s="229" t="s">
        <v>148</v>
      </c>
      <c r="E116" s="40"/>
      <c r="F116" s="230" t="s">
        <v>257</v>
      </c>
      <c r="G116" s="40"/>
      <c r="H116" s="40"/>
      <c r="I116" s="143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148</v>
      </c>
      <c r="AU116" s="18" t="s">
        <v>82</v>
      </c>
    </row>
    <row r="117" spans="2:65" s="1" customFormat="1" ht="16.5" customHeight="1">
      <c r="B117" s="39"/>
      <c r="C117" s="217" t="s">
        <v>260</v>
      </c>
      <c r="D117" s="217" t="s">
        <v>142</v>
      </c>
      <c r="E117" s="218" t="s">
        <v>261</v>
      </c>
      <c r="F117" s="219" t="s">
        <v>262</v>
      </c>
      <c r="G117" s="220" t="s">
        <v>229</v>
      </c>
      <c r="H117" s="221">
        <v>629</v>
      </c>
      <c r="I117" s="222"/>
      <c r="J117" s="223">
        <f>ROUND(I117*H117,2)</f>
        <v>0</v>
      </c>
      <c r="K117" s="219" t="s">
        <v>198</v>
      </c>
      <c r="L117" s="44"/>
      <c r="M117" s="224" t="s">
        <v>19</v>
      </c>
      <c r="N117" s="225" t="s">
        <v>43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199</v>
      </c>
      <c r="AT117" s="18" t="s">
        <v>142</v>
      </c>
      <c r="AU117" s="18" t="s">
        <v>82</v>
      </c>
      <c r="AY117" s="18" t="s">
        <v>139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80</v>
      </c>
      <c r="BK117" s="228">
        <f>ROUND(I117*H117,2)</f>
        <v>0</v>
      </c>
      <c r="BL117" s="18" t="s">
        <v>199</v>
      </c>
      <c r="BM117" s="18" t="s">
        <v>263</v>
      </c>
    </row>
    <row r="118" spans="2:47" s="1" customFormat="1" ht="12">
      <c r="B118" s="39"/>
      <c r="C118" s="40"/>
      <c r="D118" s="229" t="s">
        <v>148</v>
      </c>
      <c r="E118" s="40"/>
      <c r="F118" s="230" t="s">
        <v>262</v>
      </c>
      <c r="G118" s="40"/>
      <c r="H118" s="40"/>
      <c r="I118" s="143"/>
      <c r="J118" s="40"/>
      <c r="K118" s="40"/>
      <c r="L118" s="44"/>
      <c r="M118" s="232"/>
      <c r="N118" s="233"/>
      <c r="O118" s="233"/>
      <c r="P118" s="233"/>
      <c r="Q118" s="233"/>
      <c r="R118" s="233"/>
      <c r="S118" s="233"/>
      <c r="T118" s="234"/>
      <c r="AT118" s="18" t="s">
        <v>148</v>
      </c>
      <c r="AU118" s="18" t="s">
        <v>82</v>
      </c>
    </row>
    <row r="119" spans="2:12" s="1" customFormat="1" ht="6.95" customHeight="1">
      <c r="B119" s="58"/>
      <c r="C119" s="59"/>
      <c r="D119" s="59"/>
      <c r="E119" s="59"/>
      <c r="F119" s="59"/>
      <c r="G119" s="59"/>
      <c r="H119" s="59"/>
      <c r="I119" s="167"/>
      <c r="J119" s="59"/>
      <c r="K119" s="59"/>
      <c r="L119" s="44"/>
    </row>
  </sheetData>
  <sheetProtection password="CC35" sheet="1" objects="1" scenarios="1" formatColumns="0" formatRows="0" autoFilter="0"/>
  <autoFilter ref="C81:K11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ht="12" customHeight="1">
      <c r="B8" s="21"/>
      <c r="D8" s="141" t="s">
        <v>115</v>
      </c>
      <c r="L8" s="21"/>
    </row>
    <row r="9" spans="2:12" s="1" customFormat="1" ht="16.5" customHeight="1">
      <c r="B9" s="44"/>
      <c r="E9" s="142" t="s">
        <v>264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265</v>
      </c>
      <c r="I10" s="143"/>
      <c r="L10" s="44"/>
    </row>
    <row r="11" spans="2:12" s="1" customFormat="1" ht="36.95" customHeight="1">
      <c r="B11" s="44"/>
      <c r="E11" s="144" t="s">
        <v>266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117</v>
      </c>
      <c r="I14" s="145" t="s">
        <v>23</v>
      </c>
      <c r="J14" s="146" t="str">
        <f>'Rekapitulace stavby'!AN8</f>
        <v>20. 12. 2018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5" t="s">
        <v>28</v>
      </c>
      <c r="J17" s="18" t="s">
        <v>19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34</v>
      </c>
      <c r="I25" s="145" t="s">
        <v>26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28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6.5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ROUND(J89,2)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ROUND((SUM(BE89:BE146)),2)</f>
        <v>0</v>
      </c>
      <c r="I35" s="156">
        <v>0.21</v>
      </c>
      <c r="J35" s="155">
        <f>ROUND(((SUM(BE89:BE146))*I35),2)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ROUND((SUM(BF89:BF146)),2)</f>
        <v>0</v>
      </c>
      <c r="I36" s="156">
        <v>0.15</v>
      </c>
      <c r="J36" s="155">
        <f>ROUND(((SUM(BF89:BF146))*I36),2)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ROUND((SUM(BG89:BG146)),2)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ROUND((SUM(BH89:BH146)),2)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ROUND((SUM(BI89:BI146)),2)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118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REVITALIZACE SOFIJSKÉHO NÁMĚSTÍ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115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264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265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SO.01A - POVRCHY BOURÁNÍ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PRHA 12 - MOSDŘANY</v>
      </c>
      <c r="G56" s="40"/>
      <c r="H56" s="40"/>
      <c r="I56" s="145" t="s">
        <v>23</v>
      </c>
      <c r="J56" s="68" t="str">
        <f>IF(J14="","",J14)</f>
        <v>20. 12. 2018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8.55" customHeight="1">
      <c r="B58" s="39"/>
      <c r="C58" s="33" t="s">
        <v>25</v>
      </c>
      <c r="D58" s="40"/>
      <c r="E58" s="40"/>
      <c r="F58" s="28" t="str">
        <f>E17</f>
        <v>MĚSTSKÁ ČÁST PRAHA 12,PÍSKOVÁ 830/25,14300 PRAHA 4</v>
      </c>
      <c r="G58" s="40"/>
      <c r="H58" s="40"/>
      <c r="I58" s="145" t="s">
        <v>31</v>
      </c>
      <c r="J58" s="37" t="str">
        <f>E23</f>
        <v>ARCHITEKTURA S.R.O., VIKOVA 1142/15, PRAHA 4- KRČ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34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119</v>
      </c>
      <c r="D61" s="173"/>
      <c r="E61" s="173"/>
      <c r="F61" s="173"/>
      <c r="G61" s="173"/>
      <c r="H61" s="173"/>
      <c r="I61" s="174"/>
      <c r="J61" s="175" t="s">
        <v>120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J89</f>
        <v>0</v>
      </c>
      <c r="K63" s="40"/>
      <c r="L63" s="44"/>
      <c r="AU63" s="18" t="s">
        <v>121</v>
      </c>
    </row>
    <row r="64" spans="2:12" s="8" customFormat="1" ht="24.95" customHeight="1">
      <c r="B64" s="177"/>
      <c r="C64" s="178"/>
      <c r="D64" s="179" t="s">
        <v>122</v>
      </c>
      <c r="E64" s="180"/>
      <c r="F64" s="180"/>
      <c r="G64" s="180"/>
      <c r="H64" s="180"/>
      <c r="I64" s="181"/>
      <c r="J64" s="182">
        <f>J90</f>
        <v>0</v>
      </c>
      <c r="K64" s="178"/>
      <c r="L64" s="183"/>
    </row>
    <row r="65" spans="2:12" s="9" customFormat="1" ht="19.9" customHeight="1">
      <c r="B65" s="184"/>
      <c r="C65" s="122"/>
      <c r="D65" s="185" t="s">
        <v>267</v>
      </c>
      <c r="E65" s="186"/>
      <c r="F65" s="186"/>
      <c r="G65" s="186"/>
      <c r="H65" s="186"/>
      <c r="I65" s="187"/>
      <c r="J65" s="188">
        <f>J91</f>
        <v>0</v>
      </c>
      <c r="K65" s="122"/>
      <c r="L65" s="189"/>
    </row>
    <row r="66" spans="2:12" s="9" customFormat="1" ht="19.9" customHeight="1">
      <c r="B66" s="184"/>
      <c r="C66" s="122"/>
      <c r="D66" s="185" t="s">
        <v>268</v>
      </c>
      <c r="E66" s="186"/>
      <c r="F66" s="186"/>
      <c r="G66" s="186"/>
      <c r="H66" s="186"/>
      <c r="I66" s="187"/>
      <c r="J66" s="188">
        <f>J110</f>
        <v>0</v>
      </c>
      <c r="K66" s="122"/>
      <c r="L66" s="189"/>
    </row>
    <row r="67" spans="2:12" s="9" customFormat="1" ht="19.9" customHeight="1">
      <c r="B67" s="184"/>
      <c r="C67" s="122"/>
      <c r="D67" s="185" t="s">
        <v>269</v>
      </c>
      <c r="E67" s="186"/>
      <c r="F67" s="186"/>
      <c r="G67" s="186"/>
      <c r="H67" s="186"/>
      <c r="I67" s="187"/>
      <c r="J67" s="188">
        <f>J137</f>
        <v>0</v>
      </c>
      <c r="K67" s="122"/>
      <c r="L67" s="189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124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REVITALIZACE SOFIJSKÉHO NÁMĚSTÍ</v>
      </c>
      <c r="F77" s="33"/>
      <c r="G77" s="33"/>
      <c r="H77" s="33"/>
      <c r="I77" s="143"/>
      <c r="J77" s="40"/>
      <c r="K77" s="40"/>
      <c r="L77" s="44"/>
    </row>
    <row r="78" spans="2:12" ht="12" customHeight="1">
      <c r="B78" s="22"/>
      <c r="C78" s="33" t="s">
        <v>115</v>
      </c>
      <c r="D78" s="23"/>
      <c r="E78" s="23"/>
      <c r="F78" s="23"/>
      <c r="G78" s="23"/>
      <c r="H78" s="23"/>
      <c r="I78" s="136"/>
      <c r="J78" s="23"/>
      <c r="K78" s="23"/>
      <c r="L78" s="21"/>
    </row>
    <row r="79" spans="2:12" s="1" customFormat="1" ht="16.5" customHeight="1">
      <c r="B79" s="39"/>
      <c r="C79" s="40"/>
      <c r="D79" s="40"/>
      <c r="E79" s="171" t="s">
        <v>264</v>
      </c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265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6.5" customHeight="1">
      <c r="B81" s="39"/>
      <c r="C81" s="40"/>
      <c r="D81" s="40"/>
      <c r="E81" s="65" t="str">
        <f>E11</f>
        <v>SO.01A - POVRCHY BOURÁNÍ</v>
      </c>
      <c r="F81" s="40"/>
      <c r="G81" s="40"/>
      <c r="H81" s="40"/>
      <c r="I81" s="143"/>
      <c r="J81" s="40"/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2" customHeight="1">
      <c r="B83" s="39"/>
      <c r="C83" s="33" t="s">
        <v>21</v>
      </c>
      <c r="D83" s="40"/>
      <c r="E83" s="40"/>
      <c r="F83" s="28" t="str">
        <f>F14</f>
        <v>PRHA 12 - MOSDŘANY</v>
      </c>
      <c r="G83" s="40"/>
      <c r="H83" s="40"/>
      <c r="I83" s="145" t="s">
        <v>23</v>
      </c>
      <c r="J83" s="68" t="str">
        <f>IF(J14="","",J14)</f>
        <v>20. 12. 2018</v>
      </c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38.55" customHeight="1">
      <c r="B85" s="39"/>
      <c r="C85" s="33" t="s">
        <v>25</v>
      </c>
      <c r="D85" s="40"/>
      <c r="E85" s="40"/>
      <c r="F85" s="28" t="str">
        <f>E17</f>
        <v>MĚSTSKÁ ČÁST PRAHA 12,PÍSKOVÁ 830/25,14300 PRAHA 4</v>
      </c>
      <c r="G85" s="40"/>
      <c r="H85" s="40"/>
      <c r="I85" s="145" t="s">
        <v>31</v>
      </c>
      <c r="J85" s="37" t="str">
        <f>E23</f>
        <v>ARCHITEKTURA S.R.O., VIKOVA 1142/15, PRAHA 4- KRČ</v>
      </c>
      <c r="K85" s="40"/>
      <c r="L85" s="44"/>
    </row>
    <row r="86" spans="2:12" s="1" customFormat="1" ht="13.65" customHeight="1">
      <c r="B86" s="39"/>
      <c r="C86" s="33" t="s">
        <v>29</v>
      </c>
      <c r="D86" s="40"/>
      <c r="E86" s="40"/>
      <c r="F86" s="28" t="str">
        <f>IF(E20="","",E20)</f>
        <v>Vyplň údaj</v>
      </c>
      <c r="G86" s="40"/>
      <c r="H86" s="40"/>
      <c r="I86" s="145" t="s">
        <v>34</v>
      </c>
      <c r="J86" s="37" t="str">
        <f>E26</f>
        <v xml:space="preserve"> </v>
      </c>
      <c r="K86" s="40"/>
      <c r="L86" s="44"/>
    </row>
    <row r="87" spans="2:12" s="1" customFormat="1" ht="10.3" customHeight="1">
      <c r="B87" s="39"/>
      <c r="C87" s="40"/>
      <c r="D87" s="40"/>
      <c r="E87" s="40"/>
      <c r="F87" s="40"/>
      <c r="G87" s="40"/>
      <c r="H87" s="40"/>
      <c r="I87" s="143"/>
      <c r="J87" s="40"/>
      <c r="K87" s="40"/>
      <c r="L87" s="44"/>
    </row>
    <row r="88" spans="2:20" s="10" customFormat="1" ht="29.25" customHeight="1">
      <c r="B88" s="190"/>
      <c r="C88" s="191" t="s">
        <v>125</v>
      </c>
      <c r="D88" s="192" t="s">
        <v>57</v>
      </c>
      <c r="E88" s="192" t="s">
        <v>53</v>
      </c>
      <c r="F88" s="192" t="s">
        <v>54</v>
      </c>
      <c r="G88" s="192" t="s">
        <v>126</v>
      </c>
      <c r="H88" s="192" t="s">
        <v>127</v>
      </c>
      <c r="I88" s="193" t="s">
        <v>128</v>
      </c>
      <c r="J88" s="194" t="s">
        <v>120</v>
      </c>
      <c r="K88" s="195" t="s">
        <v>129</v>
      </c>
      <c r="L88" s="196"/>
      <c r="M88" s="88" t="s">
        <v>19</v>
      </c>
      <c r="N88" s="89" t="s">
        <v>42</v>
      </c>
      <c r="O88" s="89" t="s">
        <v>130</v>
      </c>
      <c r="P88" s="89" t="s">
        <v>131</v>
      </c>
      <c r="Q88" s="89" t="s">
        <v>132</v>
      </c>
      <c r="R88" s="89" t="s">
        <v>133</v>
      </c>
      <c r="S88" s="89" t="s">
        <v>134</v>
      </c>
      <c r="T88" s="90" t="s">
        <v>135</v>
      </c>
    </row>
    <row r="89" spans="2:63" s="1" customFormat="1" ht="22.8" customHeight="1">
      <c r="B89" s="39"/>
      <c r="C89" s="95" t="s">
        <v>136</v>
      </c>
      <c r="D89" s="40"/>
      <c r="E89" s="40"/>
      <c r="F89" s="40"/>
      <c r="G89" s="40"/>
      <c r="H89" s="40"/>
      <c r="I89" s="143"/>
      <c r="J89" s="197">
        <f>BK89</f>
        <v>0</v>
      </c>
      <c r="K89" s="40"/>
      <c r="L89" s="44"/>
      <c r="M89" s="91"/>
      <c r="N89" s="92"/>
      <c r="O89" s="92"/>
      <c r="P89" s="198">
        <f>P90</f>
        <v>0</v>
      </c>
      <c r="Q89" s="92"/>
      <c r="R89" s="198">
        <f>R90</f>
        <v>0</v>
      </c>
      <c r="S89" s="92"/>
      <c r="T89" s="199">
        <f>T90</f>
        <v>3170.534</v>
      </c>
      <c r="AT89" s="18" t="s">
        <v>71</v>
      </c>
      <c r="AU89" s="18" t="s">
        <v>121</v>
      </c>
      <c r="BK89" s="200">
        <f>BK90</f>
        <v>0</v>
      </c>
    </row>
    <row r="90" spans="2:63" s="11" customFormat="1" ht="25.9" customHeight="1">
      <c r="B90" s="201"/>
      <c r="C90" s="202"/>
      <c r="D90" s="203" t="s">
        <v>71</v>
      </c>
      <c r="E90" s="204" t="s">
        <v>137</v>
      </c>
      <c r="F90" s="204" t="s">
        <v>138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P91+P110+P137</f>
        <v>0</v>
      </c>
      <c r="Q90" s="209"/>
      <c r="R90" s="210">
        <f>R91+R110+R137</f>
        <v>0</v>
      </c>
      <c r="S90" s="209"/>
      <c r="T90" s="211">
        <f>T91+T110+T137</f>
        <v>3170.534</v>
      </c>
      <c r="AR90" s="212" t="s">
        <v>80</v>
      </c>
      <c r="AT90" s="213" t="s">
        <v>71</v>
      </c>
      <c r="AU90" s="213" t="s">
        <v>72</v>
      </c>
      <c r="AY90" s="212" t="s">
        <v>139</v>
      </c>
      <c r="BK90" s="214">
        <f>BK91+BK110+BK137</f>
        <v>0</v>
      </c>
    </row>
    <row r="91" spans="2:63" s="11" customFormat="1" ht="22.8" customHeight="1">
      <c r="B91" s="201"/>
      <c r="C91" s="202"/>
      <c r="D91" s="203" t="s">
        <v>71</v>
      </c>
      <c r="E91" s="215" t="s">
        <v>80</v>
      </c>
      <c r="F91" s="215" t="s">
        <v>270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SUM(P92:P109)</f>
        <v>0</v>
      </c>
      <c r="Q91" s="209"/>
      <c r="R91" s="210">
        <f>SUM(R92:R109)</f>
        <v>0</v>
      </c>
      <c r="S91" s="209"/>
      <c r="T91" s="211">
        <f>SUM(T92:T109)</f>
        <v>2121.188</v>
      </c>
      <c r="AR91" s="212" t="s">
        <v>80</v>
      </c>
      <c r="AT91" s="213" t="s">
        <v>71</v>
      </c>
      <c r="AU91" s="213" t="s">
        <v>80</v>
      </c>
      <c r="AY91" s="212" t="s">
        <v>139</v>
      </c>
      <c r="BK91" s="214">
        <f>SUM(BK92:BK109)</f>
        <v>0</v>
      </c>
    </row>
    <row r="92" spans="2:65" s="1" customFormat="1" ht="22.5" customHeight="1">
      <c r="B92" s="39"/>
      <c r="C92" s="217" t="s">
        <v>80</v>
      </c>
      <c r="D92" s="217" t="s">
        <v>142</v>
      </c>
      <c r="E92" s="218" t="s">
        <v>271</v>
      </c>
      <c r="F92" s="219" t="s">
        <v>272</v>
      </c>
      <c r="G92" s="220" t="s">
        <v>273</v>
      </c>
      <c r="H92" s="221">
        <v>1102</v>
      </c>
      <c r="I92" s="222"/>
      <c r="J92" s="223">
        <f>ROUND(I92*H92,2)</f>
        <v>0</v>
      </c>
      <c r="K92" s="219" t="s">
        <v>198</v>
      </c>
      <c r="L92" s="44"/>
      <c r="M92" s="224" t="s">
        <v>19</v>
      </c>
      <c r="N92" s="225" t="s">
        <v>43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146</v>
      </c>
      <c r="AT92" s="18" t="s">
        <v>142</v>
      </c>
      <c r="AU92" s="18" t="s">
        <v>82</v>
      </c>
      <c r="AY92" s="18" t="s">
        <v>139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80</v>
      </c>
      <c r="BK92" s="228">
        <f>ROUND(I92*H92,2)</f>
        <v>0</v>
      </c>
      <c r="BL92" s="18" t="s">
        <v>146</v>
      </c>
      <c r="BM92" s="18" t="s">
        <v>274</v>
      </c>
    </row>
    <row r="93" spans="2:47" s="1" customFormat="1" ht="12">
      <c r="B93" s="39"/>
      <c r="C93" s="40"/>
      <c r="D93" s="229" t="s">
        <v>148</v>
      </c>
      <c r="E93" s="40"/>
      <c r="F93" s="230" t="s">
        <v>272</v>
      </c>
      <c r="G93" s="40"/>
      <c r="H93" s="40"/>
      <c r="I93" s="143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148</v>
      </c>
      <c r="AU93" s="18" t="s">
        <v>82</v>
      </c>
    </row>
    <row r="94" spans="2:51" s="12" customFormat="1" ht="12">
      <c r="B94" s="235"/>
      <c r="C94" s="236"/>
      <c r="D94" s="229" t="s">
        <v>175</v>
      </c>
      <c r="E94" s="237" t="s">
        <v>19</v>
      </c>
      <c r="F94" s="238" t="s">
        <v>275</v>
      </c>
      <c r="G94" s="236"/>
      <c r="H94" s="239">
        <v>1102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175</v>
      </c>
      <c r="AU94" s="245" t="s">
        <v>82</v>
      </c>
      <c r="AV94" s="12" t="s">
        <v>82</v>
      </c>
      <c r="AW94" s="12" t="s">
        <v>33</v>
      </c>
      <c r="AX94" s="12" t="s">
        <v>80</v>
      </c>
      <c r="AY94" s="245" t="s">
        <v>139</v>
      </c>
    </row>
    <row r="95" spans="2:65" s="1" customFormat="1" ht="22.5" customHeight="1">
      <c r="B95" s="39"/>
      <c r="C95" s="217" t="s">
        <v>82</v>
      </c>
      <c r="D95" s="217" t="s">
        <v>142</v>
      </c>
      <c r="E95" s="218" t="s">
        <v>276</v>
      </c>
      <c r="F95" s="219" t="s">
        <v>277</v>
      </c>
      <c r="G95" s="220" t="s">
        <v>273</v>
      </c>
      <c r="H95" s="221">
        <v>33</v>
      </c>
      <c r="I95" s="222"/>
      <c r="J95" s="223">
        <f>ROUND(I95*H95,2)</f>
        <v>0</v>
      </c>
      <c r="K95" s="219" t="s">
        <v>198</v>
      </c>
      <c r="L95" s="44"/>
      <c r="M95" s="224" t="s">
        <v>19</v>
      </c>
      <c r="N95" s="225" t="s">
        <v>43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0.26</v>
      </c>
      <c r="T95" s="227">
        <f>S95*H95</f>
        <v>8.58</v>
      </c>
      <c r="AR95" s="18" t="s">
        <v>146</v>
      </c>
      <c r="AT95" s="18" t="s">
        <v>142</v>
      </c>
      <c r="AU95" s="18" t="s">
        <v>82</v>
      </c>
      <c r="AY95" s="18" t="s">
        <v>139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80</v>
      </c>
      <c r="BK95" s="228">
        <f>ROUND(I95*H95,2)</f>
        <v>0</v>
      </c>
      <c r="BL95" s="18" t="s">
        <v>146</v>
      </c>
      <c r="BM95" s="18" t="s">
        <v>278</v>
      </c>
    </row>
    <row r="96" spans="2:47" s="1" customFormat="1" ht="12">
      <c r="B96" s="39"/>
      <c r="C96" s="40"/>
      <c r="D96" s="229" t="s">
        <v>148</v>
      </c>
      <c r="E96" s="40"/>
      <c r="F96" s="230" t="s">
        <v>277</v>
      </c>
      <c r="G96" s="40"/>
      <c r="H96" s="40"/>
      <c r="I96" s="143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148</v>
      </c>
      <c r="AU96" s="18" t="s">
        <v>82</v>
      </c>
    </row>
    <row r="97" spans="2:51" s="12" customFormat="1" ht="12">
      <c r="B97" s="235"/>
      <c r="C97" s="236"/>
      <c r="D97" s="229" t="s">
        <v>175</v>
      </c>
      <c r="E97" s="237" t="s">
        <v>19</v>
      </c>
      <c r="F97" s="238" t="s">
        <v>279</v>
      </c>
      <c r="G97" s="236"/>
      <c r="H97" s="239">
        <v>33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175</v>
      </c>
      <c r="AU97" s="245" t="s">
        <v>82</v>
      </c>
      <c r="AV97" s="12" t="s">
        <v>82</v>
      </c>
      <c r="AW97" s="12" t="s">
        <v>33</v>
      </c>
      <c r="AX97" s="12" t="s">
        <v>80</v>
      </c>
      <c r="AY97" s="245" t="s">
        <v>139</v>
      </c>
    </row>
    <row r="98" spans="2:65" s="1" customFormat="1" ht="22.5" customHeight="1">
      <c r="B98" s="39"/>
      <c r="C98" s="217" t="s">
        <v>152</v>
      </c>
      <c r="D98" s="217" t="s">
        <v>142</v>
      </c>
      <c r="E98" s="218" t="s">
        <v>280</v>
      </c>
      <c r="F98" s="219" t="s">
        <v>281</v>
      </c>
      <c r="G98" s="220" t="s">
        <v>273</v>
      </c>
      <c r="H98" s="221">
        <v>3862</v>
      </c>
      <c r="I98" s="222"/>
      <c r="J98" s="223">
        <f>ROUND(I98*H98,2)</f>
        <v>0</v>
      </c>
      <c r="K98" s="219" t="s">
        <v>198</v>
      </c>
      <c r="L98" s="44"/>
      <c r="M98" s="224" t="s">
        <v>19</v>
      </c>
      <c r="N98" s="225" t="s">
        <v>43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0.44</v>
      </c>
      <c r="T98" s="227">
        <f>S98*H98</f>
        <v>1699.28</v>
      </c>
      <c r="AR98" s="18" t="s">
        <v>146</v>
      </c>
      <c r="AT98" s="18" t="s">
        <v>142</v>
      </c>
      <c r="AU98" s="18" t="s">
        <v>82</v>
      </c>
      <c r="AY98" s="18" t="s">
        <v>139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80</v>
      </c>
      <c r="BK98" s="228">
        <f>ROUND(I98*H98,2)</f>
        <v>0</v>
      </c>
      <c r="BL98" s="18" t="s">
        <v>146</v>
      </c>
      <c r="BM98" s="18" t="s">
        <v>282</v>
      </c>
    </row>
    <row r="99" spans="2:47" s="1" customFormat="1" ht="12">
      <c r="B99" s="39"/>
      <c r="C99" s="40"/>
      <c r="D99" s="229" t="s">
        <v>148</v>
      </c>
      <c r="E99" s="40"/>
      <c r="F99" s="230" t="s">
        <v>281</v>
      </c>
      <c r="G99" s="40"/>
      <c r="H99" s="40"/>
      <c r="I99" s="143"/>
      <c r="J99" s="40"/>
      <c r="K99" s="40"/>
      <c r="L99" s="44"/>
      <c r="M99" s="231"/>
      <c r="N99" s="80"/>
      <c r="O99" s="80"/>
      <c r="P99" s="80"/>
      <c r="Q99" s="80"/>
      <c r="R99" s="80"/>
      <c r="S99" s="80"/>
      <c r="T99" s="81"/>
      <c r="AT99" s="18" t="s">
        <v>148</v>
      </c>
      <c r="AU99" s="18" t="s">
        <v>82</v>
      </c>
    </row>
    <row r="100" spans="2:51" s="12" customFormat="1" ht="12">
      <c r="B100" s="235"/>
      <c r="C100" s="236"/>
      <c r="D100" s="229" t="s">
        <v>175</v>
      </c>
      <c r="E100" s="237" t="s">
        <v>19</v>
      </c>
      <c r="F100" s="238" t="s">
        <v>283</v>
      </c>
      <c r="G100" s="236"/>
      <c r="H100" s="239">
        <v>1308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175</v>
      </c>
      <c r="AU100" s="245" t="s">
        <v>82</v>
      </c>
      <c r="AV100" s="12" t="s">
        <v>82</v>
      </c>
      <c r="AW100" s="12" t="s">
        <v>33</v>
      </c>
      <c r="AX100" s="12" t="s">
        <v>72</v>
      </c>
      <c r="AY100" s="245" t="s">
        <v>139</v>
      </c>
    </row>
    <row r="101" spans="2:51" s="12" customFormat="1" ht="12">
      <c r="B101" s="235"/>
      <c r="C101" s="236"/>
      <c r="D101" s="229" t="s">
        <v>175</v>
      </c>
      <c r="E101" s="237" t="s">
        <v>19</v>
      </c>
      <c r="F101" s="238" t="s">
        <v>284</v>
      </c>
      <c r="G101" s="236"/>
      <c r="H101" s="239">
        <v>190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175</v>
      </c>
      <c r="AU101" s="245" t="s">
        <v>82</v>
      </c>
      <c r="AV101" s="12" t="s">
        <v>82</v>
      </c>
      <c r="AW101" s="12" t="s">
        <v>33</v>
      </c>
      <c r="AX101" s="12" t="s">
        <v>72</v>
      </c>
      <c r="AY101" s="245" t="s">
        <v>139</v>
      </c>
    </row>
    <row r="102" spans="2:51" s="12" customFormat="1" ht="12">
      <c r="B102" s="235"/>
      <c r="C102" s="236"/>
      <c r="D102" s="229" t="s">
        <v>175</v>
      </c>
      <c r="E102" s="237" t="s">
        <v>19</v>
      </c>
      <c r="F102" s="238" t="s">
        <v>285</v>
      </c>
      <c r="G102" s="236"/>
      <c r="H102" s="239">
        <v>2331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175</v>
      </c>
      <c r="AU102" s="245" t="s">
        <v>82</v>
      </c>
      <c r="AV102" s="12" t="s">
        <v>82</v>
      </c>
      <c r="AW102" s="12" t="s">
        <v>33</v>
      </c>
      <c r="AX102" s="12" t="s">
        <v>72</v>
      </c>
      <c r="AY102" s="245" t="s">
        <v>139</v>
      </c>
    </row>
    <row r="103" spans="2:51" s="12" customFormat="1" ht="12">
      <c r="B103" s="235"/>
      <c r="C103" s="236"/>
      <c r="D103" s="229" t="s">
        <v>175</v>
      </c>
      <c r="E103" s="237" t="s">
        <v>19</v>
      </c>
      <c r="F103" s="238" t="s">
        <v>286</v>
      </c>
      <c r="G103" s="236"/>
      <c r="H103" s="239">
        <v>33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175</v>
      </c>
      <c r="AU103" s="245" t="s">
        <v>82</v>
      </c>
      <c r="AV103" s="12" t="s">
        <v>82</v>
      </c>
      <c r="AW103" s="12" t="s">
        <v>33</v>
      </c>
      <c r="AX103" s="12" t="s">
        <v>72</v>
      </c>
      <c r="AY103" s="245" t="s">
        <v>139</v>
      </c>
    </row>
    <row r="104" spans="2:51" s="13" customFormat="1" ht="12">
      <c r="B104" s="259"/>
      <c r="C104" s="260"/>
      <c r="D104" s="229" t="s">
        <v>175</v>
      </c>
      <c r="E104" s="261" t="s">
        <v>19</v>
      </c>
      <c r="F104" s="262" t="s">
        <v>287</v>
      </c>
      <c r="G104" s="260"/>
      <c r="H104" s="263">
        <v>3862</v>
      </c>
      <c r="I104" s="264"/>
      <c r="J104" s="260"/>
      <c r="K104" s="260"/>
      <c r="L104" s="265"/>
      <c r="M104" s="266"/>
      <c r="N104" s="267"/>
      <c r="O104" s="267"/>
      <c r="P104" s="267"/>
      <c r="Q104" s="267"/>
      <c r="R104" s="267"/>
      <c r="S104" s="267"/>
      <c r="T104" s="268"/>
      <c r="AT104" s="269" t="s">
        <v>175</v>
      </c>
      <c r="AU104" s="269" t="s">
        <v>82</v>
      </c>
      <c r="AV104" s="13" t="s">
        <v>146</v>
      </c>
      <c r="AW104" s="13" t="s">
        <v>33</v>
      </c>
      <c r="AX104" s="13" t="s">
        <v>80</v>
      </c>
      <c r="AY104" s="269" t="s">
        <v>139</v>
      </c>
    </row>
    <row r="105" spans="2:65" s="1" customFormat="1" ht="22.5" customHeight="1">
      <c r="B105" s="39"/>
      <c r="C105" s="217" t="s">
        <v>146</v>
      </c>
      <c r="D105" s="217" t="s">
        <v>142</v>
      </c>
      <c r="E105" s="218" t="s">
        <v>288</v>
      </c>
      <c r="F105" s="219" t="s">
        <v>289</v>
      </c>
      <c r="G105" s="220" t="s">
        <v>273</v>
      </c>
      <c r="H105" s="221">
        <v>1308</v>
      </c>
      <c r="I105" s="222"/>
      <c r="J105" s="223">
        <f>ROUND(I105*H105,2)</f>
        <v>0</v>
      </c>
      <c r="K105" s="219" t="s">
        <v>198</v>
      </c>
      <c r="L105" s="44"/>
      <c r="M105" s="224" t="s">
        <v>19</v>
      </c>
      <c r="N105" s="225" t="s">
        <v>43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0.316</v>
      </c>
      <c r="T105" s="227">
        <f>S105*H105</f>
        <v>413.32800000000003</v>
      </c>
      <c r="AR105" s="18" t="s">
        <v>146</v>
      </c>
      <c r="AT105" s="18" t="s">
        <v>142</v>
      </c>
      <c r="AU105" s="18" t="s">
        <v>82</v>
      </c>
      <c r="AY105" s="18" t="s">
        <v>139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80</v>
      </c>
      <c r="BK105" s="228">
        <f>ROUND(I105*H105,2)</f>
        <v>0</v>
      </c>
      <c r="BL105" s="18" t="s">
        <v>146</v>
      </c>
      <c r="BM105" s="18" t="s">
        <v>290</v>
      </c>
    </row>
    <row r="106" spans="2:47" s="1" customFormat="1" ht="12">
      <c r="B106" s="39"/>
      <c r="C106" s="40"/>
      <c r="D106" s="229" t="s">
        <v>148</v>
      </c>
      <c r="E106" s="40"/>
      <c r="F106" s="230" t="s">
        <v>289</v>
      </c>
      <c r="G106" s="40"/>
      <c r="H106" s="40"/>
      <c r="I106" s="143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148</v>
      </c>
      <c r="AU106" s="18" t="s">
        <v>82</v>
      </c>
    </row>
    <row r="107" spans="2:51" s="12" customFormat="1" ht="12">
      <c r="B107" s="235"/>
      <c r="C107" s="236"/>
      <c r="D107" s="229" t="s">
        <v>175</v>
      </c>
      <c r="E107" s="237" t="s">
        <v>19</v>
      </c>
      <c r="F107" s="238" t="s">
        <v>291</v>
      </c>
      <c r="G107" s="236"/>
      <c r="H107" s="239">
        <v>1308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175</v>
      </c>
      <c r="AU107" s="245" t="s">
        <v>82</v>
      </c>
      <c r="AV107" s="12" t="s">
        <v>82</v>
      </c>
      <c r="AW107" s="12" t="s">
        <v>33</v>
      </c>
      <c r="AX107" s="12" t="s">
        <v>80</v>
      </c>
      <c r="AY107" s="245" t="s">
        <v>139</v>
      </c>
    </row>
    <row r="108" spans="2:65" s="1" customFormat="1" ht="22.5" customHeight="1">
      <c r="B108" s="39"/>
      <c r="C108" s="217" t="s">
        <v>171</v>
      </c>
      <c r="D108" s="217" t="s">
        <v>142</v>
      </c>
      <c r="E108" s="218" t="s">
        <v>292</v>
      </c>
      <c r="F108" s="219" t="s">
        <v>293</v>
      </c>
      <c r="G108" s="220" t="s">
        <v>258</v>
      </c>
      <c r="H108" s="221">
        <v>41.25</v>
      </c>
      <c r="I108" s="222"/>
      <c r="J108" s="223">
        <f>ROUND(I108*H108,2)</f>
        <v>0</v>
      </c>
      <c r="K108" s="219" t="s">
        <v>198</v>
      </c>
      <c r="L108" s="44"/>
      <c r="M108" s="224" t="s">
        <v>19</v>
      </c>
      <c r="N108" s="225" t="s">
        <v>43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146</v>
      </c>
      <c r="AT108" s="18" t="s">
        <v>142</v>
      </c>
      <c r="AU108" s="18" t="s">
        <v>82</v>
      </c>
      <c r="AY108" s="18" t="s">
        <v>139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80</v>
      </c>
      <c r="BK108" s="228">
        <f>ROUND(I108*H108,2)</f>
        <v>0</v>
      </c>
      <c r="BL108" s="18" t="s">
        <v>146</v>
      </c>
      <c r="BM108" s="18" t="s">
        <v>294</v>
      </c>
    </row>
    <row r="109" spans="2:47" s="1" customFormat="1" ht="12">
      <c r="B109" s="39"/>
      <c r="C109" s="40"/>
      <c r="D109" s="229" t="s">
        <v>148</v>
      </c>
      <c r="E109" s="40"/>
      <c r="F109" s="230" t="s">
        <v>293</v>
      </c>
      <c r="G109" s="40"/>
      <c r="H109" s="40"/>
      <c r="I109" s="143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148</v>
      </c>
      <c r="AU109" s="18" t="s">
        <v>82</v>
      </c>
    </row>
    <row r="110" spans="2:63" s="11" customFormat="1" ht="22.8" customHeight="1">
      <c r="B110" s="201"/>
      <c r="C110" s="202"/>
      <c r="D110" s="203" t="s">
        <v>71</v>
      </c>
      <c r="E110" s="215" t="s">
        <v>226</v>
      </c>
      <c r="F110" s="215" t="s">
        <v>295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SUM(P111:P136)</f>
        <v>0</v>
      </c>
      <c r="Q110" s="209"/>
      <c r="R110" s="210">
        <f>SUM(R111:R136)</f>
        <v>0</v>
      </c>
      <c r="S110" s="209"/>
      <c r="T110" s="211">
        <f>SUM(T111:T136)</f>
        <v>1049.346</v>
      </c>
      <c r="AR110" s="212" t="s">
        <v>80</v>
      </c>
      <c r="AT110" s="213" t="s">
        <v>71</v>
      </c>
      <c r="AU110" s="213" t="s">
        <v>80</v>
      </c>
      <c r="AY110" s="212" t="s">
        <v>139</v>
      </c>
      <c r="BK110" s="214">
        <f>SUM(BK111:BK136)</f>
        <v>0</v>
      </c>
    </row>
    <row r="111" spans="2:65" s="1" customFormat="1" ht="16.5" customHeight="1">
      <c r="B111" s="39"/>
      <c r="C111" s="217" t="s">
        <v>177</v>
      </c>
      <c r="D111" s="217" t="s">
        <v>142</v>
      </c>
      <c r="E111" s="218" t="s">
        <v>296</v>
      </c>
      <c r="F111" s="219" t="s">
        <v>297</v>
      </c>
      <c r="G111" s="220" t="s">
        <v>258</v>
      </c>
      <c r="H111" s="221">
        <v>230.025</v>
      </c>
      <c r="I111" s="222"/>
      <c r="J111" s="223">
        <f>ROUND(I111*H111,2)</f>
        <v>0</v>
      </c>
      <c r="K111" s="219" t="s">
        <v>198</v>
      </c>
      <c r="L111" s="44"/>
      <c r="M111" s="224" t="s">
        <v>19</v>
      </c>
      <c r="N111" s="225" t="s">
        <v>43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2.4</v>
      </c>
      <c r="T111" s="227">
        <f>S111*H111</f>
        <v>552.06</v>
      </c>
      <c r="AR111" s="18" t="s">
        <v>146</v>
      </c>
      <c r="AT111" s="18" t="s">
        <v>142</v>
      </c>
      <c r="AU111" s="18" t="s">
        <v>82</v>
      </c>
      <c r="AY111" s="18" t="s">
        <v>139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80</v>
      </c>
      <c r="BK111" s="228">
        <f>ROUND(I111*H111,2)</f>
        <v>0</v>
      </c>
      <c r="BL111" s="18" t="s">
        <v>146</v>
      </c>
      <c r="BM111" s="18" t="s">
        <v>298</v>
      </c>
    </row>
    <row r="112" spans="2:47" s="1" customFormat="1" ht="12">
      <c r="B112" s="39"/>
      <c r="C112" s="40"/>
      <c r="D112" s="229" t="s">
        <v>148</v>
      </c>
      <c r="E112" s="40"/>
      <c r="F112" s="230" t="s">
        <v>297</v>
      </c>
      <c r="G112" s="40"/>
      <c r="H112" s="40"/>
      <c r="I112" s="143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148</v>
      </c>
      <c r="AU112" s="18" t="s">
        <v>82</v>
      </c>
    </row>
    <row r="113" spans="2:51" s="14" customFormat="1" ht="12">
      <c r="B113" s="270"/>
      <c r="C113" s="271"/>
      <c r="D113" s="229" t="s">
        <v>175</v>
      </c>
      <c r="E113" s="272" t="s">
        <v>19</v>
      </c>
      <c r="F113" s="273" t="s">
        <v>299</v>
      </c>
      <c r="G113" s="271"/>
      <c r="H113" s="272" t="s">
        <v>19</v>
      </c>
      <c r="I113" s="274"/>
      <c r="J113" s="271"/>
      <c r="K113" s="271"/>
      <c r="L113" s="275"/>
      <c r="M113" s="276"/>
      <c r="N113" s="277"/>
      <c r="O113" s="277"/>
      <c r="P113" s="277"/>
      <c r="Q113" s="277"/>
      <c r="R113" s="277"/>
      <c r="S113" s="277"/>
      <c r="T113" s="278"/>
      <c r="AT113" s="279" t="s">
        <v>175</v>
      </c>
      <c r="AU113" s="279" t="s">
        <v>82</v>
      </c>
      <c r="AV113" s="14" t="s">
        <v>80</v>
      </c>
      <c r="AW113" s="14" t="s">
        <v>33</v>
      </c>
      <c r="AX113" s="14" t="s">
        <v>72</v>
      </c>
      <c r="AY113" s="279" t="s">
        <v>139</v>
      </c>
    </row>
    <row r="114" spans="2:51" s="12" customFormat="1" ht="12">
      <c r="B114" s="235"/>
      <c r="C114" s="236"/>
      <c r="D114" s="229" t="s">
        <v>175</v>
      </c>
      <c r="E114" s="237" t="s">
        <v>19</v>
      </c>
      <c r="F114" s="238" t="s">
        <v>300</v>
      </c>
      <c r="G114" s="236"/>
      <c r="H114" s="239">
        <v>115.2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175</v>
      </c>
      <c r="AU114" s="245" t="s">
        <v>82</v>
      </c>
      <c r="AV114" s="12" t="s">
        <v>82</v>
      </c>
      <c r="AW114" s="12" t="s">
        <v>33</v>
      </c>
      <c r="AX114" s="12" t="s">
        <v>72</v>
      </c>
      <c r="AY114" s="245" t="s">
        <v>139</v>
      </c>
    </row>
    <row r="115" spans="2:51" s="14" customFormat="1" ht="12">
      <c r="B115" s="270"/>
      <c r="C115" s="271"/>
      <c r="D115" s="229" t="s">
        <v>175</v>
      </c>
      <c r="E115" s="272" t="s">
        <v>19</v>
      </c>
      <c r="F115" s="273" t="s">
        <v>301</v>
      </c>
      <c r="G115" s="271"/>
      <c r="H115" s="272" t="s">
        <v>19</v>
      </c>
      <c r="I115" s="274"/>
      <c r="J115" s="271"/>
      <c r="K115" s="271"/>
      <c r="L115" s="275"/>
      <c r="M115" s="276"/>
      <c r="N115" s="277"/>
      <c r="O115" s="277"/>
      <c r="P115" s="277"/>
      <c r="Q115" s="277"/>
      <c r="R115" s="277"/>
      <c r="S115" s="277"/>
      <c r="T115" s="278"/>
      <c r="AT115" s="279" t="s">
        <v>175</v>
      </c>
      <c r="AU115" s="279" t="s">
        <v>82</v>
      </c>
      <c r="AV115" s="14" t="s">
        <v>80</v>
      </c>
      <c r="AW115" s="14" t="s">
        <v>33</v>
      </c>
      <c r="AX115" s="14" t="s">
        <v>72</v>
      </c>
      <c r="AY115" s="279" t="s">
        <v>139</v>
      </c>
    </row>
    <row r="116" spans="2:51" s="12" customFormat="1" ht="12">
      <c r="B116" s="235"/>
      <c r="C116" s="236"/>
      <c r="D116" s="229" t="s">
        <v>175</v>
      </c>
      <c r="E116" s="237" t="s">
        <v>19</v>
      </c>
      <c r="F116" s="238" t="s">
        <v>302</v>
      </c>
      <c r="G116" s="236"/>
      <c r="H116" s="239">
        <v>98.1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175</v>
      </c>
      <c r="AU116" s="245" t="s">
        <v>82</v>
      </c>
      <c r="AV116" s="12" t="s">
        <v>82</v>
      </c>
      <c r="AW116" s="12" t="s">
        <v>33</v>
      </c>
      <c r="AX116" s="12" t="s">
        <v>72</v>
      </c>
      <c r="AY116" s="245" t="s">
        <v>139</v>
      </c>
    </row>
    <row r="117" spans="2:51" s="12" customFormat="1" ht="12">
      <c r="B117" s="235"/>
      <c r="C117" s="236"/>
      <c r="D117" s="229" t="s">
        <v>175</v>
      </c>
      <c r="E117" s="237" t="s">
        <v>19</v>
      </c>
      <c r="F117" s="238" t="s">
        <v>303</v>
      </c>
      <c r="G117" s="236"/>
      <c r="H117" s="239">
        <v>14.25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175</v>
      </c>
      <c r="AU117" s="245" t="s">
        <v>82</v>
      </c>
      <c r="AV117" s="12" t="s">
        <v>82</v>
      </c>
      <c r="AW117" s="12" t="s">
        <v>33</v>
      </c>
      <c r="AX117" s="12" t="s">
        <v>72</v>
      </c>
      <c r="AY117" s="245" t="s">
        <v>139</v>
      </c>
    </row>
    <row r="118" spans="2:51" s="12" customFormat="1" ht="12">
      <c r="B118" s="235"/>
      <c r="C118" s="236"/>
      <c r="D118" s="229" t="s">
        <v>175</v>
      </c>
      <c r="E118" s="237" t="s">
        <v>19</v>
      </c>
      <c r="F118" s="238" t="s">
        <v>304</v>
      </c>
      <c r="G118" s="236"/>
      <c r="H118" s="239">
        <v>2.475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175</v>
      </c>
      <c r="AU118" s="245" t="s">
        <v>82</v>
      </c>
      <c r="AV118" s="12" t="s">
        <v>82</v>
      </c>
      <c r="AW118" s="12" t="s">
        <v>33</v>
      </c>
      <c r="AX118" s="12" t="s">
        <v>72</v>
      </c>
      <c r="AY118" s="245" t="s">
        <v>139</v>
      </c>
    </row>
    <row r="119" spans="2:51" s="13" customFormat="1" ht="12">
      <c r="B119" s="259"/>
      <c r="C119" s="260"/>
      <c r="D119" s="229" t="s">
        <v>175</v>
      </c>
      <c r="E119" s="261" t="s">
        <v>19</v>
      </c>
      <c r="F119" s="262" t="s">
        <v>287</v>
      </c>
      <c r="G119" s="260"/>
      <c r="H119" s="263">
        <v>230.025</v>
      </c>
      <c r="I119" s="264"/>
      <c r="J119" s="260"/>
      <c r="K119" s="260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175</v>
      </c>
      <c r="AU119" s="269" t="s">
        <v>82</v>
      </c>
      <c r="AV119" s="13" t="s">
        <v>146</v>
      </c>
      <c r="AW119" s="13" t="s">
        <v>33</v>
      </c>
      <c r="AX119" s="13" t="s">
        <v>80</v>
      </c>
      <c r="AY119" s="269" t="s">
        <v>139</v>
      </c>
    </row>
    <row r="120" spans="2:65" s="1" customFormat="1" ht="16.5" customHeight="1">
      <c r="B120" s="39"/>
      <c r="C120" s="217" t="s">
        <v>182</v>
      </c>
      <c r="D120" s="217" t="s">
        <v>142</v>
      </c>
      <c r="E120" s="218" t="s">
        <v>305</v>
      </c>
      <c r="F120" s="219" t="s">
        <v>306</v>
      </c>
      <c r="G120" s="220" t="s">
        <v>258</v>
      </c>
      <c r="H120" s="221">
        <v>64.8</v>
      </c>
      <c r="I120" s="222"/>
      <c r="J120" s="223">
        <f>ROUND(I120*H120,2)</f>
        <v>0</v>
      </c>
      <c r="K120" s="219" t="s">
        <v>198</v>
      </c>
      <c r="L120" s="44"/>
      <c r="M120" s="224" t="s">
        <v>19</v>
      </c>
      <c r="N120" s="225" t="s">
        <v>43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2.4</v>
      </c>
      <c r="T120" s="227">
        <f>S120*H120</f>
        <v>155.51999999999998</v>
      </c>
      <c r="AR120" s="18" t="s">
        <v>146</v>
      </c>
      <c r="AT120" s="18" t="s">
        <v>142</v>
      </c>
      <c r="AU120" s="18" t="s">
        <v>82</v>
      </c>
      <c r="AY120" s="18" t="s">
        <v>139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80</v>
      </c>
      <c r="BK120" s="228">
        <f>ROUND(I120*H120,2)</f>
        <v>0</v>
      </c>
      <c r="BL120" s="18" t="s">
        <v>146</v>
      </c>
      <c r="BM120" s="18" t="s">
        <v>307</v>
      </c>
    </row>
    <row r="121" spans="2:47" s="1" customFormat="1" ht="12">
      <c r="B121" s="39"/>
      <c r="C121" s="40"/>
      <c r="D121" s="229" t="s">
        <v>148</v>
      </c>
      <c r="E121" s="40"/>
      <c r="F121" s="230" t="s">
        <v>306</v>
      </c>
      <c r="G121" s="40"/>
      <c r="H121" s="40"/>
      <c r="I121" s="143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148</v>
      </c>
      <c r="AU121" s="18" t="s">
        <v>82</v>
      </c>
    </row>
    <row r="122" spans="2:51" s="14" customFormat="1" ht="12">
      <c r="B122" s="270"/>
      <c r="C122" s="271"/>
      <c r="D122" s="229" t="s">
        <v>175</v>
      </c>
      <c r="E122" s="272" t="s">
        <v>19</v>
      </c>
      <c r="F122" s="273" t="s">
        <v>308</v>
      </c>
      <c r="G122" s="271"/>
      <c r="H122" s="272" t="s">
        <v>19</v>
      </c>
      <c r="I122" s="274"/>
      <c r="J122" s="271"/>
      <c r="K122" s="271"/>
      <c r="L122" s="275"/>
      <c r="M122" s="276"/>
      <c r="N122" s="277"/>
      <c r="O122" s="277"/>
      <c r="P122" s="277"/>
      <c r="Q122" s="277"/>
      <c r="R122" s="277"/>
      <c r="S122" s="277"/>
      <c r="T122" s="278"/>
      <c r="AT122" s="279" t="s">
        <v>175</v>
      </c>
      <c r="AU122" s="279" t="s">
        <v>82</v>
      </c>
      <c r="AV122" s="14" t="s">
        <v>80</v>
      </c>
      <c r="AW122" s="14" t="s">
        <v>33</v>
      </c>
      <c r="AX122" s="14" t="s">
        <v>72</v>
      </c>
      <c r="AY122" s="279" t="s">
        <v>139</v>
      </c>
    </row>
    <row r="123" spans="2:51" s="12" customFormat="1" ht="12">
      <c r="B123" s="235"/>
      <c r="C123" s="236"/>
      <c r="D123" s="229" t="s">
        <v>175</v>
      </c>
      <c r="E123" s="237" t="s">
        <v>19</v>
      </c>
      <c r="F123" s="238" t="s">
        <v>309</v>
      </c>
      <c r="G123" s="236"/>
      <c r="H123" s="239">
        <v>64.8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175</v>
      </c>
      <c r="AU123" s="245" t="s">
        <v>82</v>
      </c>
      <c r="AV123" s="12" t="s">
        <v>82</v>
      </c>
      <c r="AW123" s="12" t="s">
        <v>33</v>
      </c>
      <c r="AX123" s="12" t="s">
        <v>80</v>
      </c>
      <c r="AY123" s="245" t="s">
        <v>139</v>
      </c>
    </row>
    <row r="124" spans="2:65" s="1" customFormat="1" ht="16.5" customHeight="1">
      <c r="B124" s="39"/>
      <c r="C124" s="217" t="s">
        <v>140</v>
      </c>
      <c r="D124" s="217" t="s">
        <v>142</v>
      </c>
      <c r="E124" s="218" t="s">
        <v>310</v>
      </c>
      <c r="F124" s="219" t="s">
        <v>311</v>
      </c>
      <c r="G124" s="220" t="s">
        <v>273</v>
      </c>
      <c r="H124" s="221">
        <v>285.5</v>
      </c>
      <c r="I124" s="222"/>
      <c r="J124" s="223">
        <f>ROUND(I124*H124,2)</f>
        <v>0</v>
      </c>
      <c r="K124" s="219" t="s">
        <v>198</v>
      </c>
      <c r="L124" s="44"/>
      <c r="M124" s="224" t="s">
        <v>19</v>
      </c>
      <c r="N124" s="225" t="s">
        <v>43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0.192</v>
      </c>
      <c r="T124" s="227">
        <f>S124*H124</f>
        <v>54.816</v>
      </c>
      <c r="AR124" s="18" t="s">
        <v>146</v>
      </c>
      <c r="AT124" s="18" t="s">
        <v>142</v>
      </c>
      <c r="AU124" s="18" t="s">
        <v>82</v>
      </c>
      <c r="AY124" s="18" t="s">
        <v>139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80</v>
      </c>
      <c r="BK124" s="228">
        <f>ROUND(I124*H124,2)</f>
        <v>0</v>
      </c>
      <c r="BL124" s="18" t="s">
        <v>146</v>
      </c>
      <c r="BM124" s="18" t="s">
        <v>312</v>
      </c>
    </row>
    <row r="125" spans="2:47" s="1" customFormat="1" ht="12">
      <c r="B125" s="39"/>
      <c r="C125" s="40"/>
      <c r="D125" s="229" t="s">
        <v>148</v>
      </c>
      <c r="E125" s="40"/>
      <c r="F125" s="230" t="s">
        <v>311</v>
      </c>
      <c r="G125" s="40"/>
      <c r="H125" s="40"/>
      <c r="I125" s="143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148</v>
      </c>
      <c r="AU125" s="18" t="s">
        <v>82</v>
      </c>
    </row>
    <row r="126" spans="2:51" s="12" customFormat="1" ht="12">
      <c r="B126" s="235"/>
      <c r="C126" s="236"/>
      <c r="D126" s="229" t="s">
        <v>175</v>
      </c>
      <c r="E126" s="237" t="s">
        <v>19</v>
      </c>
      <c r="F126" s="238" t="s">
        <v>313</v>
      </c>
      <c r="G126" s="236"/>
      <c r="H126" s="239">
        <v>190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175</v>
      </c>
      <c r="AU126" s="245" t="s">
        <v>82</v>
      </c>
      <c r="AV126" s="12" t="s">
        <v>82</v>
      </c>
      <c r="AW126" s="12" t="s">
        <v>33</v>
      </c>
      <c r="AX126" s="12" t="s">
        <v>72</v>
      </c>
      <c r="AY126" s="245" t="s">
        <v>139</v>
      </c>
    </row>
    <row r="127" spans="2:51" s="12" customFormat="1" ht="12">
      <c r="B127" s="235"/>
      <c r="C127" s="236"/>
      <c r="D127" s="229" t="s">
        <v>175</v>
      </c>
      <c r="E127" s="237" t="s">
        <v>19</v>
      </c>
      <c r="F127" s="238" t="s">
        <v>314</v>
      </c>
      <c r="G127" s="236"/>
      <c r="H127" s="239">
        <v>95.5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175</v>
      </c>
      <c r="AU127" s="245" t="s">
        <v>82</v>
      </c>
      <c r="AV127" s="12" t="s">
        <v>82</v>
      </c>
      <c r="AW127" s="12" t="s">
        <v>33</v>
      </c>
      <c r="AX127" s="12" t="s">
        <v>72</v>
      </c>
      <c r="AY127" s="245" t="s">
        <v>139</v>
      </c>
    </row>
    <row r="128" spans="2:51" s="13" customFormat="1" ht="12">
      <c r="B128" s="259"/>
      <c r="C128" s="260"/>
      <c r="D128" s="229" t="s">
        <v>175</v>
      </c>
      <c r="E128" s="261" t="s">
        <v>19</v>
      </c>
      <c r="F128" s="262" t="s">
        <v>287</v>
      </c>
      <c r="G128" s="260"/>
      <c r="H128" s="263">
        <v>285.5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175</v>
      </c>
      <c r="AU128" s="269" t="s">
        <v>82</v>
      </c>
      <c r="AV128" s="13" t="s">
        <v>146</v>
      </c>
      <c r="AW128" s="13" t="s">
        <v>33</v>
      </c>
      <c r="AX128" s="13" t="s">
        <v>80</v>
      </c>
      <c r="AY128" s="269" t="s">
        <v>139</v>
      </c>
    </row>
    <row r="129" spans="2:65" s="1" customFormat="1" ht="22.5" customHeight="1">
      <c r="B129" s="39"/>
      <c r="C129" s="217" t="s">
        <v>226</v>
      </c>
      <c r="D129" s="217" t="s">
        <v>142</v>
      </c>
      <c r="E129" s="218" t="s">
        <v>315</v>
      </c>
      <c r="F129" s="219" t="s">
        <v>316</v>
      </c>
      <c r="G129" s="220" t="s">
        <v>273</v>
      </c>
      <c r="H129" s="221">
        <v>2331</v>
      </c>
      <c r="I129" s="222"/>
      <c r="J129" s="223">
        <f>ROUND(I129*H129,2)</f>
        <v>0</v>
      </c>
      <c r="K129" s="219" t="s">
        <v>198</v>
      </c>
      <c r="L129" s="44"/>
      <c r="M129" s="224" t="s">
        <v>19</v>
      </c>
      <c r="N129" s="225" t="s">
        <v>43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0.12</v>
      </c>
      <c r="T129" s="227">
        <f>S129*H129</f>
        <v>279.71999999999997</v>
      </c>
      <c r="AR129" s="18" t="s">
        <v>146</v>
      </c>
      <c r="AT129" s="18" t="s">
        <v>142</v>
      </c>
      <c r="AU129" s="18" t="s">
        <v>82</v>
      </c>
      <c r="AY129" s="18" t="s">
        <v>139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80</v>
      </c>
      <c r="BK129" s="228">
        <f>ROUND(I129*H129,2)</f>
        <v>0</v>
      </c>
      <c r="BL129" s="18" t="s">
        <v>146</v>
      </c>
      <c r="BM129" s="18" t="s">
        <v>317</v>
      </c>
    </row>
    <row r="130" spans="2:47" s="1" customFormat="1" ht="12">
      <c r="B130" s="39"/>
      <c r="C130" s="40"/>
      <c r="D130" s="229" t="s">
        <v>148</v>
      </c>
      <c r="E130" s="40"/>
      <c r="F130" s="230" t="s">
        <v>316</v>
      </c>
      <c r="G130" s="40"/>
      <c r="H130" s="40"/>
      <c r="I130" s="143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148</v>
      </c>
      <c r="AU130" s="18" t="s">
        <v>82</v>
      </c>
    </row>
    <row r="131" spans="2:51" s="12" customFormat="1" ht="12">
      <c r="B131" s="235"/>
      <c r="C131" s="236"/>
      <c r="D131" s="229" t="s">
        <v>175</v>
      </c>
      <c r="E131" s="237" t="s">
        <v>19</v>
      </c>
      <c r="F131" s="238" t="s">
        <v>318</v>
      </c>
      <c r="G131" s="236"/>
      <c r="H131" s="239">
        <v>2331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175</v>
      </c>
      <c r="AU131" s="245" t="s">
        <v>82</v>
      </c>
      <c r="AV131" s="12" t="s">
        <v>82</v>
      </c>
      <c r="AW131" s="12" t="s">
        <v>33</v>
      </c>
      <c r="AX131" s="12" t="s">
        <v>72</v>
      </c>
      <c r="AY131" s="245" t="s">
        <v>139</v>
      </c>
    </row>
    <row r="132" spans="2:51" s="13" customFormat="1" ht="12">
      <c r="B132" s="259"/>
      <c r="C132" s="260"/>
      <c r="D132" s="229" t="s">
        <v>175</v>
      </c>
      <c r="E132" s="261" t="s">
        <v>19</v>
      </c>
      <c r="F132" s="262" t="s">
        <v>287</v>
      </c>
      <c r="G132" s="260"/>
      <c r="H132" s="263">
        <v>2331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175</v>
      </c>
      <c r="AU132" s="269" t="s">
        <v>82</v>
      </c>
      <c r="AV132" s="13" t="s">
        <v>146</v>
      </c>
      <c r="AW132" s="13" t="s">
        <v>33</v>
      </c>
      <c r="AX132" s="13" t="s">
        <v>80</v>
      </c>
      <c r="AY132" s="269" t="s">
        <v>139</v>
      </c>
    </row>
    <row r="133" spans="2:65" s="1" customFormat="1" ht="16.5" customHeight="1">
      <c r="B133" s="39"/>
      <c r="C133" s="217" t="s">
        <v>231</v>
      </c>
      <c r="D133" s="217" t="s">
        <v>142</v>
      </c>
      <c r="E133" s="218" t="s">
        <v>319</v>
      </c>
      <c r="F133" s="219" t="s">
        <v>320</v>
      </c>
      <c r="G133" s="220" t="s">
        <v>197</v>
      </c>
      <c r="H133" s="221">
        <v>11</v>
      </c>
      <c r="I133" s="222"/>
      <c r="J133" s="223">
        <f>ROUND(I133*H133,2)</f>
        <v>0</v>
      </c>
      <c r="K133" s="219" t="s">
        <v>321</v>
      </c>
      <c r="L133" s="44"/>
      <c r="M133" s="224" t="s">
        <v>19</v>
      </c>
      <c r="N133" s="225" t="s">
        <v>43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0.482</v>
      </c>
      <c r="T133" s="227">
        <f>S133*H133</f>
        <v>5.302</v>
      </c>
      <c r="AR133" s="18" t="s">
        <v>146</v>
      </c>
      <c r="AT133" s="18" t="s">
        <v>142</v>
      </c>
      <c r="AU133" s="18" t="s">
        <v>82</v>
      </c>
      <c r="AY133" s="18" t="s">
        <v>139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80</v>
      </c>
      <c r="BK133" s="228">
        <f>ROUND(I133*H133,2)</f>
        <v>0</v>
      </c>
      <c r="BL133" s="18" t="s">
        <v>146</v>
      </c>
      <c r="BM133" s="18" t="s">
        <v>322</v>
      </c>
    </row>
    <row r="134" spans="2:47" s="1" customFormat="1" ht="12">
      <c r="B134" s="39"/>
      <c r="C134" s="40"/>
      <c r="D134" s="229" t="s">
        <v>148</v>
      </c>
      <c r="E134" s="40"/>
      <c r="F134" s="230" t="s">
        <v>323</v>
      </c>
      <c r="G134" s="40"/>
      <c r="H134" s="40"/>
      <c r="I134" s="143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148</v>
      </c>
      <c r="AU134" s="18" t="s">
        <v>82</v>
      </c>
    </row>
    <row r="135" spans="2:65" s="1" customFormat="1" ht="16.5" customHeight="1">
      <c r="B135" s="39"/>
      <c r="C135" s="217" t="s">
        <v>236</v>
      </c>
      <c r="D135" s="217" t="s">
        <v>142</v>
      </c>
      <c r="E135" s="218" t="s">
        <v>324</v>
      </c>
      <c r="F135" s="219" t="s">
        <v>320</v>
      </c>
      <c r="G135" s="220" t="s">
        <v>197</v>
      </c>
      <c r="H135" s="221">
        <v>4</v>
      </c>
      <c r="I135" s="222"/>
      <c r="J135" s="223">
        <f>ROUND(I135*H135,2)</f>
        <v>0</v>
      </c>
      <c r="K135" s="219" t="s">
        <v>19</v>
      </c>
      <c r="L135" s="44"/>
      <c r="M135" s="224" t="s">
        <v>19</v>
      </c>
      <c r="N135" s="225" t="s">
        <v>43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0.482</v>
      </c>
      <c r="T135" s="227">
        <f>S135*H135</f>
        <v>1.928</v>
      </c>
      <c r="AR135" s="18" t="s">
        <v>146</v>
      </c>
      <c r="AT135" s="18" t="s">
        <v>142</v>
      </c>
      <c r="AU135" s="18" t="s">
        <v>82</v>
      </c>
      <c r="AY135" s="18" t="s">
        <v>139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80</v>
      </c>
      <c r="BK135" s="228">
        <f>ROUND(I135*H135,2)</f>
        <v>0</v>
      </c>
      <c r="BL135" s="18" t="s">
        <v>146</v>
      </c>
      <c r="BM135" s="18" t="s">
        <v>325</v>
      </c>
    </row>
    <row r="136" spans="2:47" s="1" customFormat="1" ht="12">
      <c r="B136" s="39"/>
      <c r="C136" s="40"/>
      <c r="D136" s="229" t="s">
        <v>148</v>
      </c>
      <c r="E136" s="40"/>
      <c r="F136" s="230" t="s">
        <v>326</v>
      </c>
      <c r="G136" s="40"/>
      <c r="H136" s="40"/>
      <c r="I136" s="143"/>
      <c r="J136" s="40"/>
      <c r="K136" s="40"/>
      <c r="L136" s="44"/>
      <c r="M136" s="231"/>
      <c r="N136" s="80"/>
      <c r="O136" s="80"/>
      <c r="P136" s="80"/>
      <c r="Q136" s="80"/>
      <c r="R136" s="80"/>
      <c r="S136" s="80"/>
      <c r="T136" s="81"/>
      <c r="AT136" s="18" t="s">
        <v>148</v>
      </c>
      <c r="AU136" s="18" t="s">
        <v>82</v>
      </c>
    </row>
    <row r="137" spans="2:63" s="11" customFormat="1" ht="22.8" customHeight="1">
      <c r="B137" s="201"/>
      <c r="C137" s="202"/>
      <c r="D137" s="203" t="s">
        <v>71</v>
      </c>
      <c r="E137" s="215" t="s">
        <v>327</v>
      </c>
      <c r="F137" s="215" t="s">
        <v>328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SUM(P138:P146)</f>
        <v>0</v>
      </c>
      <c r="Q137" s="209"/>
      <c r="R137" s="210">
        <f>SUM(R138:R146)</f>
        <v>0</v>
      </c>
      <c r="S137" s="209"/>
      <c r="T137" s="211">
        <f>SUM(T138:T146)</f>
        <v>0</v>
      </c>
      <c r="AR137" s="212" t="s">
        <v>80</v>
      </c>
      <c r="AT137" s="213" t="s">
        <v>71</v>
      </c>
      <c r="AU137" s="213" t="s">
        <v>80</v>
      </c>
      <c r="AY137" s="212" t="s">
        <v>139</v>
      </c>
      <c r="BK137" s="214">
        <f>SUM(BK138:BK146)</f>
        <v>0</v>
      </c>
    </row>
    <row r="138" spans="2:65" s="1" customFormat="1" ht="16.5" customHeight="1">
      <c r="B138" s="39"/>
      <c r="C138" s="217" t="s">
        <v>241</v>
      </c>
      <c r="D138" s="217" t="s">
        <v>142</v>
      </c>
      <c r="E138" s="218" t="s">
        <v>329</v>
      </c>
      <c r="F138" s="219" t="s">
        <v>330</v>
      </c>
      <c r="G138" s="220" t="s">
        <v>331</v>
      </c>
      <c r="H138" s="221">
        <v>3170</v>
      </c>
      <c r="I138" s="222"/>
      <c r="J138" s="223">
        <f>ROUND(I138*H138,2)</f>
        <v>0</v>
      </c>
      <c r="K138" s="219" t="s">
        <v>198</v>
      </c>
      <c r="L138" s="44"/>
      <c r="M138" s="224" t="s">
        <v>19</v>
      </c>
      <c r="N138" s="225" t="s">
        <v>43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146</v>
      </c>
      <c r="AT138" s="18" t="s">
        <v>142</v>
      </c>
      <c r="AU138" s="18" t="s">
        <v>82</v>
      </c>
      <c r="AY138" s="18" t="s">
        <v>139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80</v>
      </c>
      <c r="BK138" s="228">
        <f>ROUND(I138*H138,2)</f>
        <v>0</v>
      </c>
      <c r="BL138" s="18" t="s">
        <v>146</v>
      </c>
      <c r="BM138" s="18" t="s">
        <v>332</v>
      </c>
    </row>
    <row r="139" spans="2:47" s="1" customFormat="1" ht="12">
      <c r="B139" s="39"/>
      <c r="C139" s="40"/>
      <c r="D139" s="229" t="s">
        <v>148</v>
      </c>
      <c r="E139" s="40"/>
      <c r="F139" s="230" t="s">
        <v>330</v>
      </c>
      <c r="G139" s="40"/>
      <c r="H139" s="40"/>
      <c r="I139" s="143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148</v>
      </c>
      <c r="AU139" s="18" t="s">
        <v>82</v>
      </c>
    </row>
    <row r="140" spans="2:65" s="1" customFormat="1" ht="22.5" customHeight="1">
      <c r="B140" s="39"/>
      <c r="C140" s="217" t="s">
        <v>245</v>
      </c>
      <c r="D140" s="217" t="s">
        <v>142</v>
      </c>
      <c r="E140" s="218" t="s">
        <v>333</v>
      </c>
      <c r="F140" s="219" t="s">
        <v>334</v>
      </c>
      <c r="G140" s="220" t="s">
        <v>331</v>
      </c>
      <c r="H140" s="221">
        <v>28530</v>
      </c>
      <c r="I140" s="222"/>
      <c r="J140" s="223">
        <f>ROUND(I140*H140,2)</f>
        <v>0</v>
      </c>
      <c r="K140" s="219" t="s">
        <v>198</v>
      </c>
      <c r="L140" s="44"/>
      <c r="M140" s="224" t="s">
        <v>19</v>
      </c>
      <c r="N140" s="225" t="s">
        <v>43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146</v>
      </c>
      <c r="AT140" s="18" t="s">
        <v>142</v>
      </c>
      <c r="AU140" s="18" t="s">
        <v>82</v>
      </c>
      <c r="AY140" s="18" t="s">
        <v>139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80</v>
      </c>
      <c r="BK140" s="228">
        <f>ROUND(I140*H140,2)</f>
        <v>0</v>
      </c>
      <c r="BL140" s="18" t="s">
        <v>146</v>
      </c>
      <c r="BM140" s="18" t="s">
        <v>335</v>
      </c>
    </row>
    <row r="141" spans="2:47" s="1" customFormat="1" ht="12">
      <c r="B141" s="39"/>
      <c r="C141" s="40"/>
      <c r="D141" s="229" t="s">
        <v>148</v>
      </c>
      <c r="E141" s="40"/>
      <c r="F141" s="230" t="s">
        <v>334</v>
      </c>
      <c r="G141" s="40"/>
      <c r="H141" s="40"/>
      <c r="I141" s="143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148</v>
      </c>
      <c r="AU141" s="18" t="s">
        <v>82</v>
      </c>
    </row>
    <row r="142" spans="2:51" s="12" customFormat="1" ht="12">
      <c r="B142" s="235"/>
      <c r="C142" s="236"/>
      <c r="D142" s="229" t="s">
        <v>175</v>
      </c>
      <c r="E142" s="237" t="s">
        <v>19</v>
      </c>
      <c r="F142" s="238" t="s">
        <v>336</v>
      </c>
      <c r="G142" s="236"/>
      <c r="H142" s="239">
        <v>28530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175</v>
      </c>
      <c r="AU142" s="245" t="s">
        <v>82</v>
      </c>
      <c r="AV142" s="12" t="s">
        <v>82</v>
      </c>
      <c r="AW142" s="12" t="s">
        <v>33</v>
      </c>
      <c r="AX142" s="12" t="s">
        <v>80</v>
      </c>
      <c r="AY142" s="245" t="s">
        <v>139</v>
      </c>
    </row>
    <row r="143" spans="2:65" s="1" customFormat="1" ht="16.5" customHeight="1">
      <c r="B143" s="39"/>
      <c r="C143" s="217" t="s">
        <v>249</v>
      </c>
      <c r="D143" s="217" t="s">
        <v>142</v>
      </c>
      <c r="E143" s="218" t="s">
        <v>337</v>
      </c>
      <c r="F143" s="219" t="s">
        <v>338</v>
      </c>
      <c r="G143" s="220" t="s">
        <v>331</v>
      </c>
      <c r="H143" s="221">
        <v>3170</v>
      </c>
      <c r="I143" s="222"/>
      <c r="J143" s="223">
        <f>ROUND(I143*H143,2)</f>
        <v>0</v>
      </c>
      <c r="K143" s="219" t="s">
        <v>198</v>
      </c>
      <c r="L143" s="44"/>
      <c r="M143" s="224" t="s">
        <v>19</v>
      </c>
      <c r="N143" s="225" t="s">
        <v>43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146</v>
      </c>
      <c r="AT143" s="18" t="s">
        <v>142</v>
      </c>
      <c r="AU143" s="18" t="s">
        <v>82</v>
      </c>
      <c r="AY143" s="18" t="s">
        <v>139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80</v>
      </c>
      <c r="BK143" s="228">
        <f>ROUND(I143*H143,2)</f>
        <v>0</v>
      </c>
      <c r="BL143" s="18" t="s">
        <v>146</v>
      </c>
      <c r="BM143" s="18" t="s">
        <v>339</v>
      </c>
    </row>
    <row r="144" spans="2:47" s="1" customFormat="1" ht="12">
      <c r="B144" s="39"/>
      <c r="C144" s="40"/>
      <c r="D144" s="229" t="s">
        <v>148</v>
      </c>
      <c r="E144" s="40"/>
      <c r="F144" s="230" t="s">
        <v>338</v>
      </c>
      <c r="G144" s="40"/>
      <c r="H144" s="40"/>
      <c r="I144" s="143"/>
      <c r="J144" s="40"/>
      <c r="K144" s="40"/>
      <c r="L144" s="44"/>
      <c r="M144" s="231"/>
      <c r="N144" s="80"/>
      <c r="O144" s="80"/>
      <c r="P144" s="80"/>
      <c r="Q144" s="80"/>
      <c r="R144" s="80"/>
      <c r="S144" s="80"/>
      <c r="T144" s="81"/>
      <c r="AT144" s="18" t="s">
        <v>148</v>
      </c>
      <c r="AU144" s="18" t="s">
        <v>82</v>
      </c>
    </row>
    <row r="145" spans="2:65" s="1" customFormat="1" ht="22.5" customHeight="1">
      <c r="B145" s="39"/>
      <c r="C145" s="217" t="s">
        <v>8</v>
      </c>
      <c r="D145" s="217" t="s">
        <v>142</v>
      </c>
      <c r="E145" s="218" t="s">
        <v>340</v>
      </c>
      <c r="F145" s="219" t="s">
        <v>341</v>
      </c>
      <c r="G145" s="220" t="s">
        <v>331</v>
      </c>
      <c r="H145" s="221">
        <v>3170</v>
      </c>
      <c r="I145" s="222"/>
      <c r="J145" s="223">
        <f>ROUND(I145*H145,2)</f>
        <v>0</v>
      </c>
      <c r="K145" s="219" t="s">
        <v>198</v>
      </c>
      <c r="L145" s="44"/>
      <c r="M145" s="224" t="s">
        <v>19</v>
      </c>
      <c r="N145" s="225" t="s">
        <v>43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146</v>
      </c>
      <c r="AT145" s="18" t="s">
        <v>142</v>
      </c>
      <c r="AU145" s="18" t="s">
        <v>82</v>
      </c>
      <c r="AY145" s="18" t="s">
        <v>139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80</v>
      </c>
      <c r="BK145" s="228">
        <f>ROUND(I145*H145,2)</f>
        <v>0</v>
      </c>
      <c r="BL145" s="18" t="s">
        <v>146</v>
      </c>
      <c r="BM145" s="18" t="s">
        <v>342</v>
      </c>
    </row>
    <row r="146" spans="2:47" s="1" customFormat="1" ht="12">
      <c r="B146" s="39"/>
      <c r="C146" s="40"/>
      <c r="D146" s="229" t="s">
        <v>148</v>
      </c>
      <c r="E146" s="40"/>
      <c r="F146" s="230" t="s">
        <v>341</v>
      </c>
      <c r="G146" s="40"/>
      <c r="H146" s="40"/>
      <c r="I146" s="143"/>
      <c r="J146" s="40"/>
      <c r="K146" s="40"/>
      <c r="L146" s="44"/>
      <c r="M146" s="232"/>
      <c r="N146" s="233"/>
      <c r="O146" s="233"/>
      <c r="P146" s="233"/>
      <c r="Q146" s="233"/>
      <c r="R146" s="233"/>
      <c r="S146" s="233"/>
      <c r="T146" s="234"/>
      <c r="AT146" s="18" t="s">
        <v>148</v>
      </c>
      <c r="AU146" s="18" t="s">
        <v>82</v>
      </c>
    </row>
    <row r="147" spans="2:12" s="1" customFormat="1" ht="6.95" customHeight="1">
      <c r="B147" s="58"/>
      <c r="C147" s="59"/>
      <c r="D147" s="59"/>
      <c r="E147" s="59"/>
      <c r="F147" s="59"/>
      <c r="G147" s="59"/>
      <c r="H147" s="59"/>
      <c r="I147" s="167"/>
      <c r="J147" s="59"/>
      <c r="K147" s="59"/>
      <c r="L147" s="44"/>
    </row>
  </sheetData>
  <sheetProtection password="CC35" sheet="1" objects="1" scenarios="1" formatColumns="0" formatRows="0" autoFilter="0"/>
  <autoFilter ref="C88:K1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ht="12" customHeight="1">
      <c r="B8" s="21"/>
      <c r="D8" s="141" t="s">
        <v>115</v>
      </c>
      <c r="L8" s="21"/>
    </row>
    <row r="9" spans="2:12" s="1" customFormat="1" ht="16.5" customHeight="1">
      <c r="B9" s="44"/>
      <c r="E9" s="142" t="s">
        <v>264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265</v>
      </c>
      <c r="I10" s="143"/>
      <c r="L10" s="44"/>
    </row>
    <row r="11" spans="2:12" s="1" customFormat="1" ht="36.95" customHeight="1">
      <c r="B11" s="44"/>
      <c r="E11" s="144" t="s">
        <v>343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117</v>
      </c>
      <c r="I14" s="145" t="s">
        <v>23</v>
      </c>
      <c r="J14" s="146" t="str">
        <f>'Rekapitulace stavby'!AN8</f>
        <v>20. 12. 2018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5" t="s">
        <v>28</v>
      </c>
      <c r="J17" s="18" t="s">
        <v>19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34</v>
      </c>
      <c r="I25" s="145" t="s">
        <v>26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28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6.5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ROUND(J94,2)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ROUND((SUM(BE94:BE228)),2)</f>
        <v>0</v>
      </c>
      <c r="I35" s="156">
        <v>0.21</v>
      </c>
      <c r="J35" s="155">
        <f>ROUND(((SUM(BE94:BE228))*I35),2)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ROUND((SUM(BF94:BF228)),2)</f>
        <v>0</v>
      </c>
      <c r="I36" s="156">
        <v>0.15</v>
      </c>
      <c r="J36" s="155">
        <f>ROUND(((SUM(BF94:BF228))*I36),2)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ROUND((SUM(BG94:BG228)),2)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ROUND((SUM(BH94:BH228)),2)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ROUND((SUM(BI94:BI228)),2)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118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REVITALIZACE SOFIJSKÉHO NÁMĚSTÍ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115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264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265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SO.01B - POVRCHY NOVÉ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PRHA 12 - MOSDŘANY</v>
      </c>
      <c r="G56" s="40"/>
      <c r="H56" s="40"/>
      <c r="I56" s="145" t="s">
        <v>23</v>
      </c>
      <c r="J56" s="68" t="str">
        <f>IF(J14="","",J14)</f>
        <v>20. 12. 2018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8.55" customHeight="1">
      <c r="B58" s="39"/>
      <c r="C58" s="33" t="s">
        <v>25</v>
      </c>
      <c r="D58" s="40"/>
      <c r="E58" s="40"/>
      <c r="F58" s="28" t="str">
        <f>E17</f>
        <v>MĚSTSKÁ ČÁST PRAHA 12,PÍSKOVÁ 830/25,14300 PRAHA 4</v>
      </c>
      <c r="G58" s="40"/>
      <c r="H58" s="40"/>
      <c r="I58" s="145" t="s">
        <v>31</v>
      </c>
      <c r="J58" s="37" t="str">
        <f>E23</f>
        <v>ARCHITEKTURA S.R.O., VIKOVA 1142/15, PRAHA 4- KRČ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34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119</v>
      </c>
      <c r="D61" s="173"/>
      <c r="E61" s="173"/>
      <c r="F61" s="173"/>
      <c r="G61" s="173"/>
      <c r="H61" s="173"/>
      <c r="I61" s="174"/>
      <c r="J61" s="175" t="s">
        <v>120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J94</f>
        <v>0</v>
      </c>
      <c r="K63" s="40"/>
      <c r="L63" s="44"/>
      <c r="AU63" s="18" t="s">
        <v>121</v>
      </c>
    </row>
    <row r="64" spans="2:12" s="8" customFormat="1" ht="24.95" customHeight="1">
      <c r="B64" s="177"/>
      <c r="C64" s="178"/>
      <c r="D64" s="179" t="s">
        <v>122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9" customFormat="1" ht="19.9" customHeight="1">
      <c r="B65" s="184"/>
      <c r="C65" s="122"/>
      <c r="D65" s="185" t="s">
        <v>344</v>
      </c>
      <c r="E65" s="186"/>
      <c r="F65" s="186"/>
      <c r="G65" s="186"/>
      <c r="H65" s="186"/>
      <c r="I65" s="187"/>
      <c r="J65" s="188">
        <f>J96</f>
        <v>0</v>
      </c>
      <c r="K65" s="122"/>
      <c r="L65" s="189"/>
    </row>
    <row r="66" spans="2:12" s="9" customFormat="1" ht="19.9" customHeight="1">
      <c r="B66" s="184"/>
      <c r="C66" s="122"/>
      <c r="D66" s="185" t="s">
        <v>345</v>
      </c>
      <c r="E66" s="186"/>
      <c r="F66" s="186"/>
      <c r="G66" s="186"/>
      <c r="H66" s="186"/>
      <c r="I66" s="187"/>
      <c r="J66" s="188">
        <f>J99</f>
        <v>0</v>
      </c>
      <c r="K66" s="122"/>
      <c r="L66" s="189"/>
    </row>
    <row r="67" spans="2:12" s="9" customFormat="1" ht="19.9" customHeight="1">
      <c r="B67" s="184"/>
      <c r="C67" s="122"/>
      <c r="D67" s="185" t="s">
        <v>346</v>
      </c>
      <c r="E67" s="186"/>
      <c r="F67" s="186"/>
      <c r="G67" s="186"/>
      <c r="H67" s="186"/>
      <c r="I67" s="187"/>
      <c r="J67" s="188">
        <f>J171</f>
        <v>0</v>
      </c>
      <c r="K67" s="122"/>
      <c r="L67" s="189"/>
    </row>
    <row r="68" spans="2:12" s="9" customFormat="1" ht="19.9" customHeight="1">
      <c r="B68" s="184"/>
      <c r="C68" s="122"/>
      <c r="D68" s="185" t="s">
        <v>268</v>
      </c>
      <c r="E68" s="186"/>
      <c r="F68" s="186"/>
      <c r="G68" s="186"/>
      <c r="H68" s="186"/>
      <c r="I68" s="187"/>
      <c r="J68" s="188">
        <f>J187</f>
        <v>0</v>
      </c>
      <c r="K68" s="122"/>
      <c r="L68" s="189"/>
    </row>
    <row r="69" spans="2:12" s="9" customFormat="1" ht="19.9" customHeight="1">
      <c r="B69" s="184"/>
      <c r="C69" s="122"/>
      <c r="D69" s="185" t="s">
        <v>347</v>
      </c>
      <c r="E69" s="186"/>
      <c r="F69" s="186"/>
      <c r="G69" s="186"/>
      <c r="H69" s="186"/>
      <c r="I69" s="187"/>
      <c r="J69" s="188">
        <f>J199</f>
        <v>0</v>
      </c>
      <c r="K69" s="122"/>
      <c r="L69" s="189"/>
    </row>
    <row r="70" spans="2:12" s="8" customFormat="1" ht="24.95" customHeight="1">
      <c r="B70" s="177"/>
      <c r="C70" s="178"/>
      <c r="D70" s="179" t="s">
        <v>348</v>
      </c>
      <c r="E70" s="180"/>
      <c r="F70" s="180"/>
      <c r="G70" s="180"/>
      <c r="H70" s="180"/>
      <c r="I70" s="181"/>
      <c r="J70" s="182">
        <f>J203</f>
        <v>0</v>
      </c>
      <c r="K70" s="178"/>
      <c r="L70" s="183"/>
    </row>
    <row r="71" spans="2:12" s="8" customFormat="1" ht="24.95" customHeight="1">
      <c r="B71" s="177"/>
      <c r="C71" s="178"/>
      <c r="D71" s="179" t="s">
        <v>349</v>
      </c>
      <c r="E71" s="180"/>
      <c r="F71" s="180"/>
      <c r="G71" s="180"/>
      <c r="H71" s="180"/>
      <c r="I71" s="181"/>
      <c r="J71" s="182">
        <f>J211</f>
        <v>0</v>
      </c>
      <c r="K71" s="178"/>
      <c r="L71" s="183"/>
    </row>
    <row r="72" spans="2:12" s="9" customFormat="1" ht="19.9" customHeight="1">
      <c r="B72" s="184"/>
      <c r="C72" s="122"/>
      <c r="D72" s="185" t="s">
        <v>350</v>
      </c>
      <c r="E72" s="186"/>
      <c r="F72" s="186"/>
      <c r="G72" s="186"/>
      <c r="H72" s="186"/>
      <c r="I72" s="187"/>
      <c r="J72" s="188">
        <f>J212</f>
        <v>0</v>
      </c>
      <c r="K72" s="122"/>
      <c r="L72" s="189"/>
    </row>
    <row r="73" spans="2:12" s="1" customFormat="1" ht="21.8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7"/>
      <c r="J74" s="59"/>
      <c r="K74" s="59"/>
      <c r="L74" s="44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44"/>
    </row>
    <row r="79" spans="2:12" s="1" customFormat="1" ht="24.95" customHeight="1">
      <c r="B79" s="39"/>
      <c r="C79" s="24" t="s">
        <v>124</v>
      </c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6.5" customHeight="1">
      <c r="B82" s="39"/>
      <c r="C82" s="40"/>
      <c r="D82" s="40"/>
      <c r="E82" s="171" t="str">
        <f>E7</f>
        <v>REVITALIZACE SOFIJSKÉHO NÁMĚSTÍ</v>
      </c>
      <c r="F82" s="33"/>
      <c r="G82" s="33"/>
      <c r="H82" s="33"/>
      <c r="I82" s="143"/>
      <c r="J82" s="40"/>
      <c r="K82" s="40"/>
      <c r="L82" s="44"/>
    </row>
    <row r="83" spans="2:12" ht="12" customHeight="1">
      <c r="B83" s="22"/>
      <c r="C83" s="33" t="s">
        <v>115</v>
      </c>
      <c r="D83" s="23"/>
      <c r="E83" s="23"/>
      <c r="F83" s="23"/>
      <c r="G83" s="23"/>
      <c r="H83" s="23"/>
      <c r="I83" s="136"/>
      <c r="J83" s="23"/>
      <c r="K83" s="23"/>
      <c r="L83" s="21"/>
    </row>
    <row r="84" spans="2:12" s="1" customFormat="1" ht="16.5" customHeight="1">
      <c r="B84" s="39"/>
      <c r="C84" s="40"/>
      <c r="D84" s="40"/>
      <c r="E84" s="171" t="s">
        <v>264</v>
      </c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265</v>
      </c>
      <c r="D85" s="40"/>
      <c r="E85" s="40"/>
      <c r="F85" s="40"/>
      <c r="G85" s="40"/>
      <c r="H85" s="40"/>
      <c r="I85" s="143"/>
      <c r="J85" s="40"/>
      <c r="K85" s="40"/>
      <c r="L85" s="44"/>
    </row>
    <row r="86" spans="2:12" s="1" customFormat="1" ht="16.5" customHeight="1">
      <c r="B86" s="39"/>
      <c r="C86" s="40"/>
      <c r="D86" s="40"/>
      <c r="E86" s="65" t="str">
        <f>E11</f>
        <v>SO.01B - POVRCHY NOVÉ</v>
      </c>
      <c r="F86" s="40"/>
      <c r="G86" s="40"/>
      <c r="H86" s="40"/>
      <c r="I86" s="143"/>
      <c r="J86" s="40"/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43"/>
      <c r="J87" s="40"/>
      <c r="K87" s="40"/>
      <c r="L87" s="44"/>
    </row>
    <row r="88" spans="2:12" s="1" customFormat="1" ht="12" customHeight="1">
      <c r="B88" s="39"/>
      <c r="C88" s="33" t="s">
        <v>21</v>
      </c>
      <c r="D88" s="40"/>
      <c r="E88" s="40"/>
      <c r="F88" s="28" t="str">
        <f>F14</f>
        <v>PRHA 12 - MOSDŘANY</v>
      </c>
      <c r="G88" s="40"/>
      <c r="H88" s="40"/>
      <c r="I88" s="145" t="s">
        <v>23</v>
      </c>
      <c r="J88" s="68" t="str">
        <f>IF(J14="","",J14)</f>
        <v>20. 12. 2018</v>
      </c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38.55" customHeight="1">
      <c r="B90" s="39"/>
      <c r="C90" s="33" t="s">
        <v>25</v>
      </c>
      <c r="D90" s="40"/>
      <c r="E90" s="40"/>
      <c r="F90" s="28" t="str">
        <f>E17</f>
        <v>MĚSTSKÁ ČÁST PRAHA 12,PÍSKOVÁ 830/25,14300 PRAHA 4</v>
      </c>
      <c r="G90" s="40"/>
      <c r="H90" s="40"/>
      <c r="I90" s="145" t="s">
        <v>31</v>
      </c>
      <c r="J90" s="37" t="str">
        <f>E23</f>
        <v>ARCHITEKTURA S.R.O., VIKOVA 1142/15, PRAHA 4- KRČ</v>
      </c>
      <c r="K90" s="40"/>
      <c r="L90" s="44"/>
    </row>
    <row r="91" spans="2:12" s="1" customFormat="1" ht="13.65" customHeight="1">
      <c r="B91" s="39"/>
      <c r="C91" s="33" t="s">
        <v>29</v>
      </c>
      <c r="D91" s="40"/>
      <c r="E91" s="40"/>
      <c r="F91" s="28" t="str">
        <f>IF(E20="","",E20)</f>
        <v>Vyplň údaj</v>
      </c>
      <c r="G91" s="40"/>
      <c r="H91" s="40"/>
      <c r="I91" s="145" t="s">
        <v>34</v>
      </c>
      <c r="J91" s="37" t="str">
        <f>E26</f>
        <v xml:space="preserve"> </v>
      </c>
      <c r="K91" s="40"/>
      <c r="L91" s="44"/>
    </row>
    <row r="92" spans="2:12" s="1" customFormat="1" ht="10.3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20" s="10" customFormat="1" ht="29.25" customHeight="1">
      <c r="B93" s="190"/>
      <c r="C93" s="191" t="s">
        <v>125</v>
      </c>
      <c r="D93" s="192" t="s">
        <v>57</v>
      </c>
      <c r="E93" s="192" t="s">
        <v>53</v>
      </c>
      <c r="F93" s="192" t="s">
        <v>54</v>
      </c>
      <c r="G93" s="192" t="s">
        <v>126</v>
      </c>
      <c r="H93" s="192" t="s">
        <v>127</v>
      </c>
      <c r="I93" s="193" t="s">
        <v>128</v>
      </c>
      <c r="J93" s="194" t="s">
        <v>120</v>
      </c>
      <c r="K93" s="195" t="s">
        <v>129</v>
      </c>
      <c r="L93" s="196"/>
      <c r="M93" s="88" t="s">
        <v>19</v>
      </c>
      <c r="N93" s="89" t="s">
        <v>42</v>
      </c>
      <c r="O93" s="89" t="s">
        <v>130</v>
      </c>
      <c r="P93" s="89" t="s">
        <v>131</v>
      </c>
      <c r="Q93" s="89" t="s">
        <v>132</v>
      </c>
      <c r="R93" s="89" t="s">
        <v>133</v>
      </c>
      <c r="S93" s="89" t="s">
        <v>134</v>
      </c>
      <c r="T93" s="90" t="s">
        <v>135</v>
      </c>
    </row>
    <row r="94" spans="2:63" s="1" customFormat="1" ht="22.8" customHeight="1">
      <c r="B94" s="39"/>
      <c r="C94" s="95" t="s">
        <v>136</v>
      </c>
      <c r="D94" s="40"/>
      <c r="E94" s="40"/>
      <c r="F94" s="40"/>
      <c r="G94" s="40"/>
      <c r="H94" s="40"/>
      <c r="I94" s="143"/>
      <c r="J94" s="197">
        <f>BK94</f>
        <v>0</v>
      </c>
      <c r="K94" s="40"/>
      <c r="L94" s="44"/>
      <c r="M94" s="91"/>
      <c r="N94" s="92"/>
      <c r="O94" s="92"/>
      <c r="P94" s="198">
        <f>P95+P203+P211</f>
        <v>0</v>
      </c>
      <c r="Q94" s="92"/>
      <c r="R94" s="198">
        <f>R95+R203+R211</f>
        <v>1828.9245556500002</v>
      </c>
      <c r="S94" s="92"/>
      <c r="T94" s="199">
        <f>T95+T203+T211</f>
        <v>0</v>
      </c>
      <c r="AT94" s="18" t="s">
        <v>71</v>
      </c>
      <c r="AU94" s="18" t="s">
        <v>121</v>
      </c>
      <c r="BK94" s="200">
        <f>BK95+BK203+BK211</f>
        <v>0</v>
      </c>
    </row>
    <row r="95" spans="2:63" s="11" customFormat="1" ht="25.9" customHeight="1">
      <c r="B95" s="201"/>
      <c r="C95" s="202"/>
      <c r="D95" s="203" t="s">
        <v>71</v>
      </c>
      <c r="E95" s="204" t="s">
        <v>137</v>
      </c>
      <c r="F95" s="204" t="s">
        <v>138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P96+P99+P171+P187+P199</f>
        <v>0</v>
      </c>
      <c r="Q95" s="209"/>
      <c r="R95" s="210">
        <f>R96+R99+R171+R187+R199</f>
        <v>1828.9184756500001</v>
      </c>
      <c r="S95" s="209"/>
      <c r="T95" s="211">
        <f>T96+T99+T171+T187+T199</f>
        <v>0</v>
      </c>
      <c r="AR95" s="212" t="s">
        <v>80</v>
      </c>
      <c r="AT95" s="213" t="s">
        <v>71</v>
      </c>
      <c r="AU95" s="213" t="s">
        <v>72</v>
      </c>
      <c r="AY95" s="212" t="s">
        <v>139</v>
      </c>
      <c r="BK95" s="214">
        <f>BK96+BK99+BK171+BK187+BK199</f>
        <v>0</v>
      </c>
    </row>
    <row r="96" spans="2:63" s="11" customFormat="1" ht="22.8" customHeight="1">
      <c r="B96" s="201"/>
      <c r="C96" s="202"/>
      <c r="D96" s="203" t="s">
        <v>71</v>
      </c>
      <c r="E96" s="215" t="s">
        <v>82</v>
      </c>
      <c r="F96" s="215" t="s">
        <v>351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80</v>
      </c>
      <c r="AT96" s="213" t="s">
        <v>71</v>
      </c>
      <c r="AU96" s="213" t="s">
        <v>80</v>
      </c>
      <c r="AY96" s="212" t="s">
        <v>139</v>
      </c>
      <c r="BK96" s="214">
        <f>SUM(BK97:BK98)</f>
        <v>0</v>
      </c>
    </row>
    <row r="97" spans="2:65" s="1" customFormat="1" ht="22.5" customHeight="1">
      <c r="B97" s="39"/>
      <c r="C97" s="217" t="s">
        <v>80</v>
      </c>
      <c r="D97" s="217" t="s">
        <v>142</v>
      </c>
      <c r="E97" s="218" t="s">
        <v>352</v>
      </c>
      <c r="F97" s="219" t="s">
        <v>353</v>
      </c>
      <c r="G97" s="220" t="s">
        <v>273</v>
      </c>
      <c r="H97" s="221">
        <v>4506.85</v>
      </c>
      <c r="I97" s="222"/>
      <c r="J97" s="223">
        <f>ROUND(I97*H97,2)</f>
        <v>0</v>
      </c>
      <c r="K97" s="219" t="s">
        <v>198</v>
      </c>
      <c r="L97" s="44"/>
      <c r="M97" s="224" t="s">
        <v>19</v>
      </c>
      <c r="N97" s="225" t="s">
        <v>43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146</v>
      </c>
      <c r="AT97" s="18" t="s">
        <v>142</v>
      </c>
      <c r="AU97" s="18" t="s">
        <v>82</v>
      </c>
      <c r="AY97" s="18" t="s">
        <v>139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80</v>
      </c>
      <c r="BK97" s="228">
        <f>ROUND(I97*H97,2)</f>
        <v>0</v>
      </c>
      <c r="BL97" s="18" t="s">
        <v>146</v>
      </c>
      <c r="BM97" s="18" t="s">
        <v>354</v>
      </c>
    </row>
    <row r="98" spans="2:47" s="1" customFormat="1" ht="12">
      <c r="B98" s="39"/>
      <c r="C98" s="40"/>
      <c r="D98" s="229" t="s">
        <v>148</v>
      </c>
      <c r="E98" s="40"/>
      <c r="F98" s="230" t="s">
        <v>353</v>
      </c>
      <c r="G98" s="40"/>
      <c r="H98" s="40"/>
      <c r="I98" s="143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148</v>
      </c>
      <c r="AU98" s="18" t="s">
        <v>82</v>
      </c>
    </row>
    <row r="99" spans="2:63" s="11" customFormat="1" ht="22.8" customHeight="1">
      <c r="B99" s="201"/>
      <c r="C99" s="202"/>
      <c r="D99" s="203" t="s">
        <v>71</v>
      </c>
      <c r="E99" s="215" t="s">
        <v>171</v>
      </c>
      <c r="F99" s="215" t="s">
        <v>355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SUM(P100:P170)</f>
        <v>0</v>
      </c>
      <c r="Q99" s="209"/>
      <c r="R99" s="210">
        <f>SUM(R100:R170)</f>
        <v>1814.77319065</v>
      </c>
      <c r="S99" s="209"/>
      <c r="T99" s="211">
        <f>SUM(T100:T170)</f>
        <v>0</v>
      </c>
      <c r="AR99" s="212" t="s">
        <v>80</v>
      </c>
      <c r="AT99" s="213" t="s">
        <v>71</v>
      </c>
      <c r="AU99" s="213" t="s">
        <v>80</v>
      </c>
      <c r="AY99" s="212" t="s">
        <v>139</v>
      </c>
      <c r="BK99" s="214">
        <f>SUM(BK100:BK170)</f>
        <v>0</v>
      </c>
    </row>
    <row r="100" spans="2:65" s="1" customFormat="1" ht="16.5" customHeight="1">
      <c r="B100" s="39"/>
      <c r="C100" s="217" t="s">
        <v>82</v>
      </c>
      <c r="D100" s="217" t="s">
        <v>142</v>
      </c>
      <c r="E100" s="218" t="s">
        <v>356</v>
      </c>
      <c r="F100" s="219" t="s">
        <v>357</v>
      </c>
      <c r="G100" s="220" t="s">
        <v>273</v>
      </c>
      <c r="H100" s="221">
        <v>4506.85</v>
      </c>
      <c r="I100" s="222"/>
      <c r="J100" s="223">
        <f>ROUND(I100*H100,2)</f>
        <v>0</v>
      </c>
      <c r="K100" s="219" t="s">
        <v>198</v>
      </c>
      <c r="L100" s="44"/>
      <c r="M100" s="224" t="s">
        <v>19</v>
      </c>
      <c r="N100" s="225" t="s">
        <v>43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146</v>
      </c>
      <c r="AT100" s="18" t="s">
        <v>142</v>
      </c>
      <c r="AU100" s="18" t="s">
        <v>82</v>
      </c>
      <c r="AY100" s="18" t="s">
        <v>139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80</v>
      </c>
      <c r="BK100" s="228">
        <f>ROUND(I100*H100,2)</f>
        <v>0</v>
      </c>
      <c r="BL100" s="18" t="s">
        <v>146</v>
      </c>
      <c r="BM100" s="18" t="s">
        <v>358</v>
      </c>
    </row>
    <row r="101" spans="2:47" s="1" customFormat="1" ht="12">
      <c r="B101" s="39"/>
      <c r="C101" s="40"/>
      <c r="D101" s="229" t="s">
        <v>148</v>
      </c>
      <c r="E101" s="40"/>
      <c r="F101" s="230" t="s">
        <v>357</v>
      </c>
      <c r="G101" s="40"/>
      <c r="H101" s="40"/>
      <c r="I101" s="143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148</v>
      </c>
      <c r="AU101" s="18" t="s">
        <v>82</v>
      </c>
    </row>
    <row r="102" spans="2:51" s="12" customFormat="1" ht="12">
      <c r="B102" s="235"/>
      <c r="C102" s="236"/>
      <c r="D102" s="229" t="s">
        <v>175</v>
      </c>
      <c r="E102" s="237" t="s">
        <v>19</v>
      </c>
      <c r="F102" s="238" t="s">
        <v>359</v>
      </c>
      <c r="G102" s="236"/>
      <c r="H102" s="239">
        <v>853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175</v>
      </c>
      <c r="AU102" s="245" t="s">
        <v>82</v>
      </c>
      <c r="AV102" s="12" t="s">
        <v>82</v>
      </c>
      <c r="AW102" s="12" t="s">
        <v>33</v>
      </c>
      <c r="AX102" s="12" t="s">
        <v>72</v>
      </c>
      <c r="AY102" s="245" t="s">
        <v>139</v>
      </c>
    </row>
    <row r="103" spans="2:51" s="12" customFormat="1" ht="12">
      <c r="B103" s="235"/>
      <c r="C103" s="236"/>
      <c r="D103" s="229" t="s">
        <v>175</v>
      </c>
      <c r="E103" s="237" t="s">
        <v>19</v>
      </c>
      <c r="F103" s="238" t="s">
        <v>360</v>
      </c>
      <c r="G103" s="236"/>
      <c r="H103" s="239">
        <v>464.76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175</v>
      </c>
      <c r="AU103" s="245" t="s">
        <v>82</v>
      </c>
      <c r="AV103" s="12" t="s">
        <v>82</v>
      </c>
      <c r="AW103" s="12" t="s">
        <v>33</v>
      </c>
      <c r="AX103" s="12" t="s">
        <v>72</v>
      </c>
      <c r="AY103" s="245" t="s">
        <v>139</v>
      </c>
    </row>
    <row r="104" spans="2:51" s="12" customFormat="1" ht="12">
      <c r="B104" s="235"/>
      <c r="C104" s="236"/>
      <c r="D104" s="229" t="s">
        <v>175</v>
      </c>
      <c r="E104" s="237" t="s">
        <v>19</v>
      </c>
      <c r="F104" s="238" t="s">
        <v>361</v>
      </c>
      <c r="G104" s="236"/>
      <c r="H104" s="239">
        <v>2707.93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175</v>
      </c>
      <c r="AU104" s="245" t="s">
        <v>82</v>
      </c>
      <c r="AV104" s="12" t="s">
        <v>82</v>
      </c>
      <c r="AW104" s="12" t="s">
        <v>33</v>
      </c>
      <c r="AX104" s="12" t="s">
        <v>72</v>
      </c>
      <c r="AY104" s="245" t="s">
        <v>139</v>
      </c>
    </row>
    <row r="105" spans="2:51" s="12" customFormat="1" ht="12">
      <c r="B105" s="235"/>
      <c r="C105" s="236"/>
      <c r="D105" s="229" t="s">
        <v>175</v>
      </c>
      <c r="E105" s="237" t="s">
        <v>19</v>
      </c>
      <c r="F105" s="238" t="s">
        <v>362</v>
      </c>
      <c r="G105" s="236"/>
      <c r="H105" s="239">
        <v>95.28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175</v>
      </c>
      <c r="AU105" s="245" t="s">
        <v>82</v>
      </c>
      <c r="AV105" s="12" t="s">
        <v>82</v>
      </c>
      <c r="AW105" s="12" t="s">
        <v>33</v>
      </c>
      <c r="AX105" s="12" t="s">
        <v>72</v>
      </c>
      <c r="AY105" s="245" t="s">
        <v>139</v>
      </c>
    </row>
    <row r="106" spans="2:51" s="12" customFormat="1" ht="12">
      <c r="B106" s="235"/>
      <c r="C106" s="236"/>
      <c r="D106" s="229" t="s">
        <v>175</v>
      </c>
      <c r="E106" s="237" t="s">
        <v>19</v>
      </c>
      <c r="F106" s="238" t="s">
        <v>363</v>
      </c>
      <c r="G106" s="236"/>
      <c r="H106" s="239">
        <v>385.88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175</v>
      </c>
      <c r="AU106" s="245" t="s">
        <v>82</v>
      </c>
      <c r="AV106" s="12" t="s">
        <v>82</v>
      </c>
      <c r="AW106" s="12" t="s">
        <v>33</v>
      </c>
      <c r="AX106" s="12" t="s">
        <v>72</v>
      </c>
      <c r="AY106" s="245" t="s">
        <v>139</v>
      </c>
    </row>
    <row r="107" spans="2:51" s="13" customFormat="1" ht="12">
      <c r="B107" s="259"/>
      <c r="C107" s="260"/>
      <c r="D107" s="229" t="s">
        <v>175</v>
      </c>
      <c r="E107" s="261" t="s">
        <v>19</v>
      </c>
      <c r="F107" s="262" t="s">
        <v>287</v>
      </c>
      <c r="G107" s="260"/>
      <c r="H107" s="263">
        <v>4506.85</v>
      </c>
      <c r="I107" s="264"/>
      <c r="J107" s="260"/>
      <c r="K107" s="260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175</v>
      </c>
      <c r="AU107" s="269" t="s">
        <v>82</v>
      </c>
      <c r="AV107" s="13" t="s">
        <v>146</v>
      </c>
      <c r="AW107" s="13" t="s">
        <v>33</v>
      </c>
      <c r="AX107" s="13" t="s">
        <v>80</v>
      </c>
      <c r="AY107" s="269" t="s">
        <v>139</v>
      </c>
    </row>
    <row r="108" spans="2:65" s="1" customFormat="1" ht="16.5" customHeight="1">
      <c r="B108" s="39"/>
      <c r="C108" s="217" t="s">
        <v>152</v>
      </c>
      <c r="D108" s="217" t="s">
        <v>142</v>
      </c>
      <c r="E108" s="218" t="s">
        <v>364</v>
      </c>
      <c r="F108" s="219" t="s">
        <v>365</v>
      </c>
      <c r="G108" s="220" t="s">
        <v>273</v>
      </c>
      <c r="H108" s="221">
        <v>3314.97</v>
      </c>
      <c r="I108" s="222"/>
      <c r="J108" s="223">
        <f>ROUND(I108*H108,2)</f>
        <v>0</v>
      </c>
      <c r="K108" s="219" t="s">
        <v>198</v>
      </c>
      <c r="L108" s="44"/>
      <c r="M108" s="224" t="s">
        <v>19</v>
      </c>
      <c r="N108" s="225" t="s">
        <v>43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146</v>
      </c>
      <c r="AT108" s="18" t="s">
        <v>142</v>
      </c>
      <c r="AU108" s="18" t="s">
        <v>82</v>
      </c>
      <c r="AY108" s="18" t="s">
        <v>139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80</v>
      </c>
      <c r="BK108" s="228">
        <f>ROUND(I108*H108,2)</f>
        <v>0</v>
      </c>
      <c r="BL108" s="18" t="s">
        <v>146</v>
      </c>
      <c r="BM108" s="18" t="s">
        <v>366</v>
      </c>
    </row>
    <row r="109" spans="2:47" s="1" customFormat="1" ht="12">
      <c r="B109" s="39"/>
      <c r="C109" s="40"/>
      <c r="D109" s="229" t="s">
        <v>148</v>
      </c>
      <c r="E109" s="40"/>
      <c r="F109" s="230" t="s">
        <v>365</v>
      </c>
      <c r="G109" s="40"/>
      <c r="H109" s="40"/>
      <c r="I109" s="143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148</v>
      </c>
      <c r="AU109" s="18" t="s">
        <v>82</v>
      </c>
    </row>
    <row r="110" spans="2:51" s="12" customFormat="1" ht="12">
      <c r="B110" s="235"/>
      <c r="C110" s="236"/>
      <c r="D110" s="229" t="s">
        <v>175</v>
      </c>
      <c r="E110" s="237" t="s">
        <v>19</v>
      </c>
      <c r="F110" s="238" t="s">
        <v>360</v>
      </c>
      <c r="G110" s="236"/>
      <c r="H110" s="239">
        <v>464.76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175</v>
      </c>
      <c r="AU110" s="245" t="s">
        <v>82</v>
      </c>
      <c r="AV110" s="12" t="s">
        <v>82</v>
      </c>
      <c r="AW110" s="12" t="s">
        <v>33</v>
      </c>
      <c r="AX110" s="12" t="s">
        <v>72</v>
      </c>
      <c r="AY110" s="245" t="s">
        <v>139</v>
      </c>
    </row>
    <row r="111" spans="2:51" s="12" customFormat="1" ht="12">
      <c r="B111" s="235"/>
      <c r="C111" s="236"/>
      <c r="D111" s="229" t="s">
        <v>175</v>
      </c>
      <c r="E111" s="237" t="s">
        <v>19</v>
      </c>
      <c r="F111" s="238" t="s">
        <v>361</v>
      </c>
      <c r="G111" s="236"/>
      <c r="H111" s="239">
        <v>2707.93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175</v>
      </c>
      <c r="AU111" s="245" t="s">
        <v>82</v>
      </c>
      <c r="AV111" s="12" t="s">
        <v>82</v>
      </c>
      <c r="AW111" s="12" t="s">
        <v>33</v>
      </c>
      <c r="AX111" s="12" t="s">
        <v>72</v>
      </c>
      <c r="AY111" s="245" t="s">
        <v>139</v>
      </c>
    </row>
    <row r="112" spans="2:51" s="12" customFormat="1" ht="12">
      <c r="B112" s="235"/>
      <c r="C112" s="236"/>
      <c r="D112" s="229" t="s">
        <v>175</v>
      </c>
      <c r="E112" s="237" t="s">
        <v>19</v>
      </c>
      <c r="F112" s="238" t="s">
        <v>362</v>
      </c>
      <c r="G112" s="236"/>
      <c r="H112" s="239">
        <v>95.28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175</v>
      </c>
      <c r="AU112" s="245" t="s">
        <v>82</v>
      </c>
      <c r="AV112" s="12" t="s">
        <v>82</v>
      </c>
      <c r="AW112" s="12" t="s">
        <v>33</v>
      </c>
      <c r="AX112" s="12" t="s">
        <v>72</v>
      </c>
      <c r="AY112" s="245" t="s">
        <v>139</v>
      </c>
    </row>
    <row r="113" spans="2:51" s="12" customFormat="1" ht="12">
      <c r="B113" s="235"/>
      <c r="C113" s="236"/>
      <c r="D113" s="229" t="s">
        <v>175</v>
      </c>
      <c r="E113" s="237" t="s">
        <v>19</v>
      </c>
      <c r="F113" s="238" t="s">
        <v>367</v>
      </c>
      <c r="G113" s="236"/>
      <c r="H113" s="239">
        <v>47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175</v>
      </c>
      <c r="AU113" s="245" t="s">
        <v>82</v>
      </c>
      <c r="AV113" s="12" t="s">
        <v>82</v>
      </c>
      <c r="AW113" s="12" t="s">
        <v>33</v>
      </c>
      <c r="AX113" s="12" t="s">
        <v>72</v>
      </c>
      <c r="AY113" s="245" t="s">
        <v>139</v>
      </c>
    </row>
    <row r="114" spans="2:51" s="13" customFormat="1" ht="12">
      <c r="B114" s="259"/>
      <c r="C114" s="260"/>
      <c r="D114" s="229" t="s">
        <v>175</v>
      </c>
      <c r="E114" s="261" t="s">
        <v>19</v>
      </c>
      <c r="F114" s="262" t="s">
        <v>287</v>
      </c>
      <c r="G114" s="260"/>
      <c r="H114" s="263">
        <v>3314.97</v>
      </c>
      <c r="I114" s="264"/>
      <c r="J114" s="260"/>
      <c r="K114" s="260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175</v>
      </c>
      <c r="AU114" s="269" t="s">
        <v>82</v>
      </c>
      <c r="AV114" s="13" t="s">
        <v>146</v>
      </c>
      <c r="AW114" s="13" t="s">
        <v>33</v>
      </c>
      <c r="AX114" s="13" t="s">
        <v>80</v>
      </c>
      <c r="AY114" s="269" t="s">
        <v>139</v>
      </c>
    </row>
    <row r="115" spans="2:65" s="1" customFormat="1" ht="16.5" customHeight="1">
      <c r="B115" s="39"/>
      <c r="C115" s="217" t="s">
        <v>146</v>
      </c>
      <c r="D115" s="217" t="s">
        <v>142</v>
      </c>
      <c r="E115" s="218" t="s">
        <v>368</v>
      </c>
      <c r="F115" s="219" t="s">
        <v>369</v>
      </c>
      <c r="G115" s="220" t="s">
        <v>273</v>
      </c>
      <c r="H115" s="221">
        <v>4553.85</v>
      </c>
      <c r="I115" s="222"/>
      <c r="J115" s="223">
        <f>ROUND(I115*H115,2)</f>
        <v>0</v>
      </c>
      <c r="K115" s="219" t="s">
        <v>321</v>
      </c>
      <c r="L115" s="44"/>
      <c r="M115" s="224" t="s">
        <v>19</v>
      </c>
      <c r="N115" s="225" t="s">
        <v>43</v>
      </c>
      <c r="O115" s="80"/>
      <c r="P115" s="226">
        <f>O115*H115</f>
        <v>0</v>
      </c>
      <c r="Q115" s="226">
        <v>0.10503</v>
      </c>
      <c r="R115" s="226">
        <f>Q115*H115</f>
        <v>478.29086550000005</v>
      </c>
      <c r="S115" s="226">
        <v>0</v>
      </c>
      <c r="T115" s="227">
        <f>S115*H115</f>
        <v>0</v>
      </c>
      <c r="AR115" s="18" t="s">
        <v>146</v>
      </c>
      <c r="AT115" s="18" t="s">
        <v>142</v>
      </c>
      <c r="AU115" s="18" t="s">
        <v>82</v>
      </c>
      <c r="AY115" s="18" t="s">
        <v>139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80</v>
      </c>
      <c r="BK115" s="228">
        <f>ROUND(I115*H115,2)</f>
        <v>0</v>
      </c>
      <c r="BL115" s="18" t="s">
        <v>146</v>
      </c>
      <c r="BM115" s="18" t="s">
        <v>370</v>
      </c>
    </row>
    <row r="116" spans="2:47" s="1" customFormat="1" ht="12">
      <c r="B116" s="39"/>
      <c r="C116" s="40"/>
      <c r="D116" s="229" t="s">
        <v>148</v>
      </c>
      <c r="E116" s="40"/>
      <c r="F116" s="230" t="s">
        <v>371</v>
      </c>
      <c r="G116" s="40"/>
      <c r="H116" s="40"/>
      <c r="I116" s="143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148</v>
      </c>
      <c r="AU116" s="18" t="s">
        <v>82</v>
      </c>
    </row>
    <row r="117" spans="2:51" s="12" customFormat="1" ht="12">
      <c r="B117" s="235"/>
      <c r="C117" s="236"/>
      <c r="D117" s="229" t="s">
        <v>175</v>
      </c>
      <c r="E117" s="237" t="s">
        <v>19</v>
      </c>
      <c r="F117" s="238" t="s">
        <v>359</v>
      </c>
      <c r="G117" s="236"/>
      <c r="H117" s="239">
        <v>853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175</v>
      </c>
      <c r="AU117" s="245" t="s">
        <v>82</v>
      </c>
      <c r="AV117" s="12" t="s">
        <v>82</v>
      </c>
      <c r="AW117" s="12" t="s">
        <v>33</v>
      </c>
      <c r="AX117" s="12" t="s">
        <v>72</v>
      </c>
      <c r="AY117" s="245" t="s">
        <v>139</v>
      </c>
    </row>
    <row r="118" spans="2:51" s="12" customFormat="1" ht="12">
      <c r="B118" s="235"/>
      <c r="C118" s="236"/>
      <c r="D118" s="229" t="s">
        <v>175</v>
      </c>
      <c r="E118" s="237" t="s">
        <v>19</v>
      </c>
      <c r="F118" s="238" t="s">
        <v>360</v>
      </c>
      <c r="G118" s="236"/>
      <c r="H118" s="239">
        <v>464.76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175</v>
      </c>
      <c r="AU118" s="245" t="s">
        <v>82</v>
      </c>
      <c r="AV118" s="12" t="s">
        <v>82</v>
      </c>
      <c r="AW118" s="12" t="s">
        <v>33</v>
      </c>
      <c r="AX118" s="12" t="s">
        <v>72</v>
      </c>
      <c r="AY118" s="245" t="s">
        <v>139</v>
      </c>
    </row>
    <row r="119" spans="2:51" s="12" customFormat="1" ht="12">
      <c r="B119" s="235"/>
      <c r="C119" s="236"/>
      <c r="D119" s="229" t="s">
        <v>175</v>
      </c>
      <c r="E119" s="237" t="s">
        <v>19</v>
      </c>
      <c r="F119" s="238" t="s">
        <v>361</v>
      </c>
      <c r="G119" s="236"/>
      <c r="H119" s="239">
        <v>2707.93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175</v>
      </c>
      <c r="AU119" s="245" t="s">
        <v>82</v>
      </c>
      <c r="AV119" s="12" t="s">
        <v>82</v>
      </c>
      <c r="AW119" s="12" t="s">
        <v>33</v>
      </c>
      <c r="AX119" s="12" t="s">
        <v>72</v>
      </c>
      <c r="AY119" s="245" t="s">
        <v>139</v>
      </c>
    </row>
    <row r="120" spans="2:51" s="12" customFormat="1" ht="12">
      <c r="B120" s="235"/>
      <c r="C120" s="236"/>
      <c r="D120" s="229" t="s">
        <v>175</v>
      </c>
      <c r="E120" s="237" t="s">
        <v>19</v>
      </c>
      <c r="F120" s="238" t="s">
        <v>362</v>
      </c>
      <c r="G120" s="236"/>
      <c r="H120" s="239">
        <v>95.28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175</v>
      </c>
      <c r="AU120" s="245" t="s">
        <v>82</v>
      </c>
      <c r="AV120" s="12" t="s">
        <v>82</v>
      </c>
      <c r="AW120" s="12" t="s">
        <v>33</v>
      </c>
      <c r="AX120" s="12" t="s">
        <v>72</v>
      </c>
      <c r="AY120" s="245" t="s">
        <v>139</v>
      </c>
    </row>
    <row r="121" spans="2:51" s="12" customFormat="1" ht="12">
      <c r="B121" s="235"/>
      <c r="C121" s="236"/>
      <c r="D121" s="229" t="s">
        <v>175</v>
      </c>
      <c r="E121" s="237" t="s">
        <v>19</v>
      </c>
      <c r="F121" s="238" t="s">
        <v>363</v>
      </c>
      <c r="G121" s="236"/>
      <c r="H121" s="239">
        <v>385.88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175</v>
      </c>
      <c r="AU121" s="245" t="s">
        <v>82</v>
      </c>
      <c r="AV121" s="12" t="s">
        <v>82</v>
      </c>
      <c r="AW121" s="12" t="s">
        <v>33</v>
      </c>
      <c r="AX121" s="12" t="s">
        <v>72</v>
      </c>
      <c r="AY121" s="245" t="s">
        <v>139</v>
      </c>
    </row>
    <row r="122" spans="2:51" s="12" customFormat="1" ht="12">
      <c r="B122" s="235"/>
      <c r="C122" s="236"/>
      <c r="D122" s="229" t="s">
        <v>175</v>
      </c>
      <c r="E122" s="237" t="s">
        <v>19</v>
      </c>
      <c r="F122" s="238" t="s">
        <v>367</v>
      </c>
      <c r="G122" s="236"/>
      <c r="H122" s="239">
        <v>47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175</v>
      </c>
      <c r="AU122" s="245" t="s">
        <v>82</v>
      </c>
      <c r="AV122" s="12" t="s">
        <v>82</v>
      </c>
      <c r="AW122" s="12" t="s">
        <v>33</v>
      </c>
      <c r="AX122" s="12" t="s">
        <v>72</v>
      </c>
      <c r="AY122" s="245" t="s">
        <v>139</v>
      </c>
    </row>
    <row r="123" spans="2:51" s="13" customFormat="1" ht="12">
      <c r="B123" s="259"/>
      <c r="C123" s="260"/>
      <c r="D123" s="229" t="s">
        <v>175</v>
      </c>
      <c r="E123" s="261" t="s">
        <v>19</v>
      </c>
      <c r="F123" s="262" t="s">
        <v>287</v>
      </c>
      <c r="G123" s="260"/>
      <c r="H123" s="263">
        <v>4553.85</v>
      </c>
      <c r="I123" s="264"/>
      <c r="J123" s="260"/>
      <c r="K123" s="260"/>
      <c r="L123" s="265"/>
      <c r="M123" s="266"/>
      <c r="N123" s="267"/>
      <c r="O123" s="267"/>
      <c r="P123" s="267"/>
      <c r="Q123" s="267"/>
      <c r="R123" s="267"/>
      <c r="S123" s="267"/>
      <c r="T123" s="268"/>
      <c r="AT123" s="269" t="s">
        <v>175</v>
      </c>
      <c r="AU123" s="269" t="s">
        <v>82</v>
      </c>
      <c r="AV123" s="13" t="s">
        <v>146</v>
      </c>
      <c r="AW123" s="13" t="s">
        <v>33</v>
      </c>
      <c r="AX123" s="13" t="s">
        <v>80</v>
      </c>
      <c r="AY123" s="269" t="s">
        <v>139</v>
      </c>
    </row>
    <row r="124" spans="2:65" s="1" customFormat="1" ht="16.5" customHeight="1">
      <c r="B124" s="39"/>
      <c r="C124" s="249" t="s">
        <v>171</v>
      </c>
      <c r="D124" s="249" t="s">
        <v>145</v>
      </c>
      <c r="E124" s="250" t="s">
        <v>372</v>
      </c>
      <c r="F124" s="251" t="s">
        <v>373</v>
      </c>
      <c r="G124" s="252" t="s">
        <v>273</v>
      </c>
      <c r="H124" s="253">
        <v>1838.172</v>
      </c>
      <c r="I124" s="254"/>
      <c r="J124" s="255">
        <f>ROUND(I124*H124,2)</f>
        <v>0</v>
      </c>
      <c r="K124" s="251" t="s">
        <v>19</v>
      </c>
      <c r="L124" s="256"/>
      <c r="M124" s="257" t="s">
        <v>19</v>
      </c>
      <c r="N124" s="258" t="s">
        <v>43</v>
      </c>
      <c r="O124" s="80"/>
      <c r="P124" s="226">
        <f>O124*H124</f>
        <v>0</v>
      </c>
      <c r="Q124" s="226">
        <v>0.135</v>
      </c>
      <c r="R124" s="226">
        <f>Q124*H124</f>
        <v>248.15322000000003</v>
      </c>
      <c r="S124" s="226">
        <v>0</v>
      </c>
      <c r="T124" s="227">
        <f>S124*H124</f>
        <v>0</v>
      </c>
      <c r="AR124" s="18" t="s">
        <v>374</v>
      </c>
      <c r="AT124" s="18" t="s">
        <v>145</v>
      </c>
      <c r="AU124" s="18" t="s">
        <v>82</v>
      </c>
      <c r="AY124" s="18" t="s">
        <v>139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80</v>
      </c>
      <c r="BK124" s="228">
        <f>ROUND(I124*H124,2)</f>
        <v>0</v>
      </c>
      <c r="BL124" s="18" t="s">
        <v>260</v>
      </c>
      <c r="BM124" s="18" t="s">
        <v>375</v>
      </c>
    </row>
    <row r="125" spans="2:47" s="1" customFormat="1" ht="12">
      <c r="B125" s="39"/>
      <c r="C125" s="40"/>
      <c r="D125" s="229" t="s">
        <v>148</v>
      </c>
      <c r="E125" s="40"/>
      <c r="F125" s="230" t="s">
        <v>376</v>
      </c>
      <c r="G125" s="40"/>
      <c r="H125" s="40"/>
      <c r="I125" s="143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148</v>
      </c>
      <c r="AU125" s="18" t="s">
        <v>82</v>
      </c>
    </row>
    <row r="126" spans="2:51" s="12" customFormat="1" ht="12">
      <c r="B126" s="235"/>
      <c r="C126" s="236"/>
      <c r="D126" s="229" t="s">
        <v>175</v>
      </c>
      <c r="E126" s="237" t="s">
        <v>19</v>
      </c>
      <c r="F126" s="238" t="s">
        <v>359</v>
      </c>
      <c r="G126" s="236"/>
      <c r="H126" s="239">
        <v>853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175</v>
      </c>
      <c r="AU126" s="245" t="s">
        <v>82</v>
      </c>
      <c r="AV126" s="12" t="s">
        <v>82</v>
      </c>
      <c r="AW126" s="12" t="s">
        <v>33</v>
      </c>
      <c r="AX126" s="12" t="s">
        <v>72</v>
      </c>
      <c r="AY126" s="245" t="s">
        <v>139</v>
      </c>
    </row>
    <row r="127" spans="2:51" s="12" customFormat="1" ht="12">
      <c r="B127" s="235"/>
      <c r="C127" s="236"/>
      <c r="D127" s="229" t="s">
        <v>175</v>
      </c>
      <c r="E127" s="237" t="s">
        <v>19</v>
      </c>
      <c r="F127" s="238" t="s">
        <v>360</v>
      </c>
      <c r="G127" s="236"/>
      <c r="H127" s="239">
        <v>464.76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175</v>
      </c>
      <c r="AU127" s="245" t="s">
        <v>82</v>
      </c>
      <c r="AV127" s="12" t="s">
        <v>82</v>
      </c>
      <c r="AW127" s="12" t="s">
        <v>33</v>
      </c>
      <c r="AX127" s="12" t="s">
        <v>72</v>
      </c>
      <c r="AY127" s="245" t="s">
        <v>139</v>
      </c>
    </row>
    <row r="128" spans="2:51" s="12" customFormat="1" ht="12">
      <c r="B128" s="235"/>
      <c r="C128" s="236"/>
      <c r="D128" s="229" t="s">
        <v>175</v>
      </c>
      <c r="E128" s="237" t="s">
        <v>19</v>
      </c>
      <c r="F128" s="238" t="s">
        <v>363</v>
      </c>
      <c r="G128" s="236"/>
      <c r="H128" s="239">
        <v>385.88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175</v>
      </c>
      <c r="AU128" s="245" t="s">
        <v>82</v>
      </c>
      <c r="AV128" s="12" t="s">
        <v>82</v>
      </c>
      <c r="AW128" s="12" t="s">
        <v>33</v>
      </c>
      <c r="AX128" s="12" t="s">
        <v>72</v>
      </c>
      <c r="AY128" s="245" t="s">
        <v>139</v>
      </c>
    </row>
    <row r="129" spans="2:51" s="12" customFormat="1" ht="12">
      <c r="B129" s="235"/>
      <c r="C129" s="236"/>
      <c r="D129" s="229" t="s">
        <v>175</v>
      </c>
      <c r="E129" s="237" t="s">
        <v>19</v>
      </c>
      <c r="F129" s="238" t="s">
        <v>367</v>
      </c>
      <c r="G129" s="236"/>
      <c r="H129" s="239">
        <v>47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175</v>
      </c>
      <c r="AU129" s="245" t="s">
        <v>82</v>
      </c>
      <c r="AV129" s="12" t="s">
        <v>82</v>
      </c>
      <c r="AW129" s="12" t="s">
        <v>33</v>
      </c>
      <c r="AX129" s="12" t="s">
        <v>72</v>
      </c>
      <c r="AY129" s="245" t="s">
        <v>139</v>
      </c>
    </row>
    <row r="130" spans="2:51" s="13" customFormat="1" ht="12">
      <c r="B130" s="259"/>
      <c r="C130" s="260"/>
      <c r="D130" s="229" t="s">
        <v>175</v>
      </c>
      <c r="E130" s="261" t="s">
        <v>19</v>
      </c>
      <c r="F130" s="262" t="s">
        <v>287</v>
      </c>
      <c r="G130" s="260"/>
      <c r="H130" s="263">
        <v>1750.64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AT130" s="269" t="s">
        <v>175</v>
      </c>
      <c r="AU130" s="269" t="s">
        <v>82</v>
      </c>
      <c r="AV130" s="13" t="s">
        <v>146</v>
      </c>
      <c r="AW130" s="13" t="s">
        <v>33</v>
      </c>
      <c r="AX130" s="13" t="s">
        <v>80</v>
      </c>
      <c r="AY130" s="269" t="s">
        <v>139</v>
      </c>
    </row>
    <row r="131" spans="2:51" s="12" customFormat="1" ht="12">
      <c r="B131" s="235"/>
      <c r="C131" s="236"/>
      <c r="D131" s="229" t="s">
        <v>175</v>
      </c>
      <c r="E131" s="236"/>
      <c r="F131" s="238" t="s">
        <v>377</v>
      </c>
      <c r="G131" s="236"/>
      <c r="H131" s="239">
        <v>1838.172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175</v>
      </c>
      <c r="AU131" s="245" t="s">
        <v>82</v>
      </c>
      <c r="AV131" s="12" t="s">
        <v>82</v>
      </c>
      <c r="AW131" s="12" t="s">
        <v>4</v>
      </c>
      <c r="AX131" s="12" t="s">
        <v>80</v>
      </c>
      <c r="AY131" s="245" t="s">
        <v>139</v>
      </c>
    </row>
    <row r="132" spans="2:65" s="1" customFormat="1" ht="16.5" customHeight="1">
      <c r="B132" s="39"/>
      <c r="C132" s="249" t="s">
        <v>177</v>
      </c>
      <c r="D132" s="249" t="s">
        <v>145</v>
      </c>
      <c r="E132" s="250" t="s">
        <v>378</v>
      </c>
      <c r="F132" s="251" t="s">
        <v>373</v>
      </c>
      <c r="G132" s="252" t="s">
        <v>273</v>
      </c>
      <c r="H132" s="253">
        <v>2943.371</v>
      </c>
      <c r="I132" s="254"/>
      <c r="J132" s="255">
        <f>ROUND(I132*H132,2)</f>
        <v>0</v>
      </c>
      <c r="K132" s="251" t="s">
        <v>19</v>
      </c>
      <c r="L132" s="256"/>
      <c r="M132" s="257" t="s">
        <v>19</v>
      </c>
      <c r="N132" s="258" t="s">
        <v>43</v>
      </c>
      <c r="O132" s="80"/>
      <c r="P132" s="226">
        <f>O132*H132</f>
        <v>0</v>
      </c>
      <c r="Q132" s="226">
        <v>0.135</v>
      </c>
      <c r="R132" s="226">
        <f>Q132*H132</f>
        <v>397.35508500000003</v>
      </c>
      <c r="S132" s="226">
        <v>0</v>
      </c>
      <c r="T132" s="227">
        <f>S132*H132</f>
        <v>0</v>
      </c>
      <c r="AR132" s="18" t="s">
        <v>374</v>
      </c>
      <c r="AT132" s="18" t="s">
        <v>145</v>
      </c>
      <c r="AU132" s="18" t="s">
        <v>82</v>
      </c>
      <c r="AY132" s="18" t="s">
        <v>139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80</v>
      </c>
      <c r="BK132" s="228">
        <f>ROUND(I132*H132,2)</f>
        <v>0</v>
      </c>
      <c r="BL132" s="18" t="s">
        <v>260</v>
      </c>
      <c r="BM132" s="18" t="s">
        <v>379</v>
      </c>
    </row>
    <row r="133" spans="2:47" s="1" customFormat="1" ht="12">
      <c r="B133" s="39"/>
      <c r="C133" s="40"/>
      <c r="D133" s="229" t="s">
        <v>148</v>
      </c>
      <c r="E133" s="40"/>
      <c r="F133" s="230" t="s">
        <v>380</v>
      </c>
      <c r="G133" s="40"/>
      <c r="H133" s="40"/>
      <c r="I133" s="143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148</v>
      </c>
      <c r="AU133" s="18" t="s">
        <v>82</v>
      </c>
    </row>
    <row r="134" spans="2:51" s="12" customFormat="1" ht="12">
      <c r="B134" s="235"/>
      <c r="C134" s="236"/>
      <c r="D134" s="229" t="s">
        <v>175</v>
      </c>
      <c r="E134" s="237" t="s">
        <v>19</v>
      </c>
      <c r="F134" s="238" t="s">
        <v>361</v>
      </c>
      <c r="G134" s="236"/>
      <c r="H134" s="239">
        <v>2707.93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175</v>
      </c>
      <c r="AU134" s="245" t="s">
        <v>82</v>
      </c>
      <c r="AV134" s="12" t="s">
        <v>82</v>
      </c>
      <c r="AW134" s="12" t="s">
        <v>33</v>
      </c>
      <c r="AX134" s="12" t="s">
        <v>72</v>
      </c>
      <c r="AY134" s="245" t="s">
        <v>139</v>
      </c>
    </row>
    <row r="135" spans="2:51" s="12" customFormat="1" ht="12">
      <c r="B135" s="235"/>
      <c r="C135" s="236"/>
      <c r="D135" s="229" t="s">
        <v>175</v>
      </c>
      <c r="E135" s="237" t="s">
        <v>19</v>
      </c>
      <c r="F135" s="238" t="s">
        <v>362</v>
      </c>
      <c r="G135" s="236"/>
      <c r="H135" s="239">
        <v>95.28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175</v>
      </c>
      <c r="AU135" s="245" t="s">
        <v>82</v>
      </c>
      <c r="AV135" s="12" t="s">
        <v>82</v>
      </c>
      <c r="AW135" s="12" t="s">
        <v>33</v>
      </c>
      <c r="AX135" s="12" t="s">
        <v>72</v>
      </c>
      <c r="AY135" s="245" t="s">
        <v>139</v>
      </c>
    </row>
    <row r="136" spans="2:51" s="13" customFormat="1" ht="12">
      <c r="B136" s="259"/>
      <c r="C136" s="260"/>
      <c r="D136" s="229" t="s">
        <v>175</v>
      </c>
      <c r="E136" s="261" t="s">
        <v>19</v>
      </c>
      <c r="F136" s="262" t="s">
        <v>287</v>
      </c>
      <c r="G136" s="260"/>
      <c r="H136" s="263">
        <v>2803.21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AT136" s="269" t="s">
        <v>175</v>
      </c>
      <c r="AU136" s="269" t="s">
        <v>82</v>
      </c>
      <c r="AV136" s="13" t="s">
        <v>146</v>
      </c>
      <c r="AW136" s="13" t="s">
        <v>33</v>
      </c>
      <c r="AX136" s="13" t="s">
        <v>80</v>
      </c>
      <c r="AY136" s="269" t="s">
        <v>139</v>
      </c>
    </row>
    <row r="137" spans="2:51" s="12" customFormat="1" ht="12">
      <c r="B137" s="235"/>
      <c r="C137" s="236"/>
      <c r="D137" s="229" t="s">
        <v>175</v>
      </c>
      <c r="E137" s="236"/>
      <c r="F137" s="238" t="s">
        <v>381</v>
      </c>
      <c r="G137" s="236"/>
      <c r="H137" s="239">
        <v>2943.371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175</v>
      </c>
      <c r="AU137" s="245" t="s">
        <v>82</v>
      </c>
      <c r="AV137" s="12" t="s">
        <v>82</v>
      </c>
      <c r="AW137" s="12" t="s">
        <v>4</v>
      </c>
      <c r="AX137" s="12" t="s">
        <v>80</v>
      </c>
      <c r="AY137" s="245" t="s">
        <v>139</v>
      </c>
    </row>
    <row r="138" spans="2:65" s="1" customFormat="1" ht="16.5" customHeight="1">
      <c r="B138" s="39"/>
      <c r="C138" s="217" t="s">
        <v>182</v>
      </c>
      <c r="D138" s="217" t="s">
        <v>142</v>
      </c>
      <c r="E138" s="218" t="s">
        <v>382</v>
      </c>
      <c r="F138" s="219" t="s">
        <v>369</v>
      </c>
      <c r="G138" s="220" t="s">
        <v>273</v>
      </c>
      <c r="H138" s="221">
        <v>4553.85</v>
      </c>
      <c r="I138" s="222"/>
      <c r="J138" s="223">
        <f>ROUND(I138*H138,2)</f>
        <v>0</v>
      </c>
      <c r="K138" s="219" t="s">
        <v>19</v>
      </c>
      <c r="L138" s="44"/>
      <c r="M138" s="224" t="s">
        <v>19</v>
      </c>
      <c r="N138" s="225" t="s">
        <v>43</v>
      </c>
      <c r="O138" s="80"/>
      <c r="P138" s="226">
        <f>O138*H138</f>
        <v>0</v>
      </c>
      <c r="Q138" s="226">
        <v>0.10503</v>
      </c>
      <c r="R138" s="226">
        <f>Q138*H138</f>
        <v>478.29086550000005</v>
      </c>
      <c r="S138" s="226">
        <v>0</v>
      </c>
      <c r="T138" s="227">
        <f>S138*H138</f>
        <v>0</v>
      </c>
      <c r="AR138" s="18" t="s">
        <v>146</v>
      </c>
      <c r="AT138" s="18" t="s">
        <v>142</v>
      </c>
      <c r="AU138" s="18" t="s">
        <v>82</v>
      </c>
      <c r="AY138" s="18" t="s">
        <v>139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80</v>
      </c>
      <c r="BK138" s="228">
        <f>ROUND(I138*H138,2)</f>
        <v>0</v>
      </c>
      <c r="BL138" s="18" t="s">
        <v>146</v>
      </c>
      <c r="BM138" s="18" t="s">
        <v>383</v>
      </c>
    </row>
    <row r="139" spans="2:47" s="1" customFormat="1" ht="12">
      <c r="B139" s="39"/>
      <c r="C139" s="40"/>
      <c r="D139" s="229" t="s">
        <v>148</v>
      </c>
      <c r="E139" s="40"/>
      <c r="F139" s="230" t="s">
        <v>384</v>
      </c>
      <c r="G139" s="40"/>
      <c r="H139" s="40"/>
      <c r="I139" s="143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148</v>
      </c>
      <c r="AU139" s="18" t="s">
        <v>82</v>
      </c>
    </row>
    <row r="140" spans="2:51" s="12" customFormat="1" ht="12">
      <c r="B140" s="235"/>
      <c r="C140" s="236"/>
      <c r="D140" s="229" t="s">
        <v>175</v>
      </c>
      <c r="E140" s="237" t="s">
        <v>19</v>
      </c>
      <c r="F140" s="238" t="s">
        <v>359</v>
      </c>
      <c r="G140" s="236"/>
      <c r="H140" s="239">
        <v>853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175</v>
      </c>
      <c r="AU140" s="245" t="s">
        <v>82</v>
      </c>
      <c r="AV140" s="12" t="s">
        <v>82</v>
      </c>
      <c r="AW140" s="12" t="s">
        <v>33</v>
      </c>
      <c r="AX140" s="12" t="s">
        <v>72</v>
      </c>
      <c r="AY140" s="245" t="s">
        <v>139</v>
      </c>
    </row>
    <row r="141" spans="2:51" s="12" customFormat="1" ht="12">
      <c r="B141" s="235"/>
      <c r="C141" s="236"/>
      <c r="D141" s="229" t="s">
        <v>175</v>
      </c>
      <c r="E141" s="237" t="s">
        <v>19</v>
      </c>
      <c r="F141" s="238" t="s">
        <v>360</v>
      </c>
      <c r="G141" s="236"/>
      <c r="H141" s="239">
        <v>464.76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175</v>
      </c>
      <c r="AU141" s="245" t="s">
        <v>82</v>
      </c>
      <c r="AV141" s="12" t="s">
        <v>82</v>
      </c>
      <c r="AW141" s="12" t="s">
        <v>33</v>
      </c>
      <c r="AX141" s="12" t="s">
        <v>72</v>
      </c>
      <c r="AY141" s="245" t="s">
        <v>139</v>
      </c>
    </row>
    <row r="142" spans="2:51" s="12" customFormat="1" ht="12">
      <c r="B142" s="235"/>
      <c r="C142" s="236"/>
      <c r="D142" s="229" t="s">
        <v>175</v>
      </c>
      <c r="E142" s="237" t="s">
        <v>19</v>
      </c>
      <c r="F142" s="238" t="s">
        <v>361</v>
      </c>
      <c r="G142" s="236"/>
      <c r="H142" s="239">
        <v>2707.93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175</v>
      </c>
      <c r="AU142" s="245" t="s">
        <v>82</v>
      </c>
      <c r="AV142" s="12" t="s">
        <v>82</v>
      </c>
      <c r="AW142" s="12" t="s">
        <v>33</v>
      </c>
      <c r="AX142" s="12" t="s">
        <v>72</v>
      </c>
      <c r="AY142" s="245" t="s">
        <v>139</v>
      </c>
    </row>
    <row r="143" spans="2:51" s="12" customFormat="1" ht="12">
      <c r="B143" s="235"/>
      <c r="C143" s="236"/>
      <c r="D143" s="229" t="s">
        <v>175</v>
      </c>
      <c r="E143" s="237" t="s">
        <v>19</v>
      </c>
      <c r="F143" s="238" t="s">
        <v>362</v>
      </c>
      <c r="G143" s="236"/>
      <c r="H143" s="239">
        <v>95.28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175</v>
      </c>
      <c r="AU143" s="245" t="s">
        <v>82</v>
      </c>
      <c r="AV143" s="12" t="s">
        <v>82</v>
      </c>
      <c r="AW143" s="12" t="s">
        <v>33</v>
      </c>
      <c r="AX143" s="12" t="s">
        <v>72</v>
      </c>
      <c r="AY143" s="245" t="s">
        <v>139</v>
      </c>
    </row>
    <row r="144" spans="2:51" s="12" customFormat="1" ht="12">
      <c r="B144" s="235"/>
      <c r="C144" s="236"/>
      <c r="D144" s="229" t="s">
        <v>175</v>
      </c>
      <c r="E144" s="237" t="s">
        <v>19</v>
      </c>
      <c r="F144" s="238" t="s">
        <v>363</v>
      </c>
      <c r="G144" s="236"/>
      <c r="H144" s="239">
        <v>385.88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175</v>
      </c>
      <c r="AU144" s="245" t="s">
        <v>82</v>
      </c>
      <c r="AV144" s="12" t="s">
        <v>82</v>
      </c>
      <c r="AW144" s="12" t="s">
        <v>33</v>
      </c>
      <c r="AX144" s="12" t="s">
        <v>72</v>
      </c>
      <c r="AY144" s="245" t="s">
        <v>139</v>
      </c>
    </row>
    <row r="145" spans="2:51" s="12" customFormat="1" ht="12">
      <c r="B145" s="235"/>
      <c r="C145" s="236"/>
      <c r="D145" s="229" t="s">
        <v>175</v>
      </c>
      <c r="E145" s="237" t="s">
        <v>19</v>
      </c>
      <c r="F145" s="238" t="s">
        <v>367</v>
      </c>
      <c r="G145" s="236"/>
      <c r="H145" s="239">
        <v>47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175</v>
      </c>
      <c r="AU145" s="245" t="s">
        <v>82</v>
      </c>
      <c r="AV145" s="12" t="s">
        <v>82</v>
      </c>
      <c r="AW145" s="12" t="s">
        <v>33</v>
      </c>
      <c r="AX145" s="12" t="s">
        <v>72</v>
      </c>
      <c r="AY145" s="245" t="s">
        <v>139</v>
      </c>
    </row>
    <row r="146" spans="2:51" s="13" customFormat="1" ht="12">
      <c r="B146" s="259"/>
      <c r="C146" s="260"/>
      <c r="D146" s="229" t="s">
        <v>175</v>
      </c>
      <c r="E146" s="261" t="s">
        <v>19</v>
      </c>
      <c r="F146" s="262" t="s">
        <v>287</v>
      </c>
      <c r="G146" s="260"/>
      <c r="H146" s="263">
        <v>4553.85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AT146" s="269" t="s">
        <v>175</v>
      </c>
      <c r="AU146" s="269" t="s">
        <v>82</v>
      </c>
      <c r="AV146" s="13" t="s">
        <v>146</v>
      </c>
      <c r="AW146" s="13" t="s">
        <v>33</v>
      </c>
      <c r="AX146" s="13" t="s">
        <v>80</v>
      </c>
      <c r="AY146" s="269" t="s">
        <v>139</v>
      </c>
    </row>
    <row r="147" spans="2:65" s="1" customFormat="1" ht="16.5" customHeight="1">
      <c r="B147" s="39"/>
      <c r="C147" s="217" t="s">
        <v>140</v>
      </c>
      <c r="D147" s="217" t="s">
        <v>142</v>
      </c>
      <c r="E147" s="218" t="s">
        <v>385</v>
      </c>
      <c r="F147" s="219" t="s">
        <v>369</v>
      </c>
      <c r="G147" s="220" t="s">
        <v>273</v>
      </c>
      <c r="H147" s="221">
        <v>1366.155</v>
      </c>
      <c r="I147" s="222"/>
      <c r="J147" s="223">
        <f>ROUND(I147*H147,2)</f>
        <v>0</v>
      </c>
      <c r="K147" s="219" t="s">
        <v>19</v>
      </c>
      <c r="L147" s="44"/>
      <c r="M147" s="224" t="s">
        <v>19</v>
      </c>
      <c r="N147" s="225" t="s">
        <v>43</v>
      </c>
      <c r="O147" s="80"/>
      <c r="P147" s="226">
        <f>O147*H147</f>
        <v>0</v>
      </c>
      <c r="Q147" s="226">
        <v>0.10503</v>
      </c>
      <c r="R147" s="226">
        <f>Q147*H147</f>
        <v>143.48725965</v>
      </c>
      <c r="S147" s="226">
        <v>0</v>
      </c>
      <c r="T147" s="227">
        <f>S147*H147</f>
        <v>0</v>
      </c>
      <c r="AR147" s="18" t="s">
        <v>146</v>
      </c>
      <c r="AT147" s="18" t="s">
        <v>142</v>
      </c>
      <c r="AU147" s="18" t="s">
        <v>82</v>
      </c>
      <c r="AY147" s="18" t="s">
        <v>139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80</v>
      </c>
      <c r="BK147" s="228">
        <f>ROUND(I147*H147,2)</f>
        <v>0</v>
      </c>
      <c r="BL147" s="18" t="s">
        <v>146</v>
      </c>
      <c r="BM147" s="18" t="s">
        <v>386</v>
      </c>
    </row>
    <row r="148" spans="2:47" s="1" customFormat="1" ht="12">
      <c r="B148" s="39"/>
      <c r="C148" s="40"/>
      <c r="D148" s="229" t="s">
        <v>148</v>
      </c>
      <c r="E148" s="40"/>
      <c r="F148" s="230" t="s">
        <v>387</v>
      </c>
      <c r="G148" s="40"/>
      <c r="H148" s="40"/>
      <c r="I148" s="143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148</v>
      </c>
      <c r="AU148" s="18" t="s">
        <v>82</v>
      </c>
    </row>
    <row r="149" spans="2:51" s="12" customFormat="1" ht="12">
      <c r="B149" s="235"/>
      <c r="C149" s="236"/>
      <c r="D149" s="229" t="s">
        <v>175</v>
      </c>
      <c r="E149" s="237" t="s">
        <v>19</v>
      </c>
      <c r="F149" s="238" t="s">
        <v>359</v>
      </c>
      <c r="G149" s="236"/>
      <c r="H149" s="239">
        <v>853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175</v>
      </c>
      <c r="AU149" s="245" t="s">
        <v>82</v>
      </c>
      <c r="AV149" s="12" t="s">
        <v>82</v>
      </c>
      <c r="AW149" s="12" t="s">
        <v>33</v>
      </c>
      <c r="AX149" s="12" t="s">
        <v>72</v>
      </c>
      <c r="AY149" s="245" t="s">
        <v>139</v>
      </c>
    </row>
    <row r="150" spans="2:51" s="12" customFormat="1" ht="12">
      <c r="B150" s="235"/>
      <c r="C150" s="236"/>
      <c r="D150" s="229" t="s">
        <v>175</v>
      </c>
      <c r="E150" s="237" t="s">
        <v>19</v>
      </c>
      <c r="F150" s="238" t="s">
        <v>360</v>
      </c>
      <c r="G150" s="236"/>
      <c r="H150" s="239">
        <v>464.76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175</v>
      </c>
      <c r="AU150" s="245" t="s">
        <v>82</v>
      </c>
      <c r="AV150" s="12" t="s">
        <v>82</v>
      </c>
      <c r="AW150" s="12" t="s">
        <v>33</v>
      </c>
      <c r="AX150" s="12" t="s">
        <v>72</v>
      </c>
      <c r="AY150" s="245" t="s">
        <v>139</v>
      </c>
    </row>
    <row r="151" spans="2:51" s="12" customFormat="1" ht="12">
      <c r="B151" s="235"/>
      <c r="C151" s="236"/>
      <c r="D151" s="229" t="s">
        <v>175</v>
      </c>
      <c r="E151" s="237" t="s">
        <v>19</v>
      </c>
      <c r="F151" s="238" t="s">
        <v>361</v>
      </c>
      <c r="G151" s="236"/>
      <c r="H151" s="239">
        <v>2707.93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175</v>
      </c>
      <c r="AU151" s="245" t="s">
        <v>82</v>
      </c>
      <c r="AV151" s="12" t="s">
        <v>82</v>
      </c>
      <c r="AW151" s="12" t="s">
        <v>33</v>
      </c>
      <c r="AX151" s="12" t="s">
        <v>72</v>
      </c>
      <c r="AY151" s="245" t="s">
        <v>139</v>
      </c>
    </row>
    <row r="152" spans="2:51" s="12" customFormat="1" ht="12">
      <c r="B152" s="235"/>
      <c r="C152" s="236"/>
      <c r="D152" s="229" t="s">
        <v>175</v>
      </c>
      <c r="E152" s="237" t="s">
        <v>19</v>
      </c>
      <c r="F152" s="238" t="s">
        <v>362</v>
      </c>
      <c r="G152" s="236"/>
      <c r="H152" s="239">
        <v>95.28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175</v>
      </c>
      <c r="AU152" s="245" t="s">
        <v>82</v>
      </c>
      <c r="AV152" s="12" t="s">
        <v>82</v>
      </c>
      <c r="AW152" s="12" t="s">
        <v>33</v>
      </c>
      <c r="AX152" s="12" t="s">
        <v>72</v>
      </c>
      <c r="AY152" s="245" t="s">
        <v>139</v>
      </c>
    </row>
    <row r="153" spans="2:51" s="12" customFormat="1" ht="12">
      <c r="B153" s="235"/>
      <c r="C153" s="236"/>
      <c r="D153" s="229" t="s">
        <v>175</v>
      </c>
      <c r="E153" s="237" t="s">
        <v>19</v>
      </c>
      <c r="F153" s="238" t="s">
        <v>363</v>
      </c>
      <c r="G153" s="236"/>
      <c r="H153" s="239">
        <v>385.88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175</v>
      </c>
      <c r="AU153" s="245" t="s">
        <v>82</v>
      </c>
      <c r="AV153" s="12" t="s">
        <v>82</v>
      </c>
      <c r="AW153" s="12" t="s">
        <v>33</v>
      </c>
      <c r="AX153" s="12" t="s">
        <v>72</v>
      </c>
      <c r="AY153" s="245" t="s">
        <v>139</v>
      </c>
    </row>
    <row r="154" spans="2:51" s="12" customFormat="1" ht="12">
      <c r="B154" s="235"/>
      <c r="C154" s="236"/>
      <c r="D154" s="229" t="s">
        <v>175</v>
      </c>
      <c r="E154" s="237" t="s">
        <v>19</v>
      </c>
      <c r="F154" s="238" t="s">
        <v>367</v>
      </c>
      <c r="G154" s="236"/>
      <c r="H154" s="239">
        <v>47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175</v>
      </c>
      <c r="AU154" s="245" t="s">
        <v>82</v>
      </c>
      <c r="AV154" s="12" t="s">
        <v>82</v>
      </c>
      <c r="AW154" s="12" t="s">
        <v>33</v>
      </c>
      <c r="AX154" s="12" t="s">
        <v>72</v>
      </c>
      <c r="AY154" s="245" t="s">
        <v>139</v>
      </c>
    </row>
    <row r="155" spans="2:51" s="15" customFormat="1" ht="12">
      <c r="B155" s="280"/>
      <c r="C155" s="281"/>
      <c r="D155" s="229" t="s">
        <v>175</v>
      </c>
      <c r="E155" s="282" t="s">
        <v>19</v>
      </c>
      <c r="F155" s="283" t="s">
        <v>388</v>
      </c>
      <c r="G155" s="281"/>
      <c r="H155" s="284">
        <v>4553.849999999999</v>
      </c>
      <c r="I155" s="285"/>
      <c r="J155" s="281"/>
      <c r="K155" s="281"/>
      <c r="L155" s="286"/>
      <c r="M155" s="287"/>
      <c r="N155" s="288"/>
      <c r="O155" s="288"/>
      <c r="P155" s="288"/>
      <c r="Q155" s="288"/>
      <c r="R155" s="288"/>
      <c r="S155" s="288"/>
      <c r="T155" s="289"/>
      <c r="AT155" s="290" t="s">
        <v>175</v>
      </c>
      <c r="AU155" s="290" t="s">
        <v>82</v>
      </c>
      <c r="AV155" s="15" t="s">
        <v>152</v>
      </c>
      <c r="AW155" s="15" t="s">
        <v>33</v>
      </c>
      <c r="AX155" s="15" t="s">
        <v>72</v>
      </c>
      <c r="AY155" s="290" t="s">
        <v>139</v>
      </c>
    </row>
    <row r="156" spans="2:51" s="14" customFormat="1" ht="12">
      <c r="B156" s="270"/>
      <c r="C156" s="271"/>
      <c r="D156" s="229" t="s">
        <v>175</v>
      </c>
      <c r="E156" s="272" t="s">
        <v>19</v>
      </c>
      <c r="F156" s="273" t="s">
        <v>389</v>
      </c>
      <c r="G156" s="271"/>
      <c r="H156" s="272" t="s">
        <v>19</v>
      </c>
      <c r="I156" s="274"/>
      <c r="J156" s="271"/>
      <c r="K156" s="271"/>
      <c r="L156" s="275"/>
      <c r="M156" s="276"/>
      <c r="N156" s="277"/>
      <c r="O156" s="277"/>
      <c r="P156" s="277"/>
      <c r="Q156" s="277"/>
      <c r="R156" s="277"/>
      <c r="S156" s="277"/>
      <c r="T156" s="278"/>
      <c r="AT156" s="279" t="s">
        <v>175</v>
      </c>
      <c r="AU156" s="279" t="s">
        <v>82</v>
      </c>
      <c r="AV156" s="14" t="s">
        <v>80</v>
      </c>
      <c r="AW156" s="14" t="s">
        <v>33</v>
      </c>
      <c r="AX156" s="14" t="s">
        <v>72</v>
      </c>
      <c r="AY156" s="279" t="s">
        <v>139</v>
      </c>
    </row>
    <row r="157" spans="2:51" s="12" customFormat="1" ht="12">
      <c r="B157" s="235"/>
      <c r="C157" s="236"/>
      <c r="D157" s="229" t="s">
        <v>175</v>
      </c>
      <c r="E157" s="237" t="s">
        <v>19</v>
      </c>
      <c r="F157" s="238" t="s">
        <v>390</v>
      </c>
      <c r="G157" s="236"/>
      <c r="H157" s="239">
        <v>1366.155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175</v>
      </c>
      <c r="AU157" s="245" t="s">
        <v>82</v>
      </c>
      <c r="AV157" s="12" t="s">
        <v>82</v>
      </c>
      <c r="AW157" s="12" t="s">
        <v>33</v>
      </c>
      <c r="AX157" s="12" t="s">
        <v>80</v>
      </c>
      <c r="AY157" s="245" t="s">
        <v>139</v>
      </c>
    </row>
    <row r="158" spans="2:65" s="1" customFormat="1" ht="16.5" customHeight="1">
      <c r="B158" s="39"/>
      <c r="C158" s="217" t="s">
        <v>226</v>
      </c>
      <c r="D158" s="217" t="s">
        <v>142</v>
      </c>
      <c r="E158" s="218" t="s">
        <v>391</v>
      </c>
      <c r="F158" s="219" t="s">
        <v>392</v>
      </c>
      <c r="G158" s="220" t="s">
        <v>273</v>
      </c>
      <c r="H158" s="221">
        <v>32.2</v>
      </c>
      <c r="I158" s="222"/>
      <c r="J158" s="223">
        <f>ROUND(I158*H158,2)</f>
        <v>0</v>
      </c>
      <c r="K158" s="219" t="s">
        <v>19</v>
      </c>
      <c r="L158" s="44"/>
      <c r="M158" s="224" t="s">
        <v>19</v>
      </c>
      <c r="N158" s="225" t="s">
        <v>43</v>
      </c>
      <c r="O158" s="80"/>
      <c r="P158" s="226">
        <f>O158*H158</f>
        <v>0</v>
      </c>
      <c r="Q158" s="226">
        <v>0.1461</v>
      </c>
      <c r="R158" s="226">
        <f>Q158*H158</f>
        <v>4.704420000000001</v>
      </c>
      <c r="S158" s="226">
        <v>0</v>
      </c>
      <c r="T158" s="227">
        <f>S158*H158</f>
        <v>0</v>
      </c>
      <c r="AR158" s="18" t="s">
        <v>146</v>
      </c>
      <c r="AT158" s="18" t="s">
        <v>142</v>
      </c>
      <c r="AU158" s="18" t="s">
        <v>82</v>
      </c>
      <c r="AY158" s="18" t="s">
        <v>139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80</v>
      </c>
      <c r="BK158" s="228">
        <f>ROUND(I158*H158,2)</f>
        <v>0</v>
      </c>
      <c r="BL158" s="18" t="s">
        <v>146</v>
      </c>
      <c r="BM158" s="18" t="s">
        <v>393</v>
      </c>
    </row>
    <row r="159" spans="2:47" s="1" customFormat="1" ht="12">
      <c r="B159" s="39"/>
      <c r="C159" s="40"/>
      <c r="D159" s="229" t="s">
        <v>148</v>
      </c>
      <c r="E159" s="40"/>
      <c r="F159" s="230" t="s">
        <v>394</v>
      </c>
      <c r="G159" s="40"/>
      <c r="H159" s="40"/>
      <c r="I159" s="143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148</v>
      </c>
      <c r="AU159" s="18" t="s">
        <v>82</v>
      </c>
    </row>
    <row r="160" spans="2:65" s="1" customFormat="1" ht="16.5" customHeight="1">
      <c r="B160" s="39"/>
      <c r="C160" s="249" t="s">
        <v>231</v>
      </c>
      <c r="D160" s="249" t="s">
        <v>145</v>
      </c>
      <c r="E160" s="250" t="s">
        <v>395</v>
      </c>
      <c r="F160" s="251" t="s">
        <v>396</v>
      </c>
      <c r="G160" s="252" t="s">
        <v>197</v>
      </c>
      <c r="H160" s="253">
        <v>161</v>
      </c>
      <c r="I160" s="254"/>
      <c r="J160" s="255">
        <f>ROUND(I160*H160,2)</f>
        <v>0</v>
      </c>
      <c r="K160" s="251" t="s">
        <v>19</v>
      </c>
      <c r="L160" s="256"/>
      <c r="M160" s="257" t="s">
        <v>19</v>
      </c>
      <c r="N160" s="258" t="s">
        <v>43</v>
      </c>
      <c r="O160" s="80"/>
      <c r="P160" s="226">
        <f>O160*H160</f>
        <v>0</v>
      </c>
      <c r="Q160" s="226">
        <v>0.149</v>
      </c>
      <c r="R160" s="226">
        <f>Q160*H160</f>
        <v>23.988999999999997</v>
      </c>
      <c r="S160" s="226">
        <v>0</v>
      </c>
      <c r="T160" s="227">
        <f>S160*H160</f>
        <v>0</v>
      </c>
      <c r="AR160" s="18" t="s">
        <v>140</v>
      </c>
      <c r="AT160" s="18" t="s">
        <v>145</v>
      </c>
      <c r="AU160" s="18" t="s">
        <v>82</v>
      </c>
      <c r="AY160" s="18" t="s">
        <v>139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80</v>
      </c>
      <c r="BK160" s="228">
        <f>ROUND(I160*H160,2)</f>
        <v>0</v>
      </c>
      <c r="BL160" s="18" t="s">
        <v>146</v>
      </c>
      <c r="BM160" s="18" t="s">
        <v>397</v>
      </c>
    </row>
    <row r="161" spans="2:47" s="1" customFormat="1" ht="12">
      <c r="B161" s="39"/>
      <c r="C161" s="40"/>
      <c r="D161" s="229" t="s">
        <v>148</v>
      </c>
      <c r="E161" s="40"/>
      <c r="F161" s="230" t="s">
        <v>398</v>
      </c>
      <c r="G161" s="40"/>
      <c r="H161" s="40"/>
      <c r="I161" s="143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148</v>
      </c>
      <c r="AU161" s="18" t="s">
        <v>82</v>
      </c>
    </row>
    <row r="162" spans="2:65" s="1" customFormat="1" ht="16.5" customHeight="1">
      <c r="B162" s="39"/>
      <c r="C162" s="217" t="s">
        <v>236</v>
      </c>
      <c r="D162" s="217" t="s">
        <v>142</v>
      </c>
      <c r="E162" s="218" t="s">
        <v>399</v>
      </c>
      <c r="F162" s="219" t="s">
        <v>400</v>
      </c>
      <c r="G162" s="220" t="s">
        <v>273</v>
      </c>
      <c r="H162" s="221">
        <v>137.25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43</v>
      </c>
      <c r="O162" s="80"/>
      <c r="P162" s="226">
        <f>O162*H162</f>
        <v>0</v>
      </c>
      <c r="Q162" s="226">
        <v>0.1461</v>
      </c>
      <c r="R162" s="226">
        <f>Q162*H162</f>
        <v>20.052225</v>
      </c>
      <c r="S162" s="226">
        <v>0</v>
      </c>
      <c r="T162" s="227">
        <f>S162*H162</f>
        <v>0</v>
      </c>
      <c r="AR162" s="18" t="s">
        <v>146</v>
      </c>
      <c r="AT162" s="18" t="s">
        <v>142</v>
      </c>
      <c r="AU162" s="18" t="s">
        <v>82</v>
      </c>
      <c r="AY162" s="18" t="s">
        <v>139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80</v>
      </c>
      <c r="BK162" s="228">
        <f>ROUND(I162*H162,2)</f>
        <v>0</v>
      </c>
      <c r="BL162" s="18" t="s">
        <v>146</v>
      </c>
      <c r="BM162" s="18" t="s">
        <v>401</v>
      </c>
    </row>
    <row r="163" spans="2:47" s="1" customFormat="1" ht="12">
      <c r="B163" s="39"/>
      <c r="C163" s="40"/>
      <c r="D163" s="229" t="s">
        <v>148</v>
      </c>
      <c r="E163" s="40"/>
      <c r="F163" s="230" t="s">
        <v>402</v>
      </c>
      <c r="G163" s="40"/>
      <c r="H163" s="40"/>
      <c r="I163" s="143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148</v>
      </c>
      <c r="AU163" s="18" t="s">
        <v>82</v>
      </c>
    </row>
    <row r="164" spans="2:51" s="12" customFormat="1" ht="12">
      <c r="B164" s="235"/>
      <c r="C164" s="236"/>
      <c r="D164" s="229" t="s">
        <v>175</v>
      </c>
      <c r="E164" s="237" t="s">
        <v>19</v>
      </c>
      <c r="F164" s="238" t="s">
        <v>403</v>
      </c>
      <c r="G164" s="236"/>
      <c r="H164" s="239">
        <v>2.25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175</v>
      </c>
      <c r="AU164" s="245" t="s">
        <v>82</v>
      </c>
      <c r="AV164" s="12" t="s">
        <v>82</v>
      </c>
      <c r="AW164" s="12" t="s">
        <v>33</v>
      </c>
      <c r="AX164" s="12" t="s">
        <v>72</v>
      </c>
      <c r="AY164" s="245" t="s">
        <v>139</v>
      </c>
    </row>
    <row r="165" spans="2:51" s="12" customFormat="1" ht="12">
      <c r="B165" s="235"/>
      <c r="C165" s="236"/>
      <c r="D165" s="229" t="s">
        <v>175</v>
      </c>
      <c r="E165" s="237" t="s">
        <v>19</v>
      </c>
      <c r="F165" s="238" t="s">
        <v>404</v>
      </c>
      <c r="G165" s="236"/>
      <c r="H165" s="239">
        <v>135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175</v>
      </c>
      <c r="AU165" s="245" t="s">
        <v>82</v>
      </c>
      <c r="AV165" s="12" t="s">
        <v>82</v>
      </c>
      <c r="AW165" s="12" t="s">
        <v>33</v>
      </c>
      <c r="AX165" s="12" t="s">
        <v>72</v>
      </c>
      <c r="AY165" s="245" t="s">
        <v>139</v>
      </c>
    </row>
    <row r="166" spans="2:51" s="13" customFormat="1" ht="12">
      <c r="B166" s="259"/>
      <c r="C166" s="260"/>
      <c r="D166" s="229" t="s">
        <v>175</v>
      </c>
      <c r="E166" s="261" t="s">
        <v>19</v>
      </c>
      <c r="F166" s="262" t="s">
        <v>287</v>
      </c>
      <c r="G166" s="260"/>
      <c r="H166" s="263">
        <v>137.25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175</v>
      </c>
      <c r="AU166" s="269" t="s">
        <v>82</v>
      </c>
      <c r="AV166" s="13" t="s">
        <v>146</v>
      </c>
      <c r="AW166" s="13" t="s">
        <v>33</v>
      </c>
      <c r="AX166" s="13" t="s">
        <v>80</v>
      </c>
      <c r="AY166" s="269" t="s">
        <v>139</v>
      </c>
    </row>
    <row r="167" spans="2:65" s="1" customFormat="1" ht="16.5" customHeight="1">
      <c r="B167" s="39"/>
      <c r="C167" s="249" t="s">
        <v>241</v>
      </c>
      <c r="D167" s="249" t="s">
        <v>145</v>
      </c>
      <c r="E167" s="250" t="s">
        <v>405</v>
      </c>
      <c r="F167" s="251" t="s">
        <v>396</v>
      </c>
      <c r="G167" s="252" t="s">
        <v>273</v>
      </c>
      <c r="H167" s="253">
        <v>2.25</v>
      </c>
      <c r="I167" s="254"/>
      <c r="J167" s="255">
        <f>ROUND(I167*H167,2)</f>
        <v>0</v>
      </c>
      <c r="K167" s="251" t="s">
        <v>19</v>
      </c>
      <c r="L167" s="256"/>
      <c r="M167" s="257" t="s">
        <v>19</v>
      </c>
      <c r="N167" s="258" t="s">
        <v>43</v>
      </c>
      <c r="O167" s="80"/>
      <c r="P167" s="226">
        <f>O167*H167</f>
        <v>0</v>
      </c>
      <c r="Q167" s="226">
        <v>0.149</v>
      </c>
      <c r="R167" s="226">
        <f>Q167*H167</f>
        <v>0.33525</v>
      </c>
      <c r="S167" s="226">
        <v>0</v>
      </c>
      <c r="T167" s="227">
        <f>S167*H167</f>
        <v>0</v>
      </c>
      <c r="AR167" s="18" t="s">
        <v>140</v>
      </c>
      <c r="AT167" s="18" t="s">
        <v>145</v>
      </c>
      <c r="AU167" s="18" t="s">
        <v>82</v>
      </c>
      <c r="AY167" s="18" t="s">
        <v>139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80</v>
      </c>
      <c r="BK167" s="228">
        <f>ROUND(I167*H167,2)</f>
        <v>0</v>
      </c>
      <c r="BL167" s="18" t="s">
        <v>146</v>
      </c>
      <c r="BM167" s="18" t="s">
        <v>406</v>
      </c>
    </row>
    <row r="168" spans="2:47" s="1" customFormat="1" ht="12">
      <c r="B168" s="39"/>
      <c r="C168" s="40"/>
      <c r="D168" s="229" t="s">
        <v>148</v>
      </c>
      <c r="E168" s="40"/>
      <c r="F168" s="230" t="s">
        <v>407</v>
      </c>
      <c r="G168" s="40"/>
      <c r="H168" s="40"/>
      <c r="I168" s="143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148</v>
      </c>
      <c r="AU168" s="18" t="s">
        <v>82</v>
      </c>
    </row>
    <row r="169" spans="2:65" s="1" customFormat="1" ht="16.5" customHeight="1">
      <c r="B169" s="39"/>
      <c r="C169" s="249" t="s">
        <v>245</v>
      </c>
      <c r="D169" s="249" t="s">
        <v>145</v>
      </c>
      <c r="E169" s="250" t="s">
        <v>408</v>
      </c>
      <c r="F169" s="251" t="s">
        <v>396</v>
      </c>
      <c r="G169" s="252" t="s">
        <v>273</v>
      </c>
      <c r="H169" s="253">
        <v>135</v>
      </c>
      <c r="I169" s="254"/>
      <c r="J169" s="255">
        <f>ROUND(I169*H169,2)</f>
        <v>0</v>
      </c>
      <c r="K169" s="251" t="s">
        <v>19</v>
      </c>
      <c r="L169" s="256"/>
      <c r="M169" s="257" t="s">
        <v>19</v>
      </c>
      <c r="N169" s="258" t="s">
        <v>43</v>
      </c>
      <c r="O169" s="80"/>
      <c r="P169" s="226">
        <f>O169*H169</f>
        <v>0</v>
      </c>
      <c r="Q169" s="226">
        <v>0.149</v>
      </c>
      <c r="R169" s="226">
        <f>Q169*H169</f>
        <v>20.115</v>
      </c>
      <c r="S169" s="226">
        <v>0</v>
      </c>
      <c r="T169" s="227">
        <f>S169*H169</f>
        <v>0</v>
      </c>
      <c r="AR169" s="18" t="s">
        <v>140</v>
      </c>
      <c r="AT169" s="18" t="s">
        <v>145</v>
      </c>
      <c r="AU169" s="18" t="s">
        <v>82</v>
      </c>
      <c r="AY169" s="18" t="s">
        <v>139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80</v>
      </c>
      <c r="BK169" s="228">
        <f>ROUND(I169*H169,2)</f>
        <v>0</v>
      </c>
      <c r="BL169" s="18" t="s">
        <v>146</v>
      </c>
      <c r="BM169" s="18" t="s">
        <v>409</v>
      </c>
    </row>
    <row r="170" spans="2:47" s="1" customFormat="1" ht="12">
      <c r="B170" s="39"/>
      <c r="C170" s="40"/>
      <c r="D170" s="229" t="s">
        <v>148</v>
      </c>
      <c r="E170" s="40"/>
      <c r="F170" s="230" t="s">
        <v>410</v>
      </c>
      <c r="G170" s="40"/>
      <c r="H170" s="40"/>
      <c r="I170" s="143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148</v>
      </c>
      <c r="AU170" s="18" t="s">
        <v>82</v>
      </c>
    </row>
    <row r="171" spans="2:63" s="11" customFormat="1" ht="22.8" customHeight="1">
      <c r="B171" s="201"/>
      <c r="C171" s="202"/>
      <c r="D171" s="203" t="s">
        <v>71</v>
      </c>
      <c r="E171" s="215" t="s">
        <v>177</v>
      </c>
      <c r="F171" s="215" t="s">
        <v>411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SUM(P172:P186)</f>
        <v>0</v>
      </c>
      <c r="Q171" s="209"/>
      <c r="R171" s="210">
        <f>SUM(R172:R186)</f>
        <v>0</v>
      </c>
      <c r="S171" s="209"/>
      <c r="T171" s="211">
        <f>SUM(T172:T186)</f>
        <v>0</v>
      </c>
      <c r="AR171" s="212" t="s">
        <v>80</v>
      </c>
      <c r="AT171" s="213" t="s">
        <v>71</v>
      </c>
      <c r="AU171" s="213" t="s">
        <v>80</v>
      </c>
      <c r="AY171" s="212" t="s">
        <v>139</v>
      </c>
      <c r="BK171" s="214">
        <f>SUM(BK172:BK186)</f>
        <v>0</v>
      </c>
    </row>
    <row r="172" spans="2:65" s="1" customFormat="1" ht="16.5" customHeight="1">
      <c r="B172" s="39"/>
      <c r="C172" s="217" t="s">
        <v>249</v>
      </c>
      <c r="D172" s="217" t="s">
        <v>142</v>
      </c>
      <c r="E172" s="218" t="s">
        <v>412</v>
      </c>
      <c r="F172" s="219" t="s">
        <v>413</v>
      </c>
      <c r="G172" s="220" t="s">
        <v>414</v>
      </c>
      <c r="H172" s="221">
        <v>21.2</v>
      </c>
      <c r="I172" s="222"/>
      <c r="J172" s="223">
        <f>ROUND(I172*H172,2)</f>
        <v>0</v>
      </c>
      <c r="K172" s="219" t="s">
        <v>19</v>
      </c>
      <c r="L172" s="44"/>
      <c r="M172" s="224" t="s">
        <v>19</v>
      </c>
      <c r="N172" s="225" t="s">
        <v>43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146</v>
      </c>
      <c r="AT172" s="18" t="s">
        <v>142</v>
      </c>
      <c r="AU172" s="18" t="s">
        <v>82</v>
      </c>
      <c r="AY172" s="18" t="s">
        <v>139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80</v>
      </c>
      <c r="BK172" s="228">
        <f>ROUND(I172*H172,2)</f>
        <v>0</v>
      </c>
      <c r="BL172" s="18" t="s">
        <v>146</v>
      </c>
      <c r="BM172" s="18" t="s">
        <v>415</v>
      </c>
    </row>
    <row r="173" spans="2:47" s="1" customFormat="1" ht="12">
      <c r="B173" s="39"/>
      <c r="C173" s="40"/>
      <c r="D173" s="229" t="s">
        <v>148</v>
      </c>
      <c r="E173" s="40"/>
      <c r="F173" s="230" t="s">
        <v>413</v>
      </c>
      <c r="G173" s="40"/>
      <c r="H173" s="40"/>
      <c r="I173" s="143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148</v>
      </c>
      <c r="AU173" s="18" t="s">
        <v>82</v>
      </c>
    </row>
    <row r="174" spans="2:51" s="12" customFormat="1" ht="12">
      <c r="B174" s="235"/>
      <c r="C174" s="236"/>
      <c r="D174" s="229" t="s">
        <v>175</v>
      </c>
      <c r="E174" s="237" t="s">
        <v>19</v>
      </c>
      <c r="F174" s="238" t="s">
        <v>416</v>
      </c>
      <c r="G174" s="236"/>
      <c r="H174" s="239">
        <v>21.2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175</v>
      </c>
      <c r="AU174" s="245" t="s">
        <v>82</v>
      </c>
      <c r="AV174" s="12" t="s">
        <v>82</v>
      </c>
      <c r="AW174" s="12" t="s">
        <v>33</v>
      </c>
      <c r="AX174" s="12" t="s">
        <v>80</v>
      </c>
      <c r="AY174" s="245" t="s">
        <v>139</v>
      </c>
    </row>
    <row r="175" spans="2:65" s="1" customFormat="1" ht="16.5" customHeight="1">
      <c r="B175" s="39"/>
      <c r="C175" s="217" t="s">
        <v>8</v>
      </c>
      <c r="D175" s="217" t="s">
        <v>142</v>
      </c>
      <c r="E175" s="218" t="s">
        <v>417</v>
      </c>
      <c r="F175" s="219" t="s">
        <v>418</v>
      </c>
      <c r="G175" s="220" t="s">
        <v>414</v>
      </c>
      <c r="H175" s="221">
        <v>105.692</v>
      </c>
      <c r="I175" s="222"/>
      <c r="J175" s="223">
        <f>ROUND(I175*H175,2)</f>
        <v>0</v>
      </c>
      <c r="K175" s="219" t="s">
        <v>19</v>
      </c>
      <c r="L175" s="44"/>
      <c r="M175" s="224" t="s">
        <v>19</v>
      </c>
      <c r="N175" s="225" t="s">
        <v>43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146</v>
      </c>
      <c r="AT175" s="18" t="s">
        <v>142</v>
      </c>
      <c r="AU175" s="18" t="s">
        <v>82</v>
      </c>
      <c r="AY175" s="18" t="s">
        <v>139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80</v>
      </c>
      <c r="BK175" s="228">
        <f>ROUND(I175*H175,2)</f>
        <v>0</v>
      </c>
      <c r="BL175" s="18" t="s">
        <v>146</v>
      </c>
      <c r="BM175" s="18" t="s">
        <v>419</v>
      </c>
    </row>
    <row r="176" spans="2:47" s="1" customFormat="1" ht="12">
      <c r="B176" s="39"/>
      <c r="C176" s="40"/>
      <c r="D176" s="229" t="s">
        <v>148</v>
      </c>
      <c r="E176" s="40"/>
      <c r="F176" s="230" t="s">
        <v>418</v>
      </c>
      <c r="G176" s="40"/>
      <c r="H176" s="40"/>
      <c r="I176" s="143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148</v>
      </c>
      <c r="AU176" s="18" t="s">
        <v>82</v>
      </c>
    </row>
    <row r="177" spans="2:51" s="12" customFormat="1" ht="12">
      <c r="B177" s="235"/>
      <c r="C177" s="236"/>
      <c r="D177" s="229" t="s">
        <v>175</v>
      </c>
      <c r="E177" s="237" t="s">
        <v>19</v>
      </c>
      <c r="F177" s="238" t="s">
        <v>420</v>
      </c>
      <c r="G177" s="236"/>
      <c r="H177" s="239">
        <v>105.692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175</v>
      </c>
      <c r="AU177" s="245" t="s">
        <v>82</v>
      </c>
      <c r="AV177" s="12" t="s">
        <v>82</v>
      </c>
      <c r="AW177" s="12" t="s">
        <v>33</v>
      </c>
      <c r="AX177" s="12" t="s">
        <v>80</v>
      </c>
      <c r="AY177" s="245" t="s">
        <v>139</v>
      </c>
    </row>
    <row r="178" spans="2:65" s="1" customFormat="1" ht="16.5" customHeight="1">
      <c r="B178" s="39"/>
      <c r="C178" s="217" t="s">
        <v>260</v>
      </c>
      <c r="D178" s="217" t="s">
        <v>142</v>
      </c>
      <c r="E178" s="218" t="s">
        <v>421</v>
      </c>
      <c r="F178" s="219" t="s">
        <v>422</v>
      </c>
      <c r="G178" s="220" t="s">
        <v>414</v>
      </c>
      <c r="H178" s="221">
        <v>12.09</v>
      </c>
      <c r="I178" s="222"/>
      <c r="J178" s="223">
        <f>ROUND(I178*H178,2)</f>
        <v>0</v>
      </c>
      <c r="K178" s="219" t="s">
        <v>19</v>
      </c>
      <c r="L178" s="44"/>
      <c r="M178" s="224" t="s">
        <v>19</v>
      </c>
      <c r="N178" s="225" t="s">
        <v>43</v>
      </c>
      <c r="O178" s="8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18" t="s">
        <v>146</v>
      </c>
      <c r="AT178" s="18" t="s">
        <v>142</v>
      </c>
      <c r="AU178" s="18" t="s">
        <v>82</v>
      </c>
      <c r="AY178" s="18" t="s">
        <v>139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80</v>
      </c>
      <c r="BK178" s="228">
        <f>ROUND(I178*H178,2)</f>
        <v>0</v>
      </c>
      <c r="BL178" s="18" t="s">
        <v>146</v>
      </c>
      <c r="BM178" s="18" t="s">
        <v>423</v>
      </c>
    </row>
    <row r="179" spans="2:47" s="1" customFormat="1" ht="12">
      <c r="B179" s="39"/>
      <c r="C179" s="40"/>
      <c r="D179" s="229" t="s">
        <v>148</v>
      </c>
      <c r="E179" s="40"/>
      <c r="F179" s="230" t="s">
        <v>422</v>
      </c>
      <c r="G179" s="40"/>
      <c r="H179" s="40"/>
      <c r="I179" s="143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148</v>
      </c>
      <c r="AU179" s="18" t="s">
        <v>82</v>
      </c>
    </row>
    <row r="180" spans="2:51" s="12" customFormat="1" ht="12">
      <c r="B180" s="235"/>
      <c r="C180" s="236"/>
      <c r="D180" s="229" t="s">
        <v>175</v>
      </c>
      <c r="E180" s="237" t="s">
        <v>19</v>
      </c>
      <c r="F180" s="238" t="s">
        <v>424</v>
      </c>
      <c r="G180" s="236"/>
      <c r="H180" s="239">
        <v>12.09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175</v>
      </c>
      <c r="AU180" s="245" t="s">
        <v>82</v>
      </c>
      <c r="AV180" s="12" t="s">
        <v>82</v>
      </c>
      <c r="AW180" s="12" t="s">
        <v>33</v>
      </c>
      <c r="AX180" s="12" t="s">
        <v>80</v>
      </c>
      <c r="AY180" s="245" t="s">
        <v>139</v>
      </c>
    </row>
    <row r="181" spans="2:65" s="1" customFormat="1" ht="16.5" customHeight="1">
      <c r="B181" s="39"/>
      <c r="C181" s="217" t="s">
        <v>425</v>
      </c>
      <c r="D181" s="217" t="s">
        <v>142</v>
      </c>
      <c r="E181" s="218" t="s">
        <v>426</v>
      </c>
      <c r="F181" s="219" t="s">
        <v>427</v>
      </c>
      <c r="G181" s="220" t="s">
        <v>220</v>
      </c>
      <c r="H181" s="221">
        <v>11</v>
      </c>
      <c r="I181" s="222"/>
      <c r="J181" s="223">
        <f>ROUND(I181*H181,2)</f>
        <v>0</v>
      </c>
      <c r="K181" s="219" t="s">
        <v>19</v>
      </c>
      <c r="L181" s="44"/>
      <c r="M181" s="224" t="s">
        <v>19</v>
      </c>
      <c r="N181" s="225" t="s">
        <v>43</v>
      </c>
      <c r="O181" s="8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8" t="s">
        <v>146</v>
      </c>
      <c r="AT181" s="18" t="s">
        <v>142</v>
      </c>
      <c r="AU181" s="18" t="s">
        <v>82</v>
      </c>
      <c r="AY181" s="18" t="s">
        <v>139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80</v>
      </c>
      <c r="BK181" s="228">
        <f>ROUND(I181*H181,2)</f>
        <v>0</v>
      </c>
      <c r="BL181" s="18" t="s">
        <v>146</v>
      </c>
      <c r="BM181" s="18" t="s">
        <v>428</v>
      </c>
    </row>
    <row r="182" spans="2:47" s="1" customFormat="1" ht="12">
      <c r="B182" s="39"/>
      <c r="C182" s="40"/>
      <c r="D182" s="229" t="s">
        <v>148</v>
      </c>
      <c r="E182" s="40"/>
      <c r="F182" s="230" t="s">
        <v>427</v>
      </c>
      <c r="G182" s="40"/>
      <c r="H182" s="40"/>
      <c r="I182" s="143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148</v>
      </c>
      <c r="AU182" s="18" t="s">
        <v>82</v>
      </c>
    </row>
    <row r="183" spans="2:51" s="12" customFormat="1" ht="12">
      <c r="B183" s="235"/>
      <c r="C183" s="236"/>
      <c r="D183" s="229" t="s">
        <v>175</v>
      </c>
      <c r="E183" s="237" t="s">
        <v>19</v>
      </c>
      <c r="F183" s="238" t="s">
        <v>429</v>
      </c>
      <c r="G183" s="236"/>
      <c r="H183" s="239">
        <v>11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175</v>
      </c>
      <c r="AU183" s="245" t="s">
        <v>82</v>
      </c>
      <c r="AV183" s="12" t="s">
        <v>82</v>
      </c>
      <c r="AW183" s="12" t="s">
        <v>33</v>
      </c>
      <c r="AX183" s="12" t="s">
        <v>80</v>
      </c>
      <c r="AY183" s="245" t="s">
        <v>139</v>
      </c>
    </row>
    <row r="184" spans="2:65" s="1" customFormat="1" ht="16.5" customHeight="1">
      <c r="B184" s="39"/>
      <c r="C184" s="217" t="s">
        <v>430</v>
      </c>
      <c r="D184" s="217" t="s">
        <v>142</v>
      </c>
      <c r="E184" s="218" t="s">
        <v>431</v>
      </c>
      <c r="F184" s="219" t="s">
        <v>432</v>
      </c>
      <c r="G184" s="220" t="s">
        <v>220</v>
      </c>
      <c r="H184" s="221">
        <v>1</v>
      </c>
      <c r="I184" s="222"/>
      <c r="J184" s="223">
        <f>ROUND(I184*H184,2)</f>
        <v>0</v>
      </c>
      <c r="K184" s="219" t="s">
        <v>19</v>
      </c>
      <c r="L184" s="44"/>
      <c r="M184" s="224" t="s">
        <v>19</v>
      </c>
      <c r="N184" s="225" t="s">
        <v>43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146</v>
      </c>
      <c r="AT184" s="18" t="s">
        <v>142</v>
      </c>
      <c r="AU184" s="18" t="s">
        <v>82</v>
      </c>
      <c r="AY184" s="18" t="s">
        <v>139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80</v>
      </c>
      <c r="BK184" s="228">
        <f>ROUND(I184*H184,2)</f>
        <v>0</v>
      </c>
      <c r="BL184" s="18" t="s">
        <v>146</v>
      </c>
      <c r="BM184" s="18" t="s">
        <v>433</v>
      </c>
    </row>
    <row r="185" spans="2:47" s="1" customFormat="1" ht="12">
      <c r="B185" s="39"/>
      <c r="C185" s="40"/>
      <c r="D185" s="229" t="s">
        <v>148</v>
      </c>
      <c r="E185" s="40"/>
      <c r="F185" s="230" t="s">
        <v>432</v>
      </c>
      <c r="G185" s="40"/>
      <c r="H185" s="40"/>
      <c r="I185" s="143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148</v>
      </c>
      <c r="AU185" s="18" t="s">
        <v>82</v>
      </c>
    </row>
    <row r="186" spans="2:51" s="12" customFormat="1" ht="12">
      <c r="B186" s="235"/>
      <c r="C186" s="236"/>
      <c r="D186" s="229" t="s">
        <v>175</v>
      </c>
      <c r="E186" s="237" t="s">
        <v>19</v>
      </c>
      <c r="F186" s="238" t="s">
        <v>434</v>
      </c>
      <c r="G186" s="236"/>
      <c r="H186" s="239">
        <v>1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175</v>
      </c>
      <c r="AU186" s="245" t="s">
        <v>82</v>
      </c>
      <c r="AV186" s="12" t="s">
        <v>82</v>
      </c>
      <c r="AW186" s="12" t="s">
        <v>33</v>
      </c>
      <c r="AX186" s="12" t="s">
        <v>80</v>
      </c>
      <c r="AY186" s="245" t="s">
        <v>139</v>
      </c>
    </row>
    <row r="187" spans="2:63" s="11" customFormat="1" ht="22.8" customHeight="1">
      <c r="B187" s="201"/>
      <c r="C187" s="202"/>
      <c r="D187" s="203" t="s">
        <v>71</v>
      </c>
      <c r="E187" s="215" t="s">
        <v>226</v>
      </c>
      <c r="F187" s="215" t="s">
        <v>295</v>
      </c>
      <c r="G187" s="202"/>
      <c r="H187" s="202"/>
      <c r="I187" s="205"/>
      <c r="J187" s="216">
        <f>BK187</f>
        <v>0</v>
      </c>
      <c r="K187" s="202"/>
      <c r="L187" s="207"/>
      <c r="M187" s="208"/>
      <c r="N187" s="209"/>
      <c r="O187" s="209"/>
      <c r="P187" s="210">
        <f>SUM(P188:P198)</f>
        <v>0</v>
      </c>
      <c r="Q187" s="209"/>
      <c r="R187" s="210">
        <f>SUM(R188:R198)</f>
        <v>14.145285000000001</v>
      </c>
      <c r="S187" s="209"/>
      <c r="T187" s="211">
        <f>SUM(T188:T198)</f>
        <v>0</v>
      </c>
      <c r="AR187" s="212" t="s">
        <v>80</v>
      </c>
      <c r="AT187" s="213" t="s">
        <v>71</v>
      </c>
      <c r="AU187" s="213" t="s">
        <v>80</v>
      </c>
      <c r="AY187" s="212" t="s">
        <v>139</v>
      </c>
      <c r="BK187" s="214">
        <f>SUM(BK188:BK198)</f>
        <v>0</v>
      </c>
    </row>
    <row r="188" spans="2:65" s="1" customFormat="1" ht="16.5" customHeight="1">
      <c r="B188" s="39"/>
      <c r="C188" s="217" t="s">
        <v>435</v>
      </c>
      <c r="D188" s="217" t="s">
        <v>142</v>
      </c>
      <c r="E188" s="218" t="s">
        <v>436</v>
      </c>
      <c r="F188" s="219" t="s">
        <v>437</v>
      </c>
      <c r="G188" s="220" t="s">
        <v>273</v>
      </c>
      <c r="H188" s="221">
        <v>233.1</v>
      </c>
      <c r="I188" s="222"/>
      <c r="J188" s="223">
        <f>ROUND(I188*H188,2)</f>
        <v>0</v>
      </c>
      <c r="K188" s="219" t="s">
        <v>198</v>
      </c>
      <c r="L188" s="44"/>
      <c r="M188" s="224" t="s">
        <v>19</v>
      </c>
      <c r="N188" s="225" t="s">
        <v>43</v>
      </c>
      <c r="O188" s="80"/>
      <c r="P188" s="226">
        <f>O188*H188</f>
        <v>0</v>
      </c>
      <c r="Q188" s="226">
        <v>0.03885</v>
      </c>
      <c r="R188" s="226">
        <f>Q188*H188</f>
        <v>9.055935</v>
      </c>
      <c r="S188" s="226">
        <v>0</v>
      </c>
      <c r="T188" s="227">
        <f>S188*H188</f>
        <v>0</v>
      </c>
      <c r="AR188" s="18" t="s">
        <v>146</v>
      </c>
      <c r="AT188" s="18" t="s">
        <v>142</v>
      </c>
      <c r="AU188" s="18" t="s">
        <v>82</v>
      </c>
      <c r="AY188" s="18" t="s">
        <v>139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80</v>
      </c>
      <c r="BK188" s="228">
        <f>ROUND(I188*H188,2)</f>
        <v>0</v>
      </c>
      <c r="BL188" s="18" t="s">
        <v>146</v>
      </c>
      <c r="BM188" s="18" t="s">
        <v>438</v>
      </c>
    </row>
    <row r="189" spans="2:47" s="1" customFormat="1" ht="12">
      <c r="B189" s="39"/>
      <c r="C189" s="40"/>
      <c r="D189" s="229" t="s">
        <v>148</v>
      </c>
      <c r="E189" s="40"/>
      <c r="F189" s="230" t="s">
        <v>437</v>
      </c>
      <c r="G189" s="40"/>
      <c r="H189" s="40"/>
      <c r="I189" s="143"/>
      <c r="J189" s="40"/>
      <c r="K189" s="40"/>
      <c r="L189" s="44"/>
      <c r="M189" s="231"/>
      <c r="N189" s="80"/>
      <c r="O189" s="80"/>
      <c r="P189" s="80"/>
      <c r="Q189" s="80"/>
      <c r="R189" s="80"/>
      <c r="S189" s="80"/>
      <c r="T189" s="81"/>
      <c r="AT189" s="18" t="s">
        <v>148</v>
      </c>
      <c r="AU189" s="18" t="s">
        <v>82</v>
      </c>
    </row>
    <row r="190" spans="2:51" s="14" customFormat="1" ht="12">
      <c r="B190" s="270"/>
      <c r="C190" s="271"/>
      <c r="D190" s="229" t="s">
        <v>175</v>
      </c>
      <c r="E190" s="272" t="s">
        <v>19</v>
      </c>
      <c r="F190" s="273" t="s">
        <v>439</v>
      </c>
      <c r="G190" s="271"/>
      <c r="H190" s="272" t="s">
        <v>19</v>
      </c>
      <c r="I190" s="274"/>
      <c r="J190" s="271"/>
      <c r="K190" s="271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175</v>
      </c>
      <c r="AU190" s="279" t="s">
        <v>82</v>
      </c>
      <c r="AV190" s="14" t="s">
        <v>80</v>
      </c>
      <c r="AW190" s="14" t="s">
        <v>33</v>
      </c>
      <c r="AX190" s="14" t="s">
        <v>72</v>
      </c>
      <c r="AY190" s="279" t="s">
        <v>139</v>
      </c>
    </row>
    <row r="191" spans="2:51" s="12" customFormat="1" ht="12">
      <c r="B191" s="235"/>
      <c r="C191" s="236"/>
      <c r="D191" s="229" t="s">
        <v>175</v>
      </c>
      <c r="E191" s="237" t="s">
        <v>19</v>
      </c>
      <c r="F191" s="238" t="s">
        <v>440</v>
      </c>
      <c r="G191" s="236"/>
      <c r="H191" s="239">
        <v>233.1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175</v>
      </c>
      <c r="AU191" s="245" t="s">
        <v>82</v>
      </c>
      <c r="AV191" s="12" t="s">
        <v>82</v>
      </c>
      <c r="AW191" s="12" t="s">
        <v>33</v>
      </c>
      <c r="AX191" s="12" t="s">
        <v>72</v>
      </c>
      <c r="AY191" s="245" t="s">
        <v>139</v>
      </c>
    </row>
    <row r="192" spans="2:51" s="13" customFormat="1" ht="12">
      <c r="B192" s="259"/>
      <c r="C192" s="260"/>
      <c r="D192" s="229" t="s">
        <v>175</v>
      </c>
      <c r="E192" s="261" t="s">
        <v>19</v>
      </c>
      <c r="F192" s="262" t="s">
        <v>287</v>
      </c>
      <c r="G192" s="260"/>
      <c r="H192" s="263">
        <v>233.1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AT192" s="269" t="s">
        <v>175</v>
      </c>
      <c r="AU192" s="269" t="s">
        <v>82</v>
      </c>
      <c r="AV192" s="13" t="s">
        <v>146</v>
      </c>
      <c r="AW192" s="13" t="s">
        <v>33</v>
      </c>
      <c r="AX192" s="13" t="s">
        <v>80</v>
      </c>
      <c r="AY192" s="269" t="s">
        <v>139</v>
      </c>
    </row>
    <row r="193" spans="2:65" s="1" customFormat="1" ht="16.5" customHeight="1">
      <c r="B193" s="39"/>
      <c r="C193" s="217" t="s">
        <v>441</v>
      </c>
      <c r="D193" s="217" t="s">
        <v>142</v>
      </c>
      <c r="E193" s="218" t="s">
        <v>442</v>
      </c>
      <c r="F193" s="219" t="s">
        <v>443</v>
      </c>
      <c r="G193" s="220" t="s">
        <v>273</v>
      </c>
      <c r="H193" s="221">
        <v>73</v>
      </c>
      <c r="I193" s="222"/>
      <c r="J193" s="223">
        <f>ROUND(I193*H193,2)</f>
        <v>0</v>
      </c>
      <c r="K193" s="219" t="s">
        <v>19</v>
      </c>
      <c r="L193" s="44"/>
      <c r="M193" s="224" t="s">
        <v>19</v>
      </c>
      <c r="N193" s="225" t="s">
        <v>43</v>
      </c>
      <c r="O193" s="80"/>
      <c r="P193" s="226">
        <f>O193*H193</f>
        <v>0</v>
      </c>
      <c r="Q193" s="226">
        <v>0.03885</v>
      </c>
      <c r="R193" s="226">
        <f>Q193*H193</f>
        <v>2.83605</v>
      </c>
      <c r="S193" s="226">
        <v>0</v>
      </c>
      <c r="T193" s="227">
        <f>S193*H193</f>
        <v>0</v>
      </c>
      <c r="AR193" s="18" t="s">
        <v>146</v>
      </c>
      <c r="AT193" s="18" t="s">
        <v>142</v>
      </c>
      <c r="AU193" s="18" t="s">
        <v>82</v>
      </c>
      <c r="AY193" s="18" t="s">
        <v>139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80</v>
      </c>
      <c r="BK193" s="228">
        <f>ROUND(I193*H193,2)</f>
        <v>0</v>
      </c>
      <c r="BL193" s="18" t="s">
        <v>146</v>
      </c>
      <c r="BM193" s="18" t="s">
        <v>444</v>
      </c>
    </row>
    <row r="194" spans="2:47" s="1" customFormat="1" ht="12">
      <c r="B194" s="39"/>
      <c r="C194" s="40"/>
      <c r="D194" s="229" t="s">
        <v>148</v>
      </c>
      <c r="E194" s="40"/>
      <c r="F194" s="230" t="s">
        <v>443</v>
      </c>
      <c r="G194" s="40"/>
      <c r="H194" s="40"/>
      <c r="I194" s="143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148</v>
      </c>
      <c r="AU194" s="18" t="s">
        <v>82</v>
      </c>
    </row>
    <row r="195" spans="2:65" s="1" customFormat="1" ht="16.5" customHeight="1">
      <c r="B195" s="39"/>
      <c r="C195" s="217" t="s">
        <v>7</v>
      </c>
      <c r="D195" s="217" t="s">
        <v>142</v>
      </c>
      <c r="E195" s="218" t="s">
        <v>445</v>
      </c>
      <c r="F195" s="219" t="s">
        <v>443</v>
      </c>
      <c r="G195" s="220" t="s">
        <v>273</v>
      </c>
      <c r="H195" s="221">
        <v>47</v>
      </c>
      <c r="I195" s="222"/>
      <c r="J195" s="223">
        <f>ROUND(I195*H195,2)</f>
        <v>0</v>
      </c>
      <c r="K195" s="219" t="s">
        <v>19</v>
      </c>
      <c r="L195" s="44"/>
      <c r="M195" s="224" t="s">
        <v>19</v>
      </c>
      <c r="N195" s="225" t="s">
        <v>43</v>
      </c>
      <c r="O195" s="80"/>
      <c r="P195" s="226">
        <f>O195*H195</f>
        <v>0</v>
      </c>
      <c r="Q195" s="226">
        <v>0.03885</v>
      </c>
      <c r="R195" s="226">
        <f>Q195*H195</f>
        <v>1.8259500000000002</v>
      </c>
      <c r="S195" s="226">
        <v>0</v>
      </c>
      <c r="T195" s="227">
        <f>S195*H195</f>
        <v>0</v>
      </c>
      <c r="AR195" s="18" t="s">
        <v>146</v>
      </c>
      <c r="AT195" s="18" t="s">
        <v>142</v>
      </c>
      <c r="AU195" s="18" t="s">
        <v>82</v>
      </c>
      <c r="AY195" s="18" t="s">
        <v>139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8" t="s">
        <v>80</v>
      </c>
      <c r="BK195" s="228">
        <f>ROUND(I195*H195,2)</f>
        <v>0</v>
      </c>
      <c r="BL195" s="18" t="s">
        <v>146</v>
      </c>
      <c r="BM195" s="18" t="s">
        <v>446</v>
      </c>
    </row>
    <row r="196" spans="2:47" s="1" customFormat="1" ht="12">
      <c r="B196" s="39"/>
      <c r="C196" s="40"/>
      <c r="D196" s="229" t="s">
        <v>148</v>
      </c>
      <c r="E196" s="40"/>
      <c r="F196" s="230" t="s">
        <v>447</v>
      </c>
      <c r="G196" s="40"/>
      <c r="H196" s="40"/>
      <c r="I196" s="143"/>
      <c r="J196" s="40"/>
      <c r="K196" s="40"/>
      <c r="L196" s="44"/>
      <c r="M196" s="231"/>
      <c r="N196" s="80"/>
      <c r="O196" s="80"/>
      <c r="P196" s="80"/>
      <c r="Q196" s="80"/>
      <c r="R196" s="80"/>
      <c r="S196" s="80"/>
      <c r="T196" s="81"/>
      <c r="AT196" s="18" t="s">
        <v>148</v>
      </c>
      <c r="AU196" s="18" t="s">
        <v>82</v>
      </c>
    </row>
    <row r="197" spans="2:65" s="1" customFormat="1" ht="16.5" customHeight="1">
      <c r="B197" s="39"/>
      <c r="C197" s="217" t="s">
        <v>448</v>
      </c>
      <c r="D197" s="217" t="s">
        <v>142</v>
      </c>
      <c r="E197" s="218" t="s">
        <v>449</v>
      </c>
      <c r="F197" s="219" t="s">
        <v>443</v>
      </c>
      <c r="G197" s="220" t="s">
        <v>273</v>
      </c>
      <c r="H197" s="221">
        <v>11</v>
      </c>
      <c r="I197" s="222"/>
      <c r="J197" s="223">
        <f>ROUND(I197*H197,2)</f>
        <v>0</v>
      </c>
      <c r="K197" s="219" t="s">
        <v>19</v>
      </c>
      <c r="L197" s="44"/>
      <c r="M197" s="224" t="s">
        <v>19</v>
      </c>
      <c r="N197" s="225" t="s">
        <v>43</v>
      </c>
      <c r="O197" s="80"/>
      <c r="P197" s="226">
        <f>O197*H197</f>
        <v>0</v>
      </c>
      <c r="Q197" s="226">
        <v>0.03885</v>
      </c>
      <c r="R197" s="226">
        <f>Q197*H197</f>
        <v>0.42735</v>
      </c>
      <c r="S197" s="226">
        <v>0</v>
      </c>
      <c r="T197" s="227">
        <f>S197*H197</f>
        <v>0</v>
      </c>
      <c r="AR197" s="18" t="s">
        <v>146</v>
      </c>
      <c r="AT197" s="18" t="s">
        <v>142</v>
      </c>
      <c r="AU197" s="18" t="s">
        <v>82</v>
      </c>
      <c r="AY197" s="18" t="s">
        <v>139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8" t="s">
        <v>80</v>
      </c>
      <c r="BK197" s="228">
        <f>ROUND(I197*H197,2)</f>
        <v>0</v>
      </c>
      <c r="BL197" s="18" t="s">
        <v>146</v>
      </c>
      <c r="BM197" s="18" t="s">
        <v>450</v>
      </c>
    </row>
    <row r="198" spans="2:47" s="1" customFormat="1" ht="12">
      <c r="B198" s="39"/>
      <c r="C198" s="40"/>
      <c r="D198" s="229" t="s">
        <v>148</v>
      </c>
      <c r="E198" s="40"/>
      <c r="F198" s="230" t="s">
        <v>451</v>
      </c>
      <c r="G198" s="40"/>
      <c r="H198" s="40"/>
      <c r="I198" s="143"/>
      <c r="J198" s="40"/>
      <c r="K198" s="40"/>
      <c r="L198" s="44"/>
      <c r="M198" s="231"/>
      <c r="N198" s="80"/>
      <c r="O198" s="80"/>
      <c r="P198" s="80"/>
      <c r="Q198" s="80"/>
      <c r="R198" s="80"/>
      <c r="S198" s="80"/>
      <c r="T198" s="81"/>
      <c r="AT198" s="18" t="s">
        <v>148</v>
      </c>
      <c r="AU198" s="18" t="s">
        <v>82</v>
      </c>
    </row>
    <row r="199" spans="2:63" s="11" customFormat="1" ht="22.8" customHeight="1">
      <c r="B199" s="201"/>
      <c r="C199" s="202"/>
      <c r="D199" s="203" t="s">
        <v>71</v>
      </c>
      <c r="E199" s="215" t="s">
        <v>452</v>
      </c>
      <c r="F199" s="215" t="s">
        <v>453</v>
      </c>
      <c r="G199" s="202"/>
      <c r="H199" s="202"/>
      <c r="I199" s="205"/>
      <c r="J199" s="216">
        <f>BK199</f>
        <v>0</v>
      </c>
      <c r="K199" s="202"/>
      <c r="L199" s="207"/>
      <c r="M199" s="208"/>
      <c r="N199" s="209"/>
      <c r="O199" s="209"/>
      <c r="P199" s="210">
        <f>SUM(P200:P202)</f>
        <v>0</v>
      </c>
      <c r="Q199" s="209"/>
      <c r="R199" s="210">
        <f>SUM(R200:R202)</f>
        <v>0</v>
      </c>
      <c r="S199" s="209"/>
      <c r="T199" s="211">
        <f>SUM(T200:T202)</f>
        <v>0</v>
      </c>
      <c r="AR199" s="212" t="s">
        <v>80</v>
      </c>
      <c r="AT199" s="213" t="s">
        <v>71</v>
      </c>
      <c r="AU199" s="213" t="s">
        <v>80</v>
      </c>
      <c r="AY199" s="212" t="s">
        <v>139</v>
      </c>
      <c r="BK199" s="214">
        <f>SUM(BK200:BK202)</f>
        <v>0</v>
      </c>
    </row>
    <row r="200" spans="2:65" s="1" customFormat="1" ht="16.5" customHeight="1">
      <c r="B200" s="39"/>
      <c r="C200" s="217" t="s">
        <v>454</v>
      </c>
      <c r="D200" s="217" t="s">
        <v>142</v>
      </c>
      <c r="E200" s="218" t="s">
        <v>455</v>
      </c>
      <c r="F200" s="219" t="s">
        <v>456</v>
      </c>
      <c r="G200" s="220" t="s">
        <v>331</v>
      </c>
      <c r="H200" s="221">
        <v>2616.318</v>
      </c>
      <c r="I200" s="222"/>
      <c r="J200" s="223">
        <f>ROUND(I200*H200,2)</f>
        <v>0</v>
      </c>
      <c r="K200" s="219" t="s">
        <v>198</v>
      </c>
      <c r="L200" s="44"/>
      <c r="M200" s="224" t="s">
        <v>19</v>
      </c>
      <c r="N200" s="225" t="s">
        <v>43</v>
      </c>
      <c r="O200" s="8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18" t="s">
        <v>146</v>
      </c>
      <c r="AT200" s="18" t="s">
        <v>142</v>
      </c>
      <c r="AU200" s="18" t="s">
        <v>82</v>
      </c>
      <c r="AY200" s="18" t="s">
        <v>139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8" t="s">
        <v>80</v>
      </c>
      <c r="BK200" s="228">
        <f>ROUND(I200*H200,2)</f>
        <v>0</v>
      </c>
      <c r="BL200" s="18" t="s">
        <v>146</v>
      </c>
      <c r="BM200" s="18" t="s">
        <v>457</v>
      </c>
    </row>
    <row r="201" spans="2:47" s="1" customFormat="1" ht="12">
      <c r="B201" s="39"/>
      <c r="C201" s="40"/>
      <c r="D201" s="229" t="s">
        <v>148</v>
      </c>
      <c r="E201" s="40"/>
      <c r="F201" s="230" t="s">
        <v>456</v>
      </c>
      <c r="G201" s="40"/>
      <c r="H201" s="40"/>
      <c r="I201" s="143"/>
      <c r="J201" s="40"/>
      <c r="K201" s="40"/>
      <c r="L201" s="44"/>
      <c r="M201" s="231"/>
      <c r="N201" s="80"/>
      <c r="O201" s="80"/>
      <c r="P201" s="80"/>
      <c r="Q201" s="80"/>
      <c r="R201" s="80"/>
      <c r="S201" s="80"/>
      <c r="T201" s="81"/>
      <c r="AT201" s="18" t="s">
        <v>148</v>
      </c>
      <c r="AU201" s="18" t="s">
        <v>82</v>
      </c>
    </row>
    <row r="202" spans="2:51" s="12" customFormat="1" ht="12">
      <c r="B202" s="235"/>
      <c r="C202" s="236"/>
      <c r="D202" s="229" t="s">
        <v>175</v>
      </c>
      <c r="E202" s="237" t="s">
        <v>19</v>
      </c>
      <c r="F202" s="238" t="s">
        <v>458</v>
      </c>
      <c r="G202" s="236"/>
      <c r="H202" s="239">
        <v>2616.318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175</v>
      </c>
      <c r="AU202" s="245" t="s">
        <v>82</v>
      </c>
      <c r="AV202" s="12" t="s">
        <v>82</v>
      </c>
      <c r="AW202" s="12" t="s">
        <v>33</v>
      </c>
      <c r="AX202" s="12" t="s">
        <v>80</v>
      </c>
      <c r="AY202" s="245" t="s">
        <v>139</v>
      </c>
    </row>
    <row r="203" spans="2:63" s="11" customFormat="1" ht="25.9" customHeight="1">
      <c r="B203" s="201"/>
      <c r="C203" s="202"/>
      <c r="D203" s="203" t="s">
        <v>71</v>
      </c>
      <c r="E203" s="204" t="s">
        <v>459</v>
      </c>
      <c r="F203" s="204" t="s">
        <v>460</v>
      </c>
      <c r="G203" s="202"/>
      <c r="H203" s="202"/>
      <c r="I203" s="205"/>
      <c r="J203" s="206">
        <f>BK203</f>
        <v>0</v>
      </c>
      <c r="K203" s="202"/>
      <c r="L203" s="207"/>
      <c r="M203" s="208"/>
      <c r="N203" s="209"/>
      <c r="O203" s="209"/>
      <c r="P203" s="210">
        <f>SUM(P204:P210)</f>
        <v>0</v>
      </c>
      <c r="Q203" s="209"/>
      <c r="R203" s="210">
        <f>SUM(R204:R210)</f>
        <v>0</v>
      </c>
      <c r="S203" s="209"/>
      <c r="T203" s="211">
        <f>SUM(T204:T210)</f>
        <v>0</v>
      </c>
      <c r="AR203" s="212" t="s">
        <v>80</v>
      </c>
      <c r="AT203" s="213" t="s">
        <v>71</v>
      </c>
      <c r="AU203" s="213" t="s">
        <v>72</v>
      </c>
      <c r="AY203" s="212" t="s">
        <v>139</v>
      </c>
      <c r="BK203" s="214">
        <f>SUM(BK204:BK210)</f>
        <v>0</v>
      </c>
    </row>
    <row r="204" spans="2:65" s="1" customFormat="1" ht="16.5" customHeight="1">
      <c r="B204" s="39"/>
      <c r="C204" s="217" t="s">
        <v>461</v>
      </c>
      <c r="D204" s="217" t="s">
        <v>142</v>
      </c>
      <c r="E204" s="218" t="s">
        <v>462</v>
      </c>
      <c r="F204" s="219" t="s">
        <v>463</v>
      </c>
      <c r="G204" s="220" t="s">
        <v>229</v>
      </c>
      <c r="H204" s="221">
        <v>111.1</v>
      </c>
      <c r="I204" s="222"/>
      <c r="J204" s="223">
        <f>ROUND(I204*H204,2)</f>
        <v>0</v>
      </c>
      <c r="K204" s="219" t="s">
        <v>19</v>
      </c>
      <c r="L204" s="44"/>
      <c r="M204" s="224" t="s">
        <v>19</v>
      </c>
      <c r="N204" s="225" t="s">
        <v>43</v>
      </c>
      <c r="O204" s="8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18" t="s">
        <v>146</v>
      </c>
      <c r="AT204" s="18" t="s">
        <v>142</v>
      </c>
      <c r="AU204" s="18" t="s">
        <v>80</v>
      </c>
      <c r="AY204" s="18" t="s">
        <v>139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80</v>
      </c>
      <c r="BK204" s="228">
        <f>ROUND(I204*H204,2)</f>
        <v>0</v>
      </c>
      <c r="BL204" s="18" t="s">
        <v>146</v>
      </c>
      <c r="BM204" s="18" t="s">
        <v>464</v>
      </c>
    </row>
    <row r="205" spans="2:47" s="1" customFormat="1" ht="12">
      <c r="B205" s="39"/>
      <c r="C205" s="40"/>
      <c r="D205" s="229" t="s">
        <v>148</v>
      </c>
      <c r="E205" s="40"/>
      <c r="F205" s="230" t="s">
        <v>465</v>
      </c>
      <c r="G205" s="40"/>
      <c r="H205" s="40"/>
      <c r="I205" s="143"/>
      <c r="J205" s="40"/>
      <c r="K205" s="40"/>
      <c r="L205" s="44"/>
      <c r="M205" s="231"/>
      <c r="N205" s="80"/>
      <c r="O205" s="80"/>
      <c r="P205" s="80"/>
      <c r="Q205" s="80"/>
      <c r="R205" s="80"/>
      <c r="S205" s="80"/>
      <c r="T205" s="81"/>
      <c r="AT205" s="18" t="s">
        <v>148</v>
      </c>
      <c r="AU205" s="18" t="s">
        <v>80</v>
      </c>
    </row>
    <row r="206" spans="2:51" s="12" customFormat="1" ht="12">
      <c r="B206" s="235"/>
      <c r="C206" s="236"/>
      <c r="D206" s="229" t="s">
        <v>175</v>
      </c>
      <c r="E206" s="237" t="s">
        <v>19</v>
      </c>
      <c r="F206" s="238" t="s">
        <v>466</v>
      </c>
      <c r="G206" s="236"/>
      <c r="H206" s="239">
        <v>111.1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175</v>
      </c>
      <c r="AU206" s="245" t="s">
        <v>80</v>
      </c>
      <c r="AV206" s="12" t="s">
        <v>82</v>
      </c>
      <c r="AW206" s="12" t="s">
        <v>33</v>
      </c>
      <c r="AX206" s="12" t="s">
        <v>80</v>
      </c>
      <c r="AY206" s="245" t="s">
        <v>139</v>
      </c>
    </row>
    <row r="207" spans="2:65" s="1" customFormat="1" ht="16.5" customHeight="1">
      <c r="B207" s="39"/>
      <c r="C207" s="249" t="s">
        <v>467</v>
      </c>
      <c r="D207" s="249" t="s">
        <v>145</v>
      </c>
      <c r="E207" s="250" t="s">
        <v>468</v>
      </c>
      <c r="F207" s="251" t="s">
        <v>469</v>
      </c>
      <c r="G207" s="252" t="s">
        <v>229</v>
      </c>
      <c r="H207" s="253">
        <v>122.21</v>
      </c>
      <c r="I207" s="254"/>
      <c r="J207" s="255">
        <f>ROUND(I207*H207,2)</f>
        <v>0</v>
      </c>
      <c r="K207" s="251" t="s">
        <v>19</v>
      </c>
      <c r="L207" s="256"/>
      <c r="M207" s="257" t="s">
        <v>19</v>
      </c>
      <c r="N207" s="258" t="s">
        <v>43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140</v>
      </c>
      <c r="AT207" s="18" t="s">
        <v>145</v>
      </c>
      <c r="AU207" s="18" t="s">
        <v>80</v>
      </c>
      <c r="AY207" s="18" t="s">
        <v>139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80</v>
      </c>
      <c r="BK207" s="228">
        <f>ROUND(I207*H207,2)</f>
        <v>0</v>
      </c>
      <c r="BL207" s="18" t="s">
        <v>146</v>
      </c>
      <c r="BM207" s="18" t="s">
        <v>470</v>
      </c>
    </row>
    <row r="208" spans="2:47" s="1" customFormat="1" ht="12">
      <c r="B208" s="39"/>
      <c r="C208" s="40"/>
      <c r="D208" s="229" t="s">
        <v>148</v>
      </c>
      <c r="E208" s="40"/>
      <c r="F208" s="230" t="s">
        <v>471</v>
      </c>
      <c r="G208" s="40"/>
      <c r="H208" s="40"/>
      <c r="I208" s="143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148</v>
      </c>
      <c r="AU208" s="18" t="s">
        <v>80</v>
      </c>
    </row>
    <row r="209" spans="2:47" s="1" customFormat="1" ht="12">
      <c r="B209" s="39"/>
      <c r="C209" s="40"/>
      <c r="D209" s="229" t="s">
        <v>472</v>
      </c>
      <c r="E209" s="40"/>
      <c r="F209" s="291" t="s">
        <v>473</v>
      </c>
      <c r="G209" s="40"/>
      <c r="H209" s="40"/>
      <c r="I209" s="143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472</v>
      </c>
      <c r="AU209" s="18" t="s">
        <v>80</v>
      </c>
    </row>
    <row r="210" spans="2:51" s="12" customFormat="1" ht="12">
      <c r="B210" s="235"/>
      <c r="C210" s="236"/>
      <c r="D210" s="229" t="s">
        <v>175</v>
      </c>
      <c r="E210" s="236"/>
      <c r="F210" s="238" t="s">
        <v>474</v>
      </c>
      <c r="G210" s="236"/>
      <c r="H210" s="239">
        <v>122.21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175</v>
      </c>
      <c r="AU210" s="245" t="s">
        <v>80</v>
      </c>
      <c r="AV210" s="12" t="s">
        <v>82</v>
      </c>
      <c r="AW210" s="12" t="s">
        <v>4</v>
      </c>
      <c r="AX210" s="12" t="s">
        <v>80</v>
      </c>
      <c r="AY210" s="245" t="s">
        <v>139</v>
      </c>
    </row>
    <row r="211" spans="2:63" s="11" customFormat="1" ht="25.9" customHeight="1">
      <c r="B211" s="201"/>
      <c r="C211" s="202"/>
      <c r="D211" s="203" t="s">
        <v>71</v>
      </c>
      <c r="E211" s="204" t="s">
        <v>475</v>
      </c>
      <c r="F211" s="204" t="s">
        <v>476</v>
      </c>
      <c r="G211" s="202"/>
      <c r="H211" s="202"/>
      <c r="I211" s="205"/>
      <c r="J211" s="206">
        <f>BK211</f>
        <v>0</v>
      </c>
      <c r="K211" s="202"/>
      <c r="L211" s="207"/>
      <c r="M211" s="208"/>
      <c r="N211" s="209"/>
      <c r="O211" s="209"/>
      <c r="P211" s="210">
        <f>P212</f>
        <v>0</v>
      </c>
      <c r="Q211" s="209"/>
      <c r="R211" s="210">
        <f>R212</f>
        <v>0.00608</v>
      </c>
      <c r="S211" s="209"/>
      <c r="T211" s="211">
        <f>T212</f>
        <v>0</v>
      </c>
      <c r="AR211" s="212" t="s">
        <v>82</v>
      </c>
      <c r="AT211" s="213" t="s">
        <v>71</v>
      </c>
      <c r="AU211" s="213" t="s">
        <v>72</v>
      </c>
      <c r="AY211" s="212" t="s">
        <v>139</v>
      </c>
      <c r="BK211" s="214">
        <f>BK212</f>
        <v>0</v>
      </c>
    </row>
    <row r="212" spans="2:63" s="11" customFormat="1" ht="22.8" customHeight="1">
      <c r="B212" s="201"/>
      <c r="C212" s="202"/>
      <c r="D212" s="203" t="s">
        <v>71</v>
      </c>
      <c r="E212" s="215" t="s">
        <v>477</v>
      </c>
      <c r="F212" s="215" t="s">
        <v>478</v>
      </c>
      <c r="G212" s="202"/>
      <c r="H212" s="202"/>
      <c r="I212" s="205"/>
      <c r="J212" s="216">
        <f>BK212</f>
        <v>0</v>
      </c>
      <c r="K212" s="202"/>
      <c r="L212" s="207"/>
      <c r="M212" s="208"/>
      <c r="N212" s="209"/>
      <c r="O212" s="209"/>
      <c r="P212" s="210">
        <f>SUM(P213:P228)</f>
        <v>0</v>
      </c>
      <c r="Q212" s="209"/>
      <c r="R212" s="210">
        <f>SUM(R213:R228)</f>
        <v>0.00608</v>
      </c>
      <c r="S212" s="209"/>
      <c r="T212" s="211">
        <f>SUM(T213:T228)</f>
        <v>0</v>
      </c>
      <c r="AR212" s="212" t="s">
        <v>82</v>
      </c>
      <c r="AT212" s="213" t="s">
        <v>71</v>
      </c>
      <c r="AU212" s="213" t="s">
        <v>80</v>
      </c>
      <c r="AY212" s="212" t="s">
        <v>139</v>
      </c>
      <c r="BK212" s="214">
        <f>SUM(BK213:BK228)</f>
        <v>0</v>
      </c>
    </row>
    <row r="213" spans="2:65" s="1" customFormat="1" ht="16.5" customHeight="1">
      <c r="B213" s="39"/>
      <c r="C213" s="217" t="s">
        <v>479</v>
      </c>
      <c r="D213" s="217" t="s">
        <v>142</v>
      </c>
      <c r="E213" s="218" t="s">
        <v>480</v>
      </c>
      <c r="F213" s="219" t="s">
        <v>481</v>
      </c>
      <c r="G213" s="220" t="s">
        <v>229</v>
      </c>
      <c r="H213" s="221">
        <v>29.5</v>
      </c>
      <c r="I213" s="222"/>
      <c r="J213" s="223">
        <f>ROUND(I213*H213,2)</f>
        <v>0</v>
      </c>
      <c r="K213" s="219" t="s">
        <v>198</v>
      </c>
      <c r="L213" s="44"/>
      <c r="M213" s="224" t="s">
        <v>19</v>
      </c>
      <c r="N213" s="225" t="s">
        <v>43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260</v>
      </c>
      <c r="AT213" s="18" t="s">
        <v>142</v>
      </c>
      <c r="AU213" s="18" t="s">
        <v>82</v>
      </c>
      <c r="AY213" s="18" t="s">
        <v>139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80</v>
      </c>
      <c r="BK213" s="228">
        <f>ROUND(I213*H213,2)</f>
        <v>0</v>
      </c>
      <c r="BL213" s="18" t="s">
        <v>260</v>
      </c>
      <c r="BM213" s="18" t="s">
        <v>482</v>
      </c>
    </row>
    <row r="214" spans="2:47" s="1" customFormat="1" ht="12">
      <c r="B214" s="39"/>
      <c r="C214" s="40"/>
      <c r="D214" s="229" t="s">
        <v>148</v>
      </c>
      <c r="E214" s="40"/>
      <c r="F214" s="230" t="s">
        <v>481</v>
      </c>
      <c r="G214" s="40"/>
      <c r="H214" s="40"/>
      <c r="I214" s="143"/>
      <c r="J214" s="40"/>
      <c r="K214" s="40"/>
      <c r="L214" s="44"/>
      <c r="M214" s="231"/>
      <c r="N214" s="80"/>
      <c r="O214" s="80"/>
      <c r="P214" s="80"/>
      <c r="Q214" s="80"/>
      <c r="R214" s="80"/>
      <c r="S214" s="80"/>
      <c r="T214" s="81"/>
      <c r="AT214" s="18" t="s">
        <v>148</v>
      </c>
      <c r="AU214" s="18" t="s">
        <v>82</v>
      </c>
    </row>
    <row r="215" spans="2:51" s="12" customFormat="1" ht="12">
      <c r="B215" s="235"/>
      <c r="C215" s="236"/>
      <c r="D215" s="229" t="s">
        <v>175</v>
      </c>
      <c r="E215" s="237" t="s">
        <v>19</v>
      </c>
      <c r="F215" s="238" t="s">
        <v>483</v>
      </c>
      <c r="G215" s="236"/>
      <c r="H215" s="239">
        <v>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175</v>
      </c>
      <c r="AU215" s="245" t="s">
        <v>82</v>
      </c>
      <c r="AV215" s="12" t="s">
        <v>82</v>
      </c>
      <c r="AW215" s="12" t="s">
        <v>33</v>
      </c>
      <c r="AX215" s="12" t="s">
        <v>72</v>
      </c>
      <c r="AY215" s="245" t="s">
        <v>139</v>
      </c>
    </row>
    <row r="216" spans="2:51" s="12" customFormat="1" ht="12">
      <c r="B216" s="235"/>
      <c r="C216" s="236"/>
      <c r="D216" s="229" t="s">
        <v>175</v>
      </c>
      <c r="E216" s="237" t="s">
        <v>19</v>
      </c>
      <c r="F216" s="238" t="s">
        <v>484</v>
      </c>
      <c r="G216" s="236"/>
      <c r="H216" s="239">
        <v>13.5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175</v>
      </c>
      <c r="AU216" s="245" t="s">
        <v>82</v>
      </c>
      <c r="AV216" s="12" t="s">
        <v>82</v>
      </c>
      <c r="AW216" s="12" t="s">
        <v>33</v>
      </c>
      <c r="AX216" s="12" t="s">
        <v>72</v>
      </c>
      <c r="AY216" s="245" t="s">
        <v>139</v>
      </c>
    </row>
    <row r="217" spans="2:51" s="12" customFormat="1" ht="12">
      <c r="B217" s="235"/>
      <c r="C217" s="236"/>
      <c r="D217" s="229" t="s">
        <v>175</v>
      </c>
      <c r="E217" s="237" t="s">
        <v>19</v>
      </c>
      <c r="F217" s="238" t="s">
        <v>485</v>
      </c>
      <c r="G217" s="236"/>
      <c r="H217" s="239">
        <v>11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175</v>
      </c>
      <c r="AU217" s="245" t="s">
        <v>82</v>
      </c>
      <c r="AV217" s="12" t="s">
        <v>82</v>
      </c>
      <c r="AW217" s="12" t="s">
        <v>33</v>
      </c>
      <c r="AX217" s="12" t="s">
        <v>72</v>
      </c>
      <c r="AY217" s="245" t="s">
        <v>139</v>
      </c>
    </row>
    <row r="218" spans="2:51" s="13" customFormat="1" ht="12">
      <c r="B218" s="259"/>
      <c r="C218" s="260"/>
      <c r="D218" s="229" t="s">
        <v>175</v>
      </c>
      <c r="E218" s="261" t="s">
        <v>19</v>
      </c>
      <c r="F218" s="262" t="s">
        <v>287</v>
      </c>
      <c r="G218" s="260"/>
      <c r="H218" s="263">
        <v>29.5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AT218" s="269" t="s">
        <v>175</v>
      </c>
      <c r="AU218" s="269" t="s">
        <v>82</v>
      </c>
      <c r="AV218" s="13" t="s">
        <v>146</v>
      </c>
      <c r="AW218" s="13" t="s">
        <v>33</v>
      </c>
      <c r="AX218" s="13" t="s">
        <v>80</v>
      </c>
      <c r="AY218" s="269" t="s">
        <v>139</v>
      </c>
    </row>
    <row r="219" spans="2:65" s="1" customFormat="1" ht="16.5" customHeight="1">
      <c r="B219" s="39"/>
      <c r="C219" s="217" t="s">
        <v>486</v>
      </c>
      <c r="D219" s="217" t="s">
        <v>142</v>
      </c>
      <c r="E219" s="218" t="s">
        <v>487</v>
      </c>
      <c r="F219" s="219" t="s">
        <v>488</v>
      </c>
      <c r="G219" s="220" t="s">
        <v>197</v>
      </c>
      <c r="H219" s="221">
        <v>32</v>
      </c>
      <c r="I219" s="222"/>
      <c r="J219" s="223">
        <f>ROUND(I219*H219,2)</f>
        <v>0</v>
      </c>
      <c r="K219" s="219" t="s">
        <v>198</v>
      </c>
      <c r="L219" s="44"/>
      <c r="M219" s="224" t="s">
        <v>19</v>
      </c>
      <c r="N219" s="225" t="s">
        <v>43</v>
      </c>
      <c r="O219" s="80"/>
      <c r="P219" s="226">
        <f>O219*H219</f>
        <v>0</v>
      </c>
      <c r="Q219" s="226">
        <v>0.00019</v>
      </c>
      <c r="R219" s="226">
        <f>Q219*H219</f>
        <v>0.00608</v>
      </c>
      <c r="S219" s="226">
        <v>0</v>
      </c>
      <c r="T219" s="227">
        <f>S219*H219</f>
        <v>0</v>
      </c>
      <c r="AR219" s="18" t="s">
        <v>260</v>
      </c>
      <c r="AT219" s="18" t="s">
        <v>142</v>
      </c>
      <c r="AU219" s="18" t="s">
        <v>82</v>
      </c>
      <c r="AY219" s="18" t="s">
        <v>139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80</v>
      </c>
      <c r="BK219" s="228">
        <f>ROUND(I219*H219,2)</f>
        <v>0</v>
      </c>
      <c r="BL219" s="18" t="s">
        <v>260</v>
      </c>
      <c r="BM219" s="18" t="s">
        <v>489</v>
      </c>
    </row>
    <row r="220" spans="2:47" s="1" customFormat="1" ht="12">
      <c r="B220" s="39"/>
      <c r="C220" s="40"/>
      <c r="D220" s="229" t="s">
        <v>148</v>
      </c>
      <c r="E220" s="40"/>
      <c r="F220" s="230" t="s">
        <v>488</v>
      </c>
      <c r="G220" s="40"/>
      <c r="H220" s="40"/>
      <c r="I220" s="143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148</v>
      </c>
      <c r="AU220" s="18" t="s">
        <v>82</v>
      </c>
    </row>
    <row r="221" spans="2:51" s="12" customFormat="1" ht="12">
      <c r="B221" s="235"/>
      <c r="C221" s="236"/>
      <c r="D221" s="229" t="s">
        <v>175</v>
      </c>
      <c r="E221" s="237" t="s">
        <v>19</v>
      </c>
      <c r="F221" s="238" t="s">
        <v>483</v>
      </c>
      <c r="G221" s="236"/>
      <c r="H221" s="239">
        <v>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175</v>
      </c>
      <c r="AU221" s="245" t="s">
        <v>82</v>
      </c>
      <c r="AV221" s="12" t="s">
        <v>82</v>
      </c>
      <c r="AW221" s="12" t="s">
        <v>33</v>
      </c>
      <c r="AX221" s="12" t="s">
        <v>72</v>
      </c>
      <c r="AY221" s="245" t="s">
        <v>139</v>
      </c>
    </row>
    <row r="222" spans="2:51" s="12" customFormat="1" ht="12">
      <c r="B222" s="235"/>
      <c r="C222" s="236"/>
      <c r="D222" s="229" t="s">
        <v>175</v>
      </c>
      <c r="E222" s="237" t="s">
        <v>19</v>
      </c>
      <c r="F222" s="238" t="s">
        <v>490</v>
      </c>
      <c r="G222" s="236"/>
      <c r="H222" s="239">
        <v>15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175</v>
      </c>
      <c r="AU222" s="245" t="s">
        <v>82</v>
      </c>
      <c r="AV222" s="12" t="s">
        <v>82</v>
      </c>
      <c r="AW222" s="12" t="s">
        <v>33</v>
      </c>
      <c r="AX222" s="12" t="s">
        <v>72</v>
      </c>
      <c r="AY222" s="245" t="s">
        <v>139</v>
      </c>
    </row>
    <row r="223" spans="2:51" s="12" customFormat="1" ht="12">
      <c r="B223" s="235"/>
      <c r="C223" s="236"/>
      <c r="D223" s="229" t="s">
        <v>175</v>
      </c>
      <c r="E223" s="237" t="s">
        <v>19</v>
      </c>
      <c r="F223" s="238" t="s">
        <v>491</v>
      </c>
      <c r="G223" s="236"/>
      <c r="H223" s="239">
        <v>12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175</v>
      </c>
      <c r="AU223" s="245" t="s">
        <v>82</v>
      </c>
      <c r="AV223" s="12" t="s">
        <v>82</v>
      </c>
      <c r="AW223" s="12" t="s">
        <v>33</v>
      </c>
      <c r="AX223" s="12" t="s">
        <v>72</v>
      </c>
      <c r="AY223" s="245" t="s">
        <v>139</v>
      </c>
    </row>
    <row r="224" spans="2:51" s="13" customFormat="1" ht="12">
      <c r="B224" s="259"/>
      <c r="C224" s="260"/>
      <c r="D224" s="229" t="s">
        <v>175</v>
      </c>
      <c r="E224" s="261" t="s">
        <v>19</v>
      </c>
      <c r="F224" s="262" t="s">
        <v>287</v>
      </c>
      <c r="G224" s="260"/>
      <c r="H224" s="263">
        <v>32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AT224" s="269" t="s">
        <v>175</v>
      </c>
      <c r="AU224" s="269" t="s">
        <v>82</v>
      </c>
      <c r="AV224" s="13" t="s">
        <v>146</v>
      </c>
      <c r="AW224" s="13" t="s">
        <v>33</v>
      </c>
      <c r="AX224" s="13" t="s">
        <v>80</v>
      </c>
      <c r="AY224" s="269" t="s">
        <v>139</v>
      </c>
    </row>
    <row r="225" spans="2:65" s="1" customFormat="1" ht="16.5" customHeight="1">
      <c r="B225" s="39"/>
      <c r="C225" s="249" t="s">
        <v>492</v>
      </c>
      <c r="D225" s="249" t="s">
        <v>145</v>
      </c>
      <c r="E225" s="250" t="s">
        <v>493</v>
      </c>
      <c r="F225" s="251" t="s">
        <v>494</v>
      </c>
      <c r="G225" s="252" t="s">
        <v>145</v>
      </c>
      <c r="H225" s="253">
        <v>29.5</v>
      </c>
      <c r="I225" s="254"/>
      <c r="J225" s="255">
        <f>ROUND(I225*H225,2)</f>
        <v>0</v>
      </c>
      <c r="K225" s="251" t="s">
        <v>19</v>
      </c>
      <c r="L225" s="256"/>
      <c r="M225" s="257" t="s">
        <v>19</v>
      </c>
      <c r="N225" s="258" t="s">
        <v>43</v>
      </c>
      <c r="O225" s="8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AR225" s="18" t="s">
        <v>374</v>
      </c>
      <c r="AT225" s="18" t="s">
        <v>145</v>
      </c>
      <c r="AU225" s="18" t="s">
        <v>82</v>
      </c>
      <c r="AY225" s="18" t="s">
        <v>139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80</v>
      </c>
      <c r="BK225" s="228">
        <f>ROUND(I225*H225,2)</f>
        <v>0</v>
      </c>
      <c r="BL225" s="18" t="s">
        <v>260</v>
      </c>
      <c r="BM225" s="18" t="s">
        <v>495</v>
      </c>
    </row>
    <row r="226" spans="2:47" s="1" customFormat="1" ht="12">
      <c r="B226" s="39"/>
      <c r="C226" s="40"/>
      <c r="D226" s="229" t="s">
        <v>148</v>
      </c>
      <c r="E226" s="40"/>
      <c r="F226" s="230" t="s">
        <v>494</v>
      </c>
      <c r="G226" s="40"/>
      <c r="H226" s="40"/>
      <c r="I226" s="143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148</v>
      </c>
      <c r="AU226" s="18" t="s">
        <v>82</v>
      </c>
    </row>
    <row r="227" spans="2:65" s="1" customFormat="1" ht="22.5" customHeight="1">
      <c r="B227" s="39"/>
      <c r="C227" s="217" t="s">
        <v>496</v>
      </c>
      <c r="D227" s="217" t="s">
        <v>142</v>
      </c>
      <c r="E227" s="218" t="s">
        <v>497</v>
      </c>
      <c r="F227" s="219" t="s">
        <v>498</v>
      </c>
      <c r="G227" s="220" t="s">
        <v>499</v>
      </c>
      <c r="H227" s="292"/>
      <c r="I227" s="222"/>
      <c r="J227" s="223">
        <f>ROUND(I227*H227,2)</f>
        <v>0</v>
      </c>
      <c r="K227" s="219" t="s">
        <v>198</v>
      </c>
      <c r="L227" s="44"/>
      <c r="M227" s="224" t="s">
        <v>19</v>
      </c>
      <c r="N227" s="225" t="s">
        <v>43</v>
      </c>
      <c r="O227" s="8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18" t="s">
        <v>260</v>
      </c>
      <c r="AT227" s="18" t="s">
        <v>142</v>
      </c>
      <c r="AU227" s="18" t="s">
        <v>82</v>
      </c>
      <c r="AY227" s="18" t="s">
        <v>139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8" t="s">
        <v>80</v>
      </c>
      <c r="BK227" s="228">
        <f>ROUND(I227*H227,2)</f>
        <v>0</v>
      </c>
      <c r="BL227" s="18" t="s">
        <v>260</v>
      </c>
      <c r="BM227" s="18" t="s">
        <v>500</v>
      </c>
    </row>
    <row r="228" spans="2:47" s="1" customFormat="1" ht="12">
      <c r="B228" s="39"/>
      <c r="C228" s="40"/>
      <c r="D228" s="229" t="s">
        <v>148</v>
      </c>
      <c r="E228" s="40"/>
      <c r="F228" s="230" t="s">
        <v>498</v>
      </c>
      <c r="G228" s="40"/>
      <c r="H228" s="40"/>
      <c r="I228" s="143"/>
      <c r="J228" s="40"/>
      <c r="K228" s="40"/>
      <c r="L228" s="44"/>
      <c r="M228" s="232"/>
      <c r="N228" s="233"/>
      <c r="O228" s="233"/>
      <c r="P228" s="233"/>
      <c r="Q228" s="233"/>
      <c r="R228" s="233"/>
      <c r="S228" s="233"/>
      <c r="T228" s="234"/>
      <c r="AT228" s="18" t="s">
        <v>148</v>
      </c>
      <c r="AU228" s="18" t="s">
        <v>82</v>
      </c>
    </row>
    <row r="229" spans="2:12" s="1" customFormat="1" ht="6.95" customHeight="1">
      <c r="B229" s="58"/>
      <c r="C229" s="59"/>
      <c r="D229" s="59"/>
      <c r="E229" s="59"/>
      <c r="F229" s="59"/>
      <c r="G229" s="59"/>
      <c r="H229" s="59"/>
      <c r="I229" s="167"/>
      <c r="J229" s="59"/>
      <c r="K229" s="59"/>
      <c r="L229" s="44"/>
    </row>
  </sheetData>
  <sheetProtection password="CC35" sheet="1" objects="1" scenarios="1" formatColumns="0" formatRows="0" autoFilter="0"/>
  <autoFilter ref="C93:K2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ht="12" customHeight="1">
      <c r="B8" s="21"/>
      <c r="D8" s="141" t="s">
        <v>115</v>
      </c>
      <c r="L8" s="21"/>
    </row>
    <row r="9" spans="2:12" s="1" customFormat="1" ht="16.5" customHeight="1">
      <c r="B9" s="44"/>
      <c r="E9" s="142" t="s">
        <v>264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265</v>
      </c>
      <c r="I10" s="143"/>
      <c r="L10" s="44"/>
    </row>
    <row r="11" spans="2:12" s="1" customFormat="1" ht="36.95" customHeight="1">
      <c r="B11" s="44"/>
      <c r="E11" s="144" t="s">
        <v>501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117</v>
      </c>
      <c r="I14" s="145" t="s">
        <v>23</v>
      </c>
      <c r="J14" s="146" t="str">
        <f>'Rekapitulace stavby'!AN8</f>
        <v>20. 12. 2018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5" t="s">
        <v>28</v>
      </c>
      <c r="J17" s="18" t="s">
        <v>19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34</v>
      </c>
      <c r="I25" s="145" t="s">
        <v>26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28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6.5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ROUND(J91,2)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ROUND((SUM(BE91:BE269)),2)</f>
        <v>0</v>
      </c>
      <c r="I35" s="156">
        <v>0.21</v>
      </c>
      <c r="J35" s="155">
        <f>ROUND(((SUM(BE91:BE269))*I35),2)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ROUND((SUM(BF91:BF269)),2)</f>
        <v>0</v>
      </c>
      <c r="I36" s="156">
        <v>0.15</v>
      </c>
      <c r="J36" s="155">
        <f>ROUND(((SUM(BF91:BF269))*I36),2)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ROUND((SUM(BG91:BG269)),2)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ROUND((SUM(BH91:BH269)),2)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ROUND((SUM(BI91:BI269)),2)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118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REVITALIZACE SOFIJSKÉHO NÁMĚSTÍ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115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264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265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SO.01C2 - STATIKA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PRHA 12 - MOSDŘANY</v>
      </c>
      <c r="G56" s="40"/>
      <c r="H56" s="40"/>
      <c r="I56" s="145" t="s">
        <v>23</v>
      </c>
      <c r="J56" s="68" t="str">
        <f>IF(J14="","",J14)</f>
        <v>20. 12. 2018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8.55" customHeight="1">
      <c r="B58" s="39"/>
      <c r="C58" s="33" t="s">
        <v>25</v>
      </c>
      <c r="D58" s="40"/>
      <c r="E58" s="40"/>
      <c r="F58" s="28" t="str">
        <f>E17</f>
        <v>MĚSTSKÁ ČÁST PRAHA 12,PÍSKOVÁ 830/25,14300 PRAHA 4</v>
      </c>
      <c r="G58" s="40"/>
      <c r="H58" s="40"/>
      <c r="I58" s="145" t="s">
        <v>31</v>
      </c>
      <c r="J58" s="37" t="str">
        <f>E23</f>
        <v>ARCHITEKTURA S.R.O., VIKOVA 1142/15, PRAHA 4- KRČ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34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119</v>
      </c>
      <c r="D61" s="173"/>
      <c r="E61" s="173"/>
      <c r="F61" s="173"/>
      <c r="G61" s="173"/>
      <c r="H61" s="173"/>
      <c r="I61" s="174"/>
      <c r="J61" s="175" t="s">
        <v>120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J91</f>
        <v>0</v>
      </c>
      <c r="K63" s="40"/>
      <c r="L63" s="44"/>
      <c r="AU63" s="18" t="s">
        <v>121</v>
      </c>
    </row>
    <row r="64" spans="2:12" s="8" customFormat="1" ht="24.95" customHeight="1">
      <c r="B64" s="177"/>
      <c r="C64" s="178"/>
      <c r="D64" s="179" t="s">
        <v>122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9" customFormat="1" ht="19.9" customHeight="1">
      <c r="B65" s="184"/>
      <c r="C65" s="122"/>
      <c r="D65" s="185" t="s">
        <v>267</v>
      </c>
      <c r="E65" s="186"/>
      <c r="F65" s="186"/>
      <c r="G65" s="186"/>
      <c r="H65" s="186"/>
      <c r="I65" s="187"/>
      <c r="J65" s="188">
        <f>J93</f>
        <v>0</v>
      </c>
      <c r="K65" s="122"/>
      <c r="L65" s="189"/>
    </row>
    <row r="66" spans="2:12" s="9" customFormat="1" ht="19.9" customHeight="1">
      <c r="B66" s="184"/>
      <c r="C66" s="122"/>
      <c r="D66" s="185" t="s">
        <v>344</v>
      </c>
      <c r="E66" s="186"/>
      <c r="F66" s="186"/>
      <c r="G66" s="186"/>
      <c r="H66" s="186"/>
      <c r="I66" s="187"/>
      <c r="J66" s="188">
        <f>J131</f>
        <v>0</v>
      </c>
      <c r="K66" s="122"/>
      <c r="L66" s="189"/>
    </row>
    <row r="67" spans="2:12" s="9" customFormat="1" ht="19.9" customHeight="1">
      <c r="B67" s="184"/>
      <c r="C67" s="122"/>
      <c r="D67" s="185" t="s">
        <v>502</v>
      </c>
      <c r="E67" s="186"/>
      <c r="F67" s="186"/>
      <c r="G67" s="186"/>
      <c r="H67" s="186"/>
      <c r="I67" s="187"/>
      <c r="J67" s="188">
        <f>J168</f>
        <v>0</v>
      </c>
      <c r="K67" s="122"/>
      <c r="L67" s="189"/>
    </row>
    <row r="68" spans="2:12" s="9" customFormat="1" ht="19.9" customHeight="1">
      <c r="B68" s="184"/>
      <c r="C68" s="122"/>
      <c r="D68" s="185" t="s">
        <v>503</v>
      </c>
      <c r="E68" s="186"/>
      <c r="F68" s="186"/>
      <c r="G68" s="186"/>
      <c r="H68" s="186"/>
      <c r="I68" s="187"/>
      <c r="J68" s="188">
        <f>J184</f>
        <v>0</v>
      </c>
      <c r="K68" s="122"/>
      <c r="L68" s="189"/>
    </row>
    <row r="69" spans="2:12" s="9" customFormat="1" ht="19.9" customHeight="1">
      <c r="B69" s="184"/>
      <c r="C69" s="122"/>
      <c r="D69" s="185" t="s">
        <v>347</v>
      </c>
      <c r="E69" s="186"/>
      <c r="F69" s="186"/>
      <c r="G69" s="186"/>
      <c r="H69" s="186"/>
      <c r="I69" s="187"/>
      <c r="J69" s="188">
        <f>J267</f>
        <v>0</v>
      </c>
      <c r="K69" s="122"/>
      <c r="L69" s="189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7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0"/>
      <c r="J75" s="61"/>
      <c r="K75" s="61"/>
      <c r="L75" s="44"/>
    </row>
    <row r="76" spans="2:12" s="1" customFormat="1" ht="24.95" customHeight="1">
      <c r="B76" s="39"/>
      <c r="C76" s="24" t="s">
        <v>124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171" t="str">
        <f>E7</f>
        <v>REVITALIZACE SOFIJSKÉHO NÁMĚSTÍ</v>
      </c>
      <c r="F79" s="33"/>
      <c r="G79" s="33"/>
      <c r="H79" s="33"/>
      <c r="I79" s="143"/>
      <c r="J79" s="40"/>
      <c r="K79" s="40"/>
      <c r="L79" s="44"/>
    </row>
    <row r="80" spans="2:12" ht="12" customHeight="1">
      <c r="B80" s="22"/>
      <c r="C80" s="33" t="s">
        <v>115</v>
      </c>
      <c r="D80" s="23"/>
      <c r="E80" s="23"/>
      <c r="F80" s="23"/>
      <c r="G80" s="23"/>
      <c r="H80" s="23"/>
      <c r="I80" s="136"/>
      <c r="J80" s="23"/>
      <c r="K80" s="23"/>
      <c r="L80" s="21"/>
    </row>
    <row r="81" spans="2:12" s="1" customFormat="1" ht="16.5" customHeight="1">
      <c r="B81" s="39"/>
      <c r="C81" s="40"/>
      <c r="D81" s="40"/>
      <c r="E81" s="171" t="s">
        <v>264</v>
      </c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265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65" t="str">
        <f>E11</f>
        <v>SO.01C2 - STATIKA</v>
      </c>
      <c r="F83" s="40"/>
      <c r="G83" s="40"/>
      <c r="H83" s="40"/>
      <c r="I83" s="143"/>
      <c r="J83" s="40"/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21</v>
      </c>
      <c r="D85" s="40"/>
      <c r="E85" s="40"/>
      <c r="F85" s="28" t="str">
        <f>F14</f>
        <v>PRHA 12 - MOSDŘANY</v>
      </c>
      <c r="G85" s="40"/>
      <c r="H85" s="40"/>
      <c r="I85" s="145" t="s">
        <v>23</v>
      </c>
      <c r="J85" s="68" t="str">
        <f>IF(J14="","",J14)</f>
        <v>20. 12. 2018</v>
      </c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38.55" customHeight="1">
      <c r="B87" s="39"/>
      <c r="C87" s="33" t="s">
        <v>25</v>
      </c>
      <c r="D87" s="40"/>
      <c r="E87" s="40"/>
      <c r="F87" s="28" t="str">
        <f>E17</f>
        <v>MĚSTSKÁ ČÁST PRAHA 12,PÍSKOVÁ 830/25,14300 PRAHA 4</v>
      </c>
      <c r="G87" s="40"/>
      <c r="H87" s="40"/>
      <c r="I87" s="145" t="s">
        <v>31</v>
      </c>
      <c r="J87" s="37" t="str">
        <f>E23</f>
        <v>ARCHITEKTURA S.R.O., VIKOVA 1142/15, PRAHA 4- KRČ</v>
      </c>
      <c r="K87" s="40"/>
      <c r="L87" s="44"/>
    </row>
    <row r="88" spans="2:12" s="1" customFormat="1" ht="13.65" customHeight="1">
      <c r="B88" s="39"/>
      <c r="C88" s="33" t="s">
        <v>29</v>
      </c>
      <c r="D88" s="40"/>
      <c r="E88" s="40"/>
      <c r="F88" s="28" t="str">
        <f>IF(E20="","",E20)</f>
        <v>Vyplň údaj</v>
      </c>
      <c r="G88" s="40"/>
      <c r="H88" s="40"/>
      <c r="I88" s="145" t="s">
        <v>34</v>
      </c>
      <c r="J88" s="37" t="str">
        <f>E26</f>
        <v xml:space="preserve"> </v>
      </c>
      <c r="K88" s="40"/>
      <c r="L88" s="44"/>
    </row>
    <row r="89" spans="2:12" s="1" customFormat="1" ht="10.3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20" s="10" customFormat="1" ht="29.25" customHeight="1">
      <c r="B90" s="190"/>
      <c r="C90" s="191" t="s">
        <v>125</v>
      </c>
      <c r="D90" s="192" t="s">
        <v>57</v>
      </c>
      <c r="E90" s="192" t="s">
        <v>53</v>
      </c>
      <c r="F90" s="192" t="s">
        <v>54</v>
      </c>
      <c r="G90" s="192" t="s">
        <v>126</v>
      </c>
      <c r="H90" s="192" t="s">
        <v>127</v>
      </c>
      <c r="I90" s="193" t="s">
        <v>128</v>
      </c>
      <c r="J90" s="194" t="s">
        <v>120</v>
      </c>
      <c r="K90" s="195" t="s">
        <v>129</v>
      </c>
      <c r="L90" s="196"/>
      <c r="M90" s="88" t="s">
        <v>19</v>
      </c>
      <c r="N90" s="89" t="s">
        <v>42</v>
      </c>
      <c r="O90" s="89" t="s">
        <v>130</v>
      </c>
      <c r="P90" s="89" t="s">
        <v>131</v>
      </c>
      <c r="Q90" s="89" t="s">
        <v>132</v>
      </c>
      <c r="R90" s="89" t="s">
        <v>133</v>
      </c>
      <c r="S90" s="89" t="s">
        <v>134</v>
      </c>
      <c r="T90" s="90" t="s">
        <v>135</v>
      </c>
    </row>
    <row r="91" spans="2:63" s="1" customFormat="1" ht="22.8" customHeight="1">
      <c r="B91" s="39"/>
      <c r="C91" s="95" t="s">
        <v>136</v>
      </c>
      <c r="D91" s="40"/>
      <c r="E91" s="40"/>
      <c r="F91" s="40"/>
      <c r="G91" s="40"/>
      <c r="H91" s="40"/>
      <c r="I91" s="143"/>
      <c r="J91" s="197">
        <f>BK91</f>
        <v>0</v>
      </c>
      <c r="K91" s="40"/>
      <c r="L91" s="44"/>
      <c r="M91" s="91"/>
      <c r="N91" s="92"/>
      <c r="O91" s="92"/>
      <c r="P91" s="198">
        <f>P92</f>
        <v>0</v>
      </c>
      <c r="Q91" s="92"/>
      <c r="R91" s="198">
        <f>R92</f>
        <v>560.9003335399999</v>
      </c>
      <c r="S91" s="92"/>
      <c r="T91" s="199">
        <f>T92</f>
        <v>0</v>
      </c>
      <c r="AT91" s="18" t="s">
        <v>71</v>
      </c>
      <c r="AU91" s="18" t="s">
        <v>121</v>
      </c>
      <c r="BK91" s="200">
        <f>BK92</f>
        <v>0</v>
      </c>
    </row>
    <row r="92" spans="2:63" s="11" customFormat="1" ht="25.9" customHeight="1">
      <c r="B92" s="201"/>
      <c r="C92" s="202"/>
      <c r="D92" s="203" t="s">
        <v>71</v>
      </c>
      <c r="E92" s="204" t="s">
        <v>137</v>
      </c>
      <c r="F92" s="204" t="s">
        <v>138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P93+P131+P168+P184+P267</f>
        <v>0</v>
      </c>
      <c r="Q92" s="209"/>
      <c r="R92" s="210">
        <f>R93+R131+R168+R184+R267</f>
        <v>560.9003335399999</v>
      </c>
      <c r="S92" s="209"/>
      <c r="T92" s="211">
        <f>T93+T131+T168+T184+T267</f>
        <v>0</v>
      </c>
      <c r="AR92" s="212" t="s">
        <v>80</v>
      </c>
      <c r="AT92" s="213" t="s">
        <v>71</v>
      </c>
      <c r="AU92" s="213" t="s">
        <v>72</v>
      </c>
      <c r="AY92" s="212" t="s">
        <v>139</v>
      </c>
      <c r="BK92" s="214">
        <f>BK93+BK131+BK168+BK184+BK267</f>
        <v>0</v>
      </c>
    </row>
    <row r="93" spans="2:63" s="11" customFormat="1" ht="22.8" customHeight="1">
      <c r="B93" s="201"/>
      <c r="C93" s="202"/>
      <c r="D93" s="203" t="s">
        <v>71</v>
      </c>
      <c r="E93" s="215" t="s">
        <v>80</v>
      </c>
      <c r="F93" s="215" t="s">
        <v>270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SUM(P94:P130)</f>
        <v>0</v>
      </c>
      <c r="Q93" s="209"/>
      <c r="R93" s="210">
        <f>SUM(R94:R130)</f>
        <v>0</v>
      </c>
      <c r="S93" s="209"/>
      <c r="T93" s="211">
        <f>SUM(T94:T130)</f>
        <v>0</v>
      </c>
      <c r="AR93" s="212" t="s">
        <v>80</v>
      </c>
      <c r="AT93" s="213" t="s">
        <v>71</v>
      </c>
      <c r="AU93" s="213" t="s">
        <v>80</v>
      </c>
      <c r="AY93" s="212" t="s">
        <v>139</v>
      </c>
      <c r="BK93" s="214">
        <f>SUM(BK94:BK130)</f>
        <v>0</v>
      </c>
    </row>
    <row r="94" spans="2:65" s="1" customFormat="1" ht="22.5" customHeight="1">
      <c r="B94" s="39"/>
      <c r="C94" s="217" t="s">
        <v>80</v>
      </c>
      <c r="D94" s="217" t="s">
        <v>142</v>
      </c>
      <c r="E94" s="218" t="s">
        <v>504</v>
      </c>
      <c r="F94" s="219" t="s">
        <v>505</v>
      </c>
      <c r="G94" s="220" t="s">
        <v>258</v>
      </c>
      <c r="H94" s="221">
        <v>366.238</v>
      </c>
      <c r="I94" s="222"/>
      <c r="J94" s="223">
        <f>ROUND(I94*H94,2)</f>
        <v>0</v>
      </c>
      <c r="K94" s="219" t="s">
        <v>198</v>
      </c>
      <c r="L94" s="44"/>
      <c r="M94" s="224" t="s">
        <v>19</v>
      </c>
      <c r="N94" s="225" t="s">
        <v>43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146</v>
      </c>
      <c r="AT94" s="18" t="s">
        <v>142</v>
      </c>
      <c r="AU94" s="18" t="s">
        <v>82</v>
      </c>
      <c r="AY94" s="18" t="s">
        <v>139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80</v>
      </c>
      <c r="BK94" s="228">
        <f>ROUND(I94*H94,2)</f>
        <v>0</v>
      </c>
      <c r="BL94" s="18" t="s">
        <v>146</v>
      </c>
      <c r="BM94" s="18" t="s">
        <v>506</v>
      </c>
    </row>
    <row r="95" spans="2:47" s="1" customFormat="1" ht="12">
      <c r="B95" s="39"/>
      <c r="C95" s="40"/>
      <c r="D95" s="229" t="s">
        <v>148</v>
      </c>
      <c r="E95" s="40"/>
      <c r="F95" s="230" t="s">
        <v>505</v>
      </c>
      <c r="G95" s="40"/>
      <c r="H95" s="40"/>
      <c r="I95" s="143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148</v>
      </c>
      <c r="AU95" s="18" t="s">
        <v>82</v>
      </c>
    </row>
    <row r="96" spans="2:51" s="14" customFormat="1" ht="12">
      <c r="B96" s="270"/>
      <c r="C96" s="271"/>
      <c r="D96" s="229" t="s">
        <v>175</v>
      </c>
      <c r="E96" s="272" t="s">
        <v>19</v>
      </c>
      <c r="F96" s="273" t="s">
        <v>507</v>
      </c>
      <c r="G96" s="271"/>
      <c r="H96" s="272" t="s">
        <v>19</v>
      </c>
      <c r="I96" s="274"/>
      <c r="J96" s="271"/>
      <c r="K96" s="271"/>
      <c r="L96" s="275"/>
      <c r="M96" s="276"/>
      <c r="N96" s="277"/>
      <c r="O96" s="277"/>
      <c r="P96" s="277"/>
      <c r="Q96" s="277"/>
      <c r="R96" s="277"/>
      <c r="S96" s="277"/>
      <c r="T96" s="278"/>
      <c r="AT96" s="279" t="s">
        <v>175</v>
      </c>
      <c r="AU96" s="279" t="s">
        <v>82</v>
      </c>
      <c r="AV96" s="14" t="s">
        <v>80</v>
      </c>
      <c r="AW96" s="14" t="s">
        <v>33</v>
      </c>
      <c r="AX96" s="14" t="s">
        <v>72</v>
      </c>
      <c r="AY96" s="279" t="s">
        <v>139</v>
      </c>
    </row>
    <row r="97" spans="2:51" s="12" customFormat="1" ht="12">
      <c r="B97" s="235"/>
      <c r="C97" s="236"/>
      <c r="D97" s="229" t="s">
        <v>175</v>
      </c>
      <c r="E97" s="237" t="s">
        <v>19</v>
      </c>
      <c r="F97" s="238" t="s">
        <v>508</v>
      </c>
      <c r="G97" s="236"/>
      <c r="H97" s="239">
        <v>31.734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175</v>
      </c>
      <c r="AU97" s="245" t="s">
        <v>82</v>
      </c>
      <c r="AV97" s="12" t="s">
        <v>82</v>
      </c>
      <c r="AW97" s="12" t="s">
        <v>33</v>
      </c>
      <c r="AX97" s="12" t="s">
        <v>72</v>
      </c>
      <c r="AY97" s="245" t="s">
        <v>139</v>
      </c>
    </row>
    <row r="98" spans="2:51" s="14" customFormat="1" ht="12">
      <c r="B98" s="270"/>
      <c r="C98" s="271"/>
      <c r="D98" s="229" t="s">
        <v>175</v>
      </c>
      <c r="E98" s="272" t="s">
        <v>19</v>
      </c>
      <c r="F98" s="273" t="s">
        <v>509</v>
      </c>
      <c r="G98" s="271"/>
      <c r="H98" s="272" t="s">
        <v>19</v>
      </c>
      <c r="I98" s="274"/>
      <c r="J98" s="271"/>
      <c r="K98" s="271"/>
      <c r="L98" s="275"/>
      <c r="M98" s="276"/>
      <c r="N98" s="277"/>
      <c r="O98" s="277"/>
      <c r="P98" s="277"/>
      <c r="Q98" s="277"/>
      <c r="R98" s="277"/>
      <c r="S98" s="277"/>
      <c r="T98" s="278"/>
      <c r="AT98" s="279" t="s">
        <v>175</v>
      </c>
      <c r="AU98" s="279" t="s">
        <v>82</v>
      </c>
      <c r="AV98" s="14" t="s">
        <v>80</v>
      </c>
      <c r="AW98" s="14" t="s">
        <v>33</v>
      </c>
      <c r="AX98" s="14" t="s">
        <v>72</v>
      </c>
      <c r="AY98" s="279" t="s">
        <v>139</v>
      </c>
    </row>
    <row r="99" spans="2:51" s="12" customFormat="1" ht="12">
      <c r="B99" s="235"/>
      <c r="C99" s="236"/>
      <c r="D99" s="229" t="s">
        <v>175</v>
      </c>
      <c r="E99" s="237" t="s">
        <v>19</v>
      </c>
      <c r="F99" s="238" t="s">
        <v>510</v>
      </c>
      <c r="G99" s="236"/>
      <c r="H99" s="239">
        <v>13.414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175</v>
      </c>
      <c r="AU99" s="245" t="s">
        <v>82</v>
      </c>
      <c r="AV99" s="12" t="s">
        <v>82</v>
      </c>
      <c r="AW99" s="12" t="s">
        <v>33</v>
      </c>
      <c r="AX99" s="12" t="s">
        <v>72</v>
      </c>
      <c r="AY99" s="245" t="s">
        <v>139</v>
      </c>
    </row>
    <row r="100" spans="2:51" s="14" customFormat="1" ht="12">
      <c r="B100" s="270"/>
      <c r="C100" s="271"/>
      <c r="D100" s="229" t="s">
        <v>175</v>
      </c>
      <c r="E100" s="272" t="s">
        <v>19</v>
      </c>
      <c r="F100" s="273" t="s">
        <v>511</v>
      </c>
      <c r="G100" s="271"/>
      <c r="H100" s="272" t="s">
        <v>19</v>
      </c>
      <c r="I100" s="274"/>
      <c r="J100" s="271"/>
      <c r="K100" s="271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175</v>
      </c>
      <c r="AU100" s="279" t="s">
        <v>82</v>
      </c>
      <c r="AV100" s="14" t="s">
        <v>80</v>
      </c>
      <c r="AW100" s="14" t="s">
        <v>33</v>
      </c>
      <c r="AX100" s="14" t="s">
        <v>72</v>
      </c>
      <c r="AY100" s="279" t="s">
        <v>139</v>
      </c>
    </row>
    <row r="101" spans="2:51" s="12" customFormat="1" ht="12">
      <c r="B101" s="235"/>
      <c r="C101" s="236"/>
      <c r="D101" s="229" t="s">
        <v>175</v>
      </c>
      <c r="E101" s="237" t="s">
        <v>19</v>
      </c>
      <c r="F101" s="238" t="s">
        <v>512</v>
      </c>
      <c r="G101" s="236"/>
      <c r="H101" s="239">
        <v>158.369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175</v>
      </c>
      <c r="AU101" s="245" t="s">
        <v>82</v>
      </c>
      <c r="AV101" s="12" t="s">
        <v>82</v>
      </c>
      <c r="AW101" s="12" t="s">
        <v>33</v>
      </c>
      <c r="AX101" s="12" t="s">
        <v>72</v>
      </c>
      <c r="AY101" s="245" t="s">
        <v>139</v>
      </c>
    </row>
    <row r="102" spans="2:51" s="14" customFormat="1" ht="12">
      <c r="B102" s="270"/>
      <c r="C102" s="271"/>
      <c r="D102" s="229" t="s">
        <v>175</v>
      </c>
      <c r="E102" s="272" t="s">
        <v>19</v>
      </c>
      <c r="F102" s="273" t="s">
        <v>513</v>
      </c>
      <c r="G102" s="271"/>
      <c r="H102" s="272" t="s">
        <v>19</v>
      </c>
      <c r="I102" s="274"/>
      <c r="J102" s="271"/>
      <c r="K102" s="271"/>
      <c r="L102" s="275"/>
      <c r="M102" s="276"/>
      <c r="N102" s="277"/>
      <c r="O102" s="277"/>
      <c r="P102" s="277"/>
      <c r="Q102" s="277"/>
      <c r="R102" s="277"/>
      <c r="S102" s="277"/>
      <c r="T102" s="278"/>
      <c r="AT102" s="279" t="s">
        <v>175</v>
      </c>
      <c r="AU102" s="279" t="s">
        <v>82</v>
      </c>
      <c r="AV102" s="14" t="s">
        <v>80</v>
      </c>
      <c r="AW102" s="14" t="s">
        <v>33</v>
      </c>
      <c r="AX102" s="14" t="s">
        <v>72</v>
      </c>
      <c r="AY102" s="279" t="s">
        <v>139</v>
      </c>
    </row>
    <row r="103" spans="2:51" s="12" customFormat="1" ht="12">
      <c r="B103" s="235"/>
      <c r="C103" s="236"/>
      <c r="D103" s="229" t="s">
        <v>175</v>
      </c>
      <c r="E103" s="237" t="s">
        <v>19</v>
      </c>
      <c r="F103" s="238" t="s">
        <v>514</v>
      </c>
      <c r="G103" s="236"/>
      <c r="H103" s="239">
        <v>162.721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175</v>
      </c>
      <c r="AU103" s="245" t="s">
        <v>82</v>
      </c>
      <c r="AV103" s="12" t="s">
        <v>82</v>
      </c>
      <c r="AW103" s="12" t="s">
        <v>33</v>
      </c>
      <c r="AX103" s="12" t="s">
        <v>72</v>
      </c>
      <c r="AY103" s="245" t="s">
        <v>139</v>
      </c>
    </row>
    <row r="104" spans="2:51" s="13" customFormat="1" ht="12">
      <c r="B104" s="259"/>
      <c r="C104" s="260"/>
      <c r="D104" s="229" t="s">
        <v>175</v>
      </c>
      <c r="E104" s="261" t="s">
        <v>19</v>
      </c>
      <c r="F104" s="262" t="s">
        <v>287</v>
      </c>
      <c r="G104" s="260"/>
      <c r="H104" s="263">
        <v>366.238</v>
      </c>
      <c r="I104" s="264"/>
      <c r="J104" s="260"/>
      <c r="K104" s="260"/>
      <c r="L104" s="265"/>
      <c r="M104" s="266"/>
      <c r="N104" s="267"/>
      <c r="O104" s="267"/>
      <c r="P104" s="267"/>
      <c r="Q104" s="267"/>
      <c r="R104" s="267"/>
      <c r="S104" s="267"/>
      <c r="T104" s="268"/>
      <c r="AT104" s="269" t="s">
        <v>175</v>
      </c>
      <c r="AU104" s="269" t="s">
        <v>82</v>
      </c>
      <c r="AV104" s="13" t="s">
        <v>146</v>
      </c>
      <c r="AW104" s="13" t="s">
        <v>33</v>
      </c>
      <c r="AX104" s="13" t="s">
        <v>80</v>
      </c>
      <c r="AY104" s="269" t="s">
        <v>139</v>
      </c>
    </row>
    <row r="105" spans="2:65" s="1" customFormat="1" ht="22.5" customHeight="1">
      <c r="B105" s="39"/>
      <c r="C105" s="217" t="s">
        <v>82</v>
      </c>
      <c r="D105" s="217" t="s">
        <v>142</v>
      </c>
      <c r="E105" s="218" t="s">
        <v>515</v>
      </c>
      <c r="F105" s="219" t="s">
        <v>516</v>
      </c>
      <c r="G105" s="220" t="s">
        <v>258</v>
      </c>
      <c r="H105" s="221">
        <v>366.238</v>
      </c>
      <c r="I105" s="222"/>
      <c r="J105" s="223">
        <f>ROUND(I105*H105,2)</f>
        <v>0</v>
      </c>
      <c r="K105" s="219" t="s">
        <v>198</v>
      </c>
      <c r="L105" s="44"/>
      <c r="M105" s="224" t="s">
        <v>19</v>
      </c>
      <c r="N105" s="225" t="s">
        <v>43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146</v>
      </c>
      <c r="AT105" s="18" t="s">
        <v>142</v>
      </c>
      <c r="AU105" s="18" t="s">
        <v>82</v>
      </c>
      <c r="AY105" s="18" t="s">
        <v>139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80</v>
      </c>
      <c r="BK105" s="228">
        <f>ROUND(I105*H105,2)</f>
        <v>0</v>
      </c>
      <c r="BL105" s="18" t="s">
        <v>146</v>
      </c>
      <c r="BM105" s="18" t="s">
        <v>517</v>
      </c>
    </row>
    <row r="106" spans="2:47" s="1" customFormat="1" ht="12">
      <c r="B106" s="39"/>
      <c r="C106" s="40"/>
      <c r="D106" s="229" t="s">
        <v>148</v>
      </c>
      <c r="E106" s="40"/>
      <c r="F106" s="230" t="s">
        <v>516</v>
      </c>
      <c r="G106" s="40"/>
      <c r="H106" s="40"/>
      <c r="I106" s="143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148</v>
      </c>
      <c r="AU106" s="18" t="s">
        <v>82</v>
      </c>
    </row>
    <row r="107" spans="2:65" s="1" customFormat="1" ht="22.5" customHeight="1">
      <c r="B107" s="39"/>
      <c r="C107" s="217" t="s">
        <v>152</v>
      </c>
      <c r="D107" s="217" t="s">
        <v>142</v>
      </c>
      <c r="E107" s="218" t="s">
        <v>518</v>
      </c>
      <c r="F107" s="219" t="s">
        <v>519</v>
      </c>
      <c r="G107" s="220" t="s">
        <v>258</v>
      </c>
      <c r="H107" s="221">
        <v>90.651</v>
      </c>
      <c r="I107" s="222"/>
      <c r="J107" s="223">
        <f>ROUND(I107*H107,2)</f>
        <v>0</v>
      </c>
      <c r="K107" s="219" t="s">
        <v>198</v>
      </c>
      <c r="L107" s="44"/>
      <c r="M107" s="224" t="s">
        <v>19</v>
      </c>
      <c r="N107" s="225" t="s">
        <v>43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146</v>
      </c>
      <c r="AT107" s="18" t="s">
        <v>142</v>
      </c>
      <c r="AU107" s="18" t="s">
        <v>82</v>
      </c>
      <c r="AY107" s="18" t="s">
        <v>139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80</v>
      </c>
      <c r="BK107" s="228">
        <f>ROUND(I107*H107,2)</f>
        <v>0</v>
      </c>
      <c r="BL107" s="18" t="s">
        <v>146</v>
      </c>
      <c r="BM107" s="18" t="s">
        <v>520</v>
      </c>
    </row>
    <row r="108" spans="2:47" s="1" customFormat="1" ht="12">
      <c r="B108" s="39"/>
      <c r="C108" s="40"/>
      <c r="D108" s="229" t="s">
        <v>148</v>
      </c>
      <c r="E108" s="40"/>
      <c r="F108" s="230" t="s">
        <v>519</v>
      </c>
      <c r="G108" s="40"/>
      <c r="H108" s="40"/>
      <c r="I108" s="143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148</v>
      </c>
      <c r="AU108" s="18" t="s">
        <v>82</v>
      </c>
    </row>
    <row r="109" spans="2:51" s="14" customFormat="1" ht="12">
      <c r="B109" s="270"/>
      <c r="C109" s="271"/>
      <c r="D109" s="229" t="s">
        <v>175</v>
      </c>
      <c r="E109" s="272" t="s">
        <v>19</v>
      </c>
      <c r="F109" s="273" t="s">
        <v>521</v>
      </c>
      <c r="G109" s="271"/>
      <c r="H109" s="272" t="s">
        <v>19</v>
      </c>
      <c r="I109" s="274"/>
      <c r="J109" s="271"/>
      <c r="K109" s="271"/>
      <c r="L109" s="275"/>
      <c r="M109" s="276"/>
      <c r="N109" s="277"/>
      <c r="O109" s="277"/>
      <c r="P109" s="277"/>
      <c r="Q109" s="277"/>
      <c r="R109" s="277"/>
      <c r="S109" s="277"/>
      <c r="T109" s="278"/>
      <c r="AT109" s="279" t="s">
        <v>175</v>
      </c>
      <c r="AU109" s="279" t="s">
        <v>82</v>
      </c>
      <c r="AV109" s="14" t="s">
        <v>80</v>
      </c>
      <c r="AW109" s="14" t="s">
        <v>33</v>
      </c>
      <c r="AX109" s="14" t="s">
        <v>72</v>
      </c>
      <c r="AY109" s="279" t="s">
        <v>139</v>
      </c>
    </row>
    <row r="110" spans="2:51" s="12" customFormat="1" ht="12">
      <c r="B110" s="235"/>
      <c r="C110" s="236"/>
      <c r="D110" s="229" t="s">
        <v>175</v>
      </c>
      <c r="E110" s="237" t="s">
        <v>19</v>
      </c>
      <c r="F110" s="238" t="s">
        <v>522</v>
      </c>
      <c r="G110" s="236"/>
      <c r="H110" s="239">
        <v>5.831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175</v>
      </c>
      <c r="AU110" s="245" t="s">
        <v>82</v>
      </c>
      <c r="AV110" s="12" t="s">
        <v>82</v>
      </c>
      <c r="AW110" s="12" t="s">
        <v>33</v>
      </c>
      <c r="AX110" s="12" t="s">
        <v>72</v>
      </c>
      <c r="AY110" s="245" t="s">
        <v>139</v>
      </c>
    </row>
    <row r="111" spans="2:51" s="12" customFormat="1" ht="12">
      <c r="B111" s="235"/>
      <c r="C111" s="236"/>
      <c r="D111" s="229" t="s">
        <v>175</v>
      </c>
      <c r="E111" s="237" t="s">
        <v>19</v>
      </c>
      <c r="F111" s="238" t="s">
        <v>523</v>
      </c>
      <c r="G111" s="236"/>
      <c r="H111" s="239">
        <v>2.901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175</v>
      </c>
      <c r="AU111" s="245" t="s">
        <v>82</v>
      </c>
      <c r="AV111" s="12" t="s">
        <v>82</v>
      </c>
      <c r="AW111" s="12" t="s">
        <v>33</v>
      </c>
      <c r="AX111" s="12" t="s">
        <v>72</v>
      </c>
      <c r="AY111" s="245" t="s">
        <v>139</v>
      </c>
    </row>
    <row r="112" spans="2:51" s="14" customFormat="1" ht="12">
      <c r="B112" s="270"/>
      <c r="C112" s="271"/>
      <c r="D112" s="229" t="s">
        <v>175</v>
      </c>
      <c r="E112" s="272" t="s">
        <v>19</v>
      </c>
      <c r="F112" s="273" t="s">
        <v>524</v>
      </c>
      <c r="G112" s="271"/>
      <c r="H112" s="272" t="s">
        <v>19</v>
      </c>
      <c r="I112" s="274"/>
      <c r="J112" s="271"/>
      <c r="K112" s="271"/>
      <c r="L112" s="275"/>
      <c r="M112" s="276"/>
      <c r="N112" s="277"/>
      <c r="O112" s="277"/>
      <c r="P112" s="277"/>
      <c r="Q112" s="277"/>
      <c r="R112" s="277"/>
      <c r="S112" s="277"/>
      <c r="T112" s="278"/>
      <c r="AT112" s="279" t="s">
        <v>175</v>
      </c>
      <c r="AU112" s="279" t="s">
        <v>82</v>
      </c>
      <c r="AV112" s="14" t="s">
        <v>80</v>
      </c>
      <c r="AW112" s="14" t="s">
        <v>33</v>
      </c>
      <c r="AX112" s="14" t="s">
        <v>72</v>
      </c>
      <c r="AY112" s="279" t="s">
        <v>139</v>
      </c>
    </row>
    <row r="113" spans="2:51" s="12" customFormat="1" ht="12">
      <c r="B113" s="235"/>
      <c r="C113" s="236"/>
      <c r="D113" s="229" t="s">
        <v>175</v>
      </c>
      <c r="E113" s="237" t="s">
        <v>19</v>
      </c>
      <c r="F113" s="238" t="s">
        <v>525</v>
      </c>
      <c r="G113" s="236"/>
      <c r="H113" s="239">
        <v>3.889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175</v>
      </c>
      <c r="AU113" s="245" t="s">
        <v>82</v>
      </c>
      <c r="AV113" s="12" t="s">
        <v>82</v>
      </c>
      <c r="AW113" s="12" t="s">
        <v>33</v>
      </c>
      <c r="AX113" s="12" t="s">
        <v>72</v>
      </c>
      <c r="AY113" s="245" t="s">
        <v>139</v>
      </c>
    </row>
    <row r="114" spans="2:51" s="14" customFormat="1" ht="12">
      <c r="B114" s="270"/>
      <c r="C114" s="271"/>
      <c r="D114" s="229" t="s">
        <v>175</v>
      </c>
      <c r="E114" s="272" t="s">
        <v>19</v>
      </c>
      <c r="F114" s="273" t="s">
        <v>526</v>
      </c>
      <c r="G114" s="271"/>
      <c r="H114" s="272" t="s">
        <v>19</v>
      </c>
      <c r="I114" s="274"/>
      <c r="J114" s="271"/>
      <c r="K114" s="271"/>
      <c r="L114" s="275"/>
      <c r="M114" s="276"/>
      <c r="N114" s="277"/>
      <c r="O114" s="277"/>
      <c r="P114" s="277"/>
      <c r="Q114" s="277"/>
      <c r="R114" s="277"/>
      <c r="S114" s="277"/>
      <c r="T114" s="278"/>
      <c r="AT114" s="279" t="s">
        <v>175</v>
      </c>
      <c r="AU114" s="279" t="s">
        <v>82</v>
      </c>
      <c r="AV114" s="14" t="s">
        <v>80</v>
      </c>
      <c r="AW114" s="14" t="s">
        <v>33</v>
      </c>
      <c r="AX114" s="14" t="s">
        <v>72</v>
      </c>
      <c r="AY114" s="279" t="s">
        <v>139</v>
      </c>
    </row>
    <row r="115" spans="2:51" s="12" customFormat="1" ht="12">
      <c r="B115" s="235"/>
      <c r="C115" s="236"/>
      <c r="D115" s="229" t="s">
        <v>175</v>
      </c>
      <c r="E115" s="237" t="s">
        <v>19</v>
      </c>
      <c r="F115" s="238" t="s">
        <v>527</v>
      </c>
      <c r="G115" s="236"/>
      <c r="H115" s="239">
        <v>30.788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175</v>
      </c>
      <c r="AU115" s="245" t="s">
        <v>82</v>
      </c>
      <c r="AV115" s="12" t="s">
        <v>82</v>
      </c>
      <c r="AW115" s="12" t="s">
        <v>33</v>
      </c>
      <c r="AX115" s="12" t="s">
        <v>72</v>
      </c>
      <c r="AY115" s="245" t="s">
        <v>139</v>
      </c>
    </row>
    <row r="116" spans="2:51" s="12" customFormat="1" ht="12">
      <c r="B116" s="235"/>
      <c r="C116" s="236"/>
      <c r="D116" s="229" t="s">
        <v>175</v>
      </c>
      <c r="E116" s="237" t="s">
        <v>19</v>
      </c>
      <c r="F116" s="238" t="s">
        <v>528</v>
      </c>
      <c r="G116" s="236"/>
      <c r="H116" s="239">
        <v>7.225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175</v>
      </c>
      <c r="AU116" s="245" t="s">
        <v>82</v>
      </c>
      <c r="AV116" s="12" t="s">
        <v>82</v>
      </c>
      <c r="AW116" s="12" t="s">
        <v>33</v>
      </c>
      <c r="AX116" s="12" t="s">
        <v>72</v>
      </c>
      <c r="AY116" s="245" t="s">
        <v>139</v>
      </c>
    </row>
    <row r="117" spans="2:51" s="12" customFormat="1" ht="12">
      <c r="B117" s="235"/>
      <c r="C117" s="236"/>
      <c r="D117" s="229" t="s">
        <v>175</v>
      </c>
      <c r="E117" s="237" t="s">
        <v>19</v>
      </c>
      <c r="F117" s="238" t="s">
        <v>529</v>
      </c>
      <c r="G117" s="236"/>
      <c r="H117" s="239">
        <v>10.938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175</v>
      </c>
      <c r="AU117" s="245" t="s">
        <v>82</v>
      </c>
      <c r="AV117" s="12" t="s">
        <v>82</v>
      </c>
      <c r="AW117" s="12" t="s">
        <v>33</v>
      </c>
      <c r="AX117" s="12" t="s">
        <v>72</v>
      </c>
      <c r="AY117" s="245" t="s">
        <v>139</v>
      </c>
    </row>
    <row r="118" spans="2:51" s="14" customFormat="1" ht="12">
      <c r="B118" s="270"/>
      <c r="C118" s="271"/>
      <c r="D118" s="229" t="s">
        <v>175</v>
      </c>
      <c r="E118" s="272" t="s">
        <v>19</v>
      </c>
      <c r="F118" s="273" t="s">
        <v>530</v>
      </c>
      <c r="G118" s="271"/>
      <c r="H118" s="272" t="s">
        <v>19</v>
      </c>
      <c r="I118" s="274"/>
      <c r="J118" s="271"/>
      <c r="K118" s="271"/>
      <c r="L118" s="275"/>
      <c r="M118" s="276"/>
      <c r="N118" s="277"/>
      <c r="O118" s="277"/>
      <c r="P118" s="277"/>
      <c r="Q118" s="277"/>
      <c r="R118" s="277"/>
      <c r="S118" s="277"/>
      <c r="T118" s="278"/>
      <c r="AT118" s="279" t="s">
        <v>175</v>
      </c>
      <c r="AU118" s="279" t="s">
        <v>82</v>
      </c>
      <c r="AV118" s="14" t="s">
        <v>80</v>
      </c>
      <c r="AW118" s="14" t="s">
        <v>33</v>
      </c>
      <c r="AX118" s="14" t="s">
        <v>72</v>
      </c>
      <c r="AY118" s="279" t="s">
        <v>139</v>
      </c>
    </row>
    <row r="119" spans="2:51" s="12" customFormat="1" ht="12">
      <c r="B119" s="235"/>
      <c r="C119" s="236"/>
      <c r="D119" s="229" t="s">
        <v>175</v>
      </c>
      <c r="E119" s="237" t="s">
        <v>19</v>
      </c>
      <c r="F119" s="238" t="s">
        <v>531</v>
      </c>
      <c r="G119" s="236"/>
      <c r="H119" s="239">
        <v>13.945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175</v>
      </c>
      <c r="AU119" s="245" t="s">
        <v>82</v>
      </c>
      <c r="AV119" s="12" t="s">
        <v>82</v>
      </c>
      <c r="AW119" s="12" t="s">
        <v>33</v>
      </c>
      <c r="AX119" s="12" t="s">
        <v>72</v>
      </c>
      <c r="AY119" s="245" t="s">
        <v>139</v>
      </c>
    </row>
    <row r="120" spans="2:51" s="14" customFormat="1" ht="12">
      <c r="B120" s="270"/>
      <c r="C120" s="271"/>
      <c r="D120" s="229" t="s">
        <v>175</v>
      </c>
      <c r="E120" s="272" t="s">
        <v>19</v>
      </c>
      <c r="F120" s="273" t="s">
        <v>513</v>
      </c>
      <c r="G120" s="271"/>
      <c r="H120" s="272" t="s">
        <v>19</v>
      </c>
      <c r="I120" s="274"/>
      <c r="J120" s="271"/>
      <c r="K120" s="271"/>
      <c r="L120" s="275"/>
      <c r="M120" s="276"/>
      <c r="N120" s="277"/>
      <c r="O120" s="277"/>
      <c r="P120" s="277"/>
      <c r="Q120" s="277"/>
      <c r="R120" s="277"/>
      <c r="S120" s="277"/>
      <c r="T120" s="278"/>
      <c r="AT120" s="279" t="s">
        <v>175</v>
      </c>
      <c r="AU120" s="279" t="s">
        <v>82</v>
      </c>
      <c r="AV120" s="14" t="s">
        <v>80</v>
      </c>
      <c r="AW120" s="14" t="s">
        <v>33</v>
      </c>
      <c r="AX120" s="14" t="s">
        <v>72</v>
      </c>
      <c r="AY120" s="279" t="s">
        <v>139</v>
      </c>
    </row>
    <row r="121" spans="2:51" s="12" customFormat="1" ht="12">
      <c r="B121" s="235"/>
      <c r="C121" s="236"/>
      <c r="D121" s="229" t="s">
        <v>175</v>
      </c>
      <c r="E121" s="237" t="s">
        <v>19</v>
      </c>
      <c r="F121" s="238" t="s">
        <v>532</v>
      </c>
      <c r="G121" s="236"/>
      <c r="H121" s="239">
        <v>15.134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175</v>
      </c>
      <c r="AU121" s="245" t="s">
        <v>82</v>
      </c>
      <c r="AV121" s="12" t="s">
        <v>82</v>
      </c>
      <c r="AW121" s="12" t="s">
        <v>33</v>
      </c>
      <c r="AX121" s="12" t="s">
        <v>72</v>
      </c>
      <c r="AY121" s="245" t="s">
        <v>139</v>
      </c>
    </row>
    <row r="122" spans="2:51" s="13" customFormat="1" ht="12">
      <c r="B122" s="259"/>
      <c r="C122" s="260"/>
      <c r="D122" s="229" t="s">
        <v>175</v>
      </c>
      <c r="E122" s="261" t="s">
        <v>19</v>
      </c>
      <c r="F122" s="262" t="s">
        <v>287</v>
      </c>
      <c r="G122" s="260"/>
      <c r="H122" s="263">
        <v>90.651</v>
      </c>
      <c r="I122" s="264"/>
      <c r="J122" s="260"/>
      <c r="K122" s="260"/>
      <c r="L122" s="265"/>
      <c r="M122" s="266"/>
      <c r="N122" s="267"/>
      <c r="O122" s="267"/>
      <c r="P122" s="267"/>
      <c r="Q122" s="267"/>
      <c r="R122" s="267"/>
      <c r="S122" s="267"/>
      <c r="T122" s="268"/>
      <c r="AT122" s="269" t="s">
        <v>175</v>
      </c>
      <c r="AU122" s="269" t="s">
        <v>82</v>
      </c>
      <c r="AV122" s="13" t="s">
        <v>146</v>
      </c>
      <c r="AW122" s="13" t="s">
        <v>33</v>
      </c>
      <c r="AX122" s="13" t="s">
        <v>80</v>
      </c>
      <c r="AY122" s="269" t="s">
        <v>139</v>
      </c>
    </row>
    <row r="123" spans="2:65" s="1" customFormat="1" ht="22.5" customHeight="1">
      <c r="B123" s="39"/>
      <c r="C123" s="217" t="s">
        <v>146</v>
      </c>
      <c r="D123" s="217" t="s">
        <v>142</v>
      </c>
      <c r="E123" s="218" t="s">
        <v>533</v>
      </c>
      <c r="F123" s="219" t="s">
        <v>534</v>
      </c>
      <c r="G123" s="220" t="s">
        <v>258</v>
      </c>
      <c r="H123" s="221">
        <v>90.651</v>
      </c>
      <c r="I123" s="222"/>
      <c r="J123" s="223">
        <f>ROUND(I123*H123,2)</f>
        <v>0</v>
      </c>
      <c r="K123" s="219" t="s">
        <v>198</v>
      </c>
      <c r="L123" s="44"/>
      <c r="M123" s="224" t="s">
        <v>19</v>
      </c>
      <c r="N123" s="225" t="s">
        <v>43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146</v>
      </c>
      <c r="AT123" s="18" t="s">
        <v>142</v>
      </c>
      <c r="AU123" s="18" t="s">
        <v>82</v>
      </c>
      <c r="AY123" s="18" t="s">
        <v>139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80</v>
      </c>
      <c r="BK123" s="228">
        <f>ROUND(I123*H123,2)</f>
        <v>0</v>
      </c>
      <c r="BL123" s="18" t="s">
        <v>146</v>
      </c>
      <c r="BM123" s="18" t="s">
        <v>535</v>
      </c>
    </row>
    <row r="124" spans="2:47" s="1" customFormat="1" ht="12">
      <c r="B124" s="39"/>
      <c r="C124" s="40"/>
      <c r="D124" s="229" t="s">
        <v>148</v>
      </c>
      <c r="E124" s="40"/>
      <c r="F124" s="230" t="s">
        <v>534</v>
      </c>
      <c r="G124" s="40"/>
      <c r="H124" s="40"/>
      <c r="I124" s="143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148</v>
      </c>
      <c r="AU124" s="18" t="s">
        <v>82</v>
      </c>
    </row>
    <row r="125" spans="2:65" s="1" customFormat="1" ht="22.5" customHeight="1">
      <c r="B125" s="39"/>
      <c r="C125" s="217" t="s">
        <v>171</v>
      </c>
      <c r="D125" s="217" t="s">
        <v>142</v>
      </c>
      <c r="E125" s="218" t="s">
        <v>536</v>
      </c>
      <c r="F125" s="219" t="s">
        <v>537</v>
      </c>
      <c r="G125" s="220" t="s">
        <v>258</v>
      </c>
      <c r="H125" s="221">
        <v>456.889</v>
      </c>
      <c r="I125" s="222"/>
      <c r="J125" s="223">
        <f>ROUND(I125*H125,2)</f>
        <v>0</v>
      </c>
      <c r="K125" s="219" t="s">
        <v>198</v>
      </c>
      <c r="L125" s="44"/>
      <c r="M125" s="224" t="s">
        <v>19</v>
      </c>
      <c r="N125" s="225" t="s">
        <v>43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146</v>
      </c>
      <c r="AT125" s="18" t="s">
        <v>142</v>
      </c>
      <c r="AU125" s="18" t="s">
        <v>82</v>
      </c>
      <c r="AY125" s="18" t="s">
        <v>139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80</v>
      </c>
      <c r="BK125" s="228">
        <f>ROUND(I125*H125,2)</f>
        <v>0</v>
      </c>
      <c r="BL125" s="18" t="s">
        <v>146</v>
      </c>
      <c r="BM125" s="18" t="s">
        <v>538</v>
      </c>
    </row>
    <row r="126" spans="2:47" s="1" customFormat="1" ht="12">
      <c r="B126" s="39"/>
      <c r="C126" s="40"/>
      <c r="D126" s="229" t="s">
        <v>148</v>
      </c>
      <c r="E126" s="40"/>
      <c r="F126" s="230" t="s">
        <v>537</v>
      </c>
      <c r="G126" s="40"/>
      <c r="H126" s="40"/>
      <c r="I126" s="143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148</v>
      </c>
      <c r="AU126" s="18" t="s">
        <v>82</v>
      </c>
    </row>
    <row r="127" spans="2:51" s="12" customFormat="1" ht="12">
      <c r="B127" s="235"/>
      <c r="C127" s="236"/>
      <c r="D127" s="229" t="s">
        <v>175</v>
      </c>
      <c r="E127" s="237" t="s">
        <v>19</v>
      </c>
      <c r="F127" s="238" t="s">
        <v>539</v>
      </c>
      <c r="G127" s="236"/>
      <c r="H127" s="239">
        <v>456.889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175</v>
      </c>
      <c r="AU127" s="245" t="s">
        <v>82</v>
      </c>
      <c r="AV127" s="12" t="s">
        <v>82</v>
      </c>
      <c r="AW127" s="12" t="s">
        <v>33</v>
      </c>
      <c r="AX127" s="12" t="s">
        <v>80</v>
      </c>
      <c r="AY127" s="245" t="s">
        <v>139</v>
      </c>
    </row>
    <row r="128" spans="2:65" s="1" customFormat="1" ht="22.5" customHeight="1">
      <c r="B128" s="39"/>
      <c r="C128" s="217" t="s">
        <v>177</v>
      </c>
      <c r="D128" s="217" t="s">
        <v>142</v>
      </c>
      <c r="E128" s="218" t="s">
        <v>540</v>
      </c>
      <c r="F128" s="219" t="s">
        <v>541</v>
      </c>
      <c r="G128" s="220" t="s">
        <v>331</v>
      </c>
      <c r="H128" s="221">
        <v>822.4</v>
      </c>
      <c r="I128" s="222"/>
      <c r="J128" s="223">
        <f>ROUND(I128*H128,2)</f>
        <v>0</v>
      </c>
      <c r="K128" s="219" t="s">
        <v>198</v>
      </c>
      <c r="L128" s="44"/>
      <c r="M128" s="224" t="s">
        <v>19</v>
      </c>
      <c r="N128" s="225" t="s">
        <v>43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146</v>
      </c>
      <c r="AT128" s="18" t="s">
        <v>142</v>
      </c>
      <c r="AU128" s="18" t="s">
        <v>82</v>
      </c>
      <c r="AY128" s="18" t="s">
        <v>139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80</v>
      </c>
      <c r="BK128" s="228">
        <f>ROUND(I128*H128,2)</f>
        <v>0</v>
      </c>
      <c r="BL128" s="18" t="s">
        <v>146</v>
      </c>
      <c r="BM128" s="18" t="s">
        <v>542</v>
      </c>
    </row>
    <row r="129" spans="2:47" s="1" customFormat="1" ht="12">
      <c r="B129" s="39"/>
      <c r="C129" s="40"/>
      <c r="D129" s="229" t="s">
        <v>148</v>
      </c>
      <c r="E129" s="40"/>
      <c r="F129" s="230" t="s">
        <v>541</v>
      </c>
      <c r="G129" s="40"/>
      <c r="H129" s="40"/>
      <c r="I129" s="143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148</v>
      </c>
      <c r="AU129" s="18" t="s">
        <v>82</v>
      </c>
    </row>
    <row r="130" spans="2:51" s="12" customFormat="1" ht="12">
      <c r="B130" s="235"/>
      <c r="C130" s="236"/>
      <c r="D130" s="229" t="s">
        <v>175</v>
      </c>
      <c r="E130" s="237" t="s">
        <v>19</v>
      </c>
      <c r="F130" s="238" t="s">
        <v>543</v>
      </c>
      <c r="G130" s="236"/>
      <c r="H130" s="239">
        <v>822.4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175</v>
      </c>
      <c r="AU130" s="245" t="s">
        <v>82</v>
      </c>
      <c r="AV130" s="12" t="s">
        <v>82</v>
      </c>
      <c r="AW130" s="12" t="s">
        <v>33</v>
      </c>
      <c r="AX130" s="12" t="s">
        <v>80</v>
      </c>
      <c r="AY130" s="245" t="s">
        <v>139</v>
      </c>
    </row>
    <row r="131" spans="2:63" s="11" customFormat="1" ht="22.8" customHeight="1">
      <c r="B131" s="201"/>
      <c r="C131" s="202"/>
      <c r="D131" s="203" t="s">
        <v>71</v>
      </c>
      <c r="E131" s="215" t="s">
        <v>82</v>
      </c>
      <c r="F131" s="215" t="s">
        <v>351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SUM(P132:P167)</f>
        <v>0</v>
      </c>
      <c r="Q131" s="209"/>
      <c r="R131" s="210">
        <f>SUM(R132:R167)</f>
        <v>238.88214494</v>
      </c>
      <c r="S131" s="209"/>
      <c r="T131" s="211">
        <f>SUM(T132:T167)</f>
        <v>0</v>
      </c>
      <c r="AR131" s="212" t="s">
        <v>80</v>
      </c>
      <c r="AT131" s="213" t="s">
        <v>71</v>
      </c>
      <c r="AU131" s="213" t="s">
        <v>80</v>
      </c>
      <c r="AY131" s="212" t="s">
        <v>139</v>
      </c>
      <c r="BK131" s="214">
        <f>SUM(BK132:BK167)</f>
        <v>0</v>
      </c>
    </row>
    <row r="132" spans="2:65" s="1" customFormat="1" ht="16.5" customHeight="1">
      <c r="B132" s="39"/>
      <c r="C132" s="217" t="s">
        <v>182</v>
      </c>
      <c r="D132" s="217" t="s">
        <v>142</v>
      </c>
      <c r="E132" s="218" t="s">
        <v>544</v>
      </c>
      <c r="F132" s="219" t="s">
        <v>545</v>
      </c>
      <c r="G132" s="220" t="s">
        <v>258</v>
      </c>
      <c r="H132" s="221">
        <v>96.666</v>
      </c>
      <c r="I132" s="222"/>
      <c r="J132" s="223">
        <f>ROUND(I132*H132,2)</f>
        <v>0</v>
      </c>
      <c r="K132" s="219" t="s">
        <v>321</v>
      </c>
      <c r="L132" s="44"/>
      <c r="M132" s="224" t="s">
        <v>19</v>
      </c>
      <c r="N132" s="225" t="s">
        <v>43</v>
      </c>
      <c r="O132" s="80"/>
      <c r="P132" s="226">
        <f>O132*H132</f>
        <v>0</v>
      </c>
      <c r="Q132" s="226">
        <v>2.45329</v>
      </c>
      <c r="R132" s="226">
        <f>Q132*H132</f>
        <v>237.14973114</v>
      </c>
      <c r="S132" s="226">
        <v>0</v>
      </c>
      <c r="T132" s="227">
        <f>S132*H132</f>
        <v>0</v>
      </c>
      <c r="AR132" s="18" t="s">
        <v>146</v>
      </c>
      <c r="AT132" s="18" t="s">
        <v>142</v>
      </c>
      <c r="AU132" s="18" t="s">
        <v>82</v>
      </c>
      <c r="AY132" s="18" t="s">
        <v>139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80</v>
      </c>
      <c r="BK132" s="228">
        <f>ROUND(I132*H132,2)</f>
        <v>0</v>
      </c>
      <c r="BL132" s="18" t="s">
        <v>146</v>
      </c>
      <c r="BM132" s="18" t="s">
        <v>546</v>
      </c>
    </row>
    <row r="133" spans="2:47" s="1" customFormat="1" ht="12">
      <c r="B133" s="39"/>
      <c r="C133" s="40"/>
      <c r="D133" s="229" t="s">
        <v>148</v>
      </c>
      <c r="E133" s="40"/>
      <c r="F133" s="230" t="s">
        <v>547</v>
      </c>
      <c r="G133" s="40"/>
      <c r="H133" s="40"/>
      <c r="I133" s="143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148</v>
      </c>
      <c r="AU133" s="18" t="s">
        <v>82</v>
      </c>
    </row>
    <row r="134" spans="2:51" s="14" customFormat="1" ht="12">
      <c r="B134" s="270"/>
      <c r="C134" s="271"/>
      <c r="D134" s="229" t="s">
        <v>175</v>
      </c>
      <c r="E134" s="272" t="s">
        <v>19</v>
      </c>
      <c r="F134" s="273" t="s">
        <v>521</v>
      </c>
      <c r="G134" s="271"/>
      <c r="H134" s="272" t="s">
        <v>19</v>
      </c>
      <c r="I134" s="274"/>
      <c r="J134" s="271"/>
      <c r="K134" s="271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175</v>
      </c>
      <c r="AU134" s="279" t="s">
        <v>82</v>
      </c>
      <c r="AV134" s="14" t="s">
        <v>80</v>
      </c>
      <c r="AW134" s="14" t="s">
        <v>33</v>
      </c>
      <c r="AX134" s="14" t="s">
        <v>72</v>
      </c>
      <c r="AY134" s="279" t="s">
        <v>139</v>
      </c>
    </row>
    <row r="135" spans="2:51" s="12" customFormat="1" ht="12">
      <c r="B135" s="235"/>
      <c r="C135" s="236"/>
      <c r="D135" s="229" t="s">
        <v>175</v>
      </c>
      <c r="E135" s="237" t="s">
        <v>19</v>
      </c>
      <c r="F135" s="238" t="s">
        <v>548</v>
      </c>
      <c r="G135" s="236"/>
      <c r="H135" s="239">
        <v>9.162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175</v>
      </c>
      <c r="AU135" s="245" t="s">
        <v>82</v>
      </c>
      <c r="AV135" s="12" t="s">
        <v>82</v>
      </c>
      <c r="AW135" s="12" t="s">
        <v>33</v>
      </c>
      <c r="AX135" s="12" t="s">
        <v>72</v>
      </c>
      <c r="AY135" s="245" t="s">
        <v>139</v>
      </c>
    </row>
    <row r="136" spans="2:51" s="12" customFormat="1" ht="12">
      <c r="B136" s="235"/>
      <c r="C136" s="236"/>
      <c r="D136" s="229" t="s">
        <v>175</v>
      </c>
      <c r="E136" s="237" t="s">
        <v>19</v>
      </c>
      <c r="F136" s="238" t="s">
        <v>549</v>
      </c>
      <c r="G136" s="236"/>
      <c r="H136" s="239">
        <v>5.116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175</v>
      </c>
      <c r="AU136" s="245" t="s">
        <v>82</v>
      </c>
      <c r="AV136" s="12" t="s">
        <v>82</v>
      </c>
      <c r="AW136" s="12" t="s">
        <v>33</v>
      </c>
      <c r="AX136" s="12" t="s">
        <v>72</v>
      </c>
      <c r="AY136" s="245" t="s">
        <v>139</v>
      </c>
    </row>
    <row r="137" spans="2:51" s="14" customFormat="1" ht="12">
      <c r="B137" s="270"/>
      <c r="C137" s="271"/>
      <c r="D137" s="229" t="s">
        <v>175</v>
      </c>
      <c r="E137" s="272" t="s">
        <v>19</v>
      </c>
      <c r="F137" s="273" t="s">
        <v>524</v>
      </c>
      <c r="G137" s="271"/>
      <c r="H137" s="272" t="s">
        <v>19</v>
      </c>
      <c r="I137" s="274"/>
      <c r="J137" s="271"/>
      <c r="K137" s="271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175</v>
      </c>
      <c r="AU137" s="279" t="s">
        <v>82</v>
      </c>
      <c r="AV137" s="14" t="s">
        <v>80</v>
      </c>
      <c r="AW137" s="14" t="s">
        <v>33</v>
      </c>
      <c r="AX137" s="14" t="s">
        <v>72</v>
      </c>
      <c r="AY137" s="279" t="s">
        <v>139</v>
      </c>
    </row>
    <row r="138" spans="2:51" s="12" customFormat="1" ht="12">
      <c r="B138" s="235"/>
      <c r="C138" s="236"/>
      <c r="D138" s="229" t="s">
        <v>175</v>
      </c>
      <c r="E138" s="237" t="s">
        <v>19</v>
      </c>
      <c r="F138" s="238" t="s">
        <v>550</v>
      </c>
      <c r="G138" s="236"/>
      <c r="H138" s="239">
        <v>6.088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175</v>
      </c>
      <c r="AU138" s="245" t="s">
        <v>82</v>
      </c>
      <c r="AV138" s="12" t="s">
        <v>82</v>
      </c>
      <c r="AW138" s="12" t="s">
        <v>33</v>
      </c>
      <c r="AX138" s="12" t="s">
        <v>72</v>
      </c>
      <c r="AY138" s="245" t="s">
        <v>139</v>
      </c>
    </row>
    <row r="139" spans="2:51" s="14" customFormat="1" ht="12">
      <c r="B139" s="270"/>
      <c r="C139" s="271"/>
      <c r="D139" s="229" t="s">
        <v>175</v>
      </c>
      <c r="E139" s="272" t="s">
        <v>19</v>
      </c>
      <c r="F139" s="273" t="s">
        <v>526</v>
      </c>
      <c r="G139" s="271"/>
      <c r="H139" s="272" t="s">
        <v>19</v>
      </c>
      <c r="I139" s="274"/>
      <c r="J139" s="271"/>
      <c r="K139" s="271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175</v>
      </c>
      <c r="AU139" s="279" t="s">
        <v>82</v>
      </c>
      <c r="AV139" s="14" t="s">
        <v>80</v>
      </c>
      <c r="AW139" s="14" t="s">
        <v>33</v>
      </c>
      <c r="AX139" s="14" t="s">
        <v>72</v>
      </c>
      <c r="AY139" s="279" t="s">
        <v>139</v>
      </c>
    </row>
    <row r="140" spans="2:51" s="12" customFormat="1" ht="12">
      <c r="B140" s="235"/>
      <c r="C140" s="236"/>
      <c r="D140" s="229" t="s">
        <v>175</v>
      </c>
      <c r="E140" s="237" t="s">
        <v>19</v>
      </c>
      <c r="F140" s="238" t="s">
        <v>551</v>
      </c>
      <c r="G140" s="236"/>
      <c r="H140" s="239">
        <v>22.271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175</v>
      </c>
      <c r="AU140" s="245" t="s">
        <v>82</v>
      </c>
      <c r="AV140" s="12" t="s">
        <v>82</v>
      </c>
      <c r="AW140" s="12" t="s">
        <v>33</v>
      </c>
      <c r="AX140" s="12" t="s">
        <v>72</v>
      </c>
      <c r="AY140" s="245" t="s">
        <v>139</v>
      </c>
    </row>
    <row r="141" spans="2:51" s="12" customFormat="1" ht="12">
      <c r="B141" s="235"/>
      <c r="C141" s="236"/>
      <c r="D141" s="229" t="s">
        <v>175</v>
      </c>
      <c r="E141" s="237" t="s">
        <v>19</v>
      </c>
      <c r="F141" s="238" t="s">
        <v>552</v>
      </c>
      <c r="G141" s="236"/>
      <c r="H141" s="239">
        <v>6.936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175</v>
      </c>
      <c r="AU141" s="245" t="s">
        <v>82</v>
      </c>
      <c r="AV141" s="12" t="s">
        <v>82</v>
      </c>
      <c r="AW141" s="12" t="s">
        <v>33</v>
      </c>
      <c r="AX141" s="12" t="s">
        <v>72</v>
      </c>
      <c r="AY141" s="245" t="s">
        <v>139</v>
      </c>
    </row>
    <row r="142" spans="2:51" s="12" customFormat="1" ht="12">
      <c r="B142" s="235"/>
      <c r="C142" s="236"/>
      <c r="D142" s="229" t="s">
        <v>175</v>
      </c>
      <c r="E142" s="237" t="s">
        <v>19</v>
      </c>
      <c r="F142" s="238" t="s">
        <v>553</v>
      </c>
      <c r="G142" s="236"/>
      <c r="H142" s="239">
        <v>9.268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175</v>
      </c>
      <c r="AU142" s="245" t="s">
        <v>82</v>
      </c>
      <c r="AV142" s="12" t="s">
        <v>82</v>
      </c>
      <c r="AW142" s="12" t="s">
        <v>33</v>
      </c>
      <c r="AX142" s="12" t="s">
        <v>72</v>
      </c>
      <c r="AY142" s="245" t="s">
        <v>139</v>
      </c>
    </row>
    <row r="143" spans="2:51" s="14" customFormat="1" ht="12">
      <c r="B143" s="270"/>
      <c r="C143" s="271"/>
      <c r="D143" s="229" t="s">
        <v>175</v>
      </c>
      <c r="E143" s="272" t="s">
        <v>19</v>
      </c>
      <c r="F143" s="273" t="s">
        <v>530</v>
      </c>
      <c r="G143" s="271"/>
      <c r="H143" s="272" t="s">
        <v>19</v>
      </c>
      <c r="I143" s="274"/>
      <c r="J143" s="271"/>
      <c r="K143" s="271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175</v>
      </c>
      <c r="AU143" s="279" t="s">
        <v>82</v>
      </c>
      <c r="AV143" s="14" t="s">
        <v>80</v>
      </c>
      <c r="AW143" s="14" t="s">
        <v>33</v>
      </c>
      <c r="AX143" s="14" t="s">
        <v>72</v>
      </c>
      <c r="AY143" s="279" t="s">
        <v>139</v>
      </c>
    </row>
    <row r="144" spans="2:51" s="12" customFormat="1" ht="12">
      <c r="B144" s="235"/>
      <c r="C144" s="236"/>
      <c r="D144" s="229" t="s">
        <v>175</v>
      </c>
      <c r="E144" s="237" t="s">
        <v>19</v>
      </c>
      <c r="F144" s="238" t="s">
        <v>554</v>
      </c>
      <c r="G144" s="236"/>
      <c r="H144" s="239">
        <v>10.342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175</v>
      </c>
      <c r="AU144" s="245" t="s">
        <v>82</v>
      </c>
      <c r="AV144" s="12" t="s">
        <v>82</v>
      </c>
      <c r="AW144" s="12" t="s">
        <v>33</v>
      </c>
      <c r="AX144" s="12" t="s">
        <v>72</v>
      </c>
      <c r="AY144" s="245" t="s">
        <v>139</v>
      </c>
    </row>
    <row r="145" spans="2:51" s="14" customFormat="1" ht="12">
      <c r="B145" s="270"/>
      <c r="C145" s="271"/>
      <c r="D145" s="229" t="s">
        <v>175</v>
      </c>
      <c r="E145" s="272" t="s">
        <v>19</v>
      </c>
      <c r="F145" s="273" t="s">
        <v>513</v>
      </c>
      <c r="G145" s="271"/>
      <c r="H145" s="272" t="s">
        <v>19</v>
      </c>
      <c r="I145" s="274"/>
      <c r="J145" s="271"/>
      <c r="K145" s="271"/>
      <c r="L145" s="275"/>
      <c r="M145" s="276"/>
      <c r="N145" s="277"/>
      <c r="O145" s="277"/>
      <c r="P145" s="277"/>
      <c r="Q145" s="277"/>
      <c r="R145" s="277"/>
      <c r="S145" s="277"/>
      <c r="T145" s="278"/>
      <c r="AT145" s="279" t="s">
        <v>175</v>
      </c>
      <c r="AU145" s="279" t="s">
        <v>82</v>
      </c>
      <c r="AV145" s="14" t="s">
        <v>80</v>
      </c>
      <c r="AW145" s="14" t="s">
        <v>33</v>
      </c>
      <c r="AX145" s="14" t="s">
        <v>72</v>
      </c>
      <c r="AY145" s="279" t="s">
        <v>139</v>
      </c>
    </row>
    <row r="146" spans="2:51" s="12" customFormat="1" ht="12">
      <c r="B146" s="235"/>
      <c r="C146" s="236"/>
      <c r="D146" s="229" t="s">
        <v>175</v>
      </c>
      <c r="E146" s="237" t="s">
        <v>19</v>
      </c>
      <c r="F146" s="238" t="s">
        <v>555</v>
      </c>
      <c r="G146" s="236"/>
      <c r="H146" s="239">
        <v>24.214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175</v>
      </c>
      <c r="AU146" s="245" t="s">
        <v>82</v>
      </c>
      <c r="AV146" s="12" t="s">
        <v>82</v>
      </c>
      <c r="AW146" s="12" t="s">
        <v>33</v>
      </c>
      <c r="AX146" s="12" t="s">
        <v>72</v>
      </c>
      <c r="AY146" s="245" t="s">
        <v>139</v>
      </c>
    </row>
    <row r="147" spans="2:51" s="15" customFormat="1" ht="12">
      <c r="B147" s="280"/>
      <c r="C147" s="281"/>
      <c r="D147" s="229" t="s">
        <v>175</v>
      </c>
      <c r="E147" s="282" t="s">
        <v>19</v>
      </c>
      <c r="F147" s="283" t="s">
        <v>388</v>
      </c>
      <c r="G147" s="281"/>
      <c r="H147" s="284">
        <v>93.397</v>
      </c>
      <c r="I147" s="285"/>
      <c r="J147" s="281"/>
      <c r="K147" s="281"/>
      <c r="L147" s="286"/>
      <c r="M147" s="287"/>
      <c r="N147" s="288"/>
      <c r="O147" s="288"/>
      <c r="P147" s="288"/>
      <c r="Q147" s="288"/>
      <c r="R147" s="288"/>
      <c r="S147" s="288"/>
      <c r="T147" s="289"/>
      <c r="AT147" s="290" t="s">
        <v>175</v>
      </c>
      <c r="AU147" s="290" t="s">
        <v>82</v>
      </c>
      <c r="AV147" s="15" t="s">
        <v>152</v>
      </c>
      <c r="AW147" s="15" t="s">
        <v>33</v>
      </c>
      <c r="AX147" s="15" t="s">
        <v>72</v>
      </c>
      <c r="AY147" s="290" t="s">
        <v>139</v>
      </c>
    </row>
    <row r="148" spans="2:51" s="12" customFormat="1" ht="12">
      <c r="B148" s="235"/>
      <c r="C148" s="236"/>
      <c r="D148" s="229" t="s">
        <v>175</v>
      </c>
      <c r="E148" s="237" t="s">
        <v>19</v>
      </c>
      <c r="F148" s="238" t="s">
        <v>556</v>
      </c>
      <c r="G148" s="236"/>
      <c r="H148" s="239">
        <v>3.269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175</v>
      </c>
      <c r="AU148" s="245" t="s">
        <v>82</v>
      </c>
      <c r="AV148" s="12" t="s">
        <v>82</v>
      </c>
      <c r="AW148" s="12" t="s">
        <v>33</v>
      </c>
      <c r="AX148" s="12" t="s">
        <v>72</v>
      </c>
      <c r="AY148" s="245" t="s">
        <v>139</v>
      </c>
    </row>
    <row r="149" spans="2:51" s="13" customFormat="1" ht="12">
      <c r="B149" s="259"/>
      <c r="C149" s="260"/>
      <c r="D149" s="229" t="s">
        <v>175</v>
      </c>
      <c r="E149" s="261" t="s">
        <v>19</v>
      </c>
      <c r="F149" s="262" t="s">
        <v>287</v>
      </c>
      <c r="G149" s="260"/>
      <c r="H149" s="263">
        <v>96.666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175</v>
      </c>
      <c r="AU149" s="269" t="s">
        <v>82</v>
      </c>
      <c r="AV149" s="13" t="s">
        <v>146</v>
      </c>
      <c r="AW149" s="13" t="s">
        <v>33</v>
      </c>
      <c r="AX149" s="13" t="s">
        <v>80</v>
      </c>
      <c r="AY149" s="269" t="s">
        <v>139</v>
      </c>
    </row>
    <row r="150" spans="2:65" s="1" customFormat="1" ht="16.5" customHeight="1">
      <c r="B150" s="39"/>
      <c r="C150" s="217" t="s">
        <v>140</v>
      </c>
      <c r="D150" s="217" t="s">
        <v>142</v>
      </c>
      <c r="E150" s="218" t="s">
        <v>557</v>
      </c>
      <c r="F150" s="219" t="s">
        <v>558</v>
      </c>
      <c r="G150" s="220" t="s">
        <v>273</v>
      </c>
      <c r="H150" s="221">
        <v>644.02</v>
      </c>
      <c r="I150" s="222"/>
      <c r="J150" s="223">
        <f>ROUND(I150*H150,2)</f>
        <v>0</v>
      </c>
      <c r="K150" s="219" t="s">
        <v>321</v>
      </c>
      <c r="L150" s="44"/>
      <c r="M150" s="224" t="s">
        <v>19</v>
      </c>
      <c r="N150" s="225" t="s">
        <v>43</v>
      </c>
      <c r="O150" s="80"/>
      <c r="P150" s="226">
        <f>O150*H150</f>
        <v>0</v>
      </c>
      <c r="Q150" s="226">
        <v>0.00269</v>
      </c>
      <c r="R150" s="226">
        <f>Q150*H150</f>
        <v>1.7324138</v>
      </c>
      <c r="S150" s="226">
        <v>0</v>
      </c>
      <c r="T150" s="227">
        <f>S150*H150</f>
        <v>0</v>
      </c>
      <c r="AR150" s="18" t="s">
        <v>146</v>
      </c>
      <c r="AT150" s="18" t="s">
        <v>142</v>
      </c>
      <c r="AU150" s="18" t="s">
        <v>82</v>
      </c>
      <c r="AY150" s="18" t="s">
        <v>139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80</v>
      </c>
      <c r="BK150" s="228">
        <f>ROUND(I150*H150,2)</f>
        <v>0</v>
      </c>
      <c r="BL150" s="18" t="s">
        <v>146</v>
      </c>
      <c r="BM150" s="18" t="s">
        <v>559</v>
      </c>
    </row>
    <row r="151" spans="2:47" s="1" customFormat="1" ht="12">
      <c r="B151" s="39"/>
      <c r="C151" s="40"/>
      <c r="D151" s="229" t="s">
        <v>148</v>
      </c>
      <c r="E151" s="40"/>
      <c r="F151" s="230" t="s">
        <v>560</v>
      </c>
      <c r="G151" s="40"/>
      <c r="H151" s="40"/>
      <c r="I151" s="143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148</v>
      </c>
      <c r="AU151" s="18" t="s">
        <v>82</v>
      </c>
    </row>
    <row r="152" spans="2:51" s="14" customFormat="1" ht="12">
      <c r="B152" s="270"/>
      <c r="C152" s="271"/>
      <c r="D152" s="229" t="s">
        <v>175</v>
      </c>
      <c r="E152" s="272" t="s">
        <v>19</v>
      </c>
      <c r="F152" s="273" t="s">
        <v>507</v>
      </c>
      <c r="G152" s="271"/>
      <c r="H152" s="272" t="s">
        <v>19</v>
      </c>
      <c r="I152" s="274"/>
      <c r="J152" s="271"/>
      <c r="K152" s="271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175</v>
      </c>
      <c r="AU152" s="279" t="s">
        <v>82</v>
      </c>
      <c r="AV152" s="14" t="s">
        <v>80</v>
      </c>
      <c r="AW152" s="14" t="s">
        <v>33</v>
      </c>
      <c r="AX152" s="14" t="s">
        <v>72</v>
      </c>
      <c r="AY152" s="279" t="s">
        <v>139</v>
      </c>
    </row>
    <row r="153" spans="2:51" s="12" customFormat="1" ht="12">
      <c r="B153" s="235"/>
      <c r="C153" s="236"/>
      <c r="D153" s="229" t="s">
        <v>175</v>
      </c>
      <c r="E153" s="237" t="s">
        <v>19</v>
      </c>
      <c r="F153" s="238" t="s">
        <v>561</v>
      </c>
      <c r="G153" s="236"/>
      <c r="H153" s="239">
        <v>61.08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175</v>
      </c>
      <c r="AU153" s="245" t="s">
        <v>82</v>
      </c>
      <c r="AV153" s="12" t="s">
        <v>82</v>
      </c>
      <c r="AW153" s="12" t="s">
        <v>33</v>
      </c>
      <c r="AX153" s="12" t="s">
        <v>72</v>
      </c>
      <c r="AY153" s="245" t="s">
        <v>139</v>
      </c>
    </row>
    <row r="154" spans="2:51" s="12" customFormat="1" ht="12">
      <c r="B154" s="235"/>
      <c r="C154" s="236"/>
      <c r="D154" s="229" t="s">
        <v>175</v>
      </c>
      <c r="E154" s="237" t="s">
        <v>19</v>
      </c>
      <c r="F154" s="238" t="s">
        <v>562</v>
      </c>
      <c r="G154" s="236"/>
      <c r="H154" s="239">
        <v>34.107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175</v>
      </c>
      <c r="AU154" s="245" t="s">
        <v>82</v>
      </c>
      <c r="AV154" s="12" t="s">
        <v>82</v>
      </c>
      <c r="AW154" s="12" t="s">
        <v>33</v>
      </c>
      <c r="AX154" s="12" t="s">
        <v>72</v>
      </c>
      <c r="AY154" s="245" t="s">
        <v>139</v>
      </c>
    </row>
    <row r="155" spans="2:51" s="14" customFormat="1" ht="12">
      <c r="B155" s="270"/>
      <c r="C155" s="271"/>
      <c r="D155" s="229" t="s">
        <v>175</v>
      </c>
      <c r="E155" s="272" t="s">
        <v>19</v>
      </c>
      <c r="F155" s="273" t="s">
        <v>563</v>
      </c>
      <c r="G155" s="271"/>
      <c r="H155" s="272" t="s">
        <v>19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AT155" s="279" t="s">
        <v>175</v>
      </c>
      <c r="AU155" s="279" t="s">
        <v>82</v>
      </c>
      <c r="AV155" s="14" t="s">
        <v>80</v>
      </c>
      <c r="AW155" s="14" t="s">
        <v>33</v>
      </c>
      <c r="AX155" s="14" t="s">
        <v>72</v>
      </c>
      <c r="AY155" s="279" t="s">
        <v>139</v>
      </c>
    </row>
    <row r="156" spans="2:51" s="12" customFormat="1" ht="12">
      <c r="B156" s="235"/>
      <c r="C156" s="236"/>
      <c r="D156" s="229" t="s">
        <v>175</v>
      </c>
      <c r="E156" s="237" t="s">
        <v>19</v>
      </c>
      <c r="F156" s="238" t="s">
        <v>564</v>
      </c>
      <c r="G156" s="236"/>
      <c r="H156" s="239">
        <v>46.485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175</v>
      </c>
      <c r="AU156" s="245" t="s">
        <v>82</v>
      </c>
      <c r="AV156" s="12" t="s">
        <v>82</v>
      </c>
      <c r="AW156" s="12" t="s">
        <v>33</v>
      </c>
      <c r="AX156" s="12" t="s">
        <v>72</v>
      </c>
      <c r="AY156" s="245" t="s">
        <v>139</v>
      </c>
    </row>
    <row r="157" spans="2:51" s="14" customFormat="1" ht="12">
      <c r="B157" s="270"/>
      <c r="C157" s="271"/>
      <c r="D157" s="229" t="s">
        <v>175</v>
      </c>
      <c r="E157" s="272" t="s">
        <v>19</v>
      </c>
      <c r="F157" s="273" t="s">
        <v>526</v>
      </c>
      <c r="G157" s="271"/>
      <c r="H157" s="272" t="s">
        <v>19</v>
      </c>
      <c r="I157" s="274"/>
      <c r="J157" s="271"/>
      <c r="K157" s="271"/>
      <c r="L157" s="275"/>
      <c r="M157" s="276"/>
      <c r="N157" s="277"/>
      <c r="O157" s="277"/>
      <c r="P157" s="277"/>
      <c r="Q157" s="277"/>
      <c r="R157" s="277"/>
      <c r="S157" s="277"/>
      <c r="T157" s="278"/>
      <c r="AT157" s="279" t="s">
        <v>175</v>
      </c>
      <c r="AU157" s="279" t="s">
        <v>82</v>
      </c>
      <c r="AV157" s="14" t="s">
        <v>80</v>
      </c>
      <c r="AW157" s="14" t="s">
        <v>33</v>
      </c>
      <c r="AX157" s="14" t="s">
        <v>72</v>
      </c>
      <c r="AY157" s="279" t="s">
        <v>139</v>
      </c>
    </row>
    <row r="158" spans="2:51" s="12" customFormat="1" ht="12">
      <c r="B158" s="235"/>
      <c r="C158" s="236"/>
      <c r="D158" s="229" t="s">
        <v>175</v>
      </c>
      <c r="E158" s="237" t="s">
        <v>19</v>
      </c>
      <c r="F158" s="238" t="s">
        <v>565</v>
      </c>
      <c r="G158" s="236"/>
      <c r="H158" s="239">
        <v>166.314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175</v>
      </c>
      <c r="AU158" s="245" t="s">
        <v>82</v>
      </c>
      <c r="AV158" s="12" t="s">
        <v>82</v>
      </c>
      <c r="AW158" s="12" t="s">
        <v>33</v>
      </c>
      <c r="AX158" s="12" t="s">
        <v>72</v>
      </c>
      <c r="AY158" s="245" t="s">
        <v>139</v>
      </c>
    </row>
    <row r="159" spans="2:51" s="12" customFormat="1" ht="12">
      <c r="B159" s="235"/>
      <c r="C159" s="236"/>
      <c r="D159" s="229" t="s">
        <v>175</v>
      </c>
      <c r="E159" s="237" t="s">
        <v>19</v>
      </c>
      <c r="F159" s="238" t="s">
        <v>566</v>
      </c>
      <c r="G159" s="236"/>
      <c r="H159" s="239">
        <v>46.24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175</v>
      </c>
      <c r="AU159" s="245" t="s">
        <v>82</v>
      </c>
      <c r="AV159" s="12" t="s">
        <v>82</v>
      </c>
      <c r="AW159" s="12" t="s">
        <v>33</v>
      </c>
      <c r="AX159" s="12" t="s">
        <v>72</v>
      </c>
      <c r="AY159" s="245" t="s">
        <v>139</v>
      </c>
    </row>
    <row r="160" spans="2:51" s="12" customFormat="1" ht="12">
      <c r="B160" s="235"/>
      <c r="C160" s="236"/>
      <c r="D160" s="229" t="s">
        <v>175</v>
      </c>
      <c r="E160" s="237" t="s">
        <v>19</v>
      </c>
      <c r="F160" s="238" t="s">
        <v>567</v>
      </c>
      <c r="G160" s="236"/>
      <c r="H160" s="239">
        <v>65.804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175</v>
      </c>
      <c r="AU160" s="245" t="s">
        <v>82</v>
      </c>
      <c r="AV160" s="12" t="s">
        <v>82</v>
      </c>
      <c r="AW160" s="12" t="s">
        <v>33</v>
      </c>
      <c r="AX160" s="12" t="s">
        <v>72</v>
      </c>
      <c r="AY160" s="245" t="s">
        <v>139</v>
      </c>
    </row>
    <row r="161" spans="2:51" s="14" customFormat="1" ht="12">
      <c r="B161" s="270"/>
      <c r="C161" s="271"/>
      <c r="D161" s="229" t="s">
        <v>175</v>
      </c>
      <c r="E161" s="272" t="s">
        <v>19</v>
      </c>
      <c r="F161" s="273" t="s">
        <v>568</v>
      </c>
      <c r="G161" s="271"/>
      <c r="H161" s="272" t="s">
        <v>19</v>
      </c>
      <c r="I161" s="274"/>
      <c r="J161" s="271"/>
      <c r="K161" s="271"/>
      <c r="L161" s="275"/>
      <c r="M161" s="276"/>
      <c r="N161" s="277"/>
      <c r="O161" s="277"/>
      <c r="P161" s="277"/>
      <c r="Q161" s="277"/>
      <c r="R161" s="277"/>
      <c r="S161" s="277"/>
      <c r="T161" s="278"/>
      <c r="AT161" s="279" t="s">
        <v>175</v>
      </c>
      <c r="AU161" s="279" t="s">
        <v>82</v>
      </c>
      <c r="AV161" s="14" t="s">
        <v>80</v>
      </c>
      <c r="AW161" s="14" t="s">
        <v>33</v>
      </c>
      <c r="AX161" s="14" t="s">
        <v>72</v>
      </c>
      <c r="AY161" s="279" t="s">
        <v>139</v>
      </c>
    </row>
    <row r="162" spans="2:51" s="12" customFormat="1" ht="12">
      <c r="B162" s="235"/>
      <c r="C162" s="236"/>
      <c r="D162" s="229" t="s">
        <v>175</v>
      </c>
      <c r="E162" s="237" t="s">
        <v>19</v>
      </c>
      <c r="F162" s="238" t="s">
        <v>569</v>
      </c>
      <c r="G162" s="236"/>
      <c r="H162" s="239">
        <v>62.566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175</v>
      </c>
      <c r="AU162" s="245" t="s">
        <v>82</v>
      </c>
      <c r="AV162" s="12" t="s">
        <v>82</v>
      </c>
      <c r="AW162" s="12" t="s">
        <v>33</v>
      </c>
      <c r="AX162" s="12" t="s">
        <v>72</v>
      </c>
      <c r="AY162" s="245" t="s">
        <v>139</v>
      </c>
    </row>
    <row r="163" spans="2:51" s="14" customFormat="1" ht="12">
      <c r="B163" s="270"/>
      <c r="C163" s="271"/>
      <c r="D163" s="229" t="s">
        <v>175</v>
      </c>
      <c r="E163" s="272" t="s">
        <v>19</v>
      </c>
      <c r="F163" s="273" t="s">
        <v>570</v>
      </c>
      <c r="G163" s="271"/>
      <c r="H163" s="272" t="s">
        <v>19</v>
      </c>
      <c r="I163" s="274"/>
      <c r="J163" s="271"/>
      <c r="K163" s="271"/>
      <c r="L163" s="275"/>
      <c r="M163" s="276"/>
      <c r="N163" s="277"/>
      <c r="O163" s="277"/>
      <c r="P163" s="277"/>
      <c r="Q163" s="277"/>
      <c r="R163" s="277"/>
      <c r="S163" s="277"/>
      <c r="T163" s="278"/>
      <c r="AT163" s="279" t="s">
        <v>175</v>
      </c>
      <c r="AU163" s="279" t="s">
        <v>82</v>
      </c>
      <c r="AV163" s="14" t="s">
        <v>80</v>
      </c>
      <c r="AW163" s="14" t="s">
        <v>33</v>
      </c>
      <c r="AX163" s="14" t="s">
        <v>72</v>
      </c>
      <c r="AY163" s="279" t="s">
        <v>139</v>
      </c>
    </row>
    <row r="164" spans="2:51" s="12" customFormat="1" ht="12">
      <c r="B164" s="235"/>
      <c r="C164" s="236"/>
      <c r="D164" s="229" t="s">
        <v>175</v>
      </c>
      <c r="E164" s="237" t="s">
        <v>19</v>
      </c>
      <c r="F164" s="238" t="s">
        <v>571</v>
      </c>
      <c r="G164" s="236"/>
      <c r="H164" s="239">
        <v>161.424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175</v>
      </c>
      <c r="AU164" s="245" t="s">
        <v>82</v>
      </c>
      <c r="AV164" s="12" t="s">
        <v>82</v>
      </c>
      <c r="AW164" s="12" t="s">
        <v>33</v>
      </c>
      <c r="AX164" s="12" t="s">
        <v>72</v>
      </c>
      <c r="AY164" s="245" t="s">
        <v>139</v>
      </c>
    </row>
    <row r="165" spans="2:51" s="13" customFormat="1" ht="12">
      <c r="B165" s="259"/>
      <c r="C165" s="260"/>
      <c r="D165" s="229" t="s">
        <v>175</v>
      </c>
      <c r="E165" s="261" t="s">
        <v>19</v>
      </c>
      <c r="F165" s="262" t="s">
        <v>287</v>
      </c>
      <c r="G165" s="260"/>
      <c r="H165" s="263">
        <v>644.02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175</v>
      </c>
      <c r="AU165" s="269" t="s">
        <v>82</v>
      </c>
      <c r="AV165" s="13" t="s">
        <v>146</v>
      </c>
      <c r="AW165" s="13" t="s">
        <v>33</v>
      </c>
      <c r="AX165" s="13" t="s">
        <v>80</v>
      </c>
      <c r="AY165" s="269" t="s">
        <v>139</v>
      </c>
    </row>
    <row r="166" spans="2:65" s="1" customFormat="1" ht="16.5" customHeight="1">
      <c r="B166" s="39"/>
      <c r="C166" s="217" t="s">
        <v>226</v>
      </c>
      <c r="D166" s="217" t="s">
        <v>142</v>
      </c>
      <c r="E166" s="218" t="s">
        <v>572</v>
      </c>
      <c r="F166" s="219" t="s">
        <v>573</v>
      </c>
      <c r="G166" s="220" t="s">
        <v>273</v>
      </c>
      <c r="H166" s="221">
        <v>644.02</v>
      </c>
      <c r="I166" s="222"/>
      <c r="J166" s="223">
        <f>ROUND(I166*H166,2)</f>
        <v>0</v>
      </c>
      <c r="K166" s="219" t="s">
        <v>321</v>
      </c>
      <c r="L166" s="44"/>
      <c r="M166" s="224" t="s">
        <v>19</v>
      </c>
      <c r="N166" s="225" t="s">
        <v>43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146</v>
      </c>
      <c r="AT166" s="18" t="s">
        <v>142</v>
      </c>
      <c r="AU166" s="18" t="s">
        <v>82</v>
      </c>
      <c r="AY166" s="18" t="s">
        <v>139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80</v>
      </c>
      <c r="BK166" s="228">
        <f>ROUND(I166*H166,2)</f>
        <v>0</v>
      </c>
      <c r="BL166" s="18" t="s">
        <v>146</v>
      </c>
      <c r="BM166" s="18" t="s">
        <v>574</v>
      </c>
    </row>
    <row r="167" spans="2:47" s="1" customFormat="1" ht="12">
      <c r="B167" s="39"/>
      <c r="C167" s="40"/>
      <c r="D167" s="229" t="s">
        <v>148</v>
      </c>
      <c r="E167" s="40"/>
      <c r="F167" s="230" t="s">
        <v>575</v>
      </c>
      <c r="G167" s="40"/>
      <c r="H167" s="40"/>
      <c r="I167" s="143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148</v>
      </c>
      <c r="AU167" s="18" t="s">
        <v>82</v>
      </c>
    </row>
    <row r="168" spans="2:63" s="11" customFormat="1" ht="22.8" customHeight="1">
      <c r="B168" s="201"/>
      <c r="C168" s="202"/>
      <c r="D168" s="203" t="s">
        <v>71</v>
      </c>
      <c r="E168" s="215" t="s">
        <v>152</v>
      </c>
      <c r="F168" s="215" t="s">
        <v>576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SUM(P169:P183)</f>
        <v>0</v>
      </c>
      <c r="Q168" s="209"/>
      <c r="R168" s="210">
        <f>SUM(R169:R183)</f>
        <v>1.7383552199999999</v>
      </c>
      <c r="S168" s="209"/>
      <c r="T168" s="211">
        <f>SUM(T169:T183)</f>
        <v>0</v>
      </c>
      <c r="AR168" s="212" t="s">
        <v>80</v>
      </c>
      <c r="AT168" s="213" t="s">
        <v>71</v>
      </c>
      <c r="AU168" s="213" t="s">
        <v>80</v>
      </c>
      <c r="AY168" s="212" t="s">
        <v>139</v>
      </c>
      <c r="BK168" s="214">
        <f>SUM(BK169:BK183)</f>
        <v>0</v>
      </c>
    </row>
    <row r="169" spans="2:65" s="1" customFormat="1" ht="16.5" customHeight="1">
      <c r="B169" s="39"/>
      <c r="C169" s="217" t="s">
        <v>231</v>
      </c>
      <c r="D169" s="217" t="s">
        <v>142</v>
      </c>
      <c r="E169" s="218" t="s">
        <v>577</v>
      </c>
      <c r="F169" s="219" t="s">
        <v>578</v>
      </c>
      <c r="G169" s="220" t="s">
        <v>258</v>
      </c>
      <c r="H169" s="221">
        <v>0.693</v>
      </c>
      <c r="I169" s="222"/>
      <c r="J169" s="223">
        <f>ROUND(I169*H169,2)</f>
        <v>0</v>
      </c>
      <c r="K169" s="219" t="s">
        <v>198</v>
      </c>
      <c r="L169" s="44"/>
      <c r="M169" s="224" t="s">
        <v>19</v>
      </c>
      <c r="N169" s="225" t="s">
        <v>43</v>
      </c>
      <c r="O169" s="80"/>
      <c r="P169" s="226">
        <f>O169*H169</f>
        <v>0</v>
      </c>
      <c r="Q169" s="226">
        <v>2.45329</v>
      </c>
      <c r="R169" s="226">
        <f>Q169*H169</f>
        <v>1.7001299699999999</v>
      </c>
      <c r="S169" s="226">
        <v>0</v>
      </c>
      <c r="T169" s="227">
        <f>S169*H169</f>
        <v>0</v>
      </c>
      <c r="AR169" s="18" t="s">
        <v>146</v>
      </c>
      <c r="AT169" s="18" t="s">
        <v>142</v>
      </c>
      <c r="AU169" s="18" t="s">
        <v>82</v>
      </c>
      <c r="AY169" s="18" t="s">
        <v>139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80</v>
      </c>
      <c r="BK169" s="228">
        <f>ROUND(I169*H169,2)</f>
        <v>0</v>
      </c>
      <c r="BL169" s="18" t="s">
        <v>146</v>
      </c>
      <c r="BM169" s="18" t="s">
        <v>579</v>
      </c>
    </row>
    <row r="170" spans="2:47" s="1" customFormat="1" ht="12">
      <c r="B170" s="39"/>
      <c r="C170" s="40"/>
      <c r="D170" s="229" t="s">
        <v>148</v>
      </c>
      <c r="E170" s="40"/>
      <c r="F170" s="230" t="s">
        <v>578</v>
      </c>
      <c r="G170" s="40"/>
      <c r="H170" s="40"/>
      <c r="I170" s="143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148</v>
      </c>
      <c r="AU170" s="18" t="s">
        <v>82</v>
      </c>
    </row>
    <row r="171" spans="2:51" s="14" customFormat="1" ht="12">
      <c r="B171" s="270"/>
      <c r="C171" s="271"/>
      <c r="D171" s="229" t="s">
        <v>175</v>
      </c>
      <c r="E171" s="272" t="s">
        <v>19</v>
      </c>
      <c r="F171" s="273" t="s">
        <v>580</v>
      </c>
      <c r="G171" s="271"/>
      <c r="H171" s="272" t="s">
        <v>19</v>
      </c>
      <c r="I171" s="274"/>
      <c r="J171" s="271"/>
      <c r="K171" s="271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175</v>
      </c>
      <c r="AU171" s="279" t="s">
        <v>82</v>
      </c>
      <c r="AV171" s="14" t="s">
        <v>80</v>
      </c>
      <c r="AW171" s="14" t="s">
        <v>33</v>
      </c>
      <c r="AX171" s="14" t="s">
        <v>72</v>
      </c>
      <c r="AY171" s="279" t="s">
        <v>139</v>
      </c>
    </row>
    <row r="172" spans="2:51" s="12" customFormat="1" ht="12">
      <c r="B172" s="235"/>
      <c r="C172" s="236"/>
      <c r="D172" s="229" t="s">
        <v>175</v>
      </c>
      <c r="E172" s="237" t="s">
        <v>19</v>
      </c>
      <c r="F172" s="238" t="s">
        <v>581</v>
      </c>
      <c r="G172" s="236"/>
      <c r="H172" s="239">
        <v>0.67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175</v>
      </c>
      <c r="AU172" s="245" t="s">
        <v>82</v>
      </c>
      <c r="AV172" s="12" t="s">
        <v>82</v>
      </c>
      <c r="AW172" s="12" t="s">
        <v>33</v>
      </c>
      <c r="AX172" s="12" t="s">
        <v>72</v>
      </c>
      <c r="AY172" s="245" t="s">
        <v>139</v>
      </c>
    </row>
    <row r="173" spans="2:51" s="15" customFormat="1" ht="12">
      <c r="B173" s="280"/>
      <c r="C173" s="281"/>
      <c r="D173" s="229" t="s">
        <v>175</v>
      </c>
      <c r="E173" s="282" t="s">
        <v>19</v>
      </c>
      <c r="F173" s="283" t="s">
        <v>388</v>
      </c>
      <c r="G173" s="281"/>
      <c r="H173" s="284">
        <v>0.67</v>
      </c>
      <c r="I173" s="285"/>
      <c r="J173" s="281"/>
      <c r="K173" s="281"/>
      <c r="L173" s="286"/>
      <c r="M173" s="287"/>
      <c r="N173" s="288"/>
      <c r="O173" s="288"/>
      <c r="P173" s="288"/>
      <c r="Q173" s="288"/>
      <c r="R173" s="288"/>
      <c r="S173" s="288"/>
      <c r="T173" s="289"/>
      <c r="AT173" s="290" t="s">
        <v>175</v>
      </c>
      <c r="AU173" s="290" t="s">
        <v>82</v>
      </c>
      <c r="AV173" s="15" t="s">
        <v>152</v>
      </c>
      <c r="AW173" s="15" t="s">
        <v>33</v>
      </c>
      <c r="AX173" s="15" t="s">
        <v>72</v>
      </c>
      <c r="AY173" s="290" t="s">
        <v>139</v>
      </c>
    </row>
    <row r="174" spans="2:51" s="12" customFormat="1" ht="12">
      <c r="B174" s="235"/>
      <c r="C174" s="236"/>
      <c r="D174" s="229" t="s">
        <v>175</v>
      </c>
      <c r="E174" s="237" t="s">
        <v>19</v>
      </c>
      <c r="F174" s="238" t="s">
        <v>582</v>
      </c>
      <c r="G174" s="236"/>
      <c r="H174" s="239">
        <v>0.023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175</v>
      </c>
      <c r="AU174" s="245" t="s">
        <v>82</v>
      </c>
      <c r="AV174" s="12" t="s">
        <v>82</v>
      </c>
      <c r="AW174" s="12" t="s">
        <v>33</v>
      </c>
      <c r="AX174" s="12" t="s">
        <v>72</v>
      </c>
      <c r="AY174" s="245" t="s">
        <v>139</v>
      </c>
    </row>
    <row r="175" spans="2:51" s="13" customFormat="1" ht="12">
      <c r="B175" s="259"/>
      <c r="C175" s="260"/>
      <c r="D175" s="229" t="s">
        <v>175</v>
      </c>
      <c r="E175" s="261" t="s">
        <v>19</v>
      </c>
      <c r="F175" s="262" t="s">
        <v>287</v>
      </c>
      <c r="G175" s="260"/>
      <c r="H175" s="263">
        <v>0.6930000000000001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175</v>
      </c>
      <c r="AU175" s="269" t="s">
        <v>82</v>
      </c>
      <c r="AV175" s="13" t="s">
        <v>146</v>
      </c>
      <c r="AW175" s="13" t="s">
        <v>33</v>
      </c>
      <c r="AX175" s="13" t="s">
        <v>80</v>
      </c>
      <c r="AY175" s="269" t="s">
        <v>139</v>
      </c>
    </row>
    <row r="176" spans="2:65" s="1" customFormat="1" ht="16.5" customHeight="1">
      <c r="B176" s="39"/>
      <c r="C176" s="217" t="s">
        <v>236</v>
      </c>
      <c r="D176" s="217" t="s">
        <v>142</v>
      </c>
      <c r="E176" s="218" t="s">
        <v>583</v>
      </c>
      <c r="F176" s="219" t="s">
        <v>584</v>
      </c>
      <c r="G176" s="220" t="s">
        <v>273</v>
      </c>
      <c r="H176" s="221">
        <v>7.281</v>
      </c>
      <c r="I176" s="222"/>
      <c r="J176" s="223">
        <f>ROUND(I176*H176,2)</f>
        <v>0</v>
      </c>
      <c r="K176" s="219" t="s">
        <v>321</v>
      </c>
      <c r="L176" s="44"/>
      <c r="M176" s="224" t="s">
        <v>19</v>
      </c>
      <c r="N176" s="225" t="s">
        <v>43</v>
      </c>
      <c r="O176" s="80"/>
      <c r="P176" s="226">
        <f>O176*H176</f>
        <v>0</v>
      </c>
      <c r="Q176" s="226">
        <v>0.00275</v>
      </c>
      <c r="R176" s="226">
        <f>Q176*H176</f>
        <v>0.02002275</v>
      </c>
      <c r="S176" s="226">
        <v>0</v>
      </c>
      <c r="T176" s="227">
        <f>S176*H176</f>
        <v>0</v>
      </c>
      <c r="AR176" s="18" t="s">
        <v>146</v>
      </c>
      <c r="AT176" s="18" t="s">
        <v>142</v>
      </c>
      <c r="AU176" s="18" t="s">
        <v>82</v>
      </c>
      <c r="AY176" s="18" t="s">
        <v>139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80</v>
      </c>
      <c r="BK176" s="228">
        <f>ROUND(I176*H176,2)</f>
        <v>0</v>
      </c>
      <c r="BL176" s="18" t="s">
        <v>146</v>
      </c>
      <c r="BM176" s="18" t="s">
        <v>585</v>
      </c>
    </row>
    <row r="177" spans="2:47" s="1" customFormat="1" ht="12">
      <c r="B177" s="39"/>
      <c r="C177" s="40"/>
      <c r="D177" s="229" t="s">
        <v>148</v>
      </c>
      <c r="E177" s="40"/>
      <c r="F177" s="230" t="s">
        <v>586</v>
      </c>
      <c r="G177" s="40"/>
      <c r="H177" s="40"/>
      <c r="I177" s="143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148</v>
      </c>
      <c r="AU177" s="18" t="s">
        <v>82</v>
      </c>
    </row>
    <row r="178" spans="2:51" s="14" customFormat="1" ht="12">
      <c r="B178" s="270"/>
      <c r="C178" s="271"/>
      <c r="D178" s="229" t="s">
        <v>175</v>
      </c>
      <c r="E178" s="272" t="s">
        <v>19</v>
      </c>
      <c r="F178" s="273" t="s">
        <v>580</v>
      </c>
      <c r="G178" s="271"/>
      <c r="H178" s="272" t="s">
        <v>19</v>
      </c>
      <c r="I178" s="274"/>
      <c r="J178" s="271"/>
      <c r="K178" s="271"/>
      <c r="L178" s="275"/>
      <c r="M178" s="276"/>
      <c r="N178" s="277"/>
      <c r="O178" s="277"/>
      <c r="P178" s="277"/>
      <c r="Q178" s="277"/>
      <c r="R178" s="277"/>
      <c r="S178" s="277"/>
      <c r="T178" s="278"/>
      <c r="AT178" s="279" t="s">
        <v>175</v>
      </c>
      <c r="AU178" s="279" t="s">
        <v>82</v>
      </c>
      <c r="AV178" s="14" t="s">
        <v>80</v>
      </c>
      <c r="AW178" s="14" t="s">
        <v>33</v>
      </c>
      <c r="AX178" s="14" t="s">
        <v>72</v>
      </c>
      <c r="AY178" s="279" t="s">
        <v>139</v>
      </c>
    </row>
    <row r="179" spans="2:51" s="12" customFormat="1" ht="12">
      <c r="B179" s="235"/>
      <c r="C179" s="236"/>
      <c r="D179" s="229" t="s">
        <v>175</v>
      </c>
      <c r="E179" s="237" t="s">
        <v>19</v>
      </c>
      <c r="F179" s="238" t="s">
        <v>587</v>
      </c>
      <c r="G179" s="236"/>
      <c r="H179" s="239">
        <v>7.281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175</v>
      </c>
      <c r="AU179" s="245" t="s">
        <v>82</v>
      </c>
      <c r="AV179" s="12" t="s">
        <v>82</v>
      </c>
      <c r="AW179" s="12" t="s">
        <v>33</v>
      </c>
      <c r="AX179" s="12" t="s">
        <v>80</v>
      </c>
      <c r="AY179" s="245" t="s">
        <v>139</v>
      </c>
    </row>
    <row r="180" spans="2:65" s="1" customFormat="1" ht="16.5" customHeight="1">
      <c r="B180" s="39"/>
      <c r="C180" s="217" t="s">
        <v>241</v>
      </c>
      <c r="D180" s="217" t="s">
        <v>142</v>
      </c>
      <c r="E180" s="218" t="s">
        <v>588</v>
      </c>
      <c r="F180" s="219" t="s">
        <v>589</v>
      </c>
      <c r="G180" s="220" t="s">
        <v>273</v>
      </c>
      <c r="H180" s="221">
        <v>7.281</v>
      </c>
      <c r="I180" s="222"/>
      <c r="J180" s="223">
        <f>ROUND(I180*H180,2)</f>
        <v>0</v>
      </c>
      <c r="K180" s="219" t="s">
        <v>321</v>
      </c>
      <c r="L180" s="44"/>
      <c r="M180" s="224" t="s">
        <v>19</v>
      </c>
      <c r="N180" s="225" t="s">
        <v>43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146</v>
      </c>
      <c r="AT180" s="18" t="s">
        <v>142</v>
      </c>
      <c r="AU180" s="18" t="s">
        <v>82</v>
      </c>
      <c r="AY180" s="18" t="s">
        <v>139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80</v>
      </c>
      <c r="BK180" s="228">
        <f>ROUND(I180*H180,2)</f>
        <v>0</v>
      </c>
      <c r="BL180" s="18" t="s">
        <v>146</v>
      </c>
      <c r="BM180" s="18" t="s">
        <v>590</v>
      </c>
    </row>
    <row r="181" spans="2:47" s="1" customFormat="1" ht="12">
      <c r="B181" s="39"/>
      <c r="C181" s="40"/>
      <c r="D181" s="229" t="s">
        <v>148</v>
      </c>
      <c r="E181" s="40"/>
      <c r="F181" s="230" t="s">
        <v>591</v>
      </c>
      <c r="G181" s="40"/>
      <c r="H181" s="40"/>
      <c r="I181" s="143"/>
      <c r="J181" s="40"/>
      <c r="K181" s="40"/>
      <c r="L181" s="44"/>
      <c r="M181" s="231"/>
      <c r="N181" s="80"/>
      <c r="O181" s="80"/>
      <c r="P181" s="80"/>
      <c r="Q181" s="80"/>
      <c r="R181" s="80"/>
      <c r="S181" s="80"/>
      <c r="T181" s="81"/>
      <c r="AT181" s="18" t="s">
        <v>148</v>
      </c>
      <c r="AU181" s="18" t="s">
        <v>82</v>
      </c>
    </row>
    <row r="182" spans="2:65" s="1" customFormat="1" ht="16.5" customHeight="1">
      <c r="B182" s="39"/>
      <c r="C182" s="217" t="s">
        <v>245</v>
      </c>
      <c r="D182" s="217" t="s">
        <v>142</v>
      </c>
      <c r="E182" s="218" t="s">
        <v>592</v>
      </c>
      <c r="F182" s="219" t="s">
        <v>593</v>
      </c>
      <c r="G182" s="220" t="s">
        <v>273</v>
      </c>
      <c r="H182" s="221">
        <v>7.281</v>
      </c>
      <c r="I182" s="222"/>
      <c r="J182" s="223">
        <f>ROUND(I182*H182,2)</f>
        <v>0</v>
      </c>
      <c r="K182" s="219" t="s">
        <v>19</v>
      </c>
      <c r="L182" s="44"/>
      <c r="M182" s="224" t="s">
        <v>19</v>
      </c>
      <c r="N182" s="225" t="s">
        <v>43</v>
      </c>
      <c r="O182" s="80"/>
      <c r="P182" s="226">
        <f>O182*H182</f>
        <v>0</v>
      </c>
      <c r="Q182" s="226">
        <v>0.0025</v>
      </c>
      <c r="R182" s="226">
        <f>Q182*H182</f>
        <v>0.0182025</v>
      </c>
      <c r="S182" s="226">
        <v>0</v>
      </c>
      <c r="T182" s="227">
        <f>S182*H182</f>
        <v>0</v>
      </c>
      <c r="AR182" s="18" t="s">
        <v>146</v>
      </c>
      <c r="AT182" s="18" t="s">
        <v>142</v>
      </c>
      <c r="AU182" s="18" t="s">
        <v>82</v>
      </c>
      <c r="AY182" s="18" t="s">
        <v>139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80</v>
      </c>
      <c r="BK182" s="228">
        <f>ROUND(I182*H182,2)</f>
        <v>0</v>
      </c>
      <c r="BL182" s="18" t="s">
        <v>146</v>
      </c>
      <c r="BM182" s="18" t="s">
        <v>594</v>
      </c>
    </row>
    <row r="183" spans="2:47" s="1" customFormat="1" ht="12">
      <c r="B183" s="39"/>
      <c r="C183" s="40"/>
      <c r="D183" s="229" t="s">
        <v>148</v>
      </c>
      <c r="E183" s="40"/>
      <c r="F183" s="230" t="s">
        <v>595</v>
      </c>
      <c r="G183" s="40"/>
      <c r="H183" s="40"/>
      <c r="I183" s="143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148</v>
      </c>
      <c r="AU183" s="18" t="s">
        <v>82</v>
      </c>
    </row>
    <row r="184" spans="2:63" s="11" customFormat="1" ht="22.8" customHeight="1">
      <c r="B184" s="201"/>
      <c r="C184" s="202"/>
      <c r="D184" s="203" t="s">
        <v>71</v>
      </c>
      <c r="E184" s="215" t="s">
        <v>146</v>
      </c>
      <c r="F184" s="215" t="s">
        <v>596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SUM(P185:P266)</f>
        <v>0</v>
      </c>
      <c r="Q184" s="209"/>
      <c r="R184" s="210">
        <f>SUM(R185:R266)</f>
        <v>320.27983337999996</v>
      </c>
      <c r="S184" s="209"/>
      <c r="T184" s="211">
        <f>SUM(T185:T266)</f>
        <v>0</v>
      </c>
      <c r="AR184" s="212" t="s">
        <v>80</v>
      </c>
      <c r="AT184" s="213" t="s">
        <v>71</v>
      </c>
      <c r="AU184" s="213" t="s">
        <v>80</v>
      </c>
      <c r="AY184" s="212" t="s">
        <v>139</v>
      </c>
      <c r="BK184" s="214">
        <f>SUM(BK185:BK266)</f>
        <v>0</v>
      </c>
    </row>
    <row r="185" spans="2:65" s="1" customFormat="1" ht="22.5" customHeight="1">
      <c r="B185" s="39"/>
      <c r="C185" s="217" t="s">
        <v>249</v>
      </c>
      <c r="D185" s="217" t="s">
        <v>142</v>
      </c>
      <c r="E185" s="218" t="s">
        <v>597</v>
      </c>
      <c r="F185" s="219" t="s">
        <v>598</v>
      </c>
      <c r="G185" s="220" t="s">
        <v>258</v>
      </c>
      <c r="H185" s="221">
        <v>116.74</v>
      </c>
      <c r="I185" s="222"/>
      <c r="J185" s="223">
        <f>ROUND(I185*H185,2)</f>
        <v>0</v>
      </c>
      <c r="K185" s="219" t="s">
        <v>198</v>
      </c>
      <c r="L185" s="44"/>
      <c r="M185" s="224" t="s">
        <v>19</v>
      </c>
      <c r="N185" s="225" t="s">
        <v>43</v>
      </c>
      <c r="O185" s="80"/>
      <c r="P185" s="226">
        <f>O185*H185</f>
        <v>0</v>
      </c>
      <c r="Q185" s="226">
        <v>2.45337</v>
      </c>
      <c r="R185" s="226">
        <f>Q185*H185</f>
        <v>286.4064138</v>
      </c>
      <c r="S185" s="226">
        <v>0</v>
      </c>
      <c r="T185" s="227">
        <f>S185*H185</f>
        <v>0</v>
      </c>
      <c r="AR185" s="18" t="s">
        <v>146</v>
      </c>
      <c r="AT185" s="18" t="s">
        <v>142</v>
      </c>
      <c r="AU185" s="18" t="s">
        <v>82</v>
      </c>
      <c r="AY185" s="18" t="s">
        <v>139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80</v>
      </c>
      <c r="BK185" s="228">
        <f>ROUND(I185*H185,2)</f>
        <v>0</v>
      </c>
      <c r="BL185" s="18" t="s">
        <v>146</v>
      </c>
      <c r="BM185" s="18" t="s">
        <v>599</v>
      </c>
    </row>
    <row r="186" spans="2:47" s="1" customFormat="1" ht="12">
      <c r="B186" s="39"/>
      <c r="C186" s="40"/>
      <c r="D186" s="229" t="s">
        <v>148</v>
      </c>
      <c r="E186" s="40"/>
      <c r="F186" s="230" t="s">
        <v>598</v>
      </c>
      <c r="G186" s="40"/>
      <c r="H186" s="40"/>
      <c r="I186" s="143"/>
      <c r="J186" s="40"/>
      <c r="K186" s="40"/>
      <c r="L186" s="44"/>
      <c r="M186" s="231"/>
      <c r="N186" s="80"/>
      <c r="O186" s="80"/>
      <c r="P186" s="80"/>
      <c r="Q186" s="80"/>
      <c r="R186" s="80"/>
      <c r="S186" s="80"/>
      <c r="T186" s="81"/>
      <c r="AT186" s="18" t="s">
        <v>148</v>
      </c>
      <c r="AU186" s="18" t="s">
        <v>82</v>
      </c>
    </row>
    <row r="187" spans="2:51" s="14" customFormat="1" ht="12">
      <c r="B187" s="270"/>
      <c r="C187" s="271"/>
      <c r="D187" s="229" t="s">
        <v>175</v>
      </c>
      <c r="E187" s="272" t="s">
        <v>19</v>
      </c>
      <c r="F187" s="273" t="s">
        <v>600</v>
      </c>
      <c r="G187" s="271"/>
      <c r="H187" s="272" t="s">
        <v>19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AT187" s="279" t="s">
        <v>175</v>
      </c>
      <c r="AU187" s="279" t="s">
        <v>82</v>
      </c>
      <c r="AV187" s="14" t="s">
        <v>80</v>
      </c>
      <c r="AW187" s="14" t="s">
        <v>33</v>
      </c>
      <c r="AX187" s="14" t="s">
        <v>72</v>
      </c>
      <c r="AY187" s="279" t="s">
        <v>139</v>
      </c>
    </row>
    <row r="188" spans="2:51" s="12" customFormat="1" ht="12">
      <c r="B188" s="235"/>
      <c r="C188" s="236"/>
      <c r="D188" s="229" t="s">
        <v>175</v>
      </c>
      <c r="E188" s="237" t="s">
        <v>19</v>
      </c>
      <c r="F188" s="238" t="s">
        <v>601</v>
      </c>
      <c r="G188" s="236"/>
      <c r="H188" s="239">
        <v>3.806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175</v>
      </c>
      <c r="AU188" s="245" t="s">
        <v>82</v>
      </c>
      <c r="AV188" s="12" t="s">
        <v>82</v>
      </c>
      <c r="AW188" s="12" t="s">
        <v>33</v>
      </c>
      <c r="AX188" s="12" t="s">
        <v>72</v>
      </c>
      <c r="AY188" s="245" t="s">
        <v>139</v>
      </c>
    </row>
    <row r="189" spans="2:51" s="12" customFormat="1" ht="12">
      <c r="B189" s="235"/>
      <c r="C189" s="236"/>
      <c r="D189" s="229" t="s">
        <v>175</v>
      </c>
      <c r="E189" s="237" t="s">
        <v>19</v>
      </c>
      <c r="F189" s="238" t="s">
        <v>602</v>
      </c>
      <c r="G189" s="236"/>
      <c r="H189" s="239">
        <v>1.713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175</v>
      </c>
      <c r="AU189" s="245" t="s">
        <v>82</v>
      </c>
      <c r="AV189" s="12" t="s">
        <v>82</v>
      </c>
      <c r="AW189" s="12" t="s">
        <v>33</v>
      </c>
      <c r="AX189" s="12" t="s">
        <v>72</v>
      </c>
      <c r="AY189" s="245" t="s">
        <v>139</v>
      </c>
    </row>
    <row r="190" spans="2:51" s="14" customFormat="1" ht="12">
      <c r="B190" s="270"/>
      <c r="C190" s="271"/>
      <c r="D190" s="229" t="s">
        <v>175</v>
      </c>
      <c r="E190" s="272" t="s">
        <v>19</v>
      </c>
      <c r="F190" s="273" t="s">
        <v>603</v>
      </c>
      <c r="G190" s="271"/>
      <c r="H190" s="272" t="s">
        <v>19</v>
      </c>
      <c r="I190" s="274"/>
      <c r="J190" s="271"/>
      <c r="K190" s="271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175</v>
      </c>
      <c r="AU190" s="279" t="s">
        <v>82</v>
      </c>
      <c r="AV190" s="14" t="s">
        <v>80</v>
      </c>
      <c r="AW190" s="14" t="s">
        <v>33</v>
      </c>
      <c r="AX190" s="14" t="s">
        <v>72</v>
      </c>
      <c r="AY190" s="279" t="s">
        <v>139</v>
      </c>
    </row>
    <row r="191" spans="2:51" s="12" customFormat="1" ht="12">
      <c r="B191" s="235"/>
      <c r="C191" s="236"/>
      <c r="D191" s="229" t="s">
        <v>175</v>
      </c>
      <c r="E191" s="237" t="s">
        <v>19</v>
      </c>
      <c r="F191" s="238" t="s">
        <v>604</v>
      </c>
      <c r="G191" s="236"/>
      <c r="H191" s="239">
        <v>1.802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175</v>
      </c>
      <c r="AU191" s="245" t="s">
        <v>82</v>
      </c>
      <c r="AV191" s="12" t="s">
        <v>82</v>
      </c>
      <c r="AW191" s="12" t="s">
        <v>33</v>
      </c>
      <c r="AX191" s="12" t="s">
        <v>72</v>
      </c>
      <c r="AY191" s="245" t="s">
        <v>139</v>
      </c>
    </row>
    <row r="192" spans="2:51" s="12" customFormat="1" ht="12">
      <c r="B192" s="235"/>
      <c r="C192" s="236"/>
      <c r="D192" s="229" t="s">
        <v>175</v>
      </c>
      <c r="E192" s="237" t="s">
        <v>19</v>
      </c>
      <c r="F192" s="238" t="s">
        <v>605</v>
      </c>
      <c r="G192" s="236"/>
      <c r="H192" s="239">
        <v>0.569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175</v>
      </c>
      <c r="AU192" s="245" t="s">
        <v>82</v>
      </c>
      <c r="AV192" s="12" t="s">
        <v>82</v>
      </c>
      <c r="AW192" s="12" t="s">
        <v>33</v>
      </c>
      <c r="AX192" s="12" t="s">
        <v>72</v>
      </c>
      <c r="AY192" s="245" t="s">
        <v>139</v>
      </c>
    </row>
    <row r="193" spans="2:51" s="14" customFormat="1" ht="12">
      <c r="B193" s="270"/>
      <c r="C193" s="271"/>
      <c r="D193" s="229" t="s">
        <v>175</v>
      </c>
      <c r="E193" s="272" t="s">
        <v>19</v>
      </c>
      <c r="F193" s="273" t="s">
        <v>606</v>
      </c>
      <c r="G193" s="271"/>
      <c r="H193" s="272" t="s">
        <v>19</v>
      </c>
      <c r="I193" s="274"/>
      <c r="J193" s="271"/>
      <c r="K193" s="271"/>
      <c r="L193" s="275"/>
      <c r="M193" s="276"/>
      <c r="N193" s="277"/>
      <c r="O193" s="277"/>
      <c r="P193" s="277"/>
      <c r="Q193" s="277"/>
      <c r="R193" s="277"/>
      <c r="S193" s="277"/>
      <c r="T193" s="278"/>
      <c r="AT193" s="279" t="s">
        <v>175</v>
      </c>
      <c r="AU193" s="279" t="s">
        <v>82</v>
      </c>
      <c r="AV193" s="14" t="s">
        <v>80</v>
      </c>
      <c r="AW193" s="14" t="s">
        <v>33</v>
      </c>
      <c r="AX193" s="14" t="s">
        <v>72</v>
      </c>
      <c r="AY193" s="279" t="s">
        <v>139</v>
      </c>
    </row>
    <row r="194" spans="2:51" s="12" customFormat="1" ht="12">
      <c r="B194" s="235"/>
      <c r="C194" s="236"/>
      <c r="D194" s="229" t="s">
        <v>175</v>
      </c>
      <c r="E194" s="237" t="s">
        <v>19</v>
      </c>
      <c r="F194" s="238" t="s">
        <v>607</v>
      </c>
      <c r="G194" s="236"/>
      <c r="H194" s="239">
        <v>30.688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175</v>
      </c>
      <c r="AU194" s="245" t="s">
        <v>82</v>
      </c>
      <c r="AV194" s="12" t="s">
        <v>82</v>
      </c>
      <c r="AW194" s="12" t="s">
        <v>33</v>
      </c>
      <c r="AX194" s="12" t="s">
        <v>72</v>
      </c>
      <c r="AY194" s="245" t="s">
        <v>139</v>
      </c>
    </row>
    <row r="195" spans="2:51" s="12" customFormat="1" ht="12">
      <c r="B195" s="235"/>
      <c r="C195" s="236"/>
      <c r="D195" s="229" t="s">
        <v>175</v>
      </c>
      <c r="E195" s="237" t="s">
        <v>19</v>
      </c>
      <c r="F195" s="238" t="s">
        <v>608</v>
      </c>
      <c r="G195" s="236"/>
      <c r="H195" s="239">
        <v>4.244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175</v>
      </c>
      <c r="AU195" s="245" t="s">
        <v>82</v>
      </c>
      <c r="AV195" s="12" t="s">
        <v>82</v>
      </c>
      <c r="AW195" s="12" t="s">
        <v>33</v>
      </c>
      <c r="AX195" s="12" t="s">
        <v>72</v>
      </c>
      <c r="AY195" s="245" t="s">
        <v>139</v>
      </c>
    </row>
    <row r="196" spans="2:51" s="14" customFormat="1" ht="12">
      <c r="B196" s="270"/>
      <c r="C196" s="271"/>
      <c r="D196" s="229" t="s">
        <v>175</v>
      </c>
      <c r="E196" s="272" t="s">
        <v>19</v>
      </c>
      <c r="F196" s="273" t="s">
        <v>609</v>
      </c>
      <c r="G196" s="271"/>
      <c r="H196" s="272" t="s">
        <v>19</v>
      </c>
      <c r="I196" s="274"/>
      <c r="J196" s="271"/>
      <c r="K196" s="271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175</v>
      </c>
      <c r="AU196" s="279" t="s">
        <v>82</v>
      </c>
      <c r="AV196" s="14" t="s">
        <v>80</v>
      </c>
      <c r="AW196" s="14" t="s">
        <v>33</v>
      </c>
      <c r="AX196" s="14" t="s">
        <v>72</v>
      </c>
      <c r="AY196" s="279" t="s">
        <v>139</v>
      </c>
    </row>
    <row r="197" spans="2:51" s="12" customFormat="1" ht="12">
      <c r="B197" s="235"/>
      <c r="C197" s="236"/>
      <c r="D197" s="229" t="s">
        <v>175</v>
      </c>
      <c r="E197" s="237" t="s">
        <v>19</v>
      </c>
      <c r="F197" s="238" t="s">
        <v>610</v>
      </c>
      <c r="G197" s="236"/>
      <c r="H197" s="239">
        <v>0.466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175</v>
      </c>
      <c r="AU197" s="245" t="s">
        <v>82</v>
      </c>
      <c r="AV197" s="12" t="s">
        <v>82</v>
      </c>
      <c r="AW197" s="12" t="s">
        <v>33</v>
      </c>
      <c r="AX197" s="12" t="s">
        <v>72</v>
      </c>
      <c r="AY197" s="245" t="s">
        <v>139</v>
      </c>
    </row>
    <row r="198" spans="2:51" s="14" customFormat="1" ht="12">
      <c r="B198" s="270"/>
      <c r="C198" s="271"/>
      <c r="D198" s="229" t="s">
        <v>175</v>
      </c>
      <c r="E198" s="272" t="s">
        <v>19</v>
      </c>
      <c r="F198" s="273" t="s">
        <v>513</v>
      </c>
      <c r="G198" s="271"/>
      <c r="H198" s="272" t="s">
        <v>19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AT198" s="279" t="s">
        <v>175</v>
      </c>
      <c r="AU198" s="279" t="s">
        <v>82</v>
      </c>
      <c r="AV198" s="14" t="s">
        <v>80</v>
      </c>
      <c r="AW198" s="14" t="s">
        <v>33</v>
      </c>
      <c r="AX198" s="14" t="s">
        <v>72</v>
      </c>
      <c r="AY198" s="279" t="s">
        <v>139</v>
      </c>
    </row>
    <row r="199" spans="2:51" s="12" customFormat="1" ht="12">
      <c r="B199" s="235"/>
      <c r="C199" s="236"/>
      <c r="D199" s="229" t="s">
        <v>175</v>
      </c>
      <c r="E199" s="237" t="s">
        <v>19</v>
      </c>
      <c r="F199" s="238" t="s">
        <v>611</v>
      </c>
      <c r="G199" s="236"/>
      <c r="H199" s="239">
        <v>55.584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175</v>
      </c>
      <c r="AU199" s="245" t="s">
        <v>82</v>
      </c>
      <c r="AV199" s="12" t="s">
        <v>82</v>
      </c>
      <c r="AW199" s="12" t="s">
        <v>33</v>
      </c>
      <c r="AX199" s="12" t="s">
        <v>72</v>
      </c>
      <c r="AY199" s="245" t="s">
        <v>139</v>
      </c>
    </row>
    <row r="200" spans="2:51" s="12" customFormat="1" ht="12">
      <c r="B200" s="235"/>
      <c r="C200" s="236"/>
      <c r="D200" s="229" t="s">
        <v>175</v>
      </c>
      <c r="E200" s="237" t="s">
        <v>19</v>
      </c>
      <c r="F200" s="238" t="s">
        <v>612</v>
      </c>
      <c r="G200" s="236"/>
      <c r="H200" s="239">
        <v>13.92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175</v>
      </c>
      <c r="AU200" s="245" t="s">
        <v>82</v>
      </c>
      <c r="AV200" s="12" t="s">
        <v>82</v>
      </c>
      <c r="AW200" s="12" t="s">
        <v>33</v>
      </c>
      <c r="AX200" s="12" t="s">
        <v>72</v>
      </c>
      <c r="AY200" s="245" t="s">
        <v>139</v>
      </c>
    </row>
    <row r="201" spans="2:51" s="15" customFormat="1" ht="12">
      <c r="B201" s="280"/>
      <c r="C201" s="281"/>
      <c r="D201" s="229" t="s">
        <v>175</v>
      </c>
      <c r="E201" s="282" t="s">
        <v>19</v>
      </c>
      <c r="F201" s="283" t="s">
        <v>388</v>
      </c>
      <c r="G201" s="281"/>
      <c r="H201" s="284">
        <v>112.792</v>
      </c>
      <c r="I201" s="285"/>
      <c r="J201" s="281"/>
      <c r="K201" s="281"/>
      <c r="L201" s="286"/>
      <c r="M201" s="287"/>
      <c r="N201" s="288"/>
      <c r="O201" s="288"/>
      <c r="P201" s="288"/>
      <c r="Q201" s="288"/>
      <c r="R201" s="288"/>
      <c r="S201" s="288"/>
      <c r="T201" s="289"/>
      <c r="AT201" s="290" t="s">
        <v>175</v>
      </c>
      <c r="AU201" s="290" t="s">
        <v>82</v>
      </c>
      <c r="AV201" s="15" t="s">
        <v>152</v>
      </c>
      <c r="AW201" s="15" t="s">
        <v>33</v>
      </c>
      <c r="AX201" s="15" t="s">
        <v>72</v>
      </c>
      <c r="AY201" s="290" t="s">
        <v>139</v>
      </c>
    </row>
    <row r="202" spans="2:51" s="12" customFormat="1" ht="12">
      <c r="B202" s="235"/>
      <c r="C202" s="236"/>
      <c r="D202" s="229" t="s">
        <v>175</v>
      </c>
      <c r="E202" s="237" t="s">
        <v>19</v>
      </c>
      <c r="F202" s="238" t="s">
        <v>613</v>
      </c>
      <c r="G202" s="236"/>
      <c r="H202" s="239">
        <v>3.948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175</v>
      </c>
      <c r="AU202" s="245" t="s">
        <v>82</v>
      </c>
      <c r="AV202" s="12" t="s">
        <v>82</v>
      </c>
      <c r="AW202" s="12" t="s">
        <v>33</v>
      </c>
      <c r="AX202" s="12" t="s">
        <v>72</v>
      </c>
      <c r="AY202" s="245" t="s">
        <v>139</v>
      </c>
    </row>
    <row r="203" spans="2:51" s="13" customFormat="1" ht="12">
      <c r="B203" s="259"/>
      <c r="C203" s="260"/>
      <c r="D203" s="229" t="s">
        <v>175</v>
      </c>
      <c r="E203" s="261" t="s">
        <v>19</v>
      </c>
      <c r="F203" s="262" t="s">
        <v>287</v>
      </c>
      <c r="G203" s="260"/>
      <c r="H203" s="263">
        <v>116.74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AT203" s="269" t="s">
        <v>175</v>
      </c>
      <c r="AU203" s="269" t="s">
        <v>82</v>
      </c>
      <c r="AV203" s="13" t="s">
        <v>146</v>
      </c>
      <c r="AW203" s="13" t="s">
        <v>33</v>
      </c>
      <c r="AX203" s="13" t="s">
        <v>80</v>
      </c>
      <c r="AY203" s="269" t="s">
        <v>139</v>
      </c>
    </row>
    <row r="204" spans="2:65" s="1" customFormat="1" ht="22.5" customHeight="1">
      <c r="B204" s="39"/>
      <c r="C204" s="217" t="s">
        <v>8</v>
      </c>
      <c r="D204" s="217" t="s">
        <v>142</v>
      </c>
      <c r="E204" s="218" t="s">
        <v>614</v>
      </c>
      <c r="F204" s="219" t="s">
        <v>615</v>
      </c>
      <c r="G204" s="220" t="s">
        <v>331</v>
      </c>
      <c r="H204" s="221">
        <v>12.55</v>
      </c>
      <c r="I204" s="222"/>
      <c r="J204" s="223">
        <f>ROUND(I204*H204,2)</f>
        <v>0</v>
      </c>
      <c r="K204" s="219" t="s">
        <v>198</v>
      </c>
      <c r="L204" s="44"/>
      <c r="M204" s="224" t="s">
        <v>19</v>
      </c>
      <c r="N204" s="225" t="s">
        <v>43</v>
      </c>
      <c r="O204" s="80"/>
      <c r="P204" s="226">
        <f>O204*H204</f>
        <v>0</v>
      </c>
      <c r="Q204" s="226">
        <v>1.04887</v>
      </c>
      <c r="R204" s="226">
        <f>Q204*H204</f>
        <v>13.1633185</v>
      </c>
      <c r="S204" s="226">
        <v>0</v>
      </c>
      <c r="T204" s="227">
        <f>S204*H204</f>
        <v>0</v>
      </c>
      <c r="AR204" s="18" t="s">
        <v>146</v>
      </c>
      <c r="AT204" s="18" t="s">
        <v>142</v>
      </c>
      <c r="AU204" s="18" t="s">
        <v>82</v>
      </c>
      <c r="AY204" s="18" t="s">
        <v>139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80</v>
      </c>
      <c r="BK204" s="228">
        <f>ROUND(I204*H204,2)</f>
        <v>0</v>
      </c>
      <c r="BL204" s="18" t="s">
        <v>146</v>
      </c>
      <c r="BM204" s="18" t="s">
        <v>616</v>
      </c>
    </row>
    <row r="205" spans="2:47" s="1" customFormat="1" ht="12">
      <c r="B205" s="39"/>
      <c r="C205" s="40"/>
      <c r="D205" s="229" t="s">
        <v>148</v>
      </c>
      <c r="E205" s="40"/>
      <c r="F205" s="230" t="s">
        <v>615</v>
      </c>
      <c r="G205" s="40"/>
      <c r="H205" s="40"/>
      <c r="I205" s="143"/>
      <c r="J205" s="40"/>
      <c r="K205" s="40"/>
      <c r="L205" s="44"/>
      <c r="M205" s="231"/>
      <c r="N205" s="80"/>
      <c r="O205" s="80"/>
      <c r="P205" s="80"/>
      <c r="Q205" s="80"/>
      <c r="R205" s="80"/>
      <c r="S205" s="80"/>
      <c r="T205" s="81"/>
      <c r="AT205" s="18" t="s">
        <v>148</v>
      </c>
      <c r="AU205" s="18" t="s">
        <v>82</v>
      </c>
    </row>
    <row r="206" spans="2:51" s="14" customFormat="1" ht="12">
      <c r="B206" s="270"/>
      <c r="C206" s="271"/>
      <c r="D206" s="229" t="s">
        <v>175</v>
      </c>
      <c r="E206" s="272" t="s">
        <v>19</v>
      </c>
      <c r="F206" s="273" t="s">
        <v>617</v>
      </c>
      <c r="G206" s="271"/>
      <c r="H206" s="272" t="s">
        <v>19</v>
      </c>
      <c r="I206" s="274"/>
      <c r="J206" s="271"/>
      <c r="K206" s="271"/>
      <c r="L206" s="275"/>
      <c r="M206" s="276"/>
      <c r="N206" s="277"/>
      <c r="O206" s="277"/>
      <c r="P206" s="277"/>
      <c r="Q206" s="277"/>
      <c r="R206" s="277"/>
      <c r="S206" s="277"/>
      <c r="T206" s="278"/>
      <c r="AT206" s="279" t="s">
        <v>175</v>
      </c>
      <c r="AU206" s="279" t="s">
        <v>82</v>
      </c>
      <c r="AV206" s="14" t="s">
        <v>80</v>
      </c>
      <c r="AW206" s="14" t="s">
        <v>33</v>
      </c>
      <c r="AX206" s="14" t="s">
        <v>72</v>
      </c>
      <c r="AY206" s="279" t="s">
        <v>139</v>
      </c>
    </row>
    <row r="207" spans="2:51" s="12" customFormat="1" ht="12">
      <c r="B207" s="235"/>
      <c r="C207" s="236"/>
      <c r="D207" s="229" t="s">
        <v>175</v>
      </c>
      <c r="E207" s="237" t="s">
        <v>19</v>
      </c>
      <c r="F207" s="238" t="s">
        <v>618</v>
      </c>
      <c r="G207" s="236"/>
      <c r="H207" s="239">
        <v>0.764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175</v>
      </c>
      <c r="AU207" s="245" t="s">
        <v>82</v>
      </c>
      <c r="AV207" s="12" t="s">
        <v>82</v>
      </c>
      <c r="AW207" s="12" t="s">
        <v>33</v>
      </c>
      <c r="AX207" s="12" t="s">
        <v>72</v>
      </c>
      <c r="AY207" s="245" t="s">
        <v>139</v>
      </c>
    </row>
    <row r="208" spans="2:51" s="14" customFormat="1" ht="12">
      <c r="B208" s="270"/>
      <c r="C208" s="271"/>
      <c r="D208" s="229" t="s">
        <v>175</v>
      </c>
      <c r="E208" s="272" t="s">
        <v>19</v>
      </c>
      <c r="F208" s="273" t="s">
        <v>619</v>
      </c>
      <c r="G208" s="271"/>
      <c r="H208" s="272" t="s">
        <v>19</v>
      </c>
      <c r="I208" s="274"/>
      <c r="J208" s="271"/>
      <c r="K208" s="271"/>
      <c r="L208" s="275"/>
      <c r="M208" s="276"/>
      <c r="N208" s="277"/>
      <c r="O208" s="277"/>
      <c r="P208" s="277"/>
      <c r="Q208" s="277"/>
      <c r="R208" s="277"/>
      <c r="S208" s="277"/>
      <c r="T208" s="278"/>
      <c r="AT208" s="279" t="s">
        <v>175</v>
      </c>
      <c r="AU208" s="279" t="s">
        <v>82</v>
      </c>
      <c r="AV208" s="14" t="s">
        <v>80</v>
      </c>
      <c r="AW208" s="14" t="s">
        <v>33</v>
      </c>
      <c r="AX208" s="14" t="s">
        <v>72</v>
      </c>
      <c r="AY208" s="279" t="s">
        <v>139</v>
      </c>
    </row>
    <row r="209" spans="2:51" s="12" customFormat="1" ht="12">
      <c r="B209" s="235"/>
      <c r="C209" s="236"/>
      <c r="D209" s="229" t="s">
        <v>175</v>
      </c>
      <c r="E209" s="237" t="s">
        <v>19</v>
      </c>
      <c r="F209" s="238" t="s">
        <v>620</v>
      </c>
      <c r="G209" s="236"/>
      <c r="H209" s="239">
        <v>0.403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175</v>
      </c>
      <c r="AU209" s="245" t="s">
        <v>82</v>
      </c>
      <c r="AV209" s="12" t="s">
        <v>82</v>
      </c>
      <c r="AW209" s="12" t="s">
        <v>33</v>
      </c>
      <c r="AX209" s="12" t="s">
        <v>72</v>
      </c>
      <c r="AY209" s="245" t="s">
        <v>139</v>
      </c>
    </row>
    <row r="210" spans="2:51" s="14" customFormat="1" ht="12">
      <c r="B210" s="270"/>
      <c r="C210" s="271"/>
      <c r="D210" s="229" t="s">
        <v>175</v>
      </c>
      <c r="E210" s="272" t="s">
        <v>19</v>
      </c>
      <c r="F210" s="273" t="s">
        <v>621</v>
      </c>
      <c r="G210" s="271"/>
      <c r="H210" s="272" t="s">
        <v>19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AT210" s="279" t="s">
        <v>175</v>
      </c>
      <c r="AU210" s="279" t="s">
        <v>82</v>
      </c>
      <c r="AV210" s="14" t="s">
        <v>80</v>
      </c>
      <c r="AW210" s="14" t="s">
        <v>33</v>
      </c>
      <c r="AX210" s="14" t="s">
        <v>72</v>
      </c>
      <c r="AY210" s="279" t="s">
        <v>139</v>
      </c>
    </row>
    <row r="211" spans="2:51" s="12" customFormat="1" ht="12">
      <c r="B211" s="235"/>
      <c r="C211" s="236"/>
      <c r="D211" s="229" t="s">
        <v>175</v>
      </c>
      <c r="E211" s="237" t="s">
        <v>19</v>
      </c>
      <c r="F211" s="238" t="s">
        <v>622</v>
      </c>
      <c r="G211" s="236"/>
      <c r="H211" s="239">
        <v>1.859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175</v>
      </c>
      <c r="AU211" s="245" t="s">
        <v>82</v>
      </c>
      <c r="AV211" s="12" t="s">
        <v>82</v>
      </c>
      <c r="AW211" s="12" t="s">
        <v>33</v>
      </c>
      <c r="AX211" s="12" t="s">
        <v>72</v>
      </c>
      <c r="AY211" s="245" t="s">
        <v>139</v>
      </c>
    </row>
    <row r="212" spans="2:51" s="14" customFormat="1" ht="12">
      <c r="B212" s="270"/>
      <c r="C212" s="271"/>
      <c r="D212" s="229" t="s">
        <v>175</v>
      </c>
      <c r="E212" s="272" t="s">
        <v>19</v>
      </c>
      <c r="F212" s="273" t="s">
        <v>623</v>
      </c>
      <c r="G212" s="271"/>
      <c r="H212" s="272" t="s">
        <v>19</v>
      </c>
      <c r="I212" s="274"/>
      <c r="J212" s="271"/>
      <c r="K212" s="271"/>
      <c r="L212" s="275"/>
      <c r="M212" s="276"/>
      <c r="N212" s="277"/>
      <c r="O212" s="277"/>
      <c r="P212" s="277"/>
      <c r="Q212" s="277"/>
      <c r="R212" s="277"/>
      <c r="S212" s="277"/>
      <c r="T212" s="278"/>
      <c r="AT212" s="279" t="s">
        <v>175</v>
      </c>
      <c r="AU212" s="279" t="s">
        <v>82</v>
      </c>
      <c r="AV212" s="14" t="s">
        <v>80</v>
      </c>
      <c r="AW212" s="14" t="s">
        <v>33</v>
      </c>
      <c r="AX212" s="14" t="s">
        <v>72</v>
      </c>
      <c r="AY212" s="279" t="s">
        <v>139</v>
      </c>
    </row>
    <row r="213" spans="2:51" s="12" customFormat="1" ht="12">
      <c r="B213" s="235"/>
      <c r="C213" s="236"/>
      <c r="D213" s="229" t="s">
        <v>175</v>
      </c>
      <c r="E213" s="237" t="s">
        <v>19</v>
      </c>
      <c r="F213" s="238" t="s">
        <v>624</v>
      </c>
      <c r="G213" s="236"/>
      <c r="H213" s="239">
        <v>0.209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175</v>
      </c>
      <c r="AU213" s="245" t="s">
        <v>82</v>
      </c>
      <c r="AV213" s="12" t="s">
        <v>82</v>
      </c>
      <c r="AW213" s="12" t="s">
        <v>33</v>
      </c>
      <c r="AX213" s="12" t="s">
        <v>72</v>
      </c>
      <c r="AY213" s="245" t="s">
        <v>139</v>
      </c>
    </row>
    <row r="214" spans="2:51" s="14" customFormat="1" ht="12">
      <c r="B214" s="270"/>
      <c r="C214" s="271"/>
      <c r="D214" s="229" t="s">
        <v>175</v>
      </c>
      <c r="E214" s="272" t="s">
        <v>19</v>
      </c>
      <c r="F214" s="273" t="s">
        <v>513</v>
      </c>
      <c r="G214" s="271"/>
      <c r="H214" s="272" t="s">
        <v>19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AT214" s="279" t="s">
        <v>175</v>
      </c>
      <c r="AU214" s="279" t="s">
        <v>82</v>
      </c>
      <c r="AV214" s="14" t="s">
        <v>80</v>
      </c>
      <c r="AW214" s="14" t="s">
        <v>33</v>
      </c>
      <c r="AX214" s="14" t="s">
        <v>72</v>
      </c>
      <c r="AY214" s="279" t="s">
        <v>139</v>
      </c>
    </row>
    <row r="215" spans="2:51" s="12" customFormat="1" ht="12">
      <c r="B215" s="235"/>
      <c r="C215" s="236"/>
      <c r="D215" s="229" t="s">
        <v>175</v>
      </c>
      <c r="E215" s="237" t="s">
        <v>19</v>
      </c>
      <c r="F215" s="238" t="s">
        <v>625</v>
      </c>
      <c r="G215" s="236"/>
      <c r="H215" s="239">
        <v>1.508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175</v>
      </c>
      <c r="AU215" s="245" t="s">
        <v>82</v>
      </c>
      <c r="AV215" s="12" t="s">
        <v>82</v>
      </c>
      <c r="AW215" s="12" t="s">
        <v>33</v>
      </c>
      <c r="AX215" s="12" t="s">
        <v>72</v>
      </c>
      <c r="AY215" s="245" t="s">
        <v>139</v>
      </c>
    </row>
    <row r="216" spans="2:51" s="14" customFormat="1" ht="12">
      <c r="B216" s="270"/>
      <c r="C216" s="271"/>
      <c r="D216" s="229" t="s">
        <v>175</v>
      </c>
      <c r="E216" s="272" t="s">
        <v>19</v>
      </c>
      <c r="F216" s="273" t="s">
        <v>626</v>
      </c>
      <c r="G216" s="271"/>
      <c r="H216" s="272" t="s">
        <v>19</v>
      </c>
      <c r="I216" s="274"/>
      <c r="J216" s="271"/>
      <c r="K216" s="271"/>
      <c r="L216" s="275"/>
      <c r="M216" s="276"/>
      <c r="N216" s="277"/>
      <c r="O216" s="277"/>
      <c r="P216" s="277"/>
      <c r="Q216" s="277"/>
      <c r="R216" s="277"/>
      <c r="S216" s="277"/>
      <c r="T216" s="278"/>
      <c r="AT216" s="279" t="s">
        <v>175</v>
      </c>
      <c r="AU216" s="279" t="s">
        <v>82</v>
      </c>
      <c r="AV216" s="14" t="s">
        <v>80</v>
      </c>
      <c r="AW216" s="14" t="s">
        <v>33</v>
      </c>
      <c r="AX216" s="14" t="s">
        <v>72</v>
      </c>
      <c r="AY216" s="279" t="s">
        <v>139</v>
      </c>
    </row>
    <row r="217" spans="2:51" s="12" customFormat="1" ht="12">
      <c r="B217" s="235"/>
      <c r="C217" s="236"/>
      <c r="D217" s="229" t="s">
        <v>175</v>
      </c>
      <c r="E217" s="237" t="s">
        <v>19</v>
      </c>
      <c r="F217" s="238" t="s">
        <v>627</v>
      </c>
      <c r="G217" s="236"/>
      <c r="H217" s="239">
        <v>7.807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175</v>
      </c>
      <c r="AU217" s="245" t="s">
        <v>82</v>
      </c>
      <c r="AV217" s="12" t="s">
        <v>82</v>
      </c>
      <c r="AW217" s="12" t="s">
        <v>33</v>
      </c>
      <c r="AX217" s="12" t="s">
        <v>72</v>
      </c>
      <c r="AY217" s="245" t="s">
        <v>139</v>
      </c>
    </row>
    <row r="218" spans="2:51" s="13" customFormat="1" ht="12">
      <c r="B218" s="259"/>
      <c r="C218" s="260"/>
      <c r="D218" s="229" t="s">
        <v>175</v>
      </c>
      <c r="E218" s="261" t="s">
        <v>19</v>
      </c>
      <c r="F218" s="262" t="s">
        <v>287</v>
      </c>
      <c r="G218" s="260"/>
      <c r="H218" s="263">
        <v>12.55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AT218" s="269" t="s">
        <v>175</v>
      </c>
      <c r="AU218" s="269" t="s">
        <v>82</v>
      </c>
      <c r="AV218" s="13" t="s">
        <v>146</v>
      </c>
      <c r="AW218" s="13" t="s">
        <v>33</v>
      </c>
      <c r="AX218" s="13" t="s">
        <v>80</v>
      </c>
      <c r="AY218" s="269" t="s">
        <v>139</v>
      </c>
    </row>
    <row r="219" spans="2:65" s="1" customFormat="1" ht="16.5" customHeight="1">
      <c r="B219" s="39"/>
      <c r="C219" s="217" t="s">
        <v>260</v>
      </c>
      <c r="D219" s="217" t="s">
        <v>142</v>
      </c>
      <c r="E219" s="218" t="s">
        <v>628</v>
      </c>
      <c r="F219" s="219" t="s">
        <v>629</v>
      </c>
      <c r="G219" s="220" t="s">
        <v>331</v>
      </c>
      <c r="H219" s="221">
        <v>9.716</v>
      </c>
      <c r="I219" s="222"/>
      <c r="J219" s="223">
        <f>ROUND(I219*H219,2)</f>
        <v>0</v>
      </c>
      <c r="K219" s="219" t="s">
        <v>198</v>
      </c>
      <c r="L219" s="44"/>
      <c r="M219" s="224" t="s">
        <v>19</v>
      </c>
      <c r="N219" s="225" t="s">
        <v>43</v>
      </c>
      <c r="O219" s="80"/>
      <c r="P219" s="226">
        <f>O219*H219</f>
        <v>0</v>
      </c>
      <c r="Q219" s="226">
        <v>1.06277</v>
      </c>
      <c r="R219" s="226">
        <f>Q219*H219</f>
        <v>10.32587332</v>
      </c>
      <c r="S219" s="226">
        <v>0</v>
      </c>
      <c r="T219" s="227">
        <f>S219*H219</f>
        <v>0</v>
      </c>
      <c r="AR219" s="18" t="s">
        <v>146</v>
      </c>
      <c r="AT219" s="18" t="s">
        <v>142</v>
      </c>
      <c r="AU219" s="18" t="s">
        <v>82</v>
      </c>
      <c r="AY219" s="18" t="s">
        <v>139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80</v>
      </c>
      <c r="BK219" s="228">
        <f>ROUND(I219*H219,2)</f>
        <v>0</v>
      </c>
      <c r="BL219" s="18" t="s">
        <v>146</v>
      </c>
      <c r="BM219" s="18" t="s">
        <v>630</v>
      </c>
    </row>
    <row r="220" spans="2:47" s="1" customFormat="1" ht="12">
      <c r="B220" s="39"/>
      <c r="C220" s="40"/>
      <c r="D220" s="229" t="s">
        <v>148</v>
      </c>
      <c r="E220" s="40"/>
      <c r="F220" s="230" t="s">
        <v>629</v>
      </c>
      <c r="G220" s="40"/>
      <c r="H220" s="40"/>
      <c r="I220" s="143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148</v>
      </c>
      <c r="AU220" s="18" t="s">
        <v>82</v>
      </c>
    </row>
    <row r="221" spans="2:51" s="14" customFormat="1" ht="12">
      <c r="B221" s="270"/>
      <c r="C221" s="271"/>
      <c r="D221" s="229" t="s">
        <v>175</v>
      </c>
      <c r="E221" s="272" t="s">
        <v>19</v>
      </c>
      <c r="F221" s="273" t="s">
        <v>507</v>
      </c>
      <c r="G221" s="271"/>
      <c r="H221" s="272" t="s">
        <v>19</v>
      </c>
      <c r="I221" s="274"/>
      <c r="J221" s="271"/>
      <c r="K221" s="271"/>
      <c r="L221" s="275"/>
      <c r="M221" s="276"/>
      <c r="N221" s="277"/>
      <c r="O221" s="277"/>
      <c r="P221" s="277"/>
      <c r="Q221" s="277"/>
      <c r="R221" s="277"/>
      <c r="S221" s="277"/>
      <c r="T221" s="278"/>
      <c r="AT221" s="279" t="s">
        <v>175</v>
      </c>
      <c r="AU221" s="279" t="s">
        <v>82</v>
      </c>
      <c r="AV221" s="14" t="s">
        <v>80</v>
      </c>
      <c r="AW221" s="14" t="s">
        <v>33</v>
      </c>
      <c r="AX221" s="14" t="s">
        <v>72</v>
      </c>
      <c r="AY221" s="279" t="s">
        <v>139</v>
      </c>
    </row>
    <row r="222" spans="2:51" s="12" customFormat="1" ht="12">
      <c r="B222" s="235"/>
      <c r="C222" s="236"/>
      <c r="D222" s="229" t="s">
        <v>175</v>
      </c>
      <c r="E222" s="237" t="s">
        <v>19</v>
      </c>
      <c r="F222" s="238" t="s">
        <v>631</v>
      </c>
      <c r="G222" s="236"/>
      <c r="H222" s="239">
        <v>1.054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175</v>
      </c>
      <c r="AU222" s="245" t="s">
        <v>82</v>
      </c>
      <c r="AV222" s="12" t="s">
        <v>82</v>
      </c>
      <c r="AW222" s="12" t="s">
        <v>33</v>
      </c>
      <c r="AX222" s="12" t="s">
        <v>72</v>
      </c>
      <c r="AY222" s="245" t="s">
        <v>139</v>
      </c>
    </row>
    <row r="223" spans="2:51" s="14" customFormat="1" ht="12">
      <c r="B223" s="270"/>
      <c r="C223" s="271"/>
      <c r="D223" s="229" t="s">
        <v>175</v>
      </c>
      <c r="E223" s="272" t="s">
        <v>19</v>
      </c>
      <c r="F223" s="273" t="s">
        <v>619</v>
      </c>
      <c r="G223" s="271"/>
      <c r="H223" s="272" t="s">
        <v>19</v>
      </c>
      <c r="I223" s="274"/>
      <c r="J223" s="271"/>
      <c r="K223" s="271"/>
      <c r="L223" s="275"/>
      <c r="M223" s="276"/>
      <c r="N223" s="277"/>
      <c r="O223" s="277"/>
      <c r="P223" s="277"/>
      <c r="Q223" s="277"/>
      <c r="R223" s="277"/>
      <c r="S223" s="277"/>
      <c r="T223" s="278"/>
      <c r="AT223" s="279" t="s">
        <v>175</v>
      </c>
      <c r="AU223" s="279" t="s">
        <v>82</v>
      </c>
      <c r="AV223" s="14" t="s">
        <v>80</v>
      </c>
      <c r="AW223" s="14" t="s">
        <v>33</v>
      </c>
      <c r="AX223" s="14" t="s">
        <v>72</v>
      </c>
      <c r="AY223" s="279" t="s">
        <v>139</v>
      </c>
    </row>
    <row r="224" spans="2:51" s="12" customFormat="1" ht="12">
      <c r="B224" s="235"/>
      <c r="C224" s="236"/>
      <c r="D224" s="229" t="s">
        <v>175</v>
      </c>
      <c r="E224" s="237" t="s">
        <v>19</v>
      </c>
      <c r="F224" s="238" t="s">
        <v>632</v>
      </c>
      <c r="G224" s="236"/>
      <c r="H224" s="239">
        <v>0.365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175</v>
      </c>
      <c r="AU224" s="245" t="s">
        <v>82</v>
      </c>
      <c r="AV224" s="12" t="s">
        <v>82</v>
      </c>
      <c r="AW224" s="12" t="s">
        <v>33</v>
      </c>
      <c r="AX224" s="12" t="s">
        <v>72</v>
      </c>
      <c r="AY224" s="245" t="s">
        <v>139</v>
      </c>
    </row>
    <row r="225" spans="2:51" s="14" customFormat="1" ht="12">
      <c r="B225" s="270"/>
      <c r="C225" s="271"/>
      <c r="D225" s="229" t="s">
        <v>175</v>
      </c>
      <c r="E225" s="272" t="s">
        <v>19</v>
      </c>
      <c r="F225" s="273" t="s">
        <v>633</v>
      </c>
      <c r="G225" s="271"/>
      <c r="H225" s="272" t="s">
        <v>19</v>
      </c>
      <c r="I225" s="274"/>
      <c r="J225" s="271"/>
      <c r="K225" s="271"/>
      <c r="L225" s="275"/>
      <c r="M225" s="276"/>
      <c r="N225" s="277"/>
      <c r="O225" s="277"/>
      <c r="P225" s="277"/>
      <c r="Q225" s="277"/>
      <c r="R225" s="277"/>
      <c r="S225" s="277"/>
      <c r="T225" s="278"/>
      <c r="AT225" s="279" t="s">
        <v>175</v>
      </c>
      <c r="AU225" s="279" t="s">
        <v>82</v>
      </c>
      <c r="AV225" s="14" t="s">
        <v>80</v>
      </c>
      <c r="AW225" s="14" t="s">
        <v>33</v>
      </c>
      <c r="AX225" s="14" t="s">
        <v>72</v>
      </c>
      <c r="AY225" s="279" t="s">
        <v>139</v>
      </c>
    </row>
    <row r="226" spans="2:51" s="12" customFormat="1" ht="12">
      <c r="B226" s="235"/>
      <c r="C226" s="236"/>
      <c r="D226" s="229" t="s">
        <v>175</v>
      </c>
      <c r="E226" s="237" t="s">
        <v>19</v>
      </c>
      <c r="F226" s="238" t="s">
        <v>634</v>
      </c>
      <c r="G226" s="236"/>
      <c r="H226" s="239">
        <v>2.381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175</v>
      </c>
      <c r="AU226" s="245" t="s">
        <v>82</v>
      </c>
      <c r="AV226" s="12" t="s">
        <v>82</v>
      </c>
      <c r="AW226" s="12" t="s">
        <v>33</v>
      </c>
      <c r="AX226" s="12" t="s">
        <v>72</v>
      </c>
      <c r="AY226" s="245" t="s">
        <v>139</v>
      </c>
    </row>
    <row r="227" spans="2:51" s="14" customFormat="1" ht="12">
      <c r="B227" s="270"/>
      <c r="C227" s="271"/>
      <c r="D227" s="229" t="s">
        <v>175</v>
      </c>
      <c r="E227" s="272" t="s">
        <v>19</v>
      </c>
      <c r="F227" s="273" t="s">
        <v>635</v>
      </c>
      <c r="G227" s="271"/>
      <c r="H227" s="272" t="s">
        <v>19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AT227" s="279" t="s">
        <v>175</v>
      </c>
      <c r="AU227" s="279" t="s">
        <v>82</v>
      </c>
      <c r="AV227" s="14" t="s">
        <v>80</v>
      </c>
      <c r="AW227" s="14" t="s">
        <v>33</v>
      </c>
      <c r="AX227" s="14" t="s">
        <v>72</v>
      </c>
      <c r="AY227" s="279" t="s">
        <v>139</v>
      </c>
    </row>
    <row r="228" spans="2:51" s="12" customFormat="1" ht="12">
      <c r="B228" s="235"/>
      <c r="C228" s="236"/>
      <c r="D228" s="229" t="s">
        <v>175</v>
      </c>
      <c r="E228" s="237" t="s">
        <v>19</v>
      </c>
      <c r="F228" s="238" t="s">
        <v>632</v>
      </c>
      <c r="G228" s="236"/>
      <c r="H228" s="239">
        <v>0.365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175</v>
      </c>
      <c r="AU228" s="245" t="s">
        <v>82</v>
      </c>
      <c r="AV228" s="12" t="s">
        <v>82</v>
      </c>
      <c r="AW228" s="12" t="s">
        <v>33</v>
      </c>
      <c r="AX228" s="12" t="s">
        <v>72</v>
      </c>
      <c r="AY228" s="245" t="s">
        <v>139</v>
      </c>
    </row>
    <row r="229" spans="2:51" s="14" customFormat="1" ht="12">
      <c r="B229" s="270"/>
      <c r="C229" s="271"/>
      <c r="D229" s="229" t="s">
        <v>175</v>
      </c>
      <c r="E229" s="272" t="s">
        <v>19</v>
      </c>
      <c r="F229" s="273" t="s">
        <v>513</v>
      </c>
      <c r="G229" s="271"/>
      <c r="H229" s="272" t="s">
        <v>19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AT229" s="279" t="s">
        <v>175</v>
      </c>
      <c r="AU229" s="279" t="s">
        <v>82</v>
      </c>
      <c r="AV229" s="14" t="s">
        <v>80</v>
      </c>
      <c r="AW229" s="14" t="s">
        <v>33</v>
      </c>
      <c r="AX229" s="14" t="s">
        <v>72</v>
      </c>
      <c r="AY229" s="279" t="s">
        <v>139</v>
      </c>
    </row>
    <row r="230" spans="2:51" s="12" customFormat="1" ht="12">
      <c r="B230" s="235"/>
      <c r="C230" s="236"/>
      <c r="D230" s="229" t="s">
        <v>175</v>
      </c>
      <c r="E230" s="237" t="s">
        <v>19</v>
      </c>
      <c r="F230" s="238" t="s">
        <v>636</v>
      </c>
      <c r="G230" s="236"/>
      <c r="H230" s="239">
        <v>4.233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175</v>
      </c>
      <c r="AU230" s="245" t="s">
        <v>82</v>
      </c>
      <c r="AV230" s="12" t="s">
        <v>82</v>
      </c>
      <c r="AW230" s="12" t="s">
        <v>33</v>
      </c>
      <c r="AX230" s="12" t="s">
        <v>72</v>
      </c>
      <c r="AY230" s="245" t="s">
        <v>139</v>
      </c>
    </row>
    <row r="231" spans="2:51" s="14" customFormat="1" ht="12">
      <c r="B231" s="270"/>
      <c r="C231" s="271"/>
      <c r="D231" s="229" t="s">
        <v>175</v>
      </c>
      <c r="E231" s="272" t="s">
        <v>19</v>
      </c>
      <c r="F231" s="273" t="s">
        <v>626</v>
      </c>
      <c r="G231" s="271"/>
      <c r="H231" s="272" t="s">
        <v>19</v>
      </c>
      <c r="I231" s="274"/>
      <c r="J231" s="271"/>
      <c r="K231" s="271"/>
      <c r="L231" s="275"/>
      <c r="M231" s="276"/>
      <c r="N231" s="277"/>
      <c r="O231" s="277"/>
      <c r="P231" s="277"/>
      <c r="Q231" s="277"/>
      <c r="R231" s="277"/>
      <c r="S231" s="277"/>
      <c r="T231" s="278"/>
      <c r="AT231" s="279" t="s">
        <v>175</v>
      </c>
      <c r="AU231" s="279" t="s">
        <v>82</v>
      </c>
      <c r="AV231" s="14" t="s">
        <v>80</v>
      </c>
      <c r="AW231" s="14" t="s">
        <v>33</v>
      </c>
      <c r="AX231" s="14" t="s">
        <v>72</v>
      </c>
      <c r="AY231" s="279" t="s">
        <v>139</v>
      </c>
    </row>
    <row r="232" spans="2:51" s="12" customFormat="1" ht="12">
      <c r="B232" s="235"/>
      <c r="C232" s="236"/>
      <c r="D232" s="229" t="s">
        <v>175</v>
      </c>
      <c r="E232" s="237" t="s">
        <v>19</v>
      </c>
      <c r="F232" s="238" t="s">
        <v>637</v>
      </c>
      <c r="G232" s="236"/>
      <c r="H232" s="239">
        <v>1.318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175</v>
      </c>
      <c r="AU232" s="245" t="s">
        <v>82</v>
      </c>
      <c r="AV232" s="12" t="s">
        <v>82</v>
      </c>
      <c r="AW232" s="12" t="s">
        <v>33</v>
      </c>
      <c r="AX232" s="12" t="s">
        <v>72</v>
      </c>
      <c r="AY232" s="245" t="s">
        <v>139</v>
      </c>
    </row>
    <row r="233" spans="2:51" s="13" customFormat="1" ht="12">
      <c r="B233" s="259"/>
      <c r="C233" s="260"/>
      <c r="D233" s="229" t="s">
        <v>175</v>
      </c>
      <c r="E233" s="261" t="s">
        <v>19</v>
      </c>
      <c r="F233" s="262" t="s">
        <v>287</v>
      </c>
      <c r="G233" s="260"/>
      <c r="H233" s="263">
        <v>9.716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AT233" s="269" t="s">
        <v>175</v>
      </c>
      <c r="AU233" s="269" t="s">
        <v>82</v>
      </c>
      <c r="AV233" s="13" t="s">
        <v>146</v>
      </c>
      <c r="AW233" s="13" t="s">
        <v>33</v>
      </c>
      <c r="AX233" s="13" t="s">
        <v>80</v>
      </c>
      <c r="AY233" s="269" t="s">
        <v>139</v>
      </c>
    </row>
    <row r="234" spans="2:65" s="1" customFormat="1" ht="16.5" customHeight="1">
      <c r="B234" s="39"/>
      <c r="C234" s="217" t="s">
        <v>425</v>
      </c>
      <c r="D234" s="217" t="s">
        <v>142</v>
      </c>
      <c r="E234" s="218" t="s">
        <v>638</v>
      </c>
      <c r="F234" s="219" t="s">
        <v>639</v>
      </c>
      <c r="G234" s="220" t="s">
        <v>273</v>
      </c>
      <c r="H234" s="221">
        <v>455.454</v>
      </c>
      <c r="I234" s="222"/>
      <c r="J234" s="223">
        <f>ROUND(I234*H234,2)</f>
        <v>0</v>
      </c>
      <c r="K234" s="219" t="s">
        <v>198</v>
      </c>
      <c r="L234" s="44"/>
      <c r="M234" s="224" t="s">
        <v>19</v>
      </c>
      <c r="N234" s="225" t="s">
        <v>43</v>
      </c>
      <c r="O234" s="80"/>
      <c r="P234" s="226">
        <f>O234*H234</f>
        <v>0</v>
      </c>
      <c r="Q234" s="226">
        <v>0.01282</v>
      </c>
      <c r="R234" s="226">
        <f>Q234*H234</f>
        <v>5.83892028</v>
      </c>
      <c r="S234" s="226">
        <v>0</v>
      </c>
      <c r="T234" s="227">
        <f>S234*H234</f>
        <v>0</v>
      </c>
      <c r="AR234" s="18" t="s">
        <v>146</v>
      </c>
      <c r="AT234" s="18" t="s">
        <v>142</v>
      </c>
      <c r="AU234" s="18" t="s">
        <v>82</v>
      </c>
      <c r="AY234" s="18" t="s">
        <v>139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80</v>
      </c>
      <c r="BK234" s="228">
        <f>ROUND(I234*H234,2)</f>
        <v>0</v>
      </c>
      <c r="BL234" s="18" t="s">
        <v>146</v>
      </c>
      <c r="BM234" s="18" t="s">
        <v>640</v>
      </c>
    </row>
    <row r="235" spans="2:47" s="1" customFormat="1" ht="12">
      <c r="B235" s="39"/>
      <c r="C235" s="40"/>
      <c r="D235" s="229" t="s">
        <v>148</v>
      </c>
      <c r="E235" s="40"/>
      <c r="F235" s="230" t="s">
        <v>639</v>
      </c>
      <c r="G235" s="40"/>
      <c r="H235" s="40"/>
      <c r="I235" s="143"/>
      <c r="J235" s="40"/>
      <c r="K235" s="40"/>
      <c r="L235" s="44"/>
      <c r="M235" s="231"/>
      <c r="N235" s="80"/>
      <c r="O235" s="80"/>
      <c r="P235" s="80"/>
      <c r="Q235" s="80"/>
      <c r="R235" s="80"/>
      <c r="S235" s="80"/>
      <c r="T235" s="81"/>
      <c r="AT235" s="18" t="s">
        <v>148</v>
      </c>
      <c r="AU235" s="18" t="s">
        <v>82</v>
      </c>
    </row>
    <row r="236" spans="2:51" s="14" customFormat="1" ht="12">
      <c r="B236" s="270"/>
      <c r="C236" s="271"/>
      <c r="D236" s="229" t="s">
        <v>175</v>
      </c>
      <c r="E236" s="272" t="s">
        <v>19</v>
      </c>
      <c r="F236" s="273" t="s">
        <v>641</v>
      </c>
      <c r="G236" s="271"/>
      <c r="H236" s="272" t="s">
        <v>19</v>
      </c>
      <c r="I236" s="274"/>
      <c r="J236" s="271"/>
      <c r="K236" s="271"/>
      <c r="L236" s="275"/>
      <c r="M236" s="276"/>
      <c r="N236" s="277"/>
      <c r="O236" s="277"/>
      <c r="P236" s="277"/>
      <c r="Q236" s="277"/>
      <c r="R236" s="277"/>
      <c r="S236" s="277"/>
      <c r="T236" s="278"/>
      <c r="AT236" s="279" t="s">
        <v>175</v>
      </c>
      <c r="AU236" s="279" t="s">
        <v>82</v>
      </c>
      <c r="AV236" s="14" t="s">
        <v>80</v>
      </c>
      <c r="AW236" s="14" t="s">
        <v>33</v>
      </c>
      <c r="AX236" s="14" t="s">
        <v>72</v>
      </c>
      <c r="AY236" s="279" t="s">
        <v>139</v>
      </c>
    </row>
    <row r="237" spans="2:51" s="12" customFormat="1" ht="12">
      <c r="B237" s="235"/>
      <c r="C237" s="236"/>
      <c r="D237" s="229" t="s">
        <v>175</v>
      </c>
      <c r="E237" s="237" t="s">
        <v>19</v>
      </c>
      <c r="F237" s="238" t="s">
        <v>642</v>
      </c>
      <c r="G237" s="236"/>
      <c r="H237" s="239">
        <v>77.316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175</v>
      </c>
      <c r="AU237" s="245" t="s">
        <v>82</v>
      </c>
      <c r="AV237" s="12" t="s">
        <v>82</v>
      </c>
      <c r="AW237" s="12" t="s">
        <v>33</v>
      </c>
      <c r="AX237" s="12" t="s">
        <v>72</v>
      </c>
      <c r="AY237" s="245" t="s">
        <v>139</v>
      </c>
    </row>
    <row r="238" spans="2:51" s="14" customFormat="1" ht="12">
      <c r="B238" s="270"/>
      <c r="C238" s="271"/>
      <c r="D238" s="229" t="s">
        <v>175</v>
      </c>
      <c r="E238" s="272" t="s">
        <v>19</v>
      </c>
      <c r="F238" s="273" t="s">
        <v>643</v>
      </c>
      <c r="G238" s="271"/>
      <c r="H238" s="272" t="s">
        <v>19</v>
      </c>
      <c r="I238" s="274"/>
      <c r="J238" s="271"/>
      <c r="K238" s="271"/>
      <c r="L238" s="275"/>
      <c r="M238" s="276"/>
      <c r="N238" s="277"/>
      <c r="O238" s="277"/>
      <c r="P238" s="277"/>
      <c r="Q238" s="277"/>
      <c r="R238" s="277"/>
      <c r="S238" s="277"/>
      <c r="T238" s="278"/>
      <c r="AT238" s="279" t="s">
        <v>175</v>
      </c>
      <c r="AU238" s="279" t="s">
        <v>82</v>
      </c>
      <c r="AV238" s="14" t="s">
        <v>80</v>
      </c>
      <c r="AW238" s="14" t="s">
        <v>33</v>
      </c>
      <c r="AX238" s="14" t="s">
        <v>72</v>
      </c>
      <c r="AY238" s="279" t="s">
        <v>139</v>
      </c>
    </row>
    <row r="239" spans="2:51" s="12" customFormat="1" ht="12">
      <c r="B239" s="235"/>
      <c r="C239" s="236"/>
      <c r="D239" s="229" t="s">
        <v>175</v>
      </c>
      <c r="E239" s="237" t="s">
        <v>19</v>
      </c>
      <c r="F239" s="238" t="s">
        <v>644</v>
      </c>
      <c r="G239" s="236"/>
      <c r="H239" s="239">
        <v>9.009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175</v>
      </c>
      <c r="AU239" s="245" t="s">
        <v>82</v>
      </c>
      <c r="AV239" s="12" t="s">
        <v>82</v>
      </c>
      <c r="AW239" s="12" t="s">
        <v>33</v>
      </c>
      <c r="AX239" s="12" t="s">
        <v>72</v>
      </c>
      <c r="AY239" s="245" t="s">
        <v>139</v>
      </c>
    </row>
    <row r="240" spans="2:51" s="14" customFormat="1" ht="12">
      <c r="B240" s="270"/>
      <c r="C240" s="271"/>
      <c r="D240" s="229" t="s">
        <v>175</v>
      </c>
      <c r="E240" s="272" t="s">
        <v>19</v>
      </c>
      <c r="F240" s="273" t="s">
        <v>645</v>
      </c>
      <c r="G240" s="271"/>
      <c r="H240" s="272" t="s">
        <v>19</v>
      </c>
      <c r="I240" s="274"/>
      <c r="J240" s="271"/>
      <c r="K240" s="271"/>
      <c r="L240" s="275"/>
      <c r="M240" s="276"/>
      <c r="N240" s="277"/>
      <c r="O240" s="277"/>
      <c r="P240" s="277"/>
      <c r="Q240" s="277"/>
      <c r="R240" s="277"/>
      <c r="S240" s="277"/>
      <c r="T240" s="278"/>
      <c r="AT240" s="279" t="s">
        <v>175</v>
      </c>
      <c r="AU240" s="279" t="s">
        <v>82</v>
      </c>
      <c r="AV240" s="14" t="s">
        <v>80</v>
      </c>
      <c r="AW240" s="14" t="s">
        <v>33</v>
      </c>
      <c r="AX240" s="14" t="s">
        <v>72</v>
      </c>
      <c r="AY240" s="279" t="s">
        <v>139</v>
      </c>
    </row>
    <row r="241" spans="2:51" s="12" customFormat="1" ht="12">
      <c r="B241" s="235"/>
      <c r="C241" s="236"/>
      <c r="D241" s="229" t="s">
        <v>175</v>
      </c>
      <c r="E241" s="237" t="s">
        <v>19</v>
      </c>
      <c r="F241" s="238" t="s">
        <v>646</v>
      </c>
      <c r="G241" s="236"/>
      <c r="H241" s="239">
        <v>2.381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175</v>
      </c>
      <c r="AU241" s="245" t="s">
        <v>82</v>
      </c>
      <c r="AV241" s="12" t="s">
        <v>82</v>
      </c>
      <c r="AW241" s="12" t="s">
        <v>33</v>
      </c>
      <c r="AX241" s="12" t="s">
        <v>72</v>
      </c>
      <c r="AY241" s="245" t="s">
        <v>139</v>
      </c>
    </row>
    <row r="242" spans="2:51" s="14" customFormat="1" ht="12">
      <c r="B242" s="270"/>
      <c r="C242" s="271"/>
      <c r="D242" s="229" t="s">
        <v>175</v>
      </c>
      <c r="E242" s="272" t="s">
        <v>19</v>
      </c>
      <c r="F242" s="273" t="s">
        <v>647</v>
      </c>
      <c r="G242" s="271"/>
      <c r="H242" s="272" t="s">
        <v>19</v>
      </c>
      <c r="I242" s="274"/>
      <c r="J242" s="271"/>
      <c r="K242" s="271"/>
      <c r="L242" s="275"/>
      <c r="M242" s="276"/>
      <c r="N242" s="277"/>
      <c r="O242" s="277"/>
      <c r="P242" s="277"/>
      <c r="Q242" s="277"/>
      <c r="R242" s="277"/>
      <c r="S242" s="277"/>
      <c r="T242" s="278"/>
      <c r="AT242" s="279" t="s">
        <v>175</v>
      </c>
      <c r="AU242" s="279" t="s">
        <v>82</v>
      </c>
      <c r="AV242" s="14" t="s">
        <v>80</v>
      </c>
      <c r="AW242" s="14" t="s">
        <v>33</v>
      </c>
      <c r="AX242" s="14" t="s">
        <v>72</v>
      </c>
      <c r="AY242" s="279" t="s">
        <v>139</v>
      </c>
    </row>
    <row r="243" spans="2:51" s="12" customFormat="1" ht="12">
      <c r="B243" s="235"/>
      <c r="C243" s="236"/>
      <c r="D243" s="229" t="s">
        <v>175</v>
      </c>
      <c r="E243" s="237" t="s">
        <v>19</v>
      </c>
      <c r="F243" s="238" t="s">
        <v>648</v>
      </c>
      <c r="G243" s="236"/>
      <c r="H243" s="239">
        <v>140.365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175</v>
      </c>
      <c r="AU243" s="245" t="s">
        <v>82</v>
      </c>
      <c r="AV243" s="12" t="s">
        <v>82</v>
      </c>
      <c r="AW243" s="12" t="s">
        <v>33</v>
      </c>
      <c r="AX243" s="12" t="s">
        <v>72</v>
      </c>
      <c r="AY243" s="245" t="s">
        <v>139</v>
      </c>
    </row>
    <row r="244" spans="2:51" s="12" customFormat="1" ht="12">
      <c r="B244" s="235"/>
      <c r="C244" s="236"/>
      <c r="D244" s="229" t="s">
        <v>175</v>
      </c>
      <c r="E244" s="237" t="s">
        <v>19</v>
      </c>
      <c r="F244" s="238" t="s">
        <v>649</v>
      </c>
      <c r="G244" s="236"/>
      <c r="H244" s="239">
        <v>41.082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175</v>
      </c>
      <c r="AU244" s="245" t="s">
        <v>82</v>
      </c>
      <c r="AV244" s="12" t="s">
        <v>82</v>
      </c>
      <c r="AW244" s="12" t="s">
        <v>33</v>
      </c>
      <c r="AX244" s="12" t="s">
        <v>72</v>
      </c>
      <c r="AY244" s="245" t="s">
        <v>139</v>
      </c>
    </row>
    <row r="245" spans="2:51" s="14" customFormat="1" ht="12">
      <c r="B245" s="270"/>
      <c r="C245" s="271"/>
      <c r="D245" s="229" t="s">
        <v>175</v>
      </c>
      <c r="E245" s="272" t="s">
        <v>19</v>
      </c>
      <c r="F245" s="273" t="s">
        <v>513</v>
      </c>
      <c r="G245" s="271"/>
      <c r="H245" s="272" t="s">
        <v>19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AT245" s="279" t="s">
        <v>175</v>
      </c>
      <c r="AU245" s="279" t="s">
        <v>82</v>
      </c>
      <c r="AV245" s="14" t="s">
        <v>80</v>
      </c>
      <c r="AW245" s="14" t="s">
        <v>33</v>
      </c>
      <c r="AX245" s="14" t="s">
        <v>72</v>
      </c>
      <c r="AY245" s="279" t="s">
        <v>139</v>
      </c>
    </row>
    <row r="246" spans="2:51" s="12" customFormat="1" ht="12">
      <c r="B246" s="235"/>
      <c r="C246" s="236"/>
      <c r="D246" s="229" t="s">
        <v>175</v>
      </c>
      <c r="E246" s="237" t="s">
        <v>19</v>
      </c>
      <c r="F246" s="238" t="s">
        <v>650</v>
      </c>
      <c r="G246" s="236"/>
      <c r="H246" s="239">
        <v>185.301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175</v>
      </c>
      <c r="AU246" s="245" t="s">
        <v>82</v>
      </c>
      <c r="AV246" s="12" t="s">
        <v>82</v>
      </c>
      <c r="AW246" s="12" t="s">
        <v>33</v>
      </c>
      <c r="AX246" s="12" t="s">
        <v>72</v>
      </c>
      <c r="AY246" s="245" t="s">
        <v>139</v>
      </c>
    </row>
    <row r="247" spans="2:51" s="13" customFormat="1" ht="12">
      <c r="B247" s="259"/>
      <c r="C247" s="260"/>
      <c r="D247" s="229" t="s">
        <v>175</v>
      </c>
      <c r="E247" s="261" t="s">
        <v>19</v>
      </c>
      <c r="F247" s="262" t="s">
        <v>287</v>
      </c>
      <c r="G247" s="260"/>
      <c r="H247" s="263">
        <v>455.454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AT247" s="269" t="s">
        <v>175</v>
      </c>
      <c r="AU247" s="269" t="s">
        <v>82</v>
      </c>
      <c r="AV247" s="13" t="s">
        <v>146</v>
      </c>
      <c r="AW247" s="13" t="s">
        <v>33</v>
      </c>
      <c r="AX247" s="13" t="s">
        <v>80</v>
      </c>
      <c r="AY247" s="269" t="s">
        <v>139</v>
      </c>
    </row>
    <row r="248" spans="2:65" s="1" customFormat="1" ht="22.5" customHeight="1">
      <c r="B248" s="39"/>
      <c r="C248" s="217" t="s">
        <v>430</v>
      </c>
      <c r="D248" s="217" t="s">
        <v>142</v>
      </c>
      <c r="E248" s="218" t="s">
        <v>651</v>
      </c>
      <c r="F248" s="219" t="s">
        <v>652</v>
      </c>
      <c r="G248" s="220" t="s">
        <v>273</v>
      </c>
      <c r="H248" s="221">
        <v>455.454</v>
      </c>
      <c r="I248" s="222"/>
      <c r="J248" s="223">
        <f>ROUND(I248*H248,2)</f>
        <v>0</v>
      </c>
      <c r="K248" s="219" t="s">
        <v>198</v>
      </c>
      <c r="L248" s="44"/>
      <c r="M248" s="224" t="s">
        <v>19</v>
      </c>
      <c r="N248" s="225" t="s">
        <v>43</v>
      </c>
      <c r="O248" s="8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AR248" s="18" t="s">
        <v>146</v>
      </c>
      <c r="AT248" s="18" t="s">
        <v>142</v>
      </c>
      <c r="AU248" s="18" t="s">
        <v>82</v>
      </c>
      <c r="AY248" s="18" t="s">
        <v>139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8" t="s">
        <v>80</v>
      </c>
      <c r="BK248" s="228">
        <f>ROUND(I248*H248,2)</f>
        <v>0</v>
      </c>
      <c r="BL248" s="18" t="s">
        <v>146</v>
      </c>
      <c r="BM248" s="18" t="s">
        <v>653</v>
      </c>
    </row>
    <row r="249" spans="2:47" s="1" customFormat="1" ht="12">
      <c r="B249" s="39"/>
      <c r="C249" s="40"/>
      <c r="D249" s="229" t="s">
        <v>148</v>
      </c>
      <c r="E249" s="40"/>
      <c r="F249" s="230" t="s">
        <v>652</v>
      </c>
      <c r="G249" s="40"/>
      <c r="H249" s="40"/>
      <c r="I249" s="143"/>
      <c r="J249" s="40"/>
      <c r="K249" s="40"/>
      <c r="L249" s="44"/>
      <c r="M249" s="231"/>
      <c r="N249" s="80"/>
      <c r="O249" s="80"/>
      <c r="P249" s="80"/>
      <c r="Q249" s="80"/>
      <c r="R249" s="80"/>
      <c r="S249" s="80"/>
      <c r="T249" s="81"/>
      <c r="AT249" s="18" t="s">
        <v>148</v>
      </c>
      <c r="AU249" s="18" t="s">
        <v>82</v>
      </c>
    </row>
    <row r="250" spans="2:65" s="1" customFormat="1" ht="16.5" customHeight="1">
      <c r="B250" s="39"/>
      <c r="C250" s="217" t="s">
        <v>435</v>
      </c>
      <c r="D250" s="217" t="s">
        <v>142</v>
      </c>
      <c r="E250" s="218" t="s">
        <v>654</v>
      </c>
      <c r="F250" s="219" t="s">
        <v>655</v>
      </c>
      <c r="G250" s="220" t="s">
        <v>273</v>
      </c>
      <c r="H250" s="221">
        <v>404.606</v>
      </c>
      <c r="I250" s="222"/>
      <c r="J250" s="223">
        <f>ROUND(I250*H250,2)</f>
        <v>0</v>
      </c>
      <c r="K250" s="219" t="s">
        <v>198</v>
      </c>
      <c r="L250" s="44"/>
      <c r="M250" s="224" t="s">
        <v>19</v>
      </c>
      <c r="N250" s="225" t="s">
        <v>43</v>
      </c>
      <c r="O250" s="80"/>
      <c r="P250" s="226">
        <f>O250*H250</f>
        <v>0</v>
      </c>
      <c r="Q250" s="226">
        <v>0.00658</v>
      </c>
      <c r="R250" s="226">
        <f>Q250*H250</f>
        <v>2.66230748</v>
      </c>
      <c r="S250" s="226">
        <v>0</v>
      </c>
      <c r="T250" s="227">
        <f>S250*H250</f>
        <v>0</v>
      </c>
      <c r="AR250" s="18" t="s">
        <v>146</v>
      </c>
      <c r="AT250" s="18" t="s">
        <v>142</v>
      </c>
      <c r="AU250" s="18" t="s">
        <v>82</v>
      </c>
      <c r="AY250" s="18" t="s">
        <v>139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8" t="s">
        <v>80</v>
      </c>
      <c r="BK250" s="228">
        <f>ROUND(I250*H250,2)</f>
        <v>0</v>
      </c>
      <c r="BL250" s="18" t="s">
        <v>146</v>
      </c>
      <c r="BM250" s="18" t="s">
        <v>656</v>
      </c>
    </row>
    <row r="251" spans="2:47" s="1" customFormat="1" ht="12">
      <c r="B251" s="39"/>
      <c r="C251" s="40"/>
      <c r="D251" s="229" t="s">
        <v>148</v>
      </c>
      <c r="E251" s="40"/>
      <c r="F251" s="230" t="s">
        <v>655</v>
      </c>
      <c r="G251" s="40"/>
      <c r="H251" s="40"/>
      <c r="I251" s="143"/>
      <c r="J251" s="40"/>
      <c r="K251" s="40"/>
      <c r="L251" s="44"/>
      <c r="M251" s="231"/>
      <c r="N251" s="80"/>
      <c r="O251" s="80"/>
      <c r="P251" s="80"/>
      <c r="Q251" s="80"/>
      <c r="R251" s="80"/>
      <c r="S251" s="80"/>
      <c r="T251" s="81"/>
      <c r="AT251" s="18" t="s">
        <v>148</v>
      </c>
      <c r="AU251" s="18" t="s">
        <v>82</v>
      </c>
    </row>
    <row r="252" spans="2:51" s="14" customFormat="1" ht="12">
      <c r="B252" s="270"/>
      <c r="C252" s="271"/>
      <c r="D252" s="229" t="s">
        <v>175</v>
      </c>
      <c r="E252" s="272" t="s">
        <v>19</v>
      </c>
      <c r="F252" s="273" t="s">
        <v>657</v>
      </c>
      <c r="G252" s="271"/>
      <c r="H252" s="272" t="s">
        <v>19</v>
      </c>
      <c r="I252" s="274"/>
      <c r="J252" s="271"/>
      <c r="K252" s="271"/>
      <c r="L252" s="275"/>
      <c r="M252" s="276"/>
      <c r="N252" s="277"/>
      <c r="O252" s="277"/>
      <c r="P252" s="277"/>
      <c r="Q252" s="277"/>
      <c r="R252" s="277"/>
      <c r="S252" s="277"/>
      <c r="T252" s="278"/>
      <c r="AT252" s="279" t="s">
        <v>175</v>
      </c>
      <c r="AU252" s="279" t="s">
        <v>82</v>
      </c>
      <c r="AV252" s="14" t="s">
        <v>80</v>
      </c>
      <c r="AW252" s="14" t="s">
        <v>33</v>
      </c>
      <c r="AX252" s="14" t="s">
        <v>72</v>
      </c>
      <c r="AY252" s="279" t="s">
        <v>139</v>
      </c>
    </row>
    <row r="253" spans="2:51" s="12" customFormat="1" ht="12">
      <c r="B253" s="235"/>
      <c r="C253" s="236"/>
      <c r="D253" s="229" t="s">
        <v>175</v>
      </c>
      <c r="E253" s="237" t="s">
        <v>19</v>
      </c>
      <c r="F253" s="238" t="s">
        <v>658</v>
      </c>
      <c r="G253" s="236"/>
      <c r="H253" s="239">
        <v>19.028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175</v>
      </c>
      <c r="AU253" s="245" t="s">
        <v>82</v>
      </c>
      <c r="AV253" s="12" t="s">
        <v>82</v>
      </c>
      <c r="AW253" s="12" t="s">
        <v>33</v>
      </c>
      <c r="AX253" s="12" t="s">
        <v>72</v>
      </c>
      <c r="AY253" s="245" t="s">
        <v>139</v>
      </c>
    </row>
    <row r="254" spans="2:51" s="12" customFormat="1" ht="12">
      <c r="B254" s="235"/>
      <c r="C254" s="236"/>
      <c r="D254" s="229" t="s">
        <v>175</v>
      </c>
      <c r="E254" s="237" t="s">
        <v>19</v>
      </c>
      <c r="F254" s="238" t="s">
        <v>659</v>
      </c>
      <c r="G254" s="236"/>
      <c r="H254" s="239">
        <v>14.391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AT254" s="245" t="s">
        <v>175</v>
      </c>
      <c r="AU254" s="245" t="s">
        <v>82</v>
      </c>
      <c r="AV254" s="12" t="s">
        <v>82</v>
      </c>
      <c r="AW254" s="12" t="s">
        <v>33</v>
      </c>
      <c r="AX254" s="12" t="s">
        <v>72</v>
      </c>
      <c r="AY254" s="245" t="s">
        <v>139</v>
      </c>
    </row>
    <row r="255" spans="2:51" s="14" customFormat="1" ht="12">
      <c r="B255" s="270"/>
      <c r="C255" s="271"/>
      <c r="D255" s="229" t="s">
        <v>175</v>
      </c>
      <c r="E255" s="272" t="s">
        <v>19</v>
      </c>
      <c r="F255" s="273" t="s">
        <v>660</v>
      </c>
      <c r="G255" s="271"/>
      <c r="H255" s="272" t="s">
        <v>19</v>
      </c>
      <c r="I255" s="274"/>
      <c r="J255" s="271"/>
      <c r="K255" s="271"/>
      <c r="L255" s="275"/>
      <c r="M255" s="276"/>
      <c r="N255" s="277"/>
      <c r="O255" s="277"/>
      <c r="P255" s="277"/>
      <c r="Q255" s="277"/>
      <c r="R255" s="277"/>
      <c r="S255" s="277"/>
      <c r="T255" s="278"/>
      <c r="AT255" s="279" t="s">
        <v>175</v>
      </c>
      <c r="AU255" s="279" t="s">
        <v>82</v>
      </c>
      <c r="AV255" s="14" t="s">
        <v>80</v>
      </c>
      <c r="AW255" s="14" t="s">
        <v>33</v>
      </c>
      <c r="AX255" s="14" t="s">
        <v>72</v>
      </c>
      <c r="AY255" s="279" t="s">
        <v>139</v>
      </c>
    </row>
    <row r="256" spans="2:51" s="12" customFormat="1" ht="12">
      <c r="B256" s="235"/>
      <c r="C256" s="236"/>
      <c r="D256" s="229" t="s">
        <v>175</v>
      </c>
      <c r="E256" s="237" t="s">
        <v>19</v>
      </c>
      <c r="F256" s="238" t="s">
        <v>661</v>
      </c>
      <c r="G256" s="236"/>
      <c r="H256" s="239">
        <v>8.54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175</v>
      </c>
      <c r="AU256" s="245" t="s">
        <v>82</v>
      </c>
      <c r="AV256" s="12" t="s">
        <v>82</v>
      </c>
      <c r="AW256" s="12" t="s">
        <v>33</v>
      </c>
      <c r="AX256" s="12" t="s">
        <v>72</v>
      </c>
      <c r="AY256" s="245" t="s">
        <v>139</v>
      </c>
    </row>
    <row r="257" spans="2:51" s="12" customFormat="1" ht="12">
      <c r="B257" s="235"/>
      <c r="C257" s="236"/>
      <c r="D257" s="229" t="s">
        <v>175</v>
      </c>
      <c r="E257" s="237" t="s">
        <v>19</v>
      </c>
      <c r="F257" s="238" t="s">
        <v>662</v>
      </c>
      <c r="G257" s="236"/>
      <c r="H257" s="239">
        <v>3.179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175</v>
      </c>
      <c r="AU257" s="245" t="s">
        <v>82</v>
      </c>
      <c r="AV257" s="12" t="s">
        <v>82</v>
      </c>
      <c r="AW257" s="12" t="s">
        <v>33</v>
      </c>
      <c r="AX257" s="12" t="s">
        <v>72</v>
      </c>
      <c r="AY257" s="245" t="s">
        <v>139</v>
      </c>
    </row>
    <row r="258" spans="2:51" s="14" customFormat="1" ht="12">
      <c r="B258" s="270"/>
      <c r="C258" s="271"/>
      <c r="D258" s="229" t="s">
        <v>175</v>
      </c>
      <c r="E258" s="272" t="s">
        <v>19</v>
      </c>
      <c r="F258" s="273" t="s">
        <v>633</v>
      </c>
      <c r="G258" s="271"/>
      <c r="H258" s="272" t="s">
        <v>19</v>
      </c>
      <c r="I258" s="274"/>
      <c r="J258" s="271"/>
      <c r="K258" s="271"/>
      <c r="L258" s="275"/>
      <c r="M258" s="276"/>
      <c r="N258" s="277"/>
      <c r="O258" s="277"/>
      <c r="P258" s="277"/>
      <c r="Q258" s="277"/>
      <c r="R258" s="277"/>
      <c r="S258" s="277"/>
      <c r="T258" s="278"/>
      <c r="AT258" s="279" t="s">
        <v>175</v>
      </c>
      <c r="AU258" s="279" t="s">
        <v>82</v>
      </c>
      <c r="AV258" s="14" t="s">
        <v>80</v>
      </c>
      <c r="AW258" s="14" t="s">
        <v>33</v>
      </c>
      <c r="AX258" s="14" t="s">
        <v>72</v>
      </c>
      <c r="AY258" s="279" t="s">
        <v>139</v>
      </c>
    </row>
    <row r="259" spans="2:51" s="12" customFormat="1" ht="12">
      <c r="B259" s="235"/>
      <c r="C259" s="236"/>
      <c r="D259" s="229" t="s">
        <v>175</v>
      </c>
      <c r="E259" s="237" t="s">
        <v>19</v>
      </c>
      <c r="F259" s="238" t="s">
        <v>663</v>
      </c>
      <c r="G259" s="236"/>
      <c r="H259" s="239">
        <v>80.462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175</v>
      </c>
      <c r="AU259" s="245" t="s">
        <v>82</v>
      </c>
      <c r="AV259" s="12" t="s">
        <v>82</v>
      </c>
      <c r="AW259" s="12" t="s">
        <v>33</v>
      </c>
      <c r="AX259" s="12" t="s">
        <v>72</v>
      </c>
      <c r="AY259" s="245" t="s">
        <v>139</v>
      </c>
    </row>
    <row r="260" spans="2:51" s="14" customFormat="1" ht="12">
      <c r="B260" s="270"/>
      <c r="C260" s="271"/>
      <c r="D260" s="229" t="s">
        <v>175</v>
      </c>
      <c r="E260" s="272" t="s">
        <v>19</v>
      </c>
      <c r="F260" s="273" t="s">
        <v>513</v>
      </c>
      <c r="G260" s="271"/>
      <c r="H260" s="272" t="s">
        <v>19</v>
      </c>
      <c r="I260" s="274"/>
      <c r="J260" s="271"/>
      <c r="K260" s="271"/>
      <c r="L260" s="275"/>
      <c r="M260" s="276"/>
      <c r="N260" s="277"/>
      <c r="O260" s="277"/>
      <c r="P260" s="277"/>
      <c r="Q260" s="277"/>
      <c r="R260" s="277"/>
      <c r="S260" s="277"/>
      <c r="T260" s="278"/>
      <c r="AT260" s="279" t="s">
        <v>175</v>
      </c>
      <c r="AU260" s="279" t="s">
        <v>82</v>
      </c>
      <c r="AV260" s="14" t="s">
        <v>80</v>
      </c>
      <c r="AW260" s="14" t="s">
        <v>33</v>
      </c>
      <c r="AX260" s="14" t="s">
        <v>72</v>
      </c>
      <c r="AY260" s="279" t="s">
        <v>139</v>
      </c>
    </row>
    <row r="261" spans="2:51" s="12" customFormat="1" ht="12">
      <c r="B261" s="235"/>
      <c r="C261" s="236"/>
      <c r="D261" s="229" t="s">
        <v>175</v>
      </c>
      <c r="E261" s="237" t="s">
        <v>19</v>
      </c>
      <c r="F261" s="238" t="s">
        <v>664</v>
      </c>
      <c r="G261" s="236"/>
      <c r="H261" s="239">
        <v>279.006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175</v>
      </c>
      <c r="AU261" s="245" t="s">
        <v>82</v>
      </c>
      <c r="AV261" s="12" t="s">
        <v>82</v>
      </c>
      <c r="AW261" s="12" t="s">
        <v>33</v>
      </c>
      <c r="AX261" s="12" t="s">
        <v>72</v>
      </c>
      <c r="AY261" s="245" t="s">
        <v>139</v>
      </c>
    </row>
    <row r="262" spans="2:51" s="13" customFormat="1" ht="12">
      <c r="B262" s="259"/>
      <c r="C262" s="260"/>
      <c r="D262" s="229" t="s">
        <v>175</v>
      </c>
      <c r="E262" s="261" t="s">
        <v>19</v>
      </c>
      <c r="F262" s="262" t="s">
        <v>287</v>
      </c>
      <c r="G262" s="260"/>
      <c r="H262" s="263">
        <v>404.606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AT262" s="269" t="s">
        <v>175</v>
      </c>
      <c r="AU262" s="269" t="s">
        <v>82</v>
      </c>
      <c r="AV262" s="13" t="s">
        <v>146</v>
      </c>
      <c r="AW262" s="13" t="s">
        <v>33</v>
      </c>
      <c r="AX262" s="13" t="s">
        <v>80</v>
      </c>
      <c r="AY262" s="269" t="s">
        <v>139</v>
      </c>
    </row>
    <row r="263" spans="2:65" s="1" customFormat="1" ht="16.5" customHeight="1">
      <c r="B263" s="39"/>
      <c r="C263" s="217" t="s">
        <v>441</v>
      </c>
      <c r="D263" s="217" t="s">
        <v>142</v>
      </c>
      <c r="E263" s="218" t="s">
        <v>665</v>
      </c>
      <c r="F263" s="219" t="s">
        <v>666</v>
      </c>
      <c r="G263" s="220" t="s">
        <v>273</v>
      </c>
      <c r="H263" s="221">
        <v>404.606</v>
      </c>
      <c r="I263" s="222"/>
      <c r="J263" s="223">
        <f>ROUND(I263*H263,2)</f>
        <v>0</v>
      </c>
      <c r="K263" s="219" t="s">
        <v>198</v>
      </c>
      <c r="L263" s="44"/>
      <c r="M263" s="224" t="s">
        <v>19</v>
      </c>
      <c r="N263" s="225" t="s">
        <v>43</v>
      </c>
      <c r="O263" s="80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AR263" s="18" t="s">
        <v>146</v>
      </c>
      <c r="AT263" s="18" t="s">
        <v>142</v>
      </c>
      <c r="AU263" s="18" t="s">
        <v>82</v>
      </c>
      <c r="AY263" s="18" t="s">
        <v>139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8" t="s">
        <v>80</v>
      </c>
      <c r="BK263" s="228">
        <f>ROUND(I263*H263,2)</f>
        <v>0</v>
      </c>
      <c r="BL263" s="18" t="s">
        <v>146</v>
      </c>
      <c r="BM263" s="18" t="s">
        <v>667</v>
      </c>
    </row>
    <row r="264" spans="2:47" s="1" customFormat="1" ht="12">
      <c r="B264" s="39"/>
      <c r="C264" s="40"/>
      <c r="D264" s="229" t="s">
        <v>148</v>
      </c>
      <c r="E264" s="40"/>
      <c r="F264" s="230" t="s">
        <v>666</v>
      </c>
      <c r="G264" s="40"/>
      <c r="H264" s="40"/>
      <c r="I264" s="143"/>
      <c r="J264" s="40"/>
      <c r="K264" s="40"/>
      <c r="L264" s="44"/>
      <c r="M264" s="231"/>
      <c r="N264" s="80"/>
      <c r="O264" s="80"/>
      <c r="P264" s="80"/>
      <c r="Q264" s="80"/>
      <c r="R264" s="80"/>
      <c r="S264" s="80"/>
      <c r="T264" s="81"/>
      <c r="AT264" s="18" t="s">
        <v>148</v>
      </c>
      <c r="AU264" s="18" t="s">
        <v>82</v>
      </c>
    </row>
    <row r="265" spans="2:65" s="1" customFormat="1" ht="16.5" customHeight="1">
      <c r="B265" s="39"/>
      <c r="C265" s="217" t="s">
        <v>7</v>
      </c>
      <c r="D265" s="217" t="s">
        <v>142</v>
      </c>
      <c r="E265" s="218" t="s">
        <v>372</v>
      </c>
      <c r="F265" s="219" t="s">
        <v>593</v>
      </c>
      <c r="G265" s="220" t="s">
        <v>273</v>
      </c>
      <c r="H265" s="221">
        <v>753.2</v>
      </c>
      <c r="I265" s="222"/>
      <c r="J265" s="223">
        <f>ROUND(I265*H265,2)</f>
        <v>0</v>
      </c>
      <c r="K265" s="219" t="s">
        <v>19</v>
      </c>
      <c r="L265" s="44"/>
      <c r="M265" s="224" t="s">
        <v>19</v>
      </c>
      <c r="N265" s="225" t="s">
        <v>43</v>
      </c>
      <c r="O265" s="80"/>
      <c r="P265" s="226">
        <f>O265*H265</f>
        <v>0</v>
      </c>
      <c r="Q265" s="226">
        <v>0.0025</v>
      </c>
      <c r="R265" s="226">
        <f>Q265*H265</f>
        <v>1.8830000000000002</v>
      </c>
      <c r="S265" s="226">
        <v>0</v>
      </c>
      <c r="T265" s="227">
        <f>S265*H265</f>
        <v>0</v>
      </c>
      <c r="AR265" s="18" t="s">
        <v>146</v>
      </c>
      <c r="AT265" s="18" t="s">
        <v>142</v>
      </c>
      <c r="AU265" s="18" t="s">
        <v>82</v>
      </c>
      <c r="AY265" s="18" t="s">
        <v>139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80</v>
      </c>
      <c r="BK265" s="228">
        <f>ROUND(I265*H265,2)</f>
        <v>0</v>
      </c>
      <c r="BL265" s="18" t="s">
        <v>146</v>
      </c>
      <c r="BM265" s="18" t="s">
        <v>668</v>
      </c>
    </row>
    <row r="266" spans="2:47" s="1" customFormat="1" ht="12">
      <c r="B266" s="39"/>
      <c r="C266" s="40"/>
      <c r="D266" s="229" t="s">
        <v>148</v>
      </c>
      <c r="E266" s="40"/>
      <c r="F266" s="230" t="s">
        <v>595</v>
      </c>
      <c r="G266" s="40"/>
      <c r="H266" s="40"/>
      <c r="I266" s="143"/>
      <c r="J266" s="40"/>
      <c r="K266" s="40"/>
      <c r="L266" s="44"/>
      <c r="M266" s="231"/>
      <c r="N266" s="80"/>
      <c r="O266" s="80"/>
      <c r="P266" s="80"/>
      <c r="Q266" s="80"/>
      <c r="R266" s="80"/>
      <c r="S266" s="80"/>
      <c r="T266" s="81"/>
      <c r="AT266" s="18" t="s">
        <v>148</v>
      </c>
      <c r="AU266" s="18" t="s">
        <v>82</v>
      </c>
    </row>
    <row r="267" spans="2:63" s="11" customFormat="1" ht="22.8" customHeight="1">
      <c r="B267" s="201"/>
      <c r="C267" s="202"/>
      <c r="D267" s="203" t="s">
        <v>71</v>
      </c>
      <c r="E267" s="215" t="s">
        <v>452</v>
      </c>
      <c r="F267" s="215" t="s">
        <v>453</v>
      </c>
      <c r="G267" s="202"/>
      <c r="H267" s="202"/>
      <c r="I267" s="205"/>
      <c r="J267" s="216">
        <f>BK267</f>
        <v>0</v>
      </c>
      <c r="K267" s="202"/>
      <c r="L267" s="207"/>
      <c r="M267" s="208"/>
      <c r="N267" s="209"/>
      <c r="O267" s="209"/>
      <c r="P267" s="210">
        <f>SUM(P268:P269)</f>
        <v>0</v>
      </c>
      <c r="Q267" s="209"/>
      <c r="R267" s="210">
        <f>SUM(R268:R269)</f>
        <v>0</v>
      </c>
      <c r="S267" s="209"/>
      <c r="T267" s="211">
        <f>SUM(T268:T269)</f>
        <v>0</v>
      </c>
      <c r="AR267" s="212" t="s">
        <v>80</v>
      </c>
      <c r="AT267" s="213" t="s">
        <v>71</v>
      </c>
      <c r="AU267" s="213" t="s">
        <v>80</v>
      </c>
      <c r="AY267" s="212" t="s">
        <v>139</v>
      </c>
      <c r="BK267" s="214">
        <f>SUM(BK268:BK269)</f>
        <v>0</v>
      </c>
    </row>
    <row r="268" spans="2:65" s="1" customFormat="1" ht="33.75" customHeight="1">
      <c r="B268" s="39"/>
      <c r="C268" s="217" t="s">
        <v>448</v>
      </c>
      <c r="D268" s="217" t="s">
        <v>142</v>
      </c>
      <c r="E268" s="218" t="s">
        <v>669</v>
      </c>
      <c r="F268" s="219" t="s">
        <v>670</v>
      </c>
      <c r="G268" s="220" t="s">
        <v>331</v>
      </c>
      <c r="H268" s="221">
        <v>560.9</v>
      </c>
      <c r="I268" s="222"/>
      <c r="J268" s="223">
        <f>ROUND(I268*H268,2)</f>
        <v>0</v>
      </c>
      <c r="K268" s="219" t="s">
        <v>198</v>
      </c>
      <c r="L268" s="44"/>
      <c r="M268" s="224" t="s">
        <v>19</v>
      </c>
      <c r="N268" s="225" t="s">
        <v>43</v>
      </c>
      <c r="O268" s="80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AR268" s="18" t="s">
        <v>146</v>
      </c>
      <c r="AT268" s="18" t="s">
        <v>142</v>
      </c>
      <c r="AU268" s="18" t="s">
        <v>82</v>
      </c>
      <c r="AY268" s="18" t="s">
        <v>139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8" t="s">
        <v>80</v>
      </c>
      <c r="BK268" s="228">
        <f>ROUND(I268*H268,2)</f>
        <v>0</v>
      </c>
      <c r="BL268" s="18" t="s">
        <v>146</v>
      </c>
      <c r="BM268" s="18" t="s">
        <v>671</v>
      </c>
    </row>
    <row r="269" spans="2:47" s="1" customFormat="1" ht="12">
      <c r="B269" s="39"/>
      <c r="C269" s="40"/>
      <c r="D269" s="229" t="s">
        <v>148</v>
      </c>
      <c r="E269" s="40"/>
      <c r="F269" s="230" t="s">
        <v>670</v>
      </c>
      <c r="G269" s="40"/>
      <c r="H269" s="40"/>
      <c r="I269" s="143"/>
      <c r="J269" s="40"/>
      <c r="K269" s="40"/>
      <c r="L269" s="44"/>
      <c r="M269" s="232"/>
      <c r="N269" s="233"/>
      <c r="O269" s="233"/>
      <c r="P269" s="233"/>
      <c r="Q269" s="233"/>
      <c r="R269" s="233"/>
      <c r="S269" s="233"/>
      <c r="T269" s="234"/>
      <c r="AT269" s="18" t="s">
        <v>148</v>
      </c>
      <c r="AU269" s="18" t="s">
        <v>82</v>
      </c>
    </row>
    <row r="270" spans="2:12" s="1" customFormat="1" ht="6.95" customHeight="1">
      <c r="B270" s="58"/>
      <c r="C270" s="59"/>
      <c r="D270" s="59"/>
      <c r="E270" s="59"/>
      <c r="F270" s="59"/>
      <c r="G270" s="59"/>
      <c r="H270" s="59"/>
      <c r="I270" s="167"/>
      <c r="J270" s="59"/>
      <c r="K270" s="59"/>
      <c r="L270" s="44"/>
    </row>
  </sheetData>
  <sheetProtection password="CC35" sheet="1" objects="1" scenarios="1" formatColumns="0" formatRows="0" autoFilter="0"/>
  <autoFilter ref="C90:K2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ht="12" customHeight="1">
      <c r="B8" s="21"/>
      <c r="D8" s="141" t="s">
        <v>115</v>
      </c>
      <c r="L8" s="21"/>
    </row>
    <row r="9" spans="2:12" s="1" customFormat="1" ht="16.5" customHeight="1">
      <c r="B9" s="44"/>
      <c r="E9" s="142" t="s">
        <v>264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265</v>
      </c>
      <c r="I10" s="143"/>
      <c r="L10" s="44"/>
    </row>
    <row r="11" spans="2:12" s="1" customFormat="1" ht="36.95" customHeight="1">
      <c r="B11" s="44"/>
      <c r="E11" s="144" t="s">
        <v>672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117</v>
      </c>
      <c r="I14" s="145" t="s">
        <v>23</v>
      </c>
      <c r="J14" s="146" t="str">
        <f>'Rekapitulace stavby'!AN8</f>
        <v>20. 12. 2018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5" t="s">
        <v>28</v>
      </c>
      <c r="J17" s="18" t="s">
        <v>19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34</v>
      </c>
      <c r="I25" s="145" t="s">
        <v>26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28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6.5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ROUND(J87,2)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ROUND((SUM(BE87:BE99)),2)</f>
        <v>0</v>
      </c>
      <c r="I35" s="156">
        <v>0.21</v>
      </c>
      <c r="J35" s="155">
        <f>ROUND(((SUM(BE87:BE99))*I35),2)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ROUND((SUM(BF87:BF99)),2)</f>
        <v>0</v>
      </c>
      <c r="I36" s="156">
        <v>0.15</v>
      </c>
      <c r="J36" s="155">
        <f>ROUND(((SUM(BF87:BF99))*I36),2)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ROUND((SUM(BG87:BG99)),2)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ROUND((SUM(BH87:BH99)),2)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ROUND((SUM(BI87:BI99)),2)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118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REVITALIZACE SOFIJSKÉHO NÁMĚSTÍ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115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264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265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SO.01D - MOBILIÁŘ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PRHA 12 - MOSDŘANY</v>
      </c>
      <c r="G56" s="40"/>
      <c r="H56" s="40"/>
      <c r="I56" s="145" t="s">
        <v>23</v>
      </c>
      <c r="J56" s="68" t="str">
        <f>IF(J14="","",J14)</f>
        <v>20. 12. 2018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8.55" customHeight="1">
      <c r="B58" s="39"/>
      <c r="C58" s="33" t="s">
        <v>25</v>
      </c>
      <c r="D58" s="40"/>
      <c r="E58" s="40"/>
      <c r="F58" s="28" t="str">
        <f>E17</f>
        <v>MĚSTSKÁ ČÁST PRAHA 12,PÍSKOVÁ 830/25,14300 PRAHA 4</v>
      </c>
      <c r="G58" s="40"/>
      <c r="H58" s="40"/>
      <c r="I58" s="145" t="s">
        <v>31</v>
      </c>
      <c r="J58" s="37" t="str">
        <f>E23</f>
        <v>ARCHITEKTURA S.R.O., VIKOVA 1142/15, PRAHA 4- KRČ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34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119</v>
      </c>
      <c r="D61" s="173"/>
      <c r="E61" s="173"/>
      <c r="F61" s="173"/>
      <c r="G61" s="173"/>
      <c r="H61" s="173"/>
      <c r="I61" s="174"/>
      <c r="J61" s="175" t="s">
        <v>120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J87</f>
        <v>0</v>
      </c>
      <c r="K63" s="40"/>
      <c r="L63" s="44"/>
      <c r="AU63" s="18" t="s">
        <v>121</v>
      </c>
    </row>
    <row r="64" spans="2:12" s="8" customFormat="1" ht="24.95" customHeight="1">
      <c r="B64" s="177"/>
      <c r="C64" s="178"/>
      <c r="D64" s="179" t="s">
        <v>122</v>
      </c>
      <c r="E64" s="180"/>
      <c r="F64" s="180"/>
      <c r="G64" s="180"/>
      <c r="H64" s="180"/>
      <c r="I64" s="181"/>
      <c r="J64" s="182">
        <f>J88</f>
        <v>0</v>
      </c>
      <c r="K64" s="178"/>
      <c r="L64" s="183"/>
    </row>
    <row r="65" spans="2:12" s="9" customFormat="1" ht="19.9" customHeight="1">
      <c r="B65" s="184"/>
      <c r="C65" s="122"/>
      <c r="D65" s="185" t="s">
        <v>268</v>
      </c>
      <c r="E65" s="186"/>
      <c r="F65" s="186"/>
      <c r="G65" s="186"/>
      <c r="H65" s="186"/>
      <c r="I65" s="187"/>
      <c r="J65" s="188">
        <f>J89</f>
        <v>0</v>
      </c>
      <c r="K65" s="122"/>
      <c r="L65" s="189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3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7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0"/>
      <c r="J71" s="61"/>
      <c r="K71" s="61"/>
      <c r="L71" s="44"/>
    </row>
    <row r="72" spans="2:12" s="1" customFormat="1" ht="24.95" customHeight="1">
      <c r="B72" s="39"/>
      <c r="C72" s="24" t="s">
        <v>124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6.5" customHeight="1">
      <c r="B75" s="39"/>
      <c r="C75" s="40"/>
      <c r="D75" s="40"/>
      <c r="E75" s="171" t="str">
        <f>E7</f>
        <v>REVITALIZACE SOFIJSKÉHO NÁMĚSTÍ</v>
      </c>
      <c r="F75" s="33"/>
      <c r="G75" s="33"/>
      <c r="H75" s="33"/>
      <c r="I75" s="143"/>
      <c r="J75" s="40"/>
      <c r="K75" s="40"/>
      <c r="L75" s="44"/>
    </row>
    <row r="76" spans="2:12" ht="12" customHeight="1">
      <c r="B76" s="22"/>
      <c r="C76" s="33" t="s">
        <v>115</v>
      </c>
      <c r="D76" s="23"/>
      <c r="E76" s="23"/>
      <c r="F76" s="23"/>
      <c r="G76" s="23"/>
      <c r="H76" s="23"/>
      <c r="I76" s="136"/>
      <c r="J76" s="23"/>
      <c r="K76" s="23"/>
      <c r="L76" s="21"/>
    </row>
    <row r="77" spans="2:12" s="1" customFormat="1" ht="16.5" customHeight="1">
      <c r="B77" s="39"/>
      <c r="C77" s="40"/>
      <c r="D77" s="40"/>
      <c r="E77" s="171" t="s">
        <v>264</v>
      </c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265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E11</f>
        <v>SO.01D - MOBILIÁŘ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F14</f>
        <v>PRHA 12 - MOSDŘANY</v>
      </c>
      <c r="G81" s="40"/>
      <c r="H81" s="40"/>
      <c r="I81" s="145" t="s">
        <v>23</v>
      </c>
      <c r="J81" s="68" t="str">
        <f>IF(J14="","",J14)</f>
        <v>20. 12. 2018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38.55" customHeight="1">
      <c r="B83" s="39"/>
      <c r="C83" s="33" t="s">
        <v>25</v>
      </c>
      <c r="D83" s="40"/>
      <c r="E83" s="40"/>
      <c r="F83" s="28" t="str">
        <f>E17</f>
        <v>MĚSTSKÁ ČÁST PRAHA 12,PÍSKOVÁ 830/25,14300 PRAHA 4</v>
      </c>
      <c r="G83" s="40"/>
      <c r="H83" s="40"/>
      <c r="I83" s="145" t="s">
        <v>31</v>
      </c>
      <c r="J83" s="37" t="str">
        <f>E23</f>
        <v>ARCHITEKTURA S.R.O., VIKOVA 1142/15, PRAHA 4- KRČ</v>
      </c>
      <c r="K83" s="40"/>
      <c r="L83" s="44"/>
    </row>
    <row r="84" spans="2:12" s="1" customFormat="1" ht="13.65" customHeight="1">
      <c r="B84" s="39"/>
      <c r="C84" s="33" t="s">
        <v>29</v>
      </c>
      <c r="D84" s="40"/>
      <c r="E84" s="40"/>
      <c r="F84" s="28" t="str">
        <f>IF(E20="","",E20)</f>
        <v>Vyplň údaj</v>
      </c>
      <c r="G84" s="40"/>
      <c r="H84" s="40"/>
      <c r="I84" s="145" t="s">
        <v>34</v>
      </c>
      <c r="J84" s="37" t="str">
        <f>E26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10" customFormat="1" ht="29.25" customHeight="1">
      <c r="B86" s="190"/>
      <c r="C86" s="191" t="s">
        <v>125</v>
      </c>
      <c r="D86" s="192" t="s">
        <v>57</v>
      </c>
      <c r="E86" s="192" t="s">
        <v>53</v>
      </c>
      <c r="F86" s="192" t="s">
        <v>54</v>
      </c>
      <c r="G86" s="192" t="s">
        <v>126</v>
      </c>
      <c r="H86" s="192" t="s">
        <v>127</v>
      </c>
      <c r="I86" s="193" t="s">
        <v>128</v>
      </c>
      <c r="J86" s="194" t="s">
        <v>120</v>
      </c>
      <c r="K86" s="195" t="s">
        <v>129</v>
      </c>
      <c r="L86" s="196"/>
      <c r="M86" s="88" t="s">
        <v>19</v>
      </c>
      <c r="N86" s="89" t="s">
        <v>42</v>
      </c>
      <c r="O86" s="89" t="s">
        <v>130</v>
      </c>
      <c r="P86" s="89" t="s">
        <v>131</v>
      </c>
      <c r="Q86" s="89" t="s">
        <v>132</v>
      </c>
      <c r="R86" s="89" t="s">
        <v>133</v>
      </c>
      <c r="S86" s="89" t="s">
        <v>134</v>
      </c>
      <c r="T86" s="90" t="s">
        <v>135</v>
      </c>
    </row>
    <row r="87" spans="2:63" s="1" customFormat="1" ht="22.8" customHeight="1">
      <c r="B87" s="39"/>
      <c r="C87" s="95" t="s">
        <v>136</v>
      </c>
      <c r="D87" s="40"/>
      <c r="E87" s="40"/>
      <c r="F87" s="40"/>
      <c r="G87" s="40"/>
      <c r="H87" s="40"/>
      <c r="I87" s="143"/>
      <c r="J87" s="197">
        <f>BK87</f>
        <v>0</v>
      </c>
      <c r="K87" s="40"/>
      <c r="L87" s="44"/>
      <c r="M87" s="91"/>
      <c r="N87" s="92"/>
      <c r="O87" s="92"/>
      <c r="P87" s="198">
        <f>P88</f>
        <v>0</v>
      </c>
      <c r="Q87" s="92"/>
      <c r="R87" s="198">
        <f>R88</f>
        <v>0</v>
      </c>
      <c r="S87" s="92"/>
      <c r="T87" s="199">
        <f>T88</f>
        <v>0</v>
      </c>
      <c r="AT87" s="18" t="s">
        <v>71</v>
      </c>
      <c r="AU87" s="18" t="s">
        <v>121</v>
      </c>
      <c r="BK87" s="200">
        <f>BK88</f>
        <v>0</v>
      </c>
    </row>
    <row r="88" spans="2:63" s="11" customFormat="1" ht="25.9" customHeight="1">
      <c r="B88" s="201"/>
      <c r="C88" s="202"/>
      <c r="D88" s="203" t="s">
        <v>71</v>
      </c>
      <c r="E88" s="204" t="s">
        <v>137</v>
      </c>
      <c r="F88" s="204" t="s">
        <v>138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</f>
        <v>0</v>
      </c>
      <c r="Q88" s="209"/>
      <c r="R88" s="210">
        <f>R89</f>
        <v>0</v>
      </c>
      <c r="S88" s="209"/>
      <c r="T88" s="211">
        <f>T89</f>
        <v>0</v>
      </c>
      <c r="AR88" s="212" t="s">
        <v>80</v>
      </c>
      <c r="AT88" s="213" t="s">
        <v>71</v>
      </c>
      <c r="AU88" s="213" t="s">
        <v>72</v>
      </c>
      <c r="AY88" s="212" t="s">
        <v>139</v>
      </c>
      <c r="BK88" s="214">
        <f>BK89</f>
        <v>0</v>
      </c>
    </row>
    <row r="89" spans="2:63" s="11" customFormat="1" ht="22.8" customHeight="1">
      <c r="B89" s="201"/>
      <c r="C89" s="202"/>
      <c r="D89" s="203" t="s">
        <v>71</v>
      </c>
      <c r="E89" s="215" t="s">
        <v>226</v>
      </c>
      <c r="F89" s="215" t="s">
        <v>295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SUM(P90:P99)</f>
        <v>0</v>
      </c>
      <c r="Q89" s="209"/>
      <c r="R89" s="210">
        <f>SUM(R90:R99)</f>
        <v>0</v>
      </c>
      <c r="S89" s="209"/>
      <c r="T89" s="211">
        <f>SUM(T90:T99)</f>
        <v>0</v>
      </c>
      <c r="AR89" s="212" t="s">
        <v>80</v>
      </c>
      <c r="AT89" s="213" t="s">
        <v>71</v>
      </c>
      <c r="AU89" s="213" t="s">
        <v>80</v>
      </c>
      <c r="AY89" s="212" t="s">
        <v>139</v>
      </c>
      <c r="BK89" s="214">
        <f>SUM(BK90:BK99)</f>
        <v>0</v>
      </c>
    </row>
    <row r="90" spans="2:65" s="1" customFormat="1" ht="16.5" customHeight="1">
      <c r="B90" s="39"/>
      <c r="C90" s="217" t="s">
        <v>80</v>
      </c>
      <c r="D90" s="217" t="s">
        <v>142</v>
      </c>
      <c r="E90" s="218" t="s">
        <v>673</v>
      </c>
      <c r="F90" s="219" t="s">
        <v>674</v>
      </c>
      <c r="G90" s="220" t="s">
        <v>220</v>
      </c>
      <c r="H90" s="221">
        <v>41</v>
      </c>
      <c r="I90" s="222"/>
      <c r="J90" s="223">
        <f>ROUND(I90*H90,2)</f>
        <v>0</v>
      </c>
      <c r="K90" s="219" t="s">
        <v>19</v>
      </c>
      <c r="L90" s="44"/>
      <c r="M90" s="224" t="s">
        <v>19</v>
      </c>
      <c r="N90" s="225" t="s">
        <v>43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146</v>
      </c>
      <c r="AT90" s="18" t="s">
        <v>142</v>
      </c>
      <c r="AU90" s="18" t="s">
        <v>82</v>
      </c>
      <c r="AY90" s="18" t="s">
        <v>139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80</v>
      </c>
      <c r="BK90" s="228">
        <f>ROUND(I90*H90,2)</f>
        <v>0</v>
      </c>
      <c r="BL90" s="18" t="s">
        <v>146</v>
      </c>
      <c r="BM90" s="18" t="s">
        <v>675</v>
      </c>
    </row>
    <row r="91" spans="2:47" s="1" customFormat="1" ht="12">
      <c r="B91" s="39"/>
      <c r="C91" s="40"/>
      <c r="D91" s="229" t="s">
        <v>148</v>
      </c>
      <c r="E91" s="40"/>
      <c r="F91" s="230" t="s">
        <v>674</v>
      </c>
      <c r="G91" s="40"/>
      <c r="H91" s="40"/>
      <c r="I91" s="143"/>
      <c r="J91" s="40"/>
      <c r="K91" s="40"/>
      <c r="L91" s="44"/>
      <c r="M91" s="231"/>
      <c r="N91" s="80"/>
      <c r="O91" s="80"/>
      <c r="P91" s="80"/>
      <c r="Q91" s="80"/>
      <c r="R91" s="80"/>
      <c r="S91" s="80"/>
      <c r="T91" s="81"/>
      <c r="AT91" s="18" t="s">
        <v>148</v>
      </c>
      <c r="AU91" s="18" t="s">
        <v>82</v>
      </c>
    </row>
    <row r="92" spans="2:65" s="1" customFormat="1" ht="16.5" customHeight="1">
      <c r="B92" s="39"/>
      <c r="C92" s="217" t="s">
        <v>82</v>
      </c>
      <c r="D92" s="217" t="s">
        <v>142</v>
      </c>
      <c r="E92" s="218" t="s">
        <v>676</v>
      </c>
      <c r="F92" s="219" t="s">
        <v>677</v>
      </c>
      <c r="G92" s="220" t="s">
        <v>220</v>
      </c>
      <c r="H92" s="221">
        <v>17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43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146</v>
      </c>
      <c r="AT92" s="18" t="s">
        <v>142</v>
      </c>
      <c r="AU92" s="18" t="s">
        <v>82</v>
      </c>
      <c r="AY92" s="18" t="s">
        <v>139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80</v>
      </c>
      <c r="BK92" s="228">
        <f>ROUND(I92*H92,2)</f>
        <v>0</v>
      </c>
      <c r="BL92" s="18" t="s">
        <v>146</v>
      </c>
      <c r="BM92" s="18" t="s">
        <v>678</v>
      </c>
    </row>
    <row r="93" spans="2:47" s="1" customFormat="1" ht="12">
      <c r="B93" s="39"/>
      <c r="C93" s="40"/>
      <c r="D93" s="229" t="s">
        <v>148</v>
      </c>
      <c r="E93" s="40"/>
      <c r="F93" s="230" t="s">
        <v>677</v>
      </c>
      <c r="G93" s="40"/>
      <c r="H93" s="40"/>
      <c r="I93" s="143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148</v>
      </c>
      <c r="AU93" s="18" t="s">
        <v>82</v>
      </c>
    </row>
    <row r="94" spans="2:65" s="1" customFormat="1" ht="16.5" customHeight="1">
      <c r="B94" s="39"/>
      <c r="C94" s="217" t="s">
        <v>152</v>
      </c>
      <c r="D94" s="217" t="s">
        <v>142</v>
      </c>
      <c r="E94" s="218" t="s">
        <v>679</v>
      </c>
      <c r="F94" s="219" t="s">
        <v>680</v>
      </c>
      <c r="G94" s="220" t="s">
        <v>220</v>
      </c>
      <c r="H94" s="221">
        <v>6</v>
      </c>
      <c r="I94" s="222"/>
      <c r="J94" s="223">
        <f>ROUND(I94*H94,2)</f>
        <v>0</v>
      </c>
      <c r="K94" s="219" t="s">
        <v>19</v>
      </c>
      <c r="L94" s="44"/>
      <c r="M94" s="224" t="s">
        <v>19</v>
      </c>
      <c r="N94" s="225" t="s">
        <v>43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146</v>
      </c>
      <c r="AT94" s="18" t="s">
        <v>142</v>
      </c>
      <c r="AU94" s="18" t="s">
        <v>82</v>
      </c>
      <c r="AY94" s="18" t="s">
        <v>139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80</v>
      </c>
      <c r="BK94" s="228">
        <f>ROUND(I94*H94,2)</f>
        <v>0</v>
      </c>
      <c r="BL94" s="18" t="s">
        <v>146</v>
      </c>
      <c r="BM94" s="18" t="s">
        <v>681</v>
      </c>
    </row>
    <row r="95" spans="2:47" s="1" customFormat="1" ht="12">
      <c r="B95" s="39"/>
      <c r="C95" s="40"/>
      <c r="D95" s="229" t="s">
        <v>148</v>
      </c>
      <c r="E95" s="40"/>
      <c r="F95" s="230" t="s">
        <v>680</v>
      </c>
      <c r="G95" s="40"/>
      <c r="H95" s="40"/>
      <c r="I95" s="143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148</v>
      </c>
      <c r="AU95" s="18" t="s">
        <v>82</v>
      </c>
    </row>
    <row r="96" spans="2:51" s="12" customFormat="1" ht="12">
      <c r="B96" s="235"/>
      <c r="C96" s="236"/>
      <c r="D96" s="229" t="s">
        <v>175</v>
      </c>
      <c r="E96" s="237" t="s">
        <v>19</v>
      </c>
      <c r="F96" s="238" t="s">
        <v>682</v>
      </c>
      <c r="G96" s="236"/>
      <c r="H96" s="239">
        <v>6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175</v>
      </c>
      <c r="AU96" s="245" t="s">
        <v>82</v>
      </c>
      <c r="AV96" s="12" t="s">
        <v>82</v>
      </c>
      <c r="AW96" s="12" t="s">
        <v>33</v>
      </c>
      <c r="AX96" s="12" t="s">
        <v>80</v>
      </c>
      <c r="AY96" s="245" t="s">
        <v>139</v>
      </c>
    </row>
    <row r="97" spans="2:65" s="1" customFormat="1" ht="16.5" customHeight="1">
      <c r="B97" s="39"/>
      <c r="C97" s="217" t="s">
        <v>146</v>
      </c>
      <c r="D97" s="217" t="s">
        <v>142</v>
      </c>
      <c r="E97" s="218" t="s">
        <v>683</v>
      </c>
      <c r="F97" s="219" t="s">
        <v>684</v>
      </c>
      <c r="G97" s="220" t="s">
        <v>220</v>
      </c>
      <c r="H97" s="221">
        <v>7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43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146</v>
      </c>
      <c r="AT97" s="18" t="s">
        <v>142</v>
      </c>
      <c r="AU97" s="18" t="s">
        <v>82</v>
      </c>
      <c r="AY97" s="18" t="s">
        <v>139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80</v>
      </c>
      <c r="BK97" s="228">
        <f>ROUND(I97*H97,2)</f>
        <v>0</v>
      </c>
      <c r="BL97" s="18" t="s">
        <v>146</v>
      </c>
      <c r="BM97" s="18" t="s">
        <v>685</v>
      </c>
    </row>
    <row r="98" spans="2:47" s="1" customFormat="1" ht="12">
      <c r="B98" s="39"/>
      <c r="C98" s="40"/>
      <c r="D98" s="229" t="s">
        <v>148</v>
      </c>
      <c r="E98" s="40"/>
      <c r="F98" s="230" t="s">
        <v>684</v>
      </c>
      <c r="G98" s="40"/>
      <c r="H98" s="40"/>
      <c r="I98" s="143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148</v>
      </c>
      <c r="AU98" s="18" t="s">
        <v>82</v>
      </c>
    </row>
    <row r="99" spans="2:51" s="12" customFormat="1" ht="12">
      <c r="B99" s="235"/>
      <c r="C99" s="236"/>
      <c r="D99" s="229" t="s">
        <v>175</v>
      </c>
      <c r="E99" s="237" t="s">
        <v>19</v>
      </c>
      <c r="F99" s="238" t="s">
        <v>686</v>
      </c>
      <c r="G99" s="236"/>
      <c r="H99" s="239">
        <v>7</v>
      </c>
      <c r="I99" s="240"/>
      <c r="J99" s="236"/>
      <c r="K99" s="236"/>
      <c r="L99" s="241"/>
      <c r="M99" s="246"/>
      <c r="N99" s="247"/>
      <c r="O99" s="247"/>
      <c r="P99" s="247"/>
      <c r="Q99" s="247"/>
      <c r="R99" s="247"/>
      <c r="S99" s="247"/>
      <c r="T99" s="248"/>
      <c r="AT99" s="245" t="s">
        <v>175</v>
      </c>
      <c r="AU99" s="245" t="s">
        <v>82</v>
      </c>
      <c r="AV99" s="12" t="s">
        <v>82</v>
      </c>
      <c r="AW99" s="12" t="s">
        <v>33</v>
      </c>
      <c r="AX99" s="12" t="s">
        <v>80</v>
      </c>
      <c r="AY99" s="245" t="s">
        <v>139</v>
      </c>
    </row>
    <row r="100" spans="2:12" s="1" customFormat="1" ht="6.95" customHeight="1">
      <c r="B100" s="58"/>
      <c r="C100" s="59"/>
      <c r="D100" s="59"/>
      <c r="E100" s="59"/>
      <c r="F100" s="59"/>
      <c r="G100" s="59"/>
      <c r="H100" s="59"/>
      <c r="I100" s="167"/>
      <c r="J100" s="59"/>
      <c r="K100" s="59"/>
      <c r="L100" s="44"/>
    </row>
  </sheetData>
  <sheetProtection password="CC35" sheet="1" objects="1" scenarios="1" formatColumns="0" formatRows="0" autoFilter="0"/>
  <autoFilter ref="C86:K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82</v>
      </c>
    </row>
    <row r="4" spans="2:46" ht="24.95" customHeight="1">
      <c r="B4" s="21"/>
      <c r="D4" s="140" t="s">
        <v>114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REVITALIZACE SOFIJSKÉHO NÁMĚSTÍ</v>
      </c>
      <c r="F7" s="141"/>
      <c r="G7" s="141"/>
      <c r="H7" s="141"/>
      <c r="L7" s="21"/>
    </row>
    <row r="8" spans="2:12" ht="12" customHeight="1">
      <c r="B8" s="21"/>
      <c r="D8" s="141" t="s">
        <v>115</v>
      </c>
      <c r="L8" s="21"/>
    </row>
    <row r="9" spans="2:12" s="1" customFormat="1" ht="16.5" customHeight="1">
      <c r="B9" s="44"/>
      <c r="E9" s="142" t="s">
        <v>264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265</v>
      </c>
      <c r="I10" s="143"/>
      <c r="L10" s="44"/>
    </row>
    <row r="11" spans="2:12" s="1" customFormat="1" ht="36.95" customHeight="1">
      <c r="B11" s="44"/>
      <c r="E11" s="144" t="s">
        <v>687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117</v>
      </c>
      <c r="I14" s="145" t="s">
        <v>23</v>
      </c>
      <c r="J14" s="146" t="str">
        <f>'Rekapitulace stavby'!AN8</f>
        <v>20. 12. 2018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">
        <v>19</v>
      </c>
      <c r="L16" s="44"/>
    </row>
    <row r="17" spans="2:12" s="1" customFormat="1" ht="18" customHeight="1">
      <c r="B17" s="44"/>
      <c r="E17" s="18" t="s">
        <v>27</v>
      </c>
      <c r="I17" s="145" t="s">
        <v>28</v>
      </c>
      <c r="J17" s="18" t="s">
        <v>19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19</v>
      </c>
      <c r="L22" s="44"/>
    </row>
    <row r="23" spans="2:12" s="1" customFormat="1" ht="18" customHeight="1">
      <c r="B23" s="44"/>
      <c r="E23" s="18" t="s">
        <v>32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34</v>
      </c>
      <c r="I25" s="145" t="s">
        <v>26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28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6.5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ROUND(J99,2)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ROUND((SUM(BE99:BE246)),2)</f>
        <v>0</v>
      </c>
      <c r="I35" s="156">
        <v>0.21</v>
      </c>
      <c r="J35" s="155">
        <f>ROUND(((SUM(BE99:BE246))*I35),2)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ROUND((SUM(BF99:BF246)),2)</f>
        <v>0</v>
      </c>
      <c r="I36" s="156">
        <v>0.15</v>
      </c>
      <c r="J36" s="155">
        <f>ROUND(((SUM(BF99:BF246))*I36),2)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ROUND((SUM(BG99:BG246)),2)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ROUND((SUM(BH99:BH246)),2)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ROUND((SUM(BI99:BI246)),2)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118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REVITALIZACE SOFIJSKÉHO NÁMĚSTÍ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115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264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265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SO.01E - VODNÍ PRVEK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PRHA 12 - MOSDŘANY</v>
      </c>
      <c r="G56" s="40"/>
      <c r="H56" s="40"/>
      <c r="I56" s="145" t="s">
        <v>23</v>
      </c>
      <c r="J56" s="68" t="str">
        <f>IF(J14="","",J14)</f>
        <v>20. 12. 2018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8.55" customHeight="1">
      <c r="B58" s="39"/>
      <c r="C58" s="33" t="s">
        <v>25</v>
      </c>
      <c r="D58" s="40"/>
      <c r="E58" s="40"/>
      <c r="F58" s="28" t="str">
        <f>E17</f>
        <v>MĚSTSKÁ ČÁST PRAHA 12,PÍSKOVÁ 830/25,14300 PRAHA 4</v>
      </c>
      <c r="G58" s="40"/>
      <c r="H58" s="40"/>
      <c r="I58" s="145" t="s">
        <v>31</v>
      </c>
      <c r="J58" s="37" t="str">
        <f>E23</f>
        <v>ARCHITEKTURA S.R.O., VIKOVA 1142/15, PRAHA 4- KRČ</v>
      </c>
      <c r="K58" s="40"/>
      <c r="L58" s="44"/>
    </row>
    <row r="59" spans="2:12" s="1" customFormat="1" ht="13.6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34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119</v>
      </c>
      <c r="D61" s="173"/>
      <c r="E61" s="173"/>
      <c r="F61" s="173"/>
      <c r="G61" s="173"/>
      <c r="H61" s="173"/>
      <c r="I61" s="174"/>
      <c r="J61" s="175" t="s">
        <v>120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J99</f>
        <v>0</v>
      </c>
      <c r="K63" s="40"/>
      <c r="L63" s="44"/>
      <c r="AU63" s="18" t="s">
        <v>121</v>
      </c>
    </row>
    <row r="64" spans="2:12" s="8" customFormat="1" ht="24.95" customHeight="1">
      <c r="B64" s="177"/>
      <c r="C64" s="178"/>
      <c r="D64" s="179" t="s">
        <v>122</v>
      </c>
      <c r="E64" s="180"/>
      <c r="F64" s="180"/>
      <c r="G64" s="180"/>
      <c r="H64" s="180"/>
      <c r="I64" s="181"/>
      <c r="J64" s="182">
        <f>J100</f>
        <v>0</v>
      </c>
      <c r="K64" s="178"/>
      <c r="L64" s="183"/>
    </row>
    <row r="65" spans="2:12" s="9" customFormat="1" ht="19.9" customHeight="1">
      <c r="B65" s="184"/>
      <c r="C65" s="122"/>
      <c r="D65" s="185" t="s">
        <v>267</v>
      </c>
      <c r="E65" s="186"/>
      <c r="F65" s="186"/>
      <c r="G65" s="186"/>
      <c r="H65" s="186"/>
      <c r="I65" s="187"/>
      <c r="J65" s="188">
        <f>J101</f>
        <v>0</v>
      </c>
      <c r="K65" s="122"/>
      <c r="L65" s="189"/>
    </row>
    <row r="66" spans="2:12" s="9" customFormat="1" ht="19.9" customHeight="1">
      <c r="B66" s="184"/>
      <c r="C66" s="122"/>
      <c r="D66" s="185" t="s">
        <v>344</v>
      </c>
      <c r="E66" s="186"/>
      <c r="F66" s="186"/>
      <c r="G66" s="186"/>
      <c r="H66" s="186"/>
      <c r="I66" s="187"/>
      <c r="J66" s="188">
        <f>J137</f>
        <v>0</v>
      </c>
      <c r="K66" s="122"/>
      <c r="L66" s="189"/>
    </row>
    <row r="67" spans="2:12" s="9" customFormat="1" ht="19.9" customHeight="1">
      <c r="B67" s="184"/>
      <c r="C67" s="122"/>
      <c r="D67" s="185" t="s">
        <v>502</v>
      </c>
      <c r="E67" s="186"/>
      <c r="F67" s="186"/>
      <c r="G67" s="186"/>
      <c r="H67" s="186"/>
      <c r="I67" s="187"/>
      <c r="J67" s="188">
        <f>J145</f>
        <v>0</v>
      </c>
      <c r="K67" s="122"/>
      <c r="L67" s="189"/>
    </row>
    <row r="68" spans="2:12" s="9" customFormat="1" ht="19.9" customHeight="1">
      <c r="B68" s="184"/>
      <c r="C68" s="122"/>
      <c r="D68" s="185" t="s">
        <v>503</v>
      </c>
      <c r="E68" s="186"/>
      <c r="F68" s="186"/>
      <c r="G68" s="186"/>
      <c r="H68" s="186"/>
      <c r="I68" s="187"/>
      <c r="J68" s="188">
        <f>J162</f>
        <v>0</v>
      </c>
      <c r="K68" s="122"/>
      <c r="L68" s="189"/>
    </row>
    <row r="69" spans="2:12" s="9" customFormat="1" ht="19.9" customHeight="1">
      <c r="B69" s="184"/>
      <c r="C69" s="122"/>
      <c r="D69" s="185" t="s">
        <v>123</v>
      </c>
      <c r="E69" s="186"/>
      <c r="F69" s="186"/>
      <c r="G69" s="186"/>
      <c r="H69" s="186"/>
      <c r="I69" s="187"/>
      <c r="J69" s="188">
        <f>J168</f>
        <v>0</v>
      </c>
      <c r="K69" s="122"/>
      <c r="L69" s="189"/>
    </row>
    <row r="70" spans="2:12" s="9" customFormat="1" ht="19.9" customHeight="1">
      <c r="B70" s="184"/>
      <c r="C70" s="122"/>
      <c r="D70" s="185" t="s">
        <v>347</v>
      </c>
      <c r="E70" s="186"/>
      <c r="F70" s="186"/>
      <c r="G70" s="186"/>
      <c r="H70" s="186"/>
      <c r="I70" s="187"/>
      <c r="J70" s="188">
        <f>J193</f>
        <v>0</v>
      </c>
      <c r="K70" s="122"/>
      <c r="L70" s="189"/>
    </row>
    <row r="71" spans="2:12" s="8" customFormat="1" ht="24.95" customHeight="1">
      <c r="B71" s="177"/>
      <c r="C71" s="178"/>
      <c r="D71" s="179" t="s">
        <v>349</v>
      </c>
      <c r="E71" s="180"/>
      <c r="F71" s="180"/>
      <c r="G71" s="180"/>
      <c r="H71" s="180"/>
      <c r="I71" s="181"/>
      <c r="J71" s="182">
        <f>J196</f>
        <v>0</v>
      </c>
      <c r="K71" s="178"/>
      <c r="L71" s="183"/>
    </row>
    <row r="72" spans="2:12" s="9" customFormat="1" ht="19.9" customHeight="1">
      <c r="B72" s="184"/>
      <c r="C72" s="122"/>
      <c r="D72" s="185" t="s">
        <v>688</v>
      </c>
      <c r="E72" s="186"/>
      <c r="F72" s="186"/>
      <c r="G72" s="186"/>
      <c r="H72" s="186"/>
      <c r="I72" s="187"/>
      <c r="J72" s="188">
        <f>J197</f>
        <v>0</v>
      </c>
      <c r="K72" s="122"/>
      <c r="L72" s="189"/>
    </row>
    <row r="73" spans="2:12" s="8" customFormat="1" ht="24.95" customHeight="1">
      <c r="B73" s="177"/>
      <c r="C73" s="178"/>
      <c r="D73" s="179" t="s">
        <v>689</v>
      </c>
      <c r="E73" s="180"/>
      <c r="F73" s="180"/>
      <c r="G73" s="180"/>
      <c r="H73" s="180"/>
      <c r="I73" s="181"/>
      <c r="J73" s="182">
        <f>J234</f>
        <v>0</v>
      </c>
      <c r="K73" s="178"/>
      <c r="L73" s="183"/>
    </row>
    <row r="74" spans="2:12" s="9" customFormat="1" ht="19.9" customHeight="1">
      <c r="B74" s="184"/>
      <c r="C74" s="122"/>
      <c r="D74" s="185" t="s">
        <v>690</v>
      </c>
      <c r="E74" s="186"/>
      <c r="F74" s="186"/>
      <c r="G74" s="186"/>
      <c r="H74" s="186"/>
      <c r="I74" s="187"/>
      <c r="J74" s="188">
        <f>J235</f>
        <v>0</v>
      </c>
      <c r="K74" s="122"/>
      <c r="L74" s="189"/>
    </row>
    <row r="75" spans="2:12" s="9" customFormat="1" ht="19.9" customHeight="1">
      <c r="B75" s="184"/>
      <c r="C75" s="122"/>
      <c r="D75" s="185" t="s">
        <v>691</v>
      </c>
      <c r="E75" s="186"/>
      <c r="F75" s="186"/>
      <c r="G75" s="186"/>
      <c r="H75" s="186"/>
      <c r="I75" s="187"/>
      <c r="J75" s="188">
        <f>J238</f>
        <v>0</v>
      </c>
      <c r="K75" s="122"/>
      <c r="L75" s="189"/>
    </row>
    <row r="76" spans="2:12" s="9" customFormat="1" ht="19.9" customHeight="1">
      <c r="B76" s="184"/>
      <c r="C76" s="122"/>
      <c r="D76" s="185" t="s">
        <v>692</v>
      </c>
      <c r="E76" s="186"/>
      <c r="F76" s="186"/>
      <c r="G76" s="186"/>
      <c r="H76" s="186"/>
      <c r="I76" s="187"/>
      <c r="J76" s="188">
        <f>J241</f>
        <v>0</v>
      </c>
      <c r="K76" s="122"/>
      <c r="L76" s="189"/>
    </row>
    <row r="77" spans="2:12" s="9" customFormat="1" ht="19.9" customHeight="1">
      <c r="B77" s="184"/>
      <c r="C77" s="122"/>
      <c r="D77" s="185" t="s">
        <v>693</v>
      </c>
      <c r="E77" s="186"/>
      <c r="F77" s="186"/>
      <c r="G77" s="186"/>
      <c r="H77" s="186"/>
      <c r="I77" s="187"/>
      <c r="J77" s="188">
        <f>J244</f>
        <v>0</v>
      </c>
      <c r="K77" s="122"/>
      <c r="L77" s="189"/>
    </row>
    <row r="78" spans="2:12" s="1" customFormat="1" ht="21.8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67"/>
      <c r="J79" s="59"/>
      <c r="K79" s="59"/>
      <c r="L79" s="44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70"/>
      <c r="J83" s="61"/>
      <c r="K83" s="61"/>
      <c r="L83" s="44"/>
    </row>
    <row r="84" spans="2:12" s="1" customFormat="1" ht="24.95" customHeight="1">
      <c r="B84" s="39"/>
      <c r="C84" s="24" t="s">
        <v>124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12" s="1" customFormat="1" ht="12" customHeight="1">
      <c r="B86" s="39"/>
      <c r="C86" s="33" t="s">
        <v>16</v>
      </c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6.5" customHeight="1">
      <c r="B87" s="39"/>
      <c r="C87" s="40"/>
      <c r="D87" s="40"/>
      <c r="E87" s="171" t="str">
        <f>E7</f>
        <v>REVITALIZACE SOFIJSKÉHO NÁMĚSTÍ</v>
      </c>
      <c r="F87" s="33"/>
      <c r="G87" s="33"/>
      <c r="H87" s="33"/>
      <c r="I87" s="143"/>
      <c r="J87" s="40"/>
      <c r="K87" s="40"/>
      <c r="L87" s="44"/>
    </row>
    <row r="88" spans="2:12" ht="12" customHeight="1">
      <c r="B88" s="22"/>
      <c r="C88" s="33" t="s">
        <v>115</v>
      </c>
      <c r="D88" s="23"/>
      <c r="E88" s="23"/>
      <c r="F88" s="23"/>
      <c r="G88" s="23"/>
      <c r="H88" s="23"/>
      <c r="I88" s="136"/>
      <c r="J88" s="23"/>
      <c r="K88" s="23"/>
      <c r="L88" s="21"/>
    </row>
    <row r="89" spans="2:12" s="1" customFormat="1" ht="16.5" customHeight="1">
      <c r="B89" s="39"/>
      <c r="C89" s="40"/>
      <c r="D89" s="40"/>
      <c r="E89" s="171" t="s">
        <v>264</v>
      </c>
      <c r="F89" s="40"/>
      <c r="G89" s="40"/>
      <c r="H89" s="40"/>
      <c r="I89" s="143"/>
      <c r="J89" s="40"/>
      <c r="K89" s="40"/>
      <c r="L89" s="44"/>
    </row>
    <row r="90" spans="2:12" s="1" customFormat="1" ht="12" customHeight="1">
      <c r="B90" s="39"/>
      <c r="C90" s="33" t="s">
        <v>265</v>
      </c>
      <c r="D90" s="40"/>
      <c r="E90" s="40"/>
      <c r="F90" s="40"/>
      <c r="G90" s="40"/>
      <c r="H90" s="40"/>
      <c r="I90" s="143"/>
      <c r="J90" s="40"/>
      <c r="K90" s="40"/>
      <c r="L90" s="44"/>
    </row>
    <row r="91" spans="2:12" s="1" customFormat="1" ht="16.5" customHeight="1">
      <c r="B91" s="39"/>
      <c r="C91" s="40"/>
      <c r="D91" s="40"/>
      <c r="E91" s="65" t="str">
        <f>E11</f>
        <v>SO.01E - VODNÍ PRVEK</v>
      </c>
      <c r="F91" s="40"/>
      <c r="G91" s="40"/>
      <c r="H91" s="40"/>
      <c r="I91" s="143"/>
      <c r="J91" s="40"/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12" s="1" customFormat="1" ht="12" customHeight="1">
      <c r="B93" s="39"/>
      <c r="C93" s="33" t="s">
        <v>21</v>
      </c>
      <c r="D93" s="40"/>
      <c r="E93" s="40"/>
      <c r="F93" s="28" t="str">
        <f>F14</f>
        <v>PRHA 12 - MOSDŘANY</v>
      </c>
      <c r="G93" s="40"/>
      <c r="H93" s="40"/>
      <c r="I93" s="145" t="s">
        <v>23</v>
      </c>
      <c r="J93" s="68" t="str">
        <f>IF(J14="","",J14)</f>
        <v>20. 12. 2018</v>
      </c>
      <c r="K93" s="40"/>
      <c r="L93" s="44"/>
    </row>
    <row r="94" spans="2:12" s="1" customFormat="1" ht="6.95" customHeight="1">
      <c r="B94" s="39"/>
      <c r="C94" s="40"/>
      <c r="D94" s="40"/>
      <c r="E94" s="40"/>
      <c r="F94" s="40"/>
      <c r="G94" s="40"/>
      <c r="H94" s="40"/>
      <c r="I94" s="143"/>
      <c r="J94" s="40"/>
      <c r="K94" s="40"/>
      <c r="L94" s="44"/>
    </row>
    <row r="95" spans="2:12" s="1" customFormat="1" ht="38.55" customHeight="1">
      <c r="B95" s="39"/>
      <c r="C95" s="33" t="s">
        <v>25</v>
      </c>
      <c r="D95" s="40"/>
      <c r="E95" s="40"/>
      <c r="F95" s="28" t="str">
        <f>E17</f>
        <v>MĚSTSKÁ ČÁST PRAHA 12,PÍSKOVÁ 830/25,14300 PRAHA 4</v>
      </c>
      <c r="G95" s="40"/>
      <c r="H95" s="40"/>
      <c r="I95" s="145" t="s">
        <v>31</v>
      </c>
      <c r="J95" s="37" t="str">
        <f>E23</f>
        <v>ARCHITEKTURA S.R.O., VIKOVA 1142/15, PRAHA 4- KRČ</v>
      </c>
      <c r="K95" s="40"/>
      <c r="L95" s="44"/>
    </row>
    <row r="96" spans="2:12" s="1" customFormat="1" ht="13.65" customHeight="1">
      <c r="B96" s="39"/>
      <c r="C96" s="33" t="s">
        <v>29</v>
      </c>
      <c r="D96" s="40"/>
      <c r="E96" s="40"/>
      <c r="F96" s="28" t="str">
        <f>IF(E20="","",E20)</f>
        <v>Vyplň údaj</v>
      </c>
      <c r="G96" s="40"/>
      <c r="H96" s="40"/>
      <c r="I96" s="145" t="s">
        <v>34</v>
      </c>
      <c r="J96" s="37" t="str">
        <f>E26</f>
        <v xml:space="preserve"> </v>
      </c>
      <c r="K96" s="40"/>
      <c r="L96" s="44"/>
    </row>
    <row r="97" spans="2:12" s="1" customFormat="1" ht="10.3" customHeight="1">
      <c r="B97" s="39"/>
      <c r="C97" s="40"/>
      <c r="D97" s="40"/>
      <c r="E97" s="40"/>
      <c r="F97" s="40"/>
      <c r="G97" s="40"/>
      <c r="H97" s="40"/>
      <c r="I97" s="143"/>
      <c r="J97" s="40"/>
      <c r="K97" s="40"/>
      <c r="L97" s="44"/>
    </row>
    <row r="98" spans="2:20" s="10" customFormat="1" ht="29.25" customHeight="1">
      <c r="B98" s="190"/>
      <c r="C98" s="191" t="s">
        <v>125</v>
      </c>
      <c r="D98" s="192" t="s">
        <v>57</v>
      </c>
      <c r="E98" s="192" t="s">
        <v>53</v>
      </c>
      <c r="F98" s="192" t="s">
        <v>54</v>
      </c>
      <c r="G98" s="192" t="s">
        <v>126</v>
      </c>
      <c r="H98" s="192" t="s">
        <v>127</v>
      </c>
      <c r="I98" s="193" t="s">
        <v>128</v>
      </c>
      <c r="J98" s="194" t="s">
        <v>120</v>
      </c>
      <c r="K98" s="195" t="s">
        <v>129</v>
      </c>
      <c r="L98" s="196"/>
      <c r="M98" s="88" t="s">
        <v>19</v>
      </c>
      <c r="N98" s="89" t="s">
        <v>42</v>
      </c>
      <c r="O98" s="89" t="s">
        <v>130</v>
      </c>
      <c r="P98" s="89" t="s">
        <v>131</v>
      </c>
      <c r="Q98" s="89" t="s">
        <v>132</v>
      </c>
      <c r="R98" s="89" t="s">
        <v>133</v>
      </c>
      <c r="S98" s="89" t="s">
        <v>134</v>
      </c>
      <c r="T98" s="90" t="s">
        <v>135</v>
      </c>
    </row>
    <row r="99" spans="2:63" s="1" customFormat="1" ht="22.8" customHeight="1">
      <c r="B99" s="39"/>
      <c r="C99" s="95" t="s">
        <v>136</v>
      </c>
      <c r="D99" s="40"/>
      <c r="E99" s="40"/>
      <c r="F99" s="40"/>
      <c r="G99" s="40"/>
      <c r="H99" s="40"/>
      <c r="I99" s="143"/>
      <c r="J99" s="197">
        <f>BK99</f>
        <v>0</v>
      </c>
      <c r="K99" s="40"/>
      <c r="L99" s="44"/>
      <c r="M99" s="91"/>
      <c r="N99" s="92"/>
      <c r="O99" s="92"/>
      <c r="P99" s="198">
        <f>P100+P196+P234</f>
        <v>0</v>
      </c>
      <c r="Q99" s="92"/>
      <c r="R99" s="198">
        <f>R100+R196+R234</f>
        <v>10.414997599999998</v>
      </c>
      <c r="S99" s="92"/>
      <c r="T99" s="199">
        <f>T100+T196+T234</f>
        <v>0</v>
      </c>
      <c r="AT99" s="18" t="s">
        <v>71</v>
      </c>
      <c r="AU99" s="18" t="s">
        <v>121</v>
      </c>
      <c r="BK99" s="200">
        <f>BK100+BK196+BK234</f>
        <v>0</v>
      </c>
    </row>
    <row r="100" spans="2:63" s="11" customFormat="1" ht="25.9" customHeight="1">
      <c r="B100" s="201"/>
      <c r="C100" s="202"/>
      <c r="D100" s="203" t="s">
        <v>71</v>
      </c>
      <c r="E100" s="204" t="s">
        <v>137</v>
      </c>
      <c r="F100" s="204" t="s">
        <v>138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P101+P137+P145+P162+P168+P193</f>
        <v>0</v>
      </c>
      <c r="Q100" s="209"/>
      <c r="R100" s="210">
        <f>R101+R137+R145+R162+R168+R193</f>
        <v>10.409987599999997</v>
      </c>
      <c r="S100" s="209"/>
      <c r="T100" s="211">
        <f>T101+T137+T145+T162+T168+T193</f>
        <v>0</v>
      </c>
      <c r="AR100" s="212" t="s">
        <v>80</v>
      </c>
      <c r="AT100" s="213" t="s">
        <v>71</v>
      </c>
      <c r="AU100" s="213" t="s">
        <v>72</v>
      </c>
      <c r="AY100" s="212" t="s">
        <v>139</v>
      </c>
      <c r="BK100" s="214">
        <f>BK101+BK137+BK145+BK162+BK168+BK193</f>
        <v>0</v>
      </c>
    </row>
    <row r="101" spans="2:63" s="11" customFormat="1" ht="22.8" customHeight="1">
      <c r="B101" s="201"/>
      <c r="C101" s="202"/>
      <c r="D101" s="203" t="s">
        <v>71</v>
      </c>
      <c r="E101" s="215" t="s">
        <v>80</v>
      </c>
      <c r="F101" s="215" t="s">
        <v>270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SUM(P102:P136)</f>
        <v>0</v>
      </c>
      <c r="Q101" s="209"/>
      <c r="R101" s="210">
        <f>SUM(R102:R136)</f>
        <v>0.07599</v>
      </c>
      <c r="S101" s="209"/>
      <c r="T101" s="211">
        <f>SUM(T102:T136)</f>
        <v>0</v>
      </c>
      <c r="AR101" s="212" t="s">
        <v>80</v>
      </c>
      <c r="AT101" s="213" t="s">
        <v>71</v>
      </c>
      <c r="AU101" s="213" t="s">
        <v>80</v>
      </c>
      <c r="AY101" s="212" t="s">
        <v>139</v>
      </c>
      <c r="BK101" s="214">
        <f>SUM(BK102:BK136)</f>
        <v>0</v>
      </c>
    </row>
    <row r="102" spans="2:65" s="1" customFormat="1" ht="16.5" customHeight="1">
      <c r="B102" s="39"/>
      <c r="C102" s="217" t="s">
        <v>80</v>
      </c>
      <c r="D102" s="217" t="s">
        <v>142</v>
      </c>
      <c r="E102" s="218" t="s">
        <v>694</v>
      </c>
      <c r="F102" s="219" t="s">
        <v>695</v>
      </c>
      <c r="G102" s="220" t="s">
        <v>258</v>
      </c>
      <c r="H102" s="221">
        <v>51</v>
      </c>
      <c r="I102" s="222"/>
      <c r="J102" s="223">
        <f>ROUND(I102*H102,2)</f>
        <v>0</v>
      </c>
      <c r="K102" s="219" t="s">
        <v>198</v>
      </c>
      <c r="L102" s="44"/>
      <c r="M102" s="224" t="s">
        <v>19</v>
      </c>
      <c r="N102" s="225" t="s">
        <v>43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146</v>
      </c>
      <c r="AT102" s="18" t="s">
        <v>142</v>
      </c>
      <c r="AU102" s="18" t="s">
        <v>82</v>
      </c>
      <c r="AY102" s="18" t="s">
        <v>139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80</v>
      </c>
      <c r="BK102" s="228">
        <f>ROUND(I102*H102,2)</f>
        <v>0</v>
      </c>
      <c r="BL102" s="18" t="s">
        <v>146</v>
      </c>
      <c r="BM102" s="18" t="s">
        <v>696</v>
      </c>
    </row>
    <row r="103" spans="2:47" s="1" customFormat="1" ht="12">
      <c r="B103" s="39"/>
      <c r="C103" s="40"/>
      <c r="D103" s="229" t="s">
        <v>148</v>
      </c>
      <c r="E103" s="40"/>
      <c r="F103" s="230" t="s">
        <v>695</v>
      </c>
      <c r="G103" s="40"/>
      <c r="H103" s="40"/>
      <c r="I103" s="143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148</v>
      </c>
      <c r="AU103" s="18" t="s">
        <v>82</v>
      </c>
    </row>
    <row r="104" spans="2:65" s="1" customFormat="1" ht="22.5" customHeight="1">
      <c r="B104" s="39"/>
      <c r="C104" s="217" t="s">
        <v>82</v>
      </c>
      <c r="D104" s="217" t="s">
        <v>142</v>
      </c>
      <c r="E104" s="218" t="s">
        <v>697</v>
      </c>
      <c r="F104" s="219" t="s">
        <v>698</v>
      </c>
      <c r="G104" s="220" t="s">
        <v>258</v>
      </c>
      <c r="H104" s="221">
        <v>51</v>
      </c>
      <c r="I104" s="222"/>
      <c r="J104" s="223">
        <f>ROUND(I104*H104,2)</f>
        <v>0</v>
      </c>
      <c r="K104" s="219" t="s">
        <v>198</v>
      </c>
      <c r="L104" s="44"/>
      <c r="M104" s="224" t="s">
        <v>19</v>
      </c>
      <c r="N104" s="225" t="s">
        <v>43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146</v>
      </c>
      <c r="AT104" s="18" t="s">
        <v>142</v>
      </c>
      <c r="AU104" s="18" t="s">
        <v>82</v>
      </c>
      <c r="AY104" s="18" t="s">
        <v>139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80</v>
      </c>
      <c r="BK104" s="228">
        <f>ROUND(I104*H104,2)</f>
        <v>0</v>
      </c>
      <c r="BL104" s="18" t="s">
        <v>146</v>
      </c>
      <c r="BM104" s="18" t="s">
        <v>699</v>
      </c>
    </row>
    <row r="105" spans="2:47" s="1" customFormat="1" ht="12">
      <c r="B105" s="39"/>
      <c r="C105" s="40"/>
      <c r="D105" s="229" t="s">
        <v>148</v>
      </c>
      <c r="E105" s="40"/>
      <c r="F105" s="230" t="s">
        <v>698</v>
      </c>
      <c r="G105" s="40"/>
      <c r="H105" s="40"/>
      <c r="I105" s="143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148</v>
      </c>
      <c r="AU105" s="18" t="s">
        <v>82</v>
      </c>
    </row>
    <row r="106" spans="2:65" s="1" customFormat="1" ht="22.5" customHeight="1">
      <c r="B106" s="39"/>
      <c r="C106" s="217" t="s">
        <v>152</v>
      </c>
      <c r="D106" s="217" t="s">
        <v>142</v>
      </c>
      <c r="E106" s="218" t="s">
        <v>518</v>
      </c>
      <c r="F106" s="219" t="s">
        <v>519</v>
      </c>
      <c r="G106" s="220" t="s">
        <v>258</v>
      </c>
      <c r="H106" s="221">
        <v>111</v>
      </c>
      <c r="I106" s="222"/>
      <c r="J106" s="223">
        <f>ROUND(I106*H106,2)</f>
        <v>0</v>
      </c>
      <c r="K106" s="219" t="s">
        <v>198</v>
      </c>
      <c r="L106" s="44"/>
      <c r="M106" s="224" t="s">
        <v>19</v>
      </c>
      <c r="N106" s="225" t="s">
        <v>43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146</v>
      </c>
      <c r="AT106" s="18" t="s">
        <v>142</v>
      </c>
      <c r="AU106" s="18" t="s">
        <v>82</v>
      </c>
      <c r="AY106" s="18" t="s">
        <v>139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80</v>
      </c>
      <c r="BK106" s="228">
        <f>ROUND(I106*H106,2)</f>
        <v>0</v>
      </c>
      <c r="BL106" s="18" t="s">
        <v>146</v>
      </c>
      <c r="BM106" s="18" t="s">
        <v>700</v>
      </c>
    </row>
    <row r="107" spans="2:47" s="1" customFormat="1" ht="12">
      <c r="B107" s="39"/>
      <c r="C107" s="40"/>
      <c r="D107" s="229" t="s">
        <v>148</v>
      </c>
      <c r="E107" s="40"/>
      <c r="F107" s="230" t="s">
        <v>519</v>
      </c>
      <c r="G107" s="40"/>
      <c r="H107" s="40"/>
      <c r="I107" s="143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148</v>
      </c>
      <c r="AU107" s="18" t="s">
        <v>82</v>
      </c>
    </row>
    <row r="108" spans="2:51" s="12" customFormat="1" ht="12">
      <c r="B108" s="235"/>
      <c r="C108" s="236"/>
      <c r="D108" s="229" t="s">
        <v>175</v>
      </c>
      <c r="E108" s="237" t="s">
        <v>19</v>
      </c>
      <c r="F108" s="238" t="s">
        <v>701</v>
      </c>
      <c r="G108" s="236"/>
      <c r="H108" s="239">
        <v>84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175</v>
      </c>
      <c r="AU108" s="245" t="s">
        <v>82</v>
      </c>
      <c r="AV108" s="12" t="s">
        <v>82</v>
      </c>
      <c r="AW108" s="12" t="s">
        <v>33</v>
      </c>
      <c r="AX108" s="12" t="s">
        <v>72</v>
      </c>
      <c r="AY108" s="245" t="s">
        <v>139</v>
      </c>
    </row>
    <row r="109" spans="2:51" s="12" customFormat="1" ht="12">
      <c r="B109" s="235"/>
      <c r="C109" s="236"/>
      <c r="D109" s="229" t="s">
        <v>175</v>
      </c>
      <c r="E109" s="237" t="s">
        <v>19</v>
      </c>
      <c r="F109" s="238" t="s">
        <v>702</v>
      </c>
      <c r="G109" s="236"/>
      <c r="H109" s="239">
        <v>12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175</v>
      </c>
      <c r="AU109" s="245" t="s">
        <v>82</v>
      </c>
      <c r="AV109" s="12" t="s">
        <v>82</v>
      </c>
      <c r="AW109" s="12" t="s">
        <v>33</v>
      </c>
      <c r="AX109" s="12" t="s">
        <v>72</v>
      </c>
      <c r="AY109" s="245" t="s">
        <v>139</v>
      </c>
    </row>
    <row r="110" spans="2:51" s="12" customFormat="1" ht="12">
      <c r="B110" s="235"/>
      <c r="C110" s="236"/>
      <c r="D110" s="229" t="s">
        <v>175</v>
      </c>
      <c r="E110" s="237" t="s">
        <v>19</v>
      </c>
      <c r="F110" s="238" t="s">
        <v>703</v>
      </c>
      <c r="G110" s="236"/>
      <c r="H110" s="239">
        <v>15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175</v>
      </c>
      <c r="AU110" s="245" t="s">
        <v>82</v>
      </c>
      <c r="AV110" s="12" t="s">
        <v>82</v>
      </c>
      <c r="AW110" s="12" t="s">
        <v>33</v>
      </c>
      <c r="AX110" s="12" t="s">
        <v>72</v>
      </c>
      <c r="AY110" s="245" t="s">
        <v>139</v>
      </c>
    </row>
    <row r="111" spans="2:51" s="13" customFormat="1" ht="12">
      <c r="B111" s="259"/>
      <c r="C111" s="260"/>
      <c r="D111" s="229" t="s">
        <v>175</v>
      </c>
      <c r="E111" s="261" t="s">
        <v>19</v>
      </c>
      <c r="F111" s="262" t="s">
        <v>287</v>
      </c>
      <c r="G111" s="260"/>
      <c r="H111" s="263">
        <v>111</v>
      </c>
      <c r="I111" s="264"/>
      <c r="J111" s="260"/>
      <c r="K111" s="260"/>
      <c r="L111" s="265"/>
      <c r="M111" s="266"/>
      <c r="N111" s="267"/>
      <c r="O111" s="267"/>
      <c r="P111" s="267"/>
      <c r="Q111" s="267"/>
      <c r="R111" s="267"/>
      <c r="S111" s="267"/>
      <c r="T111" s="268"/>
      <c r="AT111" s="269" t="s">
        <v>175</v>
      </c>
      <c r="AU111" s="269" t="s">
        <v>82</v>
      </c>
      <c r="AV111" s="13" t="s">
        <v>146</v>
      </c>
      <c r="AW111" s="13" t="s">
        <v>33</v>
      </c>
      <c r="AX111" s="13" t="s">
        <v>80</v>
      </c>
      <c r="AY111" s="269" t="s">
        <v>139</v>
      </c>
    </row>
    <row r="112" spans="2:65" s="1" customFormat="1" ht="22.5" customHeight="1">
      <c r="B112" s="39"/>
      <c r="C112" s="217" t="s">
        <v>146</v>
      </c>
      <c r="D112" s="217" t="s">
        <v>142</v>
      </c>
      <c r="E112" s="218" t="s">
        <v>533</v>
      </c>
      <c r="F112" s="219" t="s">
        <v>534</v>
      </c>
      <c r="G112" s="220" t="s">
        <v>258</v>
      </c>
      <c r="H112" s="221">
        <v>111</v>
      </c>
      <c r="I112" s="222"/>
      <c r="J112" s="223">
        <f>ROUND(I112*H112,2)</f>
        <v>0</v>
      </c>
      <c r="K112" s="219" t="s">
        <v>198</v>
      </c>
      <c r="L112" s="44"/>
      <c r="M112" s="224" t="s">
        <v>19</v>
      </c>
      <c r="N112" s="225" t="s">
        <v>43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146</v>
      </c>
      <c r="AT112" s="18" t="s">
        <v>142</v>
      </c>
      <c r="AU112" s="18" t="s">
        <v>82</v>
      </c>
      <c r="AY112" s="18" t="s">
        <v>139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80</v>
      </c>
      <c r="BK112" s="228">
        <f>ROUND(I112*H112,2)</f>
        <v>0</v>
      </c>
      <c r="BL112" s="18" t="s">
        <v>146</v>
      </c>
      <c r="BM112" s="18" t="s">
        <v>704</v>
      </c>
    </row>
    <row r="113" spans="2:47" s="1" customFormat="1" ht="12">
      <c r="B113" s="39"/>
      <c r="C113" s="40"/>
      <c r="D113" s="229" t="s">
        <v>148</v>
      </c>
      <c r="E113" s="40"/>
      <c r="F113" s="230" t="s">
        <v>534</v>
      </c>
      <c r="G113" s="40"/>
      <c r="H113" s="40"/>
      <c r="I113" s="143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148</v>
      </c>
      <c r="AU113" s="18" t="s">
        <v>82</v>
      </c>
    </row>
    <row r="114" spans="2:65" s="1" customFormat="1" ht="16.5" customHeight="1">
      <c r="B114" s="39"/>
      <c r="C114" s="217" t="s">
        <v>171</v>
      </c>
      <c r="D114" s="217" t="s">
        <v>142</v>
      </c>
      <c r="E114" s="218" t="s">
        <v>705</v>
      </c>
      <c r="F114" s="219" t="s">
        <v>706</v>
      </c>
      <c r="G114" s="220" t="s">
        <v>273</v>
      </c>
      <c r="H114" s="221">
        <v>51</v>
      </c>
      <c r="I114" s="222"/>
      <c r="J114" s="223">
        <f>ROUND(I114*H114,2)</f>
        <v>0</v>
      </c>
      <c r="K114" s="219" t="s">
        <v>198</v>
      </c>
      <c r="L114" s="44"/>
      <c r="M114" s="224" t="s">
        <v>19</v>
      </c>
      <c r="N114" s="225" t="s">
        <v>43</v>
      </c>
      <c r="O114" s="80"/>
      <c r="P114" s="226">
        <f>O114*H114</f>
        <v>0</v>
      </c>
      <c r="Q114" s="226">
        <v>0.0007</v>
      </c>
      <c r="R114" s="226">
        <f>Q114*H114</f>
        <v>0.0357</v>
      </c>
      <c r="S114" s="226">
        <v>0</v>
      </c>
      <c r="T114" s="227">
        <f>S114*H114</f>
        <v>0</v>
      </c>
      <c r="AR114" s="18" t="s">
        <v>146</v>
      </c>
      <c r="AT114" s="18" t="s">
        <v>142</v>
      </c>
      <c r="AU114" s="18" t="s">
        <v>82</v>
      </c>
      <c r="AY114" s="18" t="s">
        <v>139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80</v>
      </c>
      <c r="BK114" s="228">
        <f>ROUND(I114*H114,2)</f>
        <v>0</v>
      </c>
      <c r="BL114" s="18" t="s">
        <v>146</v>
      </c>
      <c r="BM114" s="18" t="s">
        <v>707</v>
      </c>
    </row>
    <row r="115" spans="2:47" s="1" customFormat="1" ht="12">
      <c r="B115" s="39"/>
      <c r="C115" s="40"/>
      <c r="D115" s="229" t="s">
        <v>148</v>
      </c>
      <c r="E115" s="40"/>
      <c r="F115" s="230" t="s">
        <v>706</v>
      </c>
      <c r="G115" s="40"/>
      <c r="H115" s="40"/>
      <c r="I115" s="143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148</v>
      </c>
      <c r="AU115" s="18" t="s">
        <v>82</v>
      </c>
    </row>
    <row r="116" spans="2:65" s="1" customFormat="1" ht="16.5" customHeight="1">
      <c r="B116" s="39"/>
      <c r="C116" s="217" t="s">
        <v>177</v>
      </c>
      <c r="D116" s="217" t="s">
        <v>142</v>
      </c>
      <c r="E116" s="218" t="s">
        <v>708</v>
      </c>
      <c r="F116" s="219" t="s">
        <v>709</v>
      </c>
      <c r="G116" s="220" t="s">
        <v>273</v>
      </c>
      <c r="H116" s="221">
        <v>51</v>
      </c>
      <c r="I116" s="222"/>
      <c r="J116" s="223">
        <f>ROUND(I116*H116,2)</f>
        <v>0</v>
      </c>
      <c r="K116" s="219" t="s">
        <v>198</v>
      </c>
      <c r="L116" s="44"/>
      <c r="M116" s="224" t="s">
        <v>19</v>
      </c>
      <c r="N116" s="225" t="s">
        <v>43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146</v>
      </c>
      <c r="AT116" s="18" t="s">
        <v>142</v>
      </c>
      <c r="AU116" s="18" t="s">
        <v>82</v>
      </c>
      <c r="AY116" s="18" t="s">
        <v>139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80</v>
      </c>
      <c r="BK116" s="228">
        <f>ROUND(I116*H116,2)</f>
        <v>0</v>
      </c>
      <c r="BL116" s="18" t="s">
        <v>146</v>
      </c>
      <c r="BM116" s="18" t="s">
        <v>710</v>
      </c>
    </row>
    <row r="117" spans="2:47" s="1" customFormat="1" ht="12">
      <c r="B117" s="39"/>
      <c r="C117" s="40"/>
      <c r="D117" s="229" t="s">
        <v>148</v>
      </c>
      <c r="E117" s="40"/>
      <c r="F117" s="230" t="s">
        <v>709</v>
      </c>
      <c r="G117" s="40"/>
      <c r="H117" s="40"/>
      <c r="I117" s="143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148</v>
      </c>
      <c r="AU117" s="18" t="s">
        <v>82</v>
      </c>
    </row>
    <row r="118" spans="2:65" s="1" customFormat="1" ht="16.5" customHeight="1">
      <c r="B118" s="39"/>
      <c r="C118" s="217" t="s">
        <v>182</v>
      </c>
      <c r="D118" s="217" t="s">
        <v>142</v>
      </c>
      <c r="E118" s="218" t="s">
        <v>711</v>
      </c>
      <c r="F118" s="219" t="s">
        <v>712</v>
      </c>
      <c r="G118" s="220" t="s">
        <v>273</v>
      </c>
      <c r="H118" s="221">
        <v>51</v>
      </c>
      <c r="I118" s="222"/>
      <c r="J118" s="223">
        <f>ROUND(I118*H118,2)</f>
        <v>0</v>
      </c>
      <c r="K118" s="219" t="s">
        <v>198</v>
      </c>
      <c r="L118" s="44"/>
      <c r="M118" s="224" t="s">
        <v>19</v>
      </c>
      <c r="N118" s="225" t="s">
        <v>43</v>
      </c>
      <c r="O118" s="80"/>
      <c r="P118" s="226">
        <f>O118*H118</f>
        <v>0</v>
      </c>
      <c r="Q118" s="226">
        <v>0.00079</v>
      </c>
      <c r="R118" s="226">
        <f>Q118*H118</f>
        <v>0.04029</v>
      </c>
      <c r="S118" s="226">
        <v>0</v>
      </c>
      <c r="T118" s="227">
        <f>S118*H118</f>
        <v>0</v>
      </c>
      <c r="AR118" s="18" t="s">
        <v>146</v>
      </c>
      <c r="AT118" s="18" t="s">
        <v>142</v>
      </c>
      <c r="AU118" s="18" t="s">
        <v>82</v>
      </c>
      <c r="AY118" s="18" t="s">
        <v>139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80</v>
      </c>
      <c r="BK118" s="228">
        <f>ROUND(I118*H118,2)</f>
        <v>0</v>
      </c>
      <c r="BL118" s="18" t="s">
        <v>146</v>
      </c>
      <c r="BM118" s="18" t="s">
        <v>713</v>
      </c>
    </row>
    <row r="119" spans="2:47" s="1" customFormat="1" ht="12">
      <c r="B119" s="39"/>
      <c r="C119" s="40"/>
      <c r="D119" s="229" t="s">
        <v>148</v>
      </c>
      <c r="E119" s="40"/>
      <c r="F119" s="230" t="s">
        <v>712</v>
      </c>
      <c r="G119" s="40"/>
      <c r="H119" s="40"/>
      <c r="I119" s="143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148</v>
      </c>
      <c r="AU119" s="18" t="s">
        <v>82</v>
      </c>
    </row>
    <row r="120" spans="2:65" s="1" customFormat="1" ht="22.5" customHeight="1">
      <c r="B120" s="39"/>
      <c r="C120" s="217" t="s">
        <v>140</v>
      </c>
      <c r="D120" s="217" t="s">
        <v>142</v>
      </c>
      <c r="E120" s="218" t="s">
        <v>714</v>
      </c>
      <c r="F120" s="219" t="s">
        <v>715</v>
      </c>
      <c r="G120" s="220" t="s">
        <v>273</v>
      </c>
      <c r="H120" s="221">
        <v>51</v>
      </c>
      <c r="I120" s="222"/>
      <c r="J120" s="223">
        <f>ROUND(I120*H120,2)</f>
        <v>0</v>
      </c>
      <c r="K120" s="219" t="s">
        <v>198</v>
      </c>
      <c r="L120" s="44"/>
      <c r="M120" s="224" t="s">
        <v>19</v>
      </c>
      <c r="N120" s="225" t="s">
        <v>43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146</v>
      </c>
      <c r="AT120" s="18" t="s">
        <v>142</v>
      </c>
      <c r="AU120" s="18" t="s">
        <v>82</v>
      </c>
      <c r="AY120" s="18" t="s">
        <v>139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80</v>
      </c>
      <c r="BK120" s="228">
        <f>ROUND(I120*H120,2)</f>
        <v>0</v>
      </c>
      <c r="BL120" s="18" t="s">
        <v>146</v>
      </c>
      <c r="BM120" s="18" t="s">
        <v>716</v>
      </c>
    </row>
    <row r="121" spans="2:47" s="1" customFormat="1" ht="12">
      <c r="B121" s="39"/>
      <c r="C121" s="40"/>
      <c r="D121" s="229" t="s">
        <v>148</v>
      </c>
      <c r="E121" s="40"/>
      <c r="F121" s="230" t="s">
        <v>715</v>
      </c>
      <c r="G121" s="40"/>
      <c r="H121" s="40"/>
      <c r="I121" s="143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148</v>
      </c>
      <c r="AU121" s="18" t="s">
        <v>82</v>
      </c>
    </row>
    <row r="122" spans="2:65" s="1" customFormat="1" ht="22.5" customHeight="1">
      <c r="B122" s="39"/>
      <c r="C122" s="217" t="s">
        <v>226</v>
      </c>
      <c r="D122" s="217" t="s">
        <v>142</v>
      </c>
      <c r="E122" s="218" t="s">
        <v>717</v>
      </c>
      <c r="F122" s="219" t="s">
        <v>718</v>
      </c>
      <c r="G122" s="220" t="s">
        <v>258</v>
      </c>
      <c r="H122" s="221">
        <v>51</v>
      </c>
      <c r="I122" s="222"/>
      <c r="J122" s="223">
        <f>ROUND(I122*H122,2)</f>
        <v>0</v>
      </c>
      <c r="K122" s="219" t="s">
        <v>198</v>
      </c>
      <c r="L122" s="44"/>
      <c r="M122" s="224" t="s">
        <v>19</v>
      </c>
      <c r="N122" s="225" t="s">
        <v>43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146</v>
      </c>
      <c r="AT122" s="18" t="s">
        <v>142</v>
      </c>
      <c r="AU122" s="18" t="s">
        <v>82</v>
      </c>
      <c r="AY122" s="18" t="s">
        <v>139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80</v>
      </c>
      <c r="BK122" s="228">
        <f>ROUND(I122*H122,2)</f>
        <v>0</v>
      </c>
      <c r="BL122" s="18" t="s">
        <v>146</v>
      </c>
      <c r="BM122" s="18" t="s">
        <v>719</v>
      </c>
    </row>
    <row r="123" spans="2:47" s="1" customFormat="1" ht="12">
      <c r="B123" s="39"/>
      <c r="C123" s="40"/>
      <c r="D123" s="229" t="s">
        <v>148</v>
      </c>
      <c r="E123" s="40"/>
      <c r="F123" s="230" t="s">
        <v>718</v>
      </c>
      <c r="G123" s="40"/>
      <c r="H123" s="40"/>
      <c r="I123" s="143"/>
      <c r="J123" s="40"/>
      <c r="K123" s="40"/>
      <c r="L123" s="44"/>
      <c r="M123" s="231"/>
      <c r="N123" s="80"/>
      <c r="O123" s="80"/>
      <c r="P123" s="80"/>
      <c r="Q123" s="80"/>
      <c r="R123" s="80"/>
      <c r="S123" s="80"/>
      <c r="T123" s="81"/>
      <c r="AT123" s="18" t="s">
        <v>148</v>
      </c>
      <c r="AU123" s="18" t="s">
        <v>82</v>
      </c>
    </row>
    <row r="124" spans="2:65" s="1" customFormat="1" ht="22.5" customHeight="1">
      <c r="B124" s="39"/>
      <c r="C124" s="217" t="s">
        <v>231</v>
      </c>
      <c r="D124" s="217" t="s">
        <v>142</v>
      </c>
      <c r="E124" s="218" t="s">
        <v>536</v>
      </c>
      <c r="F124" s="219" t="s">
        <v>537</v>
      </c>
      <c r="G124" s="220" t="s">
        <v>258</v>
      </c>
      <c r="H124" s="221">
        <v>64.7</v>
      </c>
      <c r="I124" s="222"/>
      <c r="J124" s="223">
        <f>ROUND(I124*H124,2)</f>
        <v>0</v>
      </c>
      <c r="K124" s="219" t="s">
        <v>198</v>
      </c>
      <c r="L124" s="44"/>
      <c r="M124" s="224" t="s">
        <v>19</v>
      </c>
      <c r="N124" s="225" t="s">
        <v>43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146</v>
      </c>
      <c r="AT124" s="18" t="s">
        <v>142</v>
      </c>
      <c r="AU124" s="18" t="s">
        <v>82</v>
      </c>
      <c r="AY124" s="18" t="s">
        <v>139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80</v>
      </c>
      <c r="BK124" s="228">
        <f>ROUND(I124*H124,2)</f>
        <v>0</v>
      </c>
      <c r="BL124" s="18" t="s">
        <v>146</v>
      </c>
      <c r="BM124" s="18" t="s">
        <v>720</v>
      </c>
    </row>
    <row r="125" spans="2:47" s="1" customFormat="1" ht="12">
      <c r="B125" s="39"/>
      <c r="C125" s="40"/>
      <c r="D125" s="229" t="s">
        <v>148</v>
      </c>
      <c r="E125" s="40"/>
      <c r="F125" s="230" t="s">
        <v>537</v>
      </c>
      <c r="G125" s="40"/>
      <c r="H125" s="40"/>
      <c r="I125" s="143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148</v>
      </c>
      <c r="AU125" s="18" t="s">
        <v>82</v>
      </c>
    </row>
    <row r="126" spans="2:51" s="12" customFormat="1" ht="12">
      <c r="B126" s="235"/>
      <c r="C126" s="236"/>
      <c r="D126" s="229" t="s">
        <v>175</v>
      </c>
      <c r="E126" s="237" t="s">
        <v>19</v>
      </c>
      <c r="F126" s="238" t="s">
        <v>721</v>
      </c>
      <c r="G126" s="236"/>
      <c r="H126" s="239">
        <v>20.3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175</v>
      </c>
      <c r="AU126" s="245" t="s">
        <v>82</v>
      </c>
      <c r="AV126" s="12" t="s">
        <v>82</v>
      </c>
      <c r="AW126" s="12" t="s">
        <v>33</v>
      </c>
      <c r="AX126" s="12" t="s">
        <v>72</v>
      </c>
      <c r="AY126" s="245" t="s">
        <v>139</v>
      </c>
    </row>
    <row r="127" spans="2:51" s="12" customFormat="1" ht="12">
      <c r="B127" s="235"/>
      <c r="C127" s="236"/>
      <c r="D127" s="229" t="s">
        <v>175</v>
      </c>
      <c r="E127" s="237" t="s">
        <v>19</v>
      </c>
      <c r="F127" s="238" t="s">
        <v>722</v>
      </c>
      <c r="G127" s="236"/>
      <c r="H127" s="239">
        <v>44.4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175</v>
      </c>
      <c r="AU127" s="245" t="s">
        <v>82</v>
      </c>
      <c r="AV127" s="12" t="s">
        <v>82</v>
      </c>
      <c r="AW127" s="12" t="s">
        <v>33</v>
      </c>
      <c r="AX127" s="12" t="s">
        <v>72</v>
      </c>
      <c r="AY127" s="245" t="s">
        <v>139</v>
      </c>
    </row>
    <row r="128" spans="2:51" s="13" customFormat="1" ht="12">
      <c r="B128" s="259"/>
      <c r="C128" s="260"/>
      <c r="D128" s="229" t="s">
        <v>175</v>
      </c>
      <c r="E128" s="261" t="s">
        <v>19</v>
      </c>
      <c r="F128" s="262" t="s">
        <v>287</v>
      </c>
      <c r="G128" s="260"/>
      <c r="H128" s="263">
        <v>64.7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175</v>
      </c>
      <c r="AU128" s="269" t="s">
        <v>82</v>
      </c>
      <c r="AV128" s="13" t="s">
        <v>146</v>
      </c>
      <c r="AW128" s="13" t="s">
        <v>33</v>
      </c>
      <c r="AX128" s="13" t="s">
        <v>80</v>
      </c>
      <c r="AY128" s="269" t="s">
        <v>139</v>
      </c>
    </row>
    <row r="129" spans="2:65" s="1" customFormat="1" ht="22.5" customHeight="1">
      <c r="B129" s="39"/>
      <c r="C129" s="217" t="s">
        <v>236</v>
      </c>
      <c r="D129" s="217" t="s">
        <v>142</v>
      </c>
      <c r="E129" s="218" t="s">
        <v>540</v>
      </c>
      <c r="F129" s="219" t="s">
        <v>541</v>
      </c>
      <c r="G129" s="220" t="s">
        <v>331</v>
      </c>
      <c r="H129" s="221">
        <v>116.46</v>
      </c>
      <c r="I129" s="222"/>
      <c r="J129" s="223">
        <f>ROUND(I129*H129,2)</f>
        <v>0</v>
      </c>
      <c r="K129" s="219" t="s">
        <v>198</v>
      </c>
      <c r="L129" s="44"/>
      <c r="M129" s="224" t="s">
        <v>19</v>
      </c>
      <c r="N129" s="225" t="s">
        <v>43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146</v>
      </c>
      <c r="AT129" s="18" t="s">
        <v>142</v>
      </c>
      <c r="AU129" s="18" t="s">
        <v>82</v>
      </c>
      <c r="AY129" s="18" t="s">
        <v>139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80</v>
      </c>
      <c r="BK129" s="228">
        <f>ROUND(I129*H129,2)</f>
        <v>0</v>
      </c>
      <c r="BL129" s="18" t="s">
        <v>146</v>
      </c>
      <c r="BM129" s="18" t="s">
        <v>723</v>
      </c>
    </row>
    <row r="130" spans="2:47" s="1" customFormat="1" ht="12">
      <c r="B130" s="39"/>
      <c r="C130" s="40"/>
      <c r="D130" s="229" t="s">
        <v>148</v>
      </c>
      <c r="E130" s="40"/>
      <c r="F130" s="230" t="s">
        <v>541</v>
      </c>
      <c r="G130" s="40"/>
      <c r="H130" s="40"/>
      <c r="I130" s="143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148</v>
      </c>
      <c r="AU130" s="18" t="s">
        <v>82</v>
      </c>
    </row>
    <row r="131" spans="2:51" s="12" customFormat="1" ht="12">
      <c r="B131" s="235"/>
      <c r="C131" s="236"/>
      <c r="D131" s="229" t="s">
        <v>175</v>
      </c>
      <c r="E131" s="237" t="s">
        <v>19</v>
      </c>
      <c r="F131" s="238" t="s">
        <v>724</v>
      </c>
      <c r="G131" s="236"/>
      <c r="H131" s="239">
        <v>116.46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175</v>
      </c>
      <c r="AU131" s="245" t="s">
        <v>82</v>
      </c>
      <c r="AV131" s="12" t="s">
        <v>82</v>
      </c>
      <c r="AW131" s="12" t="s">
        <v>33</v>
      </c>
      <c r="AX131" s="12" t="s">
        <v>80</v>
      </c>
      <c r="AY131" s="245" t="s">
        <v>139</v>
      </c>
    </row>
    <row r="132" spans="2:65" s="1" customFormat="1" ht="22.5" customHeight="1">
      <c r="B132" s="39"/>
      <c r="C132" s="217" t="s">
        <v>241</v>
      </c>
      <c r="D132" s="217" t="s">
        <v>142</v>
      </c>
      <c r="E132" s="218" t="s">
        <v>725</v>
      </c>
      <c r="F132" s="219" t="s">
        <v>726</v>
      </c>
      <c r="G132" s="220" t="s">
        <v>258</v>
      </c>
      <c r="H132" s="221">
        <v>94.6</v>
      </c>
      <c r="I132" s="222"/>
      <c r="J132" s="223">
        <f>ROUND(I132*H132,2)</f>
        <v>0</v>
      </c>
      <c r="K132" s="219" t="s">
        <v>198</v>
      </c>
      <c r="L132" s="44"/>
      <c r="M132" s="224" t="s">
        <v>19</v>
      </c>
      <c r="N132" s="225" t="s">
        <v>43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146</v>
      </c>
      <c r="AT132" s="18" t="s">
        <v>142</v>
      </c>
      <c r="AU132" s="18" t="s">
        <v>82</v>
      </c>
      <c r="AY132" s="18" t="s">
        <v>139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80</v>
      </c>
      <c r="BK132" s="228">
        <f>ROUND(I132*H132,2)</f>
        <v>0</v>
      </c>
      <c r="BL132" s="18" t="s">
        <v>146</v>
      </c>
      <c r="BM132" s="18" t="s">
        <v>727</v>
      </c>
    </row>
    <row r="133" spans="2:47" s="1" customFormat="1" ht="12">
      <c r="B133" s="39"/>
      <c r="C133" s="40"/>
      <c r="D133" s="229" t="s">
        <v>148</v>
      </c>
      <c r="E133" s="40"/>
      <c r="F133" s="230" t="s">
        <v>726</v>
      </c>
      <c r="G133" s="40"/>
      <c r="H133" s="40"/>
      <c r="I133" s="143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148</v>
      </c>
      <c r="AU133" s="18" t="s">
        <v>82</v>
      </c>
    </row>
    <row r="134" spans="2:51" s="12" customFormat="1" ht="12">
      <c r="B134" s="235"/>
      <c r="C134" s="236"/>
      <c r="D134" s="229" t="s">
        <v>175</v>
      </c>
      <c r="E134" s="237" t="s">
        <v>19</v>
      </c>
      <c r="F134" s="238" t="s">
        <v>728</v>
      </c>
      <c r="G134" s="236"/>
      <c r="H134" s="239">
        <v>28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175</v>
      </c>
      <c r="AU134" s="245" t="s">
        <v>82</v>
      </c>
      <c r="AV134" s="12" t="s">
        <v>82</v>
      </c>
      <c r="AW134" s="12" t="s">
        <v>33</v>
      </c>
      <c r="AX134" s="12" t="s">
        <v>72</v>
      </c>
      <c r="AY134" s="245" t="s">
        <v>139</v>
      </c>
    </row>
    <row r="135" spans="2:51" s="12" customFormat="1" ht="12">
      <c r="B135" s="235"/>
      <c r="C135" s="236"/>
      <c r="D135" s="229" t="s">
        <v>175</v>
      </c>
      <c r="E135" s="237" t="s">
        <v>19</v>
      </c>
      <c r="F135" s="238" t="s">
        <v>729</v>
      </c>
      <c r="G135" s="236"/>
      <c r="H135" s="239">
        <v>66.6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175</v>
      </c>
      <c r="AU135" s="245" t="s">
        <v>82</v>
      </c>
      <c r="AV135" s="12" t="s">
        <v>82</v>
      </c>
      <c r="AW135" s="12" t="s">
        <v>33</v>
      </c>
      <c r="AX135" s="12" t="s">
        <v>72</v>
      </c>
      <c r="AY135" s="245" t="s">
        <v>139</v>
      </c>
    </row>
    <row r="136" spans="2:51" s="13" customFormat="1" ht="12">
      <c r="B136" s="259"/>
      <c r="C136" s="260"/>
      <c r="D136" s="229" t="s">
        <v>175</v>
      </c>
      <c r="E136" s="261" t="s">
        <v>19</v>
      </c>
      <c r="F136" s="262" t="s">
        <v>287</v>
      </c>
      <c r="G136" s="260"/>
      <c r="H136" s="263">
        <v>94.6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AT136" s="269" t="s">
        <v>175</v>
      </c>
      <c r="AU136" s="269" t="s">
        <v>82</v>
      </c>
      <c r="AV136" s="13" t="s">
        <v>146</v>
      </c>
      <c r="AW136" s="13" t="s">
        <v>33</v>
      </c>
      <c r="AX136" s="13" t="s">
        <v>80</v>
      </c>
      <c r="AY136" s="269" t="s">
        <v>139</v>
      </c>
    </row>
    <row r="137" spans="2:63" s="11" customFormat="1" ht="22.8" customHeight="1">
      <c r="B137" s="201"/>
      <c r="C137" s="202"/>
      <c r="D137" s="203" t="s">
        <v>71</v>
      </c>
      <c r="E137" s="215" t="s">
        <v>82</v>
      </c>
      <c r="F137" s="215" t="s">
        <v>351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SUM(P138:P144)</f>
        <v>0</v>
      </c>
      <c r="Q137" s="209"/>
      <c r="R137" s="210">
        <f>SUM(R138:R144)</f>
        <v>9.654391599999999</v>
      </c>
      <c r="S137" s="209"/>
      <c r="T137" s="211">
        <f>SUM(T138:T144)</f>
        <v>0</v>
      </c>
      <c r="AR137" s="212" t="s">
        <v>80</v>
      </c>
      <c r="AT137" s="213" t="s">
        <v>71</v>
      </c>
      <c r="AU137" s="213" t="s">
        <v>80</v>
      </c>
      <c r="AY137" s="212" t="s">
        <v>139</v>
      </c>
      <c r="BK137" s="214">
        <f>SUM(BK138:BK144)</f>
        <v>0</v>
      </c>
    </row>
    <row r="138" spans="2:65" s="1" customFormat="1" ht="22.5" customHeight="1">
      <c r="B138" s="39"/>
      <c r="C138" s="217" t="s">
        <v>245</v>
      </c>
      <c r="D138" s="217" t="s">
        <v>142</v>
      </c>
      <c r="E138" s="218" t="s">
        <v>730</v>
      </c>
      <c r="F138" s="219" t="s">
        <v>731</v>
      </c>
      <c r="G138" s="220" t="s">
        <v>273</v>
      </c>
      <c r="H138" s="221">
        <v>20</v>
      </c>
      <c r="I138" s="222"/>
      <c r="J138" s="223">
        <f>ROUND(I138*H138,2)</f>
        <v>0</v>
      </c>
      <c r="K138" s="219" t="s">
        <v>198</v>
      </c>
      <c r="L138" s="44"/>
      <c r="M138" s="224" t="s">
        <v>19</v>
      </c>
      <c r="N138" s="225" t="s">
        <v>43</v>
      </c>
      <c r="O138" s="80"/>
      <c r="P138" s="226">
        <f>O138*H138</f>
        <v>0</v>
      </c>
      <c r="Q138" s="226">
        <v>0.45195</v>
      </c>
      <c r="R138" s="226">
        <f>Q138*H138</f>
        <v>9.039</v>
      </c>
      <c r="S138" s="226">
        <v>0</v>
      </c>
      <c r="T138" s="227">
        <f>S138*H138</f>
        <v>0</v>
      </c>
      <c r="AR138" s="18" t="s">
        <v>146</v>
      </c>
      <c r="AT138" s="18" t="s">
        <v>142</v>
      </c>
      <c r="AU138" s="18" t="s">
        <v>82</v>
      </c>
      <c r="AY138" s="18" t="s">
        <v>139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80</v>
      </c>
      <c r="BK138" s="228">
        <f>ROUND(I138*H138,2)</f>
        <v>0</v>
      </c>
      <c r="BL138" s="18" t="s">
        <v>146</v>
      </c>
      <c r="BM138" s="18" t="s">
        <v>732</v>
      </c>
    </row>
    <row r="139" spans="2:47" s="1" customFormat="1" ht="12">
      <c r="B139" s="39"/>
      <c r="C139" s="40"/>
      <c r="D139" s="229" t="s">
        <v>148</v>
      </c>
      <c r="E139" s="40"/>
      <c r="F139" s="230" t="s">
        <v>731</v>
      </c>
      <c r="G139" s="40"/>
      <c r="H139" s="40"/>
      <c r="I139" s="143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148</v>
      </c>
      <c r="AU139" s="18" t="s">
        <v>82</v>
      </c>
    </row>
    <row r="140" spans="2:65" s="1" customFormat="1" ht="22.5" customHeight="1">
      <c r="B140" s="39"/>
      <c r="C140" s="217" t="s">
        <v>249</v>
      </c>
      <c r="D140" s="217" t="s">
        <v>142</v>
      </c>
      <c r="E140" s="218" t="s">
        <v>733</v>
      </c>
      <c r="F140" s="219" t="s">
        <v>734</v>
      </c>
      <c r="G140" s="220" t="s">
        <v>331</v>
      </c>
      <c r="H140" s="221">
        <v>0.25</v>
      </c>
      <c r="I140" s="222"/>
      <c r="J140" s="223">
        <f>ROUND(I140*H140,2)</f>
        <v>0</v>
      </c>
      <c r="K140" s="219" t="s">
        <v>198</v>
      </c>
      <c r="L140" s="44"/>
      <c r="M140" s="224" t="s">
        <v>19</v>
      </c>
      <c r="N140" s="225" t="s">
        <v>43</v>
      </c>
      <c r="O140" s="80"/>
      <c r="P140" s="226">
        <f>O140*H140</f>
        <v>0</v>
      </c>
      <c r="Q140" s="226">
        <v>1.05871</v>
      </c>
      <c r="R140" s="226">
        <f>Q140*H140</f>
        <v>0.2646775</v>
      </c>
      <c r="S140" s="226">
        <v>0</v>
      </c>
      <c r="T140" s="227">
        <f>S140*H140</f>
        <v>0</v>
      </c>
      <c r="AR140" s="18" t="s">
        <v>146</v>
      </c>
      <c r="AT140" s="18" t="s">
        <v>142</v>
      </c>
      <c r="AU140" s="18" t="s">
        <v>82</v>
      </c>
      <c r="AY140" s="18" t="s">
        <v>139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80</v>
      </c>
      <c r="BK140" s="228">
        <f>ROUND(I140*H140,2)</f>
        <v>0</v>
      </c>
      <c r="BL140" s="18" t="s">
        <v>146</v>
      </c>
      <c r="BM140" s="18" t="s">
        <v>735</v>
      </c>
    </row>
    <row r="141" spans="2:47" s="1" customFormat="1" ht="12">
      <c r="B141" s="39"/>
      <c r="C141" s="40"/>
      <c r="D141" s="229" t="s">
        <v>148</v>
      </c>
      <c r="E141" s="40"/>
      <c r="F141" s="230" t="s">
        <v>734</v>
      </c>
      <c r="G141" s="40"/>
      <c r="H141" s="40"/>
      <c r="I141" s="143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148</v>
      </c>
      <c r="AU141" s="18" t="s">
        <v>82</v>
      </c>
    </row>
    <row r="142" spans="2:65" s="1" customFormat="1" ht="22.5" customHeight="1">
      <c r="B142" s="39"/>
      <c r="C142" s="217" t="s">
        <v>8</v>
      </c>
      <c r="D142" s="217" t="s">
        <v>142</v>
      </c>
      <c r="E142" s="218" t="s">
        <v>736</v>
      </c>
      <c r="F142" s="219" t="s">
        <v>737</v>
      </c>
      <c r="G142" s="220" t="s">
        <v>331</v>
      </c>
      <c r="H142" s="221">
        <v>0.33</v>
      </c>
      <c r="I142" s="222"/>
      <c r="J142" s="223">
        <f>ROUND(I142*H142,2)</f>
        <v>0</v>
      </c>
      <c r="K142" s="219" t="s">
        <v>198</v>
      </c>
      <c r="L142" s="44"/>
      <c r="M142" s="224" t="s">
        <v>19</v>
      </c>
      <c r="N142" s="225" t="s">
        <v>43</v>
      </c>
      <c r="O142" s="80"/>
      <c r="P142" s="226">
        <f>O142*H142</f>
        <v>0</v>
      </c>
      <c r="Q142" s="226">
        <v>1.06277</v>
      </c>
      <c r="R142" s="226">
        <f>Q142*H142</f>
        <v>0.35071410000000003</v>
      </c>
      <c r="S142" s="226">
        <v>0</v>
      </c>
      <c r="T142" s="227">
        <f>S142*H142</f>
        <v>0</v>
      </c>
      <c r="AR142" s="18" t="s">
        <v>146</v>
      </c>
      <c r="AT142" s="18" t="s">
        <v>142</v>
      </c>
      <c r="AU142" s="18" t="s">
        <v>82</v>
      </c>
      <c r="AY142" s="18" t="s">
        <v>139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80</v>
      </c>
      <c r="BK142" s="228">
        <f>ROUND(I142*H142,2)</f>
        <v>0</v>
      </c>
      <c r="BL142" s="18" t="s">
        <v>146</v>
      </c>
      <c r="BM142" s="18" t="s">
        <v>738</v>
      </c>
    </row>
    <row r="143" spans="2:47" s="1" customFormat="1" ht="12">
      <c r="B143" s="39"/>
      <c r="C143" s="40"/>
      <c r="D143" s="229" t="s">
        <v>148</v>
      </c>
      <c r="E143" s="40"/>
      <c r="F143" s="230" t="s">
        <v>737</v>
      </c>
      <c r="G143" s="40"/>
      <c r="H143" s="40"/>
      <c r="I143" s="143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148</v>
      </c>
      <c r="AU143" s="18" t="s">
        <v>82</v>
      </c>
    </row>
    <row r="144" spans="2:51" s="12" customFormat="1" ht="12">
      <c r="B144" s="235"/>
      <c r="C144" s="236"/>
      <c r="D144" s="229" t="s">
        <v>175</v>
      </c>
      <c r="E144" s="237" t="s">
        <v>19</v>
      </c>
      <c r="F144" s="238" t="s">
        <v>739</v>
      </c>
      <c r="G144" s="236"/>
      <c r="H144" s="239">
        <v>0.33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175</v>
      </c>
      <c r="AU144" s="245" t="s">
        <v>82</v>
      </c>
      <c r="AV144" s="12" t="s">
        <v>82</v>
      </c>
      <c r="AW144" s="12" t="s">
        <v>33</v>
      </c>
      <c r="AX144" s="12" t="s">
        <v>80</v>
      </c>
      <c r="AY144" s="245" t="s">
        <v>139</v>
      </c>
    </row>
    <row r="145" spans="2:63" s="11" customFormat="1" ht="22.8" customHeight="1">
      <c r="B145" s="201"/>
      <c r="C145" s="202"/>
      <c r="D145" s="203" t="s">
        <v>71</v>
      </c>
      <c r="E145" s="215" t="s">
        <v>152</v>
      </c>
      <c r="F145" s="215" t="s">
        <v>576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SUM(P146:P161)</f>
        <v>0</v>
      </c>
      <c r="Q145" s="209"/>
      <c r="R145" s="210">
        <f>SUM(R146:R161)</f>
        <v>0.465</v>
      </c>
      <c r="S145" s="209"/>
      <c r="T145" s="211">
        <f>SUM(T146:T161)</f>
        <v>0</v>
      </c>
      <c r="AR145" s="212" t="s">
        <v>80</v>
      </c>
      <c r="AT145" s="213" t="s">
        <v>71</v>
      </c>
      <c r="AU145" s="213" t="s">
        <v>80</v>
      </c>
      <c r="AY145" s="212" t="s">
        <v>139</v>
      </c>
      <c r="BK145" s="214">
        <f>SUM(BK146:BK161)</f>
        <v>0</v>
      </c>
    </row>
    <row r="146" spans="2:65" s="1" customFormat="1" ht="16.5" customHeight="1">
      <c r="B146" s="39"/>
      <c r="C146" s="217" t="s">
        <v>260</v>
      </c>
      <c r="D146" s="217" t="s">
        <v>142</v>
      </c>
      <c r="E146" s="218" t="s">
        <v>740</v>
      </c>
      <c r="F146" s="219" t="s">
        <v>741</v>
      </c>
      <c r="G146" s="220" t="s">
        <v>197</v>
      </c>
      <c r="H146" s="221">
        <v>1</v>
      </c>
      <c r="I146" s="222"/>
      <c r="J146" s="223">
        <f>ROUND(I146*H146,2)</f>
        <v>0</v>
      </c>
      <c r="K146" s="219" t="s">
        <v>198</v>
      </c>
      <c r="L146" s="44"/>
      <c r="M146" s="224" t="s">
        <v>19</v>
      </c>
      <c r="N146" s="225" t="s">
        <v>43</v>
      </c>
      <c r="O146" s="8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8" t="s">
        <v>146</v>
      </c>
      <c r="AT146" s="18" t="s">
        <v>142</v>
      </c>
      <c r="AU146" s="18" t="s">
        <v>82</v>
      </c>
      <c r="AY146" s="18" t="s">
        <v>139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80</v>
      </c>
      <c r="BK146" s="228">
        <f>ROUND(I146*H146,2)</f>
        <v>0</v>
      </c>
      <c r="BL146" s="18" t="s">
        <v>146</v>
      </c>
      <c r="BM146" s="18" t="s">
        <v>742</v>
      </c>
    </row>
    <row r="147" spans="2:47" s="1" customFormat="1" ht="12">
      <c r="B147" s="39"/>
      <c r="C147" s="40"/>
      <c r="D147" s="229" t="s">
        <v>148</v>
      </c>
      <c r="E147" s="40"/>
      <c r="F147" s="230" t="s">
        <v>741</v>
      </c>
      <c r="G147" s="40"/>
      <c r="H147" s="40"/>
      <c r="I147" s="143"/>
      <c r="J147" s="40"/>
      <c r="K147" s="40"/>
      <c r="L147" s="44"/>
      <c r="M147" s="231"/>
      <c r="N147" s="80"/>
      <c r="O147" s="80"/>
      <c r="P147" s="80"/>
      <c r="Q147" s="80"/>
      <c r="R147" s="80"/>
      <c r="S147" s="80"/>
      <c r="T147" s="81"/>
      <c r="AT147" s="18" t="s">
        <v>148</v>
      </c>
      <c r="AU147" s="18" t="s">
        <v>82</v>
      </c>
    </row>
    <row r="148" spans="2:65" s="1" customFormat="1" ht="16.5" customHeight="1">
      <c r="B148" s="39"/>
      <c r="C148" s="249" t="s">
        <v>425</v>
      </c>
      <c r="D148" s="249" t="s">
        <v>145</v>
      </c>
      <c r="E148" s="250" t="s">
        <v>743</v>
      </c>
      <c r="F148" s="251" t="s">
        <v>744</v>
      </c>
      <c r="G148" s="252" t="s">
        <v>197</v>
      </c>
      <c r="H148" s="253">
        <v>1</v>
      </c>
      <c r="I148" s="254"/>
      <c r="J148" s="255">
        <f>ROUND(I148*H148,2)</f>
        <v>0</v>
      </c>
      <c r="K148" s="251" t="s">
        <v>198</v>
      </c>
      <c r="L148" s="256"/>
      <c r="M148" s="257" t="s">
        <v>19</v>
      </c>
      <c r="N148" s="258" t="s">
        <v>43</v>
      </c>
      <c r="O148" s="80"/>
      <c r="P148" s="226">
        <f>O148*H148</f>
        <v>0</v>
      </c>
      <c r="Q148" s="226">
        <v>0.056</v>
      </c>
      <c r="R148" s="226">
        <f>Q148*H148</f>
        <v>0.056</v>
      </c>
      <c r="S148" s="226">
        <v>0</v>
      </c>
      <c r="T148" s="227">
        <f>S148*H148</f>
        <v>0</v>
      </c>
      <c r="AR148" s="18" t="s">
        <v>140</v>
      </c>
      <c r="AT148" s="18" t="s">
        <v>145</v>
      </c>
      <c r="AU148" s="18" t="s">
        <v>82</v>
      </c>
      <c r="AY148" s="18" t="s">
        <v>139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80</v>
      </c>
      <c r="BK148" s="228">
        <f>ROUND(I148*H148,2)</f>
        <v>0</v>
      </c>
      <c r="BL148" s="18" t="s">
        <v>146</v>
      </c>
      <c r="BM148" s="18" t="s">
        <v>745</v>
      </c>
    </row>
    <row r="149" spans="2:47" s="1" customFormat="1" ht="12">
      <c r="B149" s="39"/>
      <c r="C149" s="40"/>
      <c r="D149" s="229" t="s">
        <v>148</v>
      </c>
      <c r="E149" s="40"/>
      <c r="F149" s="230" t="s">
        <v>744</v>
      </c>
      <c r="G149" s="40"/>
      <c r="H149" s="40"/>
      <c r="I149" s="143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148</v>
      </c>
      <c r="AU149" s="18" t="s">
        <v>82</v>
      </c>
    </row>
    <row r="150" spans="2:65" s="1" customFormat="1" ht="16.5" customHeight="1">
      <c r="B150" s="39"/>
      <c r="C150" s="249" t="s">
        <v>430</v>
      </c>
      <c r="D150" s="249" t="s">
        <v>145</v>
      </c>
      <c r="E150" s="250" t="s">
        <v>746</v>
      </c>
      <c r="F150" s="251" t="s">
        <v>747</v>
      </c>
      <c r="G150" s="252" t="s">
        <v>197</v>
      </c>
      <c r="H150" s="253">
        <v>1</v>
      </c>
      <c r="I150" s="254"/>
      <c r="J150" s="255">
        <f>ROUND(I150*H150,2)</f>
        <v>0</v>
      </c>
      <c r="K150" s="251" t="s">
        <v>19</v>
      </c>
      <c r="L150" s="256"/>
      <c r="M150" s="257" t="s">
        <v>19</v>
      </c>
      <c r="N150" s="258" t="s">
        <v>43</v>
      </c>
      <c r="O150" s="80"/>
      <c r="P150" s="226">
        <f>O150*H150</f>
        <v>0</v>
      </c>
      <c r="Q150" s="226">
        <v>0.056</v>
      </c>
      <c r="R150" s="226">
        <f>Q150*H150</f>
        <v>0.056</v>
      </c>
      <c r="S150" s="226">
        <v>0</v>
      </c>
      <c r="T150" s="227">
        <f>S150*H150</f>
        <v>0</v>
      </c>
      <c r="AR150" s="18" t="s">
        <v>140</v>
      </c>
      <c r="AT150" s="18" t="s">
        <v>145</v>
      </c>
      <c r="AU150" s="18" t="s">
        <v>82</v>
      </c>
      <c r="AY150" s="18" t="s">
        <v>139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80</v>
      </c>
      <c r="BK150" s="228">
        <f>ROUND(I150*H150,2)</f>
        <v>0</v>
      </c>
      <c r="BL150" s="18" t="s">
        <v>146</v>
      </c>
      <c r="BM150" s="18" t="s">
        <v>748</v>
      </c>
    </row>
    <row r="151" spans="2:47" s="1" customFormat="1" ht="12">
      <c r="B151" s="39"/>
      <c r="C151" s="40"/>
      <c r="D151" s="229" t="s">
        <v>148</v>
      </c>
      <c r="E151" s="40"/>
      <c r="F151" s="230" t="s">
        <v>747</v>
      </c>
      <c r="G151" s="40"/>
      <c r="H151" s="40"/>
      <c r="I151" s="143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148</v>
      </c>
      <c r="AU151" s="18" t="s">
        <v>82</v>
      </c>
    </row>
    <row r="152" spans="2:65" s="1" customFormat="1" ht="16.5" customHeight="1">
      <c r="B152" s="39"/>
      <c r="C152" s="249" t="s">
        <v>435</v>
      </c>
      <c r="D152" s="249" t="s">
        <v>145</v>
      </c>
      <c r="E152" s="250" t="s">
        <v>749</v>
      </c>
      <c r="F152" s="251" t="s">
        <v>750</v>
      </c>
      <c r="G152" s="252" t="s">
        <v>197</v>
      </c>
      <c r="H152" s="253">
        <v>1</v>
      </c>
      <c r="I152" s="254"/>
      <c r="J152" s="255">
        <f>ROUND(I152*H152,2)</f>
        <v>0</v>
      </c>
      <c r="K152" s="251" t="s">
        <v>19</v>
      </c>
      <c r="L152" s="256"/>
      <c r="M152" s="257" t="s">
        <v>19</v>
      </c>
      <c r="N152" s="258" t="s">
        <v>43</v>
      </c>
      <c r="O152" s="80"/>
      <c r="P152" s="226">
        <f>O152*H152</f>
        <v>0</v>
      </c>
      <c r="Q152" s="226">
        <v>0.056</v>
      </c>
      <c r="R152" s="226">
        <f>Q152*H152</f>
        <v>0.056</v>
      </c>
      <c r="S152" s="226">
        <v>0</v>
      </c>
      <c r="T152" s="227">
        <f>S152*H152</f>
        <v>0</v>
      </c>
      <c r="AR152" s="18" t="s">
        <v>140</v>
      </c>
      <c r="AT152" s="18" t="s">
        <v>145</v>
      </c>
      <c r="AU152" s="18" t="s">
        <v>82</v>
      </c>
      <c r="AY152" s="18" t="s">
        <v>139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80</v>
      </c>
      <c r="BK152" s="228">
        <f>ROUND(I152*H152,2)</f>
        <v>0</v>
      </c>
      <c r="BL152" s="18" t="s">
        <v>146</v>
      </c>
      <c r="BM152" s="18" t="s">
        <v>751</v>
      </c>
    </row>
    <row r="153" spans="2:47" s="1" customFormat="1" ht="12">
      <c r="B153" s="39"/>
      <c r="C153" s="40"/>
      <c r="D153" s="229" t="s">
        <v>148</v>
      </c>
      <c r="E153" s="40"/>
      <c r="F153" s="230" t="s">
        <v>750</v>
      </c>
      <c r="G153" s="40"/>
      <c r="H153" s="40"/>
      <c r="I153" s="143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148</v>
      </c>
      <c r="AU153" s="18" t="s">
        <v>82</v>
      </c>
    </row>
    <row r="154" spans="2:65" s="1" customFormat="1" ht="16.5" customHeight="1">
      <c r="B154" s="39"/>
      <c r="C154" s="249" t="s">
        <v>441</v>
      </c>
      <c r="D154" s="249" t="s">
        <v>145</v>
      </c>
      <c r="E154" s="250" t="s">
        <v>752</v>
      </c>
      <c r="F154" s="251" t="s">
        <v>750</v>
      </c>
      <c r="G154" s="252" t="s">
        <v>197</v>
      </c>
      <c r="H154" s="253">
        <v>1</v>
      </c>
      <c r="I154" s="254"/>
      <c r="J154" s="255">
        <f>ROUND(I154*H154,2)</f>
        <v>0</v>
      </c>
      <c r="K154" s="251" t="s">
        <v>19</v>
      </c>
      <c r="L154" s="256"/>
      <c r="M154" s="257" t="s">
        <v>19</v>
      </c>
      <c r="N154" s="258" t="s">
        <v>43</v>
      </c>
      <c r="O154" s="80"/>
      <c r="P154" s="226">
        <f>O154*H154</f>
        <v>0</v>
      </c>
      <c r="Q154" s="226">
        <v>0.056</v>
      </c>
      <c r="R154" s="226">
        <f>Q154*H154</f>
        <v>0.056</v>
      </c>
      <c r="S154" s="226">
        <v>0</v>
      </c>
      <c r="T154" s="227">
        <f>S154*H154</f>
        <v>0</v>
      </c>
      <c r="AR154" s="18" t="s">
        <v>140</v>
      </c>
      <c r="AT154" s="18" t="s">
        <v>145</v>
      </c>
      <c r="AU154" s="18" t="s">
        <v>82</v>
      </c>
      <c r="AY154" s="18" t="s">
        <v>139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80</v>
      </c>
      <c r="BK154" s="228">
        <f>ROUND(I154*H154,2)</f>
        <v>0</v>
      </c>
      <c r="BL154" s="18" t="s">
        <v>146</v>
      </c>
      <c r="BM154" s="18" t="s">
        <v>753</v>
      </c>
    </row>
    <row r="155" spans="2:47" s="1" customFormat="1" ht="12">
      <c r="B155" s="39"/>
      <c r="C155" s="40"/>
      <c r="D155" s="229" t="s">
        <v>148</v>
      </c>
      <c r="E155" s="40"/>
      <c r="F155" s="230" t="s">
        <v>750</v>
      </c>
      <c r="G155" s="40"/>
      <c r="H155" s="40"/>
      <c r="I155" s="143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148</v>
      </c>
      <c r="AU155" s="18" t="s">
        <v>82</v>
      </c>
    </row>
    <row r="156" spans="2:65" s="1" customFormat="1" ht="16.5" customHeight="1">
      <c r="B156" s="39"/>
      <c r="C156" s="249" t="s">
        <v>7</v>
      </c>
      <c r="D156" s="249" t="s">
        <v>145</v>
      </c>
      <c r="E156" s="250" t="s">
        <v>754</v>
      </c>
      <c r="F156" s="251" t="s">
        <v>755</v>
      </c>
      <c r="G156" s="252" t="s">
        <v>197</v>
      </c>
      <c r="H156" s="253">
        <v>1</v>
      </c>
      <c r="I156" s="254"/>
      <c r="J156" s="255">
        <f>ROUND(I156*H156,2)</f>
        <v>0</v>
      </c>
      <c r="K156" s="251" t="s">
        <v>19</v>
      </c>
      <c r="L156" s="256"/>
      <c r="M156" s="257" t="s">
        <v>19</v>
      </c>
      <c r="N156" s="258" t="s">
        <v>43</v>
      </c>
      <c r="O156" s="80"/>
      <c r="P156" s="226">
        <f>O156*H156</f>
        <v>0</v>
      </c>
      <c r="Q156" s="226">
        <v>0.056</v>
      </c>
      <c r="R156" s="226">
        <f>Q156*H156</f>
        <v>0.056</v>
      </c>
      <c r="S156" s="226">
        <v>0</v>
      </c>
      <c r="T156" s="227">
        <f>S156*H156</f>
        <v>0</v>
      </c>
      <c r="AR156" s="18" t="s">
        <v>140</v>
      </c>
      <c r="AT156" s="18" t="s">
        <v>145</v>
      </c>
      <c r="AU156" s="18" t="s">
        <v>82</v>
      </c>
      <c r="AY156" s="18" t="s">
        <v>139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80</v>
      </c>
      <c r="BK156" s="228">
        <f>ROUND(I156*H156,2)</f>
        <v>0</v>
      </c>
      <c r="BL156" s="18" t="s">
        <v>146</v>
      </c>
      <c r="BM156" s="18" t="s">
        <v>756</v>
      </c>
    </row>
    <row r="157" spans="2:47" s="1" customFormat="1" ht="12">
      <c r="B157" s="39"/>
      <c r="C157" s="40"/>
      <c r="D157" s="229" t="s">
        <v>148</v>
      </c>
      <c r="E157" s="40"/>
      <c r="F157" s="230" t="s">
        <v>755</v>
      </c>
      <c r="G157" s="40"/>
      <c r="H157" s="40"/>
      <c r="I157" s="143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148</v>
      </c>
      <c r="AU157" s="18" t="s">
        <v>82</v>
      </c>
    </row>
    <row r="158" spans="2:65" s="1" customFormat="1" ht="16.5" customHeight="1">
      <c r="B158" s="39"/>
      <c r="C158" s="217" t="s">
        <v>448</v>
      </c>
      <c r="D158" s="217" t="s">
        <v>142</v>
      </c>
      <c r="E158" s="218" t="s">
        <v>757</v>
      </c>
      <c r="F158" s="219" t="s">
        <v>758</v>
      </c>
      <c r="G158" s="220" t="s">
        <v>197</v>
      </c>
      <c r="H158" s="221">
        <v>1</v>
      </c>
      <c r="I158" s="222"/>
      <c r="J158" s="223">
        <f>ROUND(I158*H158,2)</f>
        <v>0</v>
      </c>
      <c r="K158" s="219" t="s">
        <v>198</v>
      </c>
      <c r="L158" s="44"/>
      <c r="M158" s="224" t="s">
        <v>19</v>
      </c>
      <c r="N158" s="225" t="s">
        <v>43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146</v>
      </c>
      <c r="AT158" s="18" t="s">
        <v>142</v>
      </c>
      <c r="AU158" s="18" t="s">
        <v>82</v>
      </c>
      <c r="AY158" s="18" t="s">
        <v>139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80</v>
      </c>
      <c r="BK158" s="228">
        <f>ROUND(I158*H158,2)</f>
        <v>0</v>
      </c>
      <c r="BL158" s="18" t="s">
        <v>146</v>
      </c>
      <c r="BM158" s="18" t="s">
        <v>759</v>
      </c>
    </row>
    <row r="159" spans="2:47" s="1" customFormat="1" ht="12">
      <c r="B159" s="39"/>
      <c r="C159" s="40"/>
      <c r="D159" s="229" t="s">
        <v>148</v>
      </c>
      <c r="E159" s="40"/>
      <c r="F159" s="230" t="s">
        <v>758</v>
      </c>
      <c r="G159" s="40"/>
      <c r="H159" s="40"/>
      <c r="I159" s="143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148</v>
      </c>
      <c r="AU159" s="18" t="s">
        <v>82</v>
      </c>
    </row>
    <row r="160" spans="2:65" s="1" customFormat="1" ht="16.5" customHeight="1">
      <c r="B160" s="39"/>
      <c r="C160" s="249" t="s">
        <v>454</v>
      </c>
      <c r="D160" s="249" t="s">
        <v>145</v>
      </c>
      <c r="E160" s="250" t="s">
        <v>760</v>
      </c>
      <c r="F160" s="251" t="s">
        <v>761</v>
      </c>
      <c r="G160" s="252" t="s">
        <v>197</v>
      </c>
      <c r="H160" s="253">
        <v>1</v>
      </c>
      <c r="I160" s="254"/>
      <c r="J160" s="255">
        <f>ROUND(I160*H160,2)</f>
        <v>0</v>
      </c>
      <c r="K160" s="251" t="s">
        <v>198</v>
      </c>
      <c r="L160" s="256"/>
      <c r="M160" s="257" t="s">
        <v>19</v>
      </c>
      <c r="N160" s="258" t="s">
        <v>43</v>
      </c>
      <c r="O160" s="80"/>
      <c r="P160" s="226">
        <f>O160*H160</f>
        <v>0</v>
      </c>
      <c r="Q160" s="226">
        <v>0.185</v>
      </c>
      <c r="R160" s="226">
        <f>Q160*H160</f>
        <v>0.185</v>
      </c>
      <c r="S160" s="226">
        <v>0</v>
      </c>
      <c r="T160" s="227">
        <f>S160*H160</f>
        <v>0</v>
      </c>
      <c r="AR160" s="18" t="s">
        <v>140</v>
      </c>
      <c r="AT160" s="18" t="s">
        <v>145</v>
      </c>
      <c r="AU160" s="18" t="s">
        <v>82</v>
      </c>
      <c r="AY160" s="18" t="s">
        <v>139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80</v>
      </c>
      <c r="BK160" s="228">
        <f>ROUND(I160*H160,2)</f>
        <v>0</v>
      </c>
      <c r="BL160" s="18" t="s">
        <v>146</v>
      </c>
      <c r="BM160" s="18" t="s">
        <v>762</v>
      </c>
    </row>
    <row r="161" spans="2:47" s="1" customFormat="1" ht="12">
      <c r="B161" s="39"/>
      <c r="C161" s="40"/>
      <c r="D161" s="229" t="s">
        <v>148</v>
      </c>
      <c r="E161" s="40"/>
      <c r="F161" s="230" t="s">
        <v>761</v>
      </c>
      <c r="G161" s="40"/>
      <c r="H161" s="40"/>
      <c r="I161" s="143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148</v>
      </c>
      <c r="AU161" s="18" t="s">
        <v>82</v>
      </c>
    </row>
    <row r="162" spans="2:63" s="11" customFormat="1" ht="22.8" customHeight="1">
      <c r="B162" s="201"/>
      <c r="C162" s="202"/>
      <c r="D162" s="203" t="s">
        <v>71</v>
      </c>
      <c r="E162" s="215" t="s">
        <v>146</v>
      </c>
      <c r="F162" s="215" t="s">
        <v>596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SUM(P163:P167)</f>
        <v>0</v>
      </c>
      <c r="Q162" s="209"/>
      <c r="R162" s="210">
        <f>SUM(R163:R167)</f>
        <v>0</v>
      </c>
      <c r="S162" s="209"/>
      <c r="T162" s="211">
        <f>SUM(T163:T167)</f>
        <v>0</v>
      </c>
      <c r="AR162" s="212" t="s">
        <v>80</v>
      </c>
      <c r="AT162" s="213" t="s">
        <v>71</v>
      </c>
      <c r="AU162" s="213" t="s">
        <v>80</v>
      </c>
      <c r="AY162" s="212" t="s">
        <v>139</v>
      </c>
      <c r="BK162" s="214">
        <f>SUM(BK163:BK167)</f>
        <v>0</v>
      </c>
    </row>
    <row r="163" spans="2:65" s="1" customFormat="1" ht="16.5" customHeight="1">
      <c r="B163" s="39"/>
      <c r="C163" s="217" t="s">
        <v>461</v>
      </c>
      <c r="D163" s="217" t="s">
        <v>142</v>
      </c>
      <c r="E163" s="218" t="s">
        <v>763</v>
      </c>
      <c r="F163" s="219" t="s">
        <v>764</v>
      </c>
      <c r="G163" s="220" t="s">
        <v>258</v>
      </c>
      <c r="H163" s="221">
        <v>47.1</v>
      </c>
      <c r="I163" s="222"/>
      <c r="J163" s="223">
        <f>ROUND(I163*H163,2)</f>
        <v>0</v>
      </c>
      <c r="K163" s="219" t="s">
        <v>198</v>
      </c>
      <c r="L163" s="44"/>
      <c r="M163" s="224" t="s">
        <v>19</v>
      </c>
      <c r="N163" s="225" t="s">
        <v>43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146</v>
      </c>
      <c r="AT163" s="18" t="s">
        <v>142</v>
      </c>
      <c r="AU163" s="18" t="s">
        <v>82</v>
      </c>
      <c r="AY163" s="18" t="s">
        <v>139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80</v>
      </c>
      <c r="BK163" s="228">
        <f>ROUND(I163*H163,2)</f>
        <v>0</v>
      </c>
      <c r="BL163" s="18" t="s">
        <v>146</v>
      </c>
      <c r="BM163" s="18" t="s">
        <v>765</v>
      </c>
    </row>
    <row r="164" spans="2:47" s="1" customFormat="1" ht="12">
      <c r="B164" s="39"/>
      <c r="C164" s="40"/>
      <c r="D164" s="229" t="s">
        <v>148</v>
      </c>
      <c r="E164" s="40"/>
      <c r="F164" s="230" t="s">
        <v>764</v>
      </c>
      <c r="G164" s="40"/>
      <c r="H164" s="40"/>
      <c r="I164" s="143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148</v>
      </c>
      <c r="AU164" s="18" t="s">
        <v>82</v>
      </c>
    </row>
    <row r="165" spans="2:51" s="12" customFormat="1" ht="12">
      <c r="B165" s="235"/>
      <c r="C165" s="236"/>
      <c r="D165" s="229" t="s">
        <v>175</v>
      </c>
      <c r="E165" s="237" t="s">
        <v>19</v>
      </c>
      <c r="F165" s="238" t="s">
        <v>766</v>
      </c>
      <c r="G165" s="236"/>
      <c r="H165" s="239">
        <v>2.7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175</v>
      </c>
      <c r="AU165" s="245" t="s">
        <v>82</v>
      </c>
      <c r="AV165" s="12" t="s">
        <v>82</v>
      </c>
      <c r="AW165" s="12" t="s">
        <v>33</v>
      </c>
      <c r="AX165" s="12" t="s">
        <v>72</v>
      </c>
      <c r="AY165" s="245" t="s">
        <v>139</v>
      </c>
    </row>
    <row r="166" spans="2:51" s="12" customFormat="1" ht="12">
      <c r="B166" s="235"/>
      <c r="C166" s="236"/>
      <c r="D166" s="229" t="s">
        <v>175</v>
      </c>
      <c r="E166" s="237" t="s">
        <v>19</v>
      </c>
      <c r="F166" s="238" t="s">
        <v>767</v>
      </c>
      <c r="G166" s="236"/>
      <c r="H166" s="239">
        <v>44.4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175</v>
      </c>
      <c r="AU166" s="245" t="s">
        <v>82</v>
      </c>
      <c r="AV166" s="12" t="s">
        <v>82</v>
      </c>
      <c r="AW166" s="12" t="s">
        <v>33</v>
      </c>
      <c r="AX166" s="12" t="s">
        <v>72</v>
      </c>
      <c r="AY166" s="245" t="s">
        <v>139</v>
      </c>
    </row>
    <row r="167" spans="2:51" s="13" customFormat="1" ht="12">
      <c r="B167" s="259"/>
      <c r="C167" s="260"/>
      <c r="D167" s="229" t="s">
        <v>175</v>
      </c>
      <c r="E167" s="261" t="s">
        <v>19</v>
      </c>
      <c r="F167" s="262" t="s">
        <v>287</v>
      </c>
      <c r="G167" s="260"/>
      <c r="H167" s="263">
        <v>47.1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AT167" s="269" t="s">
        <v>175</v>
      </c>
      <c r="AU167" s="269" t="s">
        <v>82</v>
      </c>
      <c r="AV167" s="13" t="s">
        <v>146</v>
      </c>
      <c r="AW167" s="13" t="s">
        <v>33</v>
      </c>
      <c r="AX167" s="13" t="s">
        <v>80</v>
      </c>
      <c r="AY167" s="269" t="s">
        <v>139</v>
      </c>
    </row>
    <row r="168" spans="2:63" s="11" customFormat="1" ht="22.8" customHeight="1">
      <c r="B168" s="201"/>
      <c r="C168" s="202"/>
      <c r="D168" s="203" t="s">
        <v>71</v>
      </c>
      <c r="E168" s="215" t="s">
        <v>140</v>
      </c>
      <c r="F168" s="215" t="s">
        <v>141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SUM(P169:P192)</f>
        <v>0</v>
      </c>
      <c r="Q168" s="209"/>
      <c r="R168" s="210">
        <f>SUM(R169:R192)</f>
        <v>0.21460600000000002</v>
      </c>
      <c r="S168" s="209"/>
      <c r="T168" s="211">
        <f>SUM(T169:T192)</f>
        <v>0</v>
      </c>
      <c r="AR168" s="212" t="s">
        <v>80</v>
      </c>
      <c r="AT168" s="213" t="s">
        <v>71</v>
      </c>
      <c r="AU168" s="213" t="s">
        <v>80</v>
      </c>
      <c r="AY168" s="212" t="s">
        <v>139</v>
      </c>
      <c r="BK168" s="214">
        <f>SUM(BK169:BK192)</f>
        <v>0</v>
      </c>
    </row>
    <row r="169" spans="2:65" s="1" customFormat="1" ht="22.5" customHeight="1">
      <c r="B169" s="39"/>
      <c r="C169" s="217" t="s">
        <v>467</v>
      </c>
      <c r="D169" s="217" t="s">
        <v>142</v>
      </c>
      <c r="E169" s="218" t="s">
        <v>768</v>
      </c>
      <c r="F169" s="219" t="s">
        <v>769</v>
      </c>
      <c r="G169" s="220" t="s">
        <v>229</v>
      </c>
      <c r="H169" s="221">
        <v>140</v>
      </c>
      <c r="I169" s="222"/>
      <c r="J169" s="223">
        <f>ROUND(I169*H169,2)</f>
        <v>0</v>
      </c>
      <c r="K169" s="219" t="s">
        <v>198</v>
      </c>
      <c r="L169" s="44"/>
      <c r="M169" s="224" t="s">
        <v>19</v>
      </c>
      <c r="N169" s="225" t="s">
        <v>43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18" t="s">
        <v>146</v>
      </c>
      <c r="AT169" s="18" t="s">
        <v>142</v>
      </c>
      <c r="AU169" s="18" t="s">
        <v>82</v>
      </c>
      <c r="AY169" s="18" t="s">
        <v>139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80</v>
      </c>
      <c r="BK169" s="228">
        <f>ROUND(I169*H169,2)</f>
        <v>0</v>
      </c>
      <c r="BL169" s="18" t="s">
        <v>146</v>
      </c>
      <c r="BM169" s="18" t="s">
        <v>770</v>
      </c>
    </row>
    <row r="170" spans="2:47" s="1" customFormat="1" ht="12">
      <c r="B170" s="39"/>
      <c r="C170" s="40"/>
      <c r="D170" s="229" t="s">
        <v>148</v>
      </c>
      <c r="E170" s="40"/>
      <c r="F170" s="230" t="s">
        <v>769</v>
      </c>
      <c r="G170" s="40"/>
      <c r="H170" s="40"/>
      <c r="I170" s="143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148</v>
      </c>
      <c r="AU170" s="18" t="s">
        <v>82</v>
      </c>
    </row>
    <row r="171" spans="2:65" s="1" customFormat="1" ht="16.5" customHeight="1">
      <c r="B171" s="39"/>
      <c r="C171" s="249" t="s">
        <v>479</v>
      </c>
      <c r="D171" s="249" t="s">
        <v>145</v>
      </c>
      <c r="E171" s="250" t="s">
        <v>771</v>
      </c>
      <c r="F171" s="251" t="s">
        <v>772</v>
      </c>
      <c r="G171" s="252" t="s">
        <v>229</v>
      </c>
      <c r="H171" s="253">
        <v>151.2</v>
      </c>
      <c r="I171" s="254"/>
      <c r="J171" s="255">
        <f>ROUND(I171*H171,2)</f>
        <v>0</v>
      </c>
      <c r="K171" s="251" t="s">
        <v>198</v>
      </c>
      <c r="L171" s="256"/>
      <c r="M171" s="257" t="s">
        <v>19</v>
      </c>
      <c r="N171" s="258" t="s">
        <v>43</v>
      </c>
      <c r="O171" s="80"/>
      <c r="P171" s="226">
        <f>O171*H171</f>
        <v>0</v>
      </c>
      <c r="Q171" s="226">
        <v>0.00043</v>
      </c>
      <c r="R171" s="226">
        <f>Q171*H171</f>
        <v>0.06501599999999999</v>
      </c>
      <c r="S171" s="226">
        <v>0</v>
      </c>
      <c r="T171" s="227">
        <f>S171*H171</f>
        <v>0</v>
      </c>
      <c r="AR171" s="18" t="s">
        <v>140</v>
      </c>
      <c r="AT171" s="18" t="s">
        <v>145</v>
      </c>
      <c r="AU171" s="18" t="s">
        <v>82</v>
      </c>
      <c r="AY171" s="18" t="s">
        <v>139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80</v>
      </c>
      <c r="BK171" s="228">
        <f>ROUND(I171*H171,2)</f>
        <v>0</v>
      </c>
      <c r="BL171" s="18" t="s">
        <v>146</v>
      </c>
      <c r="BM171" s="18" t="s">
        <v>773</v>
      </c>
    </row>
    <row r="172" spans="2:47" s="1" customFormat="1" ht="12">
      <c r="B172" s="39"/>
      <c r="C172" s="40"/>
      <c r="D172" s="229" t="s">
        <v>148</v>
      </c>
      <c r="E172" s="40"/>
      <c r="F172" s="230" t="s">
        <v>772</v>
      </c>
      <c r="G172" s="40"/>
      <c r="H172" s="40"/>
      <c r="I172" s="143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148</v>
      </c>
      <c r="AU172" s="18" t="s">
        <v>82</v>
      </c>
    </row>
    <row r="173" spans="2:51" s="12" customFormat="1" ht="12">
      <c r="B173" s="235"/>
      <c r="C173" s="236"/>
      <c r="D173" s="229" t="s">
        <v>175</v>
      </c>
      <c r="E173" s="237" t="s">
        <v>19</v>
      </c>
      <c r="F173" s="238" t="s">
        <v>774</v>
      </c>
      <c r="G173" s="236"/>
      <c r="H173" s="239">
        <v>151.2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175</v>
      </c>
      <c r="AU173" s="245" t="s">
        <v>82</v>
      </c>
      <c r="AV173" s="12" t="s">
        <v>82</v>
      </c>
      <c r="AW173" s="12" t="s">
        <v>33</v>
      </c>
      <c r="AX173" s="12" t="s">
        <v>80</v>
      </c>
      <c r="AY173" s="245" t="s">
        <v>139</v>
      </c>
    </row>
    <row r="174" spans="2:65" s="1" customFormat="1" ht="16.5" customHeight="1">
      <c r="B174" s="39"/>
      <c r="C174" s="217" t="s">
        <v>486</v>
      </c>
      <c r="D174" s="217" t="s">
        <v>142</v>
      </c>
      <c r="E174" s="218" t="s">
        <v>775</v>
      </c>
      <c r="F174" s="219" t="s">
        <v>776</v>
      </c>
      <c r="G174" s="220" t="s">
        <v>229</v>
      </c>
      <c r="H174" s="221">
        <v>20</v>
      </c>
      <c r="I174" s="222"/>
      <c r="J174" s="223">
        <f>ROUND(I174*H174,2)</f>
        <v>0</v>
      </c>
      <c r="K174" s="219" t="s">
        <v>198</v>
      </c>
      <c r="L174" s="44"/>
      <c r="M174" s="224" t="s">
        <v>19</v>
      </c>
      <c r="N174" s="225" t="s">
        <v>43</v>
      </c>
      <c r="O174" s="80"/>
      <c r="P174" s="226">
        <f>O174*H174</f>
        <v>0</v>
      </c>
      <c r="Q174" s="226">
        <v>1E-05</v>
      </c>
      <c r="R174" s="226">
        <f>Q174*H174</f>
        <v>0.0002</v>
      </c>
      <c r="S174" s="226">
        <v>0</v>
      </c>
      <c r="T174" s="227">
        <f>S174*H174</f>
        <v>0</v>
      </c>
      <c r="AR174" s="18" t="s">
        <v>146</v>
      </c>
      <c r="AT174" s="18" t="s">
        <v>142</v>
      </c>
      <c r="AU174" s="18" t="s">
        <v>82</v>
      </c>
      <c r="AY174" s="18" t="s">
        <v>139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80</v>
      </c>
      <c r="BK174" s="228">
        <f>ROUND(I174*H174,2)</f>
        <v>0</v>
      </c>
      <c r="BL174" s="18" t="s">
        <v>146</v>
      </c>
      <c r="BM174" s="18" t="s">
        <v>777</v>
      </c>
    </row>
    <row r="175" spans="2:47" s="1" customFormat="1" ht="12">
      <c r="B175" s="39"/>
      <c r="C175" s="40"/>
      <c r="D175" s="229" t="s">
        <v>148</v>
      </c>
      <c r="E175" s="40"/>
      <c r="F175" s="230" t="s">
        <v>776</v>
      </c>
      <c r="G175" s="40"/>
      <c r="H175" s="40"/>
      <c r="I175" s="143"/>
      <c r="J175" s="40"/>
      <c r="K175" s="40"/>
      <c r="L175" s="44"/>
      <c r="M175" s="231"/>
      <c r="N175" s="80"/>
      <c r="O175" s="80"/>
      <c r="P175" s="80"/>
      <c r="Q175" s="80"/>
      <c r="R175" s="80"/>
      <c r="S175" s="80"/>
      <c r="T175" s="81"/>
      <c r="AT175" s="18" t="s">
        <v>148</v>
      </c>
      <c r="AU175" s="18" t="s">
        <v>82</v>
      </c>
    </row>
    <row r="176" spans="2:65" s="1" customFormat="1" ht="16.5" customHeight="1">
      <c r="B176" s="39"/>
      <c r="C176" s="249" t="s">
        <v>492</v>
      </c>
      <c r="D176" s="249" t="s">
        <v>145</v>
      </c>
      <c r="E176" s="250" t="s">
        <v>778</v>
      </c>
      <c r="F176" s="251" t="s">
        <v>779</v>
      </c>
      <c r="G176" s="252" t="s">
        <v>229</v>
      </c>
      <c r="H176" s="253">
        <v>21.6</v>
      </c>
      <c r="I176" s="254"/>
      <c r="J176" s="255">
        <f>ROUND(I176*H176,2)</f>
        <v>0</v>
      </c>
      <c r="K176" s="251" t="s">
        <v>198</v>
      </c>
      <c r="L176" s="256"/>
      <c r="M176" s="257" t="s">
        <v>19</v>
      </c>
      <c r="N176" s="258" t="s">
        <v>43</v>
      </c>
      <c r="O176" s="80"/>
      <c r="P176" s="226">
        <f>O176*H176</f>
        <v>0</v>
      </c>
      <c r="Q176" s="226">
        <v>0.0014</v>
      </c>
      <c r="R176" s="226">
        <f>Q176*H176</f>
        <v>0.030240000000000003</v>
      </c>
      <c r="S176" s="226">
        <v>0</v>
      </c>
      <c r="T176" s="227">
        <f>S176*H176</f>
        <v>0</v>
      </c>
      <c r="AR176" s="18" t="s">
        <v>140</v>
      </c>
      <c r="AT176" s="18" t="s">
        <v>145</v>
      </c>
      <c r="AU176" s="18" t="s">
        <v>82</v>
      </c>
      <c r="AY176" s="18" t="s">
        <v>139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80</v>
      </c>
      <c r="BK176" s="228">
        <f>ROUND(I176*H176,2)</f>
        <v>0</v>
      </c>
      <c r="BL176" s="18" t="s">
        <v>146</v>
      </c>
      <c r="BM176" s="18" t="s">
        <v>780</v>
      </c>
    </row>
    <row r="177" spans="2:47" s="1" customFormat="1" ht="12">
      <c r="B177" s="39"/>
      <c r="C177" s="40"/>
      <c r="D177" s="229" t="s">
        <v>148</v>
      </c>
      <c r="E177" s="40"/>
      <c r="F177" s="230" t="s">
        <v>779</v>
      </c>
      <c r="G177" s="40"/>
      <c r="H177" s="40"/>
      <c r="I177" s="143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148</v>
      </c>
      <c r="AU177" s="18" t="s">
        <v>82</v>
      </c>
    </row>
    <row r="178" spans="2:51" s="12" customFormat="1" ht="12">
      <c r="B178" s="235"/>
      <c r="C178" s="236"/>
      <c r="D178" s="229" t="s">
        <v>175</v>
      </c>
      <c r="E178" s="237" t="s">
        <v>19</v>
      </c>
      <c r="F178" s="238" t="s">
        <v>781</v>
      </c>
      <c r="G178" s="236"/>
      <c r="H178" s="239">
        <v>21.6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175</v>
      </c>
      <c r="AU178" s="245" t="s">
        <v>82</v>
      </c>
      <c r="AV178" s="12" t="s">
        <v>82</v>
      </c>
      <c r="AW178" s="12" t="s">
        <v>33</v>
      </c>
      <c r="AX178" s="12" t="s">
        <v>80</v>
      </c>
      <c r="AY178" s="245" t="s">
        <v>139</v>
      </c>
    </row>
    <row r="179" spans="2:65" s="1" customFormat="1" ht="16.5" customHeight="1">
      <c r="B179" s="39"/>
      <c r="C179" s="217" t="s">
        <v>496</v>
      </c>
      <c r="D179" s="217" t="s">
        <v>142</v>
      </c>
      <c r="E179" s="218" t="s">
        <v>782</v>
      </c>
      <c r="F179" s="219" t="s">
        <v>783</v>
      </c>
      <c r="G179" s="220" t="s">
        <v>229</v>
      </c>
      <c r="H179" s="221">
        <v>25</v>
      </c>
      <c r="I179" s="222"/>
      <c r="J179" s="223">
        <f>ROUND(I179*H179,2)</f>
        <v>0</v>
      </c>
      <c r="K179" s="219" t="s">
        <v>198</v>
      </c>
      <c r="L179" s="44"/>
      <c r="M179" s="224" t="s">
        <v>19</v>
      </c>
      <c r="N179" s="225" t="s">
        <v>43</v>
      </c>
      <c r="O179" s="80"/>
      <c r="P179" s="226">
        <f>O179*H179</f>
        <v>0</v>
      </c>
      <c r="Q179" s="226">
        <v>1E-05</v>
      </c>
      <c r="R179" s="226">
        <f>Q179*H179</f>
        <v>0.00025</v>
      </c>
      <c r="S179" s="226">
        <v>0</v>
      </c>
      <c r="T179" s="227">
        <f>S179*H179</f>
        <v>0</v>
      </c>
      <c r="AR179" s="18" t="s">
        <v>146</v>
      </c>
      <c r="AT179" s="18" t="s">
        <v>142</v>
      </c>
      <c r="AU179" s="18" t="s">
        <v>82</v>
      </c>
      <c r="AY179" s="18" t="s">
        <v>139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80</v>
      </c>
      <c r="BK179" s="228">
        <f>ROUND(I179*H179,2)</f>
        <v>0</v>
      </c>
      <c r="BL179" s="18" t="s">
        <v>146</v>
      </c>
      <c r="BM179" s="18" t="s">
        <v>784</v>
      </c>
    </row>
    <row r="180" spans="2:47" s="1" customFormat="1" ht="12">
      <c r="B180" s="39"/>
      <c r="C180" s="40"/>
      <c r="D180" s="229" t="s">
        <v>148</v>
      </c>
      <c r="E180" s="40"/>
      <c r="F180" s="230" t="s">
        <v>783</v>
      </c>
      <c r="G180" s="40"/>
      <c r="H180" s="40"/>
      <c r="I180" s="143"/>
      <c r="J180" s="40"/>
      <c r="K180" s="40"/>
      <c r="L180" s="44"/>
      <c r="M180" s="231"/>
      <c r="N180" s="80"/>
      <c r="O180" s="80"/>
      <c r="P180" s="80"/>
      <c r="Q180" s="80"/>
      <c r="R180" s="80"/>
      <c r="S180" s="80"/>
      <c r="T180" s="81"/>
      <c r="AT180" s="18" t="s">
        <v>148</v>
      </c>
      <c r="AU180" s="18" t="s">
        <v>82</v>
      </c>
    </row>
    <row r="181" spans="2:65" s="1" customFormat="1" ht="16.5" customHeight="1">
      <c r="B181" s="39"/>
      <c r="C181" s="249" t="s">
        <v>785</v>
      </c>
      <c r="D181" s="249" t="s">
        <v>145</v>
      </c>
      <c r="E181" s="250" t="s">
        <v>786</v>
      </c>
      <c r="F181" s="251" t="s">
        <v>787</v>
      </c>
      <c r="G181" s="252" t="s">
        <v>229</v>
      </c>
      <c r="H181" s="253">
        <v>27</v>
      </c>
      <c r="I181" s="254"/>
      <c r="J181" s="255">
        <f>ROUND(I181*H181,2)</f>
        <v>0</v>
      </c>
      <c r="K181" s="251" t="s">
        <v>198</v>
      </c>
      <c r="L181" s="256"/>
      <c r="M181" s="257" t="s">
        <v>19</v>
      </c>
      <c r="N181" s="258" t="s">
        <v>43</v>
      </c>
      <c r="O181" s="80"/>
      <c r="P181" s="226">
        <f>O181*H181</f>
        <v>0</v>
      </c>
      <c r="Q181" s="226">
        <v>0.0018</v>
      </c>
      <c r="R181" s="226">
        <f>Q181*H181</f>
        <v>0.0486</v>
      </c>
      <c r="S181" s="226">
        <v>0</v>
      </c>
      <c r="T181" s="227">
        <f>S181*H181</f>
        <v>0</v>
      </c>
      <c r="AR181" s="18" t="s">
        <v>140</v>
      </c>
      <c r="AT181" s="18" t="s">
        <v>145</v>
      </c>
      <c r="AU181" s="18" t="s">
        <v>82</v>
      </c>
      <c r="AY181" s="18" t="s">
        <v>139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80</v>
      </c>
      <c r="BK181" s="228">
        <f>ROUND(I181*H181,2)</f>
        <v>0</v>
      </c>
      <c r="BL181" s="18" t="s">
        <v>146</v>
      </c>
      <c r="BM181" s="18" t="s">
        <v>788</v>
      </c>
    </row>
    <row r="182" spans="2:47" s="1" customFormat="1" ht="12">
      <c r="B182" s="39"/>
      <c r="C182" s="40"/>
      <c r="D182" s="229" t="s">
        <v>148</v>
      </c>
      <c r="E182" s="40"/>
      <c r="F182" s="230" t="s">
        <v>787</v>
      </c>
      <c r="G182" s="40"/>
      <c r="H182" s="40"/>
      <c r="I182" s="143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148</v>
      </c>
      <c r="AU182" s="18" t="s">
        <v>82</v>
      </c>
    </row>
    <row r="183" spans="2:51" s="12" customFormat="1" ht="12">
      <c r="B183" s="235"/>
      <c r="C183" s="236"/>
      <c r="D183" s="229" t="s">
        <v>175</v>
      </c>
      <c r="E183" s="237" t="s">
        <v>19</v>
      </c>
      <c r="F183" s="238" t="s">
        <v>789</v>
      </c>
      <c r="G183" s="236"/>
      <c r="H183" s="239">
        <v>27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175</v>
      </c>
      <c r="AU183" s="245" t="s">
        <v>82</v>
      </c>
      <c r="AV183" s="12" t="s">
        <v>82</v>
      </c>
      <c r="AW183" s="12" t="s">
        <v>33</v>
      </c>
      <c r="AX183" s="12" t="s">
        <v>80</v>
      </c>
      <c r="AY183" s="245" t="s">
        <v>139</v>
      </c>
    </row>
    <row r="184" spans="2:65" s="1" customFormat="1" ht="16.5" customHeight="1">
      <c r="B184" s="39"/>
      <c r="C184" s="217" t="s">
        <v>790</v>
      </c>
      <c r="D184" s="217" t="s">
        <v>142</v>
      </c>
      <c r="E184" s="218" t="s">
        <v>791</v>
      </c>
      <c r="F184" s="219" t="s">
        <v>792</v>
      </c>
      <c r="G184" s="220" t="s">
        <v>258</v>
      </c>
      <c r="H184" s="221">
        <v>6.3</v>
      </c>
      <c r="I184" s="222"/>
      <c r="J184" s="223">
        <f>ROUND(I184*H184,2)</f>
        <v>0</v>
      </c>
      <c r="K184" s="219" t="s">
        <v>198</v>
      </c>
      <c r="L184" s="44"/>
      <c r="M184" s="224" t="s">
        <v>19</v>
      </c>
      <c r="N184" s="225" t="s">
        <v>43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146</v>
      </c>
      <c r="AT184" s="18" t="s">
        <v>142</v>
      </c>
      <c r="AU184" s="18" t="s">
        <v>82</v>
      </c>
      <c r="AY184" s="18" t="s">
        <v>139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80</v>
      </c>
      <c r="BK184" s="228">
        <f>ROUND(I184*H184,2)</f>
        <v>0</v>
      </c>
      <c r="BL184" s="18" t="s">
        <v>146</v>
      </c>
      <c r="BM184" s="18" t="s">
        <v>793</v>
      </c>
    </row>
    <row r="185" spans="2:47" s="1" customFormat="1" ht="12">
      <c r="B185" s="39"/>
      <c r="C185" s="40"/>
      <c r="D185" s="229" t="s">
        <v>148</v>
      </c>
      <c r="E185" s="40"/>
      <c r="F185" s="230" t="s">
        <v>792</v>
      </c>
      <c r="G185" s="40"/>
      <c r="H185" s="40"/>
      <c r="I185" s="143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148</v>
      </c>
      <c r="AU185" s="18" t="s">
        <v>82</v>
      </c>
    </row>
    <row r="186" spans="2:51" s="12" customFormat="1" ht="12">
      <c r="B186" s="235"/>
      <c r="C186" s="236"/>
      <c r="D186" s="229" t="s">
        <v>175</v>
      </c>
      <c r="E186" s="237" t="s">
        <v>19</v>
      </c>
      <c r="F186" s="238" t="s">
        <v>794</v>
      </c>
      <c r="G186" s="236"/>
      <c r="H186" s="239">
        <v>5.7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175</v>
      </c>
      <c r="AU186" s="245" t="s">
        <v>82</v>
      </c>
      <c r="AV186" s="12" t="s">
        <v>82</v>
      </c>
      <c r="AW186" s="12" t="s">
        <v>33</v>
      </c>
      <c r="AX186" s="12" t="s">
        <v>72</v>
      </c>
      <c r="AY186" s="245" t="s">
        <v>139</v>
      </c>
    </row>
    <row r="187" spans="2:51" s="12" customFormat="1" ht="12">
      <c r="B187" s="235"/>
      <c r="C187" s="236"/>
      <c r="D187" s="229" t="s">
        <v>175</v>
      </c>
      <c r="E187" s="237" t="s">
        <v>19</v>
      </c>
      <c r="F187" s="238" t="s">
        <v>795</v>
      </c>
      <c r="G187" s="236"/>
      <c r="H187" s="239">
        <v>0.6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175</v>
      </c>
      <c r="AU187" s="245" t="s">
        <v>82</v>
      </c>
      <c r="AV187" s="12" t="s">
        <v>82</v>
      </c>
      <c r="AW187" s="12" t="s">
        <v>33</v>
      </c>
      <c r="AX187" s="12" t="s">
        <v>72</v>
      </c>
      <c r="AY187" s="245" t="s">
        <v>139</v>
      </c>
    </row>
    <row r="188" spans="2:51" s="13" customFormat="1" ht="12">
      <c r="B188" s="259"/>
      <c r="C188" s="260"/>
      <c r="D188" s="229" t="s">
        <v>175</v>
      </c>
      <c r="E188" s="261" t="s">
        <v>19</v>
      </c>
      <c r="F188" s="262" t="s">
        <v>287</v>
      </c>
      <c r="G188" s="260"/>
      <c r="H188" s="263">
        <v>6.3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AT188" s="269" t="s">
        <v>175</v>
      </c>
      <c r="AU188" s="269" t="s">
        <v>82</v>
      </c>
      <c r="AV188" s="13" t="s">
        <v>146</v>
      </c>
      <c r="AW188" s="13" t="s">
        <v>33</v>
      </c>
      <c r="AX188" s="13" t="s">
        <v>80</v>
      </c>
      <c r="AY188" s="269" t="s">
        <v>139</v>
      </c>
    </row>
    <row r="189" spans="2:65" s="1" customFormat="1" ht="16.5" customHeight="1">
      <c r="B189" s="39"/>
      <c r="C189" s="217" t="s">
        <v>374</v>
      </c>
      <c r="D189" s="217" t="s">
        <v>142</v>
      </c>
      <c r="E189" s="218" t="s">
        <v>796</v>
      </c>
      <c r="F189" s="219" t="s">
        <v>797</v>
      </c>
      <c r="G189" s="220" t="s">
        <v>229</v>
      </c>
      <c r="H189" s="221">
        <v>185</v>
      </c>
      <c r="I189" s="222"/>
      <c r="J189" s="223">
        <f>ROUND(I189*H189,2)</f>
        <v>0</v>
      </c>
      <c r="K189" s="219" t="s">
        <v>198</v>
      </c>
      <c r="L189" s="44"/>
      <c r="M189" s="224" t="s">
        <v>19</v>
      </c>
      <c r="N189" s="225" t="s">
        <v>43</v>
      </c>
      <c r="O189" s="80"/>
      <c r="P189" s="226">
        <f>O189*H189</f>
        <v>0</v>
      </c>
      <c r="Q189" s="226">
        <v>0.00019</v>
      </c>
      <c r="R189" s="226">
        <f>Q189*H189</f>
        <v>0.03515</v>
      </c>
      <c r="S189" s="226">
        <v>0</v>
      </c>
      <c r="T189" s="227">
        <f>S189*H189</f>
        <v>0</v>
      </c>
      <c r="AR189" s="18" t="s">
        <v>146</v>
      </c>
      <c r="AT189" s="18" t="s">
        <v>142</v>
      </c>
      <c r="AU189" s="18" t="s">
        <v>82</v>
      </c>
      <c r="AY189" s="18" t="s">
        <v>139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80</v>
      </c>
      <c r="BK189" s="228">
        <f>ROUND(I189*H189,2)</f>
        <v>0</v>
      </c>
      <c r="BL189" s="18" t="s">
        <v>146</v>
      </c>
      <c r="BM189" s="18" t="s">
        <v>798</v>
      </c>
    </row>
    <row r="190" spans="2:47" s="1" customFormat="1" ht="12">
      <c r="B190" s="39"/>
      <c r="C190" s="40"/>
      <c r="D190" s="229" t="s">
        <v>148</v>
      </c>
      <c r="E190" s="40"/>
      <c r="F190" s="230" t="s">
        <v>797</v>
      </c>
      <c r="G190" s="40"/>
      <c r="H190" s="40"/>
      <c r="I190" s="143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148</v>
      </c>
      <c r="AU190" s="18" t="s">
        <v>82</v>
      </c>
    </row>
    <row r="191" spans="2:65" s="1" customFormat="1" ht="16.5" customHeight="1">
      <c r="B191" s="39"/>
      <c r="C191" s="217" t="s">
        <v>799</v>
      </c>
      <c r="D191" s="217" t="s">
        <v>142</v>
      </c>
      <c r="E191" s="218" t="s">
        <v>800</v>
      </c>
      <c r="F191" s="219" t="s">
        <v>801</v>
      </c>
      <c r="G191" s="220" t="s">
        <v>229</v>
      </c>
      <c r="H191" s="221">
        <v>185</v>
      </c>
      <c r="I191" s="222"/>
      <c r="J191" s="223">
        <f>ROUND(I191*H191,2)</f>
        <v>0</v>
      </c>
      <c r="K191" s="219" t="s">
        <v>19</v>
      </c>
      <c r="L191" s="44"/>
      <c r="M191" s="224" t="s">
        <v>19</v>
      </c>
      <c r="N191" s="225" t="s">
        <v>43</v>
      </c>
      <c r="O191" s="80"/>
      <c r="P191" s="226">
        <f>O191*H191</f>
        <v>0</v>
      </c>
      <c r="Q191" s="226">
        <v>0.00019</v>
      </c>
      <c r="R191" s="226">
        <f>Q191*H191</f>
        <v>0.03515</v>
      </c>
      <c r="S191" s="226">
        <v>0</v>
      </c>
      <c r="T191" s="227">
        <f>S191*H191</f>
        <v>0</v>
      </c>
      <c r="AR191" s="18" t="s">
        <v>146</v>
      </c>
      <c r="AT191" s="18" t="s">
        <v>142</v>
      </c>
      <c r="AU191" s="18" t="s">
        <v>82</v>
      </c>
      <c r="AY191" s="18" t="s">
        <v>139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80</v>
      </c>
      <c r="BK191" s="228">
        <f>ROUND(I191*H191,2)</f>
        <v>0</v>
      </c>
      <c r="BL191" s="18" t="s">
        <v>146</v>
      </c>
      <c r="BM191" s="18" t="s">
        <v>802</v>
      </c>
    </row>
    <row r="192" spans="2:47" s="1" customFormat="1" ht="12">
      <c r="B192" s="39"/>
      <c r="C192" s="40"/>
      <c r="D192" s="229" t="s">
        <v>148</v>
      </c>
      <c r="E192" s="40"/>
      <c r="F192" s="230" t="s">
        <v>801</v>
      </c>
      <c r="G192" s="40"/>
      <c r="H192" s="40"/>
      <c r="I192" s="143"/>
      <c r="J192" s="40"/>
      <c r="K192" s="40"/>
      <c r="L192" s="44"/>
      <c r="M192" s="231"/>
      <c r="N192" s="80"/>
      <c r="O192" s="80"/>
      <c r="P192" s="80"/>
      <c r="Q192" s="80"/>
      <c r="R192" s="80"/>
      <c r="S192" s="80"/>
      <c r="T192" s="81"/>
      <c r="AT192" s="18" t="s">
        <v>148</v>
      </c>
      <c r="AU192" s="18" t="s">
        <v>82</v>
      </c>
    </row>
    <row r="193" spans="2:63" s="11" customFormat="1" ht="22.8" customHeight="1">
      <c r="B193" s="201"/>
      <c r="C193" s="202"/>
      <c r="D193" s="203" t="s">
        <v>71</v>
      </c>
      <c r="E193" s="215" t="s">
        <v>452</v>
      </c>
      <c r="F193" s="215" t="s">
        <v>453</v>
      </c>
      <c r="G193" s="202"/>
      <c r="H193" s="202"/>
      <c r="I193" s="205"/>
      <c r="J193" s="216">
        <f>BK193</f>
        <v>0</v>
      </c>
      <c r="K193" s="202"/>
      <c r="L193" s="207"/>
      <c r="M193" s="208"/>
      <c r="N193" s="209"/>
      <c r="O193" s="209"/>
      <c r="P193" s="210">
        <f>SUM(P194:P195)</f>
        <v>0</v>
      </c>
      <c r="Q193" s="209"/>
      <c r="R193" s="210">
        <f>SUM(R194:R195)</f>
        <v>0</v>
      </c>
      <c r="S193" s="209"/>
      <c r="T193" s="211">
        <f>SUM(T194:T195)</f>
        <v>0</v>
      </c>
      <c r="AR193" s="212" t="s">
        <v>80</v>
      </c>
      <c r="AT193" s="213" t="s">
        <v>71</v>
      </c>
      <c r="AU193" s="213" t="s">
        <v>80</v>
      </c>
      <c r="AY193" s="212" t="s">
        <v>139</v>
      </c>
      <c r="BK193" s="214">
        <f>SUM(BK194:BK195)</f>
        <v>0</v>
      </c>
    </row>
    <row r="194" spans="2:65" s="1" customFormat="1" ht="33.75" customHeight="1">
      <c r="B194" s="39"/>
      <c r="C194" s="217" t="s">
        <v>803</v>
      </c>
      <c r="D194" s="217" t="s">
        <v>142</v>
      </c>
      <c r="E194" s="218" t="s">
        <v>669</v>
      </c>
      <c r="F194" s="219" t="s">
        <v>670</v>
      </c>
      <c r="G194" s="220" t="s">
        <v>331</v>
      </c>
      <c r="H194" s="221">
        <v>10.41</v>
      </c>
      <c r="I194" s="222"/>
      <c r="J194" s="223">
        <f>ROUND(I194*H194,2)</f>
        <v>0</v>
      </c>
      <c r="K194" s="219" t="s">
        <v>198</v>
      </c>
      <c r="L194" s="44"/>
      <c r="M194" s="224" t="s">
        <v>19</v>
      </c>
      <c r="N194" s="225" t="s">
        <v>43</v>
      </c>
      <c r="O194" s="8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18" t="s">
        <v>146</v>
      </c>
      <c r="AT194" s="18" t="s">
        <v>142</v>
      </c>
      <c r="AU194" s="18" t="s">
        <v>82</v>
      </c>
      <c r="AY194" s="18" t="s">
        <v>139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8" t="s">
        <v>80</v>
      </c>
      <c r="BK194" s="228">
        <f>ROUND(I194*H194,2)</f>
        <v>0</v>
      </c>
      <c r="BL194" s="18" t="s">
        <v>146</v>
      </c>
      <c r="BM194" s="18" t="s">
        <v>804</v>
      </c>
    </row>
    <row r="195" spans="2:47" s="1" customFormat="1" ht="12">
      <c r="B195" s="39"/>
      <c r="C195" s="40"/>
      <c r="D195" s="229" t="s">
        <v>148</v>
      </c>
      <c r="E195" s="40"/>
      <c r="F195" s="230" t="s">
        <v>670</v>
      </c>
      <c r="G195" s="40"/>
      <c r="H195" s="40"/>
      <c r="I195" s="143"/>
      <c r="J195" s="40"/>
      <c r="K195" s="40"/>
      <c r="L195" s="44"/>
      <c r="M195" s="231"/>
      <c r="N195" s="80"/>
      <c r="O195" s="80"/>
      <c r="P195" s="80"/>
      <c r="Q195" s="80"/>
      <c r="R195" s="80"/>
      <c r="S195" s="80"/>
      <c r="T195" s="81"/>
      <c r="AT195" s="18" t="s">
        <v>148</v>
      </c>
      <c r="AU195" s="18" t="s">
        <v>82</v>
      </c>
    </row>
    <row r="196" spans="2:63" s="11" customFormat="1" ht="25.9" customHeight="1">
      <c r="B196" s="201"/>
      <c r="C196" s="202"/>
      <c r="D196" s="203" t="s">
        <v>71</v>
      </c>
      <c r="E196" s="204" t="s">
        <v>475</v>
      </c>
      <c r="F196" s="204" t="s">
        <v>476</v>
      </c>
      <c r="G196" s="202"/>
      <c r="H196" s="202"/>
      <c r="I196" s="205"/>
      <c r="J196" s="206">
        <f>BK196</f>
        <v>0</v>
      </c>
      <c r="K196" s="202"/>
      <c r="L196" s="207"/>
      <c r="M196" s="208"/>
      <c r="N196" s="209"/>
      <c r="O196" s="209"/>
      <c r="P196" s="210">
        <f>P197</f>
        <v>0</v>
      </c>
      <c r="Q196" s="209"/>
      <c r="R196" s="210">
        <f>R197</f>
        <v>0.0050100000000000006</v>
      </c>
      <c r="S196" s="209"/>
      <c r="T196" s="211">
        <f>T197</f>
        <v>0</v>
      </c>
      <c r="AR196" s="212" t="s">
        <v>82</v>
      </c>
      <c r="AT196" s="213" t="s">
        <v>71</v>
      </c>
      <c r="AU196" s="213" t="s">
        <v>72</v>
      </c>
      <c r="AY196" s="212" t="s">
        <v>139</v>
      </c>
      <c r="BK196" s="214">
        <f>BK197</f>
        <v>0</v>
      </c>
    </row>
    <row r="197" spans="2:63" s="11" customFormat="1" ht="22.8" customHeight="1">
      <c r="B197" s="201"/>
      <c r="C197" s="202"/>
      <c r="D197" s="203" t="s">
        <v>71</v>
      </c>
      <c r="E197" s="215" t="s">
        <v>805</v>
      </c>
      <c r="F197" s="215" t="s">
        <v>806</v>
      </c>
      <c r="G197" s="202"/>
      <c r="H197" s="202"/>
      <c r="I197" s="205"/>
      <c r="J197" s="216">
        <f>BK197</f>
        <v>0</v>
      </c>
      <c r="K197" s="202"/>
      <c r="L197" s="207"/>
      <c r="M197" s="208"/>
      <c r="N197" s="209"/>
      <c r="O197" s="209"/>
      <c r="P197" s="210">
        <f>SUM(P198:P233)</f>
        <v>0</v>
      </c>
      <c r="Q197" s="209"/>
      <c r="R197" s="210">
        <f>SUM(R198:R233)</f>
        <v>0.0050100000000000006</v>
      </c>
      <c r="S197" s="209"/>
      <c r="T197" s="211">
        <f>SUM(T198:T233)</f>
        <v>0</v>
      </c>
      <c r="AR197" s="212" t="s">
        <v>82</v>
      </c>
      <c r="AT197" s="213" t="s">
        <v>71</v>
      </c>
      <c r="AU197" s="213" t="s">
        <v>80</v>
      </c>
      <c r="AY197" s="212" t="s">
        <v>139</v>
      </c>
      <c r="BK197" s="214">
        <f>SUM(BK198:BK233)</f>
        <v>0</v>
      </c>
    </row>
    <row r="198" spans="2:65" s="1" customFormat="1" ht="16.5" customHeight="1">
      <c r="B198" s="39"/>
      <c r="C198" s="217" t="s">
        <v>807</v>
      </c>
      <c r="D198" s="217" t="s">
        <v>142</v>
      </c>
      <c r="E198" s="218" t="s">
        <v>808</v>
      </c>
      <c r="F198" s="219" t="s">
        <v>809</v>
      </c>
      <c r="G198" s="220" t="s">
        <v>810</v>
      </c>
      <c r="H198" s="221">
        <v>1</v>
      </c>
      <c r="I198" s="222"/>
      <c r="J198" s="223">
        <f>ROUND(I198*H198,2)</f>
        <v>0</v>
      </c>
      <c r="K198" s="219" t="s">
        <v>19</v>
      </c>
      <c r="L198" s="44"/>
      <c r="M198" s="224" t="s">
        <v>19</v>
      </c>
      <c r="N198" s="225" t="s">
        <v>43</v>
      </c>
      <c r="O198" s="8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8" t="s">
        <v>260</v>
      </c>
      <c r="AT198" s="18" t="s">
        <v>142</v>
      </c>
      <c r="AU198" s="18" t="s">
        <v>82</v>
      </c>
      <c r="AY198" s="18" t="s">
        <v>139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80</v>
      </c>
      <c r="BK198" s="228">
        <f>ROUND(I198*H198,2)</f>
        <v>0</v>
      </c>
      <c r="BL198" s="18" t="s">
        <v>260</v>
      </c>
      <c r="BM198" s="18" t="s">
        <v>811</v>
      </c>
    </row>
    <row r="199" spans="2:47" s="1" customFormat="1" ht="12">
      <c r="B199" s="39"/>
      <c r="C199" s="40"/>
      <c r="D199" s="229" t="s">
        <v>148</v>
      </c>
      <c r="E199" s="40"/>
      <c r="F199" s="230" t="s">
        <v>809</v>
      </c>
      <c r="G199" s="40"/>
      <c r="H199" s="40"/>
      <c r="I199" s="143"/>
      <c r="J199" s="40"/>
      <c r="K199" s="40"/>
      <c r="L199" s="44"/>
      <c r="M199" s="231"/>
      <c r="N199" s="80"/>
      <c r="O199" s="80"/>
      <c r="P199" s="80"/>
      <c r="Q199" s="80"/>
      <c r="R199" s="80"/>
      <c r="S199" s="80"/>
      <c r="T199" s="81"/>
      <c r="AT199" s="18" t="s">
        <v>148</v>
      </c>
      <c r="AU199" s="18" t="s">
        <v>82</v>
      </c>
    </row>
    <row r="200" spans="2:65" s="1" customFormat="1" ht="16.5" customHeight="1">
      <c r="B200" s="39"/>
      <c r="C200" s="217" t="s">
        <v>812</v>
      </c>
      <c r="D200" s="217" t="s">
        <v>142</v>
      </c>
      <c r="E200" s="218" t="s">
        <v>813</v>
      </c>
      <c r="F200" s="219" t="s">
        <v>814</v>
      </c>
      <c r="G200" s="220" t="s">
        <v>197</v>
      </c>
      <c r="H200" s="221">
        <v>1</v>
      </c>
      <c r="I200" s="222"/>
      <c r="J200" s="223">
        <f>ROUND(I200*H200,2)</f>
        <v>0</v>
      </c>
      <c r="K200" s="219" t="s">
        <v>198</v>
      </c>
      <c r="L200" s="44"/>
      <c r="M200" s="224" t="s">
        <v>19</v>
      </c>
      <c r="N200" s="225" t="s">
        <v>43</v>
      </c>
      <c r="O200" s="80"/>
      <c r="P200" s="226">
        <f>O200*H200</f>
        <v>0</v>
      </c>
      <c r="Q200" s="226">
        <v>0.00101</v>
      </c>
      <c r="R200" s="226">
        <f>Q200*H200</f>
        <v>0.00101</v>
      </c>
      <c r="S200" s="226">
        <v>0</v>
      </c>
      <c r="T200" s="227">
        <f>S200*H200</f>
        <v>0</v>
      </c>
      <c r="AR200" s="18" t="s">
        <v>260</v>
      </c>
      <c r="AT200" s="18" t="s">
        <v>142</v>
      </c>
      <c r="AU200" s="18" t="s">
        <v>82</v>
      </c>
      <c r="AY200" s="18" t="s">
        <v>139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8" t="s">
        <v>80</v>
      </c>
      <c r="BK200" s="228">
        <f>ROUND(I200*H200,2)</f>
        <v>0</v>
      </c>
      <c r="BL200" s="18" t="s">
        <v>260</v>
      </c>
      <c r="BM200" s="18" t="s">
        <v>815</v>
      </c>
    </row>
    <row r="201" spans="2:47" s="1" customFormat="1" ht="12">
      <c r="B201" s="39"/>
      <c r="C201" s="40"/>
      <c r="D201" s="229" t="s">
        <v>148</v>
      </c>
      <c r="E201" s="40"/>
      <c r="F201" s="230" t="s">
        <v>814</v>
      </c>
      <c r="G201" s="40"/>
      <c r="H201" s="40"/>
      <c r="I201" s="143"/>
      <c r="J201" s="40"/>
      <c r="K201" s="40"/>
      <c r="L201" s="44"/>
      <c r="M201" s="231"/>
      <c r="N201" s="80"/>
      <c r="O201" s="80"/>
      <c r="P201" s="80"/>
      <c r="Q201" s="80"/>
      <c r="R201" s="80"/>
      <c r="S201" s="80"/>
      <c r="T201" s="81"/>
      <c r="AT201" s="18" t="s">
        <v>148</v>
      </c>
      <c r="AU201" s="18" t="s">
        <v>82</v>
      </c>
    </row>
    <row r="202" spans="2:65" s="1" customFormat="1" ht="16.5" customHeight="1">
      <c r="B202" s="39"/>
      <c r="C202" s="217" t="s">
        <v>816</v>
      </c>
      <c r="D202" s="217" t="s">
        <v>142</v>
      </c>
      <c r="E202" s="218" t="s">
        <v>817</v>
      </c>
      <c r="F202" s="219" t="s">
        <v>818</v>
      </c>
      <c r="G202" s="220" t="s">
        <v>819</v>
      </c>
      <c r="H202" s="221">
        <v>1</v>
      </c>
      <c r="I202" s="222"/>
      <c r="J202" s="223">
        <f>ROUND(I202*H202,2)</f>
        <v>0</v>
      </c>
      <c r="K202" s="219" t="s">
        <v>198</v>
      </c>
      <c r="L202" s="44"/>
      <c r="M202" s="224" t="s">
        <v>19</v>
      </c>
      <c r="N202" s="225" t="s">
        <v>43</v>
      </c>
      <c r="O202" s="80"/>
      <c r="P202" s="226">
        <f>O202*H202</f>
        <v>0</v>
      </c>
      <c r="Q202" s="226">
        <v>0.002</v>
      </c>
      <c r="R202" s="226">
        <f>Q202*H202</f>
        <v>0.002</v>
      </c>
      <c r="S202" s="226">
        <v>0</v>
      </c>
      <c r="T202" s="227">
        <f>S202*H202</f>
        <v>0</v>
      </c>
      <c r="AR202" s="18" t="s">
        <v>260</v>
      </c>
      <c r="AT202" s="18" t="s">
        <v>142</v>
      </c>
      <c r="AU202" s="18" t="s">
        <v>82</v>
      </c>
      <c r="AY202" s="18" t="s">
        <v>139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80</v>
      </c>
      <c r="BK202" s="228">
        <f>ROUND(I202*H202,2)</f>
        <v>0</v>
      </c>
      <c r="BL202" s="18" t="s">
        <v>260</v>
      </c>
      <c r="BM202" s="18" t="s">
        <v>820</v>
      </c>
    </row>
    <row r="203" spans="2:47" s="1" customFormat="1" ht="12">
      <c r="B203" s="39"/>
      <c r="C203" s="40"/>
      <c r="D203" s="229" t="s">
        <v>148</v>
      </c>
      <c r="E203" s="40"/>
      <c r="F203" s="230" t="s">
        <v>818</v>
      </c>
      <c r="G203" s="40"/>
      <c r="H203" s="40"/>
      <c r="I203" s="143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148</v>
      </c>
      <c r="AU203" s="18" t="s">
        <v>82</v>
      </c>
    </row>
    <row r="204" spans="2:65" s="1" customFormat="1" ht="16.5" customHeight="1">
      <c r="B204" s="39"/>
      <c r="C204" s="217" t="s">
        <v>821</v>
      </c>
      <c r="D204" s="217" t="s">
        <v>142</v>
      </c>
      <c r="E204" s="218" t="s">
        <v>822</v>
      </c>
      <c r="F204" s="219" t="s">
        <v>823</v>
      </c>
      <c r="G204" s="220" t="s">
        <v>819</v>
      </c>
      <c r="H204" s="221">
        <v>1</v>
      </c>
      <c r="I204" s="222"/>
      <c r="J204" s="223">
        <f>ROUND(I204*H204,2)</f>
        <v>0</v>
      </c>
      <c r="K204" s="219" t="s">
        <v>198</v>
      </c>
      <c r="L204" s="44"/>
      <c r="M204" s="224" t="s">
        <v>19</v>
      </c>
      <c r="N204" s="225" t="s">
        <v>43</v>
      </c>
      <c r="O204" s="80"/>
      <c r="P204" s="226">
        <f>O204*H204</f>
        <v>0</v>
      </c>
      <c r="Q204" s="226">
        <v>0.002</v>
      </c>
      <c r="R204" s="226">
        <f>Q204*H204</f>
        <v>0.002</v>
      </c>
      <c r="S204" s="226">
        <v>0</v>
      </c>
      <c r="T204" s="227">
        <f>S204*H204</f>
        <v>0</v>
      </c>
      <c r="AR204" s="18" t="s">
        <v>260</v>
      </c>
      <c r="AT204" s="18" t="s">
        <v>142</v>
      </c>
      <c r="AU204" s="18" t="s">
        <v>82</v>
      </c>
      <c r="AY204" s="18" t="s">
        <v>139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80</v>
      </c>
      <c r="BK204" s="228">
        <f>ROUND(I204*H204,2)</f>
        <v>0</v>
      </c>
      <c r="BL204" s="18" t="s">
        <v>260</v>
      </c>
      <c r="BM204" s="18" t="s">
        <v>824</v>
      </c>
    </row>
    <row r="205" spans="2:47" s="1" customFormat="1" ht="12">
      <c r="B205" s="39"/>
      <c r="C205" s="40"/>
      <c r="D205" s="229" t="s">
        <v>148</v>
      </c>
      <c r="E205" s="40"/>
      <c r="F205" s="230" t="s">
        <v>823</v>
      </c>
      <c r="G205" s="40"/>
      <c r="H205" s="40"/>
      <c r="I205" s="143"/>
      <c r="J205" s="40"/>
      <c r="K205" s="40"/>
      <c r="L205" s="44"/>
      <c r="M205" s="231"/>
      <c r="N205" s="80"/>
      <c r="O205" s="80"/>
      <c r="P205" s="80"/>
      <c r="Q205" s="80"/>
      <c r="R205" s="80"/>
      <c r="S205" s="80"/>
      <c r="T205" s="81"/>
      <c r="AT205" s="18" t="s">
        <v>148</v>
      </c>
      <c r="AU205" s="18" t="s">
        <v>82</v>
      </c>
    </row>
    <row r="206" spans="2:65" s="1" customFormat="1" ht="16.5" customHeight="1">
      <c r="B206" s="39"/>
      <c r="C206" s="217" t="s">
        <v>825</v>
      </c>
      <c r="D206" s="217" t="s">
        <v>142</v>
      </c>
      <c r="E206" s="218" t="s">
        <v>826</v>
      </c>
      <c r="F206" s="219" t="s">
        <v>827</v>
      </c>
      <c r="G206" s="220" t="s">
        <v>220</v>
      </c>
      <c r="H206" s="221">
        <v>1</v>
      </c>
      <c r="I206" s="222"/>
      <c r="J206" s="223">
        <f>ROUND(I206*H206,2)</f>
        <v>0</v>
      </c>
      <c r="K206" s="219" t="s">
        <v>19</v>
      </c>
      <c r="L206" s="44"/>
      <c r="M206" s="224" t="s">
        <v>19</v>
      </c>
      <c r="N206" s="225" t="s">
        <v>43</v>
      </c>
      <c r="O206" s="8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18" t="s">
        <v>260</v>
      </c>
      <c r="AT206" s="18" t="s">
        <v>142</v>
      </c>
      <c r="AU206" s="18" t="s">
        <v>82</v>
      </c>
      <c r="AY206" s="18" t="s">
        <v>139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8" t="s">
        <v>80</v>
      </c>
      <c r="BK206" s="228">
        <f>ROUND(I206*H206,2)</f>
        <v>0</v>
      </c>
      <c r="BL206" s="18" t="s">
        <v>260</v>
      </c>
      <c r="BM206" s="18" t="s">
        <v>828</v>
      </c>
    </row>
    <row r="207" spans="2:47" s="1" customFormat="1" ht="12">
      <c r="B207" s="39"/>
      <c r="C207" s="40"/>
      <c r="D207" s="229" t="s">
        <v>148</v>
      </c>
      <c r="E207" s="40"/>
      <c r="F207" s="230" t="s">
        <v>827</v>
      </c>
      <c r="G207" s="40"/>
      <c r="H207" s="40"/>
      <c r="I207" s="143"/>
      <c r="J207" s="40"/>
      <c r="K207" s="40"/>
      <c r="L207" s="44"/>
      <c r="M207" s="231"/>
      <c r="N207" s="80"/>
      <c r="O207" s="80"/>
      <c r="P207" s="80"/>
      <c r="Q207" s="80"/>
      <c r="R207" s="80"/>
      <c r="S207" s="80"/>
      <c r="T207" s="81"/>
      <c r="AT207" s="18" t="s">
        <v>148</v>
      </c>
      <c r="AU207" s="18" t="s">
        <v>82</v>
      </c>
    </row>
    <row r="208" spans="2:65" s="1" customFormat="1" ht="16.5" customHeight="1">
      <c r="B208" s="39"/>
      <c r="C208" s="217" t="s">
        <v>829</v>
      </c>
      <c r="D208" s="217" t="s">
        <v>142</v>
      </c>
      <c r="E208" s="218" t="s">
        <v>830</v>
      </c>
      <c r="F208" s="219" t="s">
        <v>831</v>
      </c>
      <c r="G208" s="220" t="s">
        <v>220</v>
      </c>
      <c r="H208" s="221">
        <v>13</v>
      </c>
      <c r="I208" s="222"/>
      <c r="J208" s="223">
        <f>ROUND(I208*H208,2)</f>
        <v>0</v>
      </c>
      <c r="K208" s="219" t="s">
        <v>19</v>
      </c>
      <c r="L208" s="44"/>
      <c r="M208" s="224" t="s">
        <v>19</v>
      </c>
      <c r="N208" s="225" t="s">
        <v>43</v>
      </c>
      <c r="O208" s="8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18" t="s">
        <v>260</v>
      </c>
      <c r="AT208" s="18" t="s">
        <v>142</v>
      </c>
      <c r="AU208" s="18" t="s">
        <v>82</v>
      </c>
      <c r="AY208" s="18" t="s">
        <v>139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80</v>
      </c>
      <c r="BK208" s="228">
        <f>ROUND(I208*H208,2)</f>
        <v>0</v>
      </c>
      <c r="BL208" s="18" t="s">
        <v>260</v>
      </c>
      <c r="BM208" s="18" t="s">
        <v>832</v>
      </c>
    </row>
    <row r="209" spans="2:47" s="1" customFormat="1" ht="12">
      <c r="B209" s="39"/>
      <c r="C209" s="40"/>
      <c r="D209" s="229" t="s">
        <v>148</v>
      </c>
      <c r="E209" s="40"/>
      <c r="F209" s="230" t="s">
        <v>831</v>
      </c>
      <c r="G209" s="40"/>
      <c r="H209" s="40"/>
      <c r="I209" s="143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148</v>
      </c>
      <c r="AU209" s="18" t="s">
        <v>82</v>
      </c>
    </row>
    <row r="210" spans="2:65" s="1" customFormat="1" ht="16.5" customHeight="1">
      <c r="B210" s="39"/>
      <c r="C210" s="217" t="s">
        <v>833</v>
      </c>
      <c r="D210" s="217" t="s">
        <v>142</v>
      </c>
      <c r="E210" s="218" t="s">
        <v>834</v>
      </c>
      <c r="F210" s="219" t="s">
        <v>835</v>
      </c>
      <c r="G210" s="220" t="s">
        <v>220</v>
      </c>
      <c r="H210" s="221">
        <v>2</v>
      </c>
      <c r="I210" s="222"/>
      <c r="J210" s="223">
        <f>ROUND(I210*H210,2)</f>
        <v>0</v>
      </c>
      <c r="K210" s="219" t="s">
        <v>19</v>
      </c>
      <c r="L210" s="44"/>
      <c r="M210" s="224" t="s">
        <v>19</v>
      </c>
      <c r="N210" s="225" t="s">
        <v>43</v>
      </c>
      <c r="O210" s="8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AR210" s="18" t="s">
        <v>260</v>
      </c>
      <c r="AT210" s="18" t="s">
        <v>142</v>
      </c>
      <c r="AU210" s="18" t="s">
        <v>82</v>
      </c>
      <c r="AY210" s="18" t="s">
        <v>139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8" t="s">
        <v>80</v>
      </c>
      <c r="BK210" s="228">
        <f>ROUND(I210*H210,2)</f>
        <v>0</v>
      </c>
      <c r="BL210" s="18" t="s">
        <v>260</v>
      </c>
      <c r="BM210" s="18" t="s">
        <v>836</v>
      </c>
    </row>
    <row r="211" spans="2:47" s="1" customFormat="1" ht="12">
      <c r="B211" s="39"/>
      <c r="C211" s="40"/>
      <c r="D211" s="229" t="s">
        <v>148</v>
      </c>
      <c r="E211" s="40"/>
      <c r="F211" s="230" t="s">
        <v>835</v>
      </c>
      <c r="G211" s="40"/>
      <c r="H211" s="40"/>
      <c r="I211" s="143"/>
      <c r="J211" s="40"/>
      <c r="K211" s="40"/>
      <c r="L211" s="44"/>
      <c r="M211" s="231"/>
      <c r="N211" s="80"/>
      <c r="O211" s="80"/>
      <c r="P211" s="80"/>
      <c r="Q211" s="80"/>
      <c r="R211" s="80"/>
      <c r="S211" s="80"/>
      <c r="T211" s="81"/>
      <c r="AT211" s="18" t="s">
        <v>148</v>
      </c>
      <c r="AU211" s="18" t="s">
        <v>82</v>
      </c>
    </row>
    <row r="212" spans="2:65" s="1" customFormat="1" ht="16.5" customHeight="1">
      <c r="B212" s="39"/>
      <c r="C212" s="217" t="s">
        <v>837</v>
      </c>
      <c r="D212" s="217" t="s">
        <v>142</v>
      </c>
      <c r="E212" s="218" t="s">
        <v>838</v>
      </c>
      <c r="F212" s="219" t="s">
        <v>839</v>
      </c>
      <c r="G212" s="220" t="s">
        <v>220</v>
      </c>
      <c r="H212" s="221">
        <v>1</v>
      </c>
      <c r="I212" s="222"/>
      <c r="J212" s="223">
        <f>ROUND(I212*H212,2)</f>
        <v>0</v>
      </c>
      <c r="K212" s="219" t="s">
        <v>19</v>
      </c>
      <c r="L212" s="44"/>
      <c r="M212" s="224" t="s">
        <v>19</v>
      </c>
      <c r="N212" s="225" t="s">
        <v>43</v>
      </c>
      <c r="O212" s="8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AR212" s="18" t="s">
        <v>260</v>
      </c>
      <c r="AT212" s="18" t="s">
        <v>142</v>
      </c>
      <c r="AU212" s="18" t="s">
        <v>82</v>
      </c>
      <c r="AY212" s="18" t="s">
        <v>139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8" t="s">
        <v>80</v>
      </c>
      <c r="BK212" s="228">
        <f>ROUND(I212*H212,2)</f>
        <v>0</v>
      </c>
      <c r="BL212" s="18" t="s">
        <v>260</v>
      </c>
      <c r="BM212" s="18" t="s">
        <v>840</v>
      </c>
    </row>
    <row r="213" spans="2:47" s="1" customFormat="1" ht="12">
      <c r="B213" s="39"/>
      <c r="C213" s="40"/>
      <c r="D213" s="229" t="s">
        <v>148</v>
      </c>
      <c r="E213" s="40"/>
      <c r="F213" s="230" t="s">
        <v>839</v>
      </c>
      <c r="G213" s="40"/>
      <c r="H213" s="40"/>
      <c r="I213" s="143"/>
      <c r="J213" s="40"/>
      <c r="K213" s="40"/>
      <c r="L213" s="44"/>
      <c r="M213" s="231"/>
      <c r="N213" s="80"/>
      <c r="O213" s="80"/>
      <c r="P213" s="80"/>
      <c r="Q213" s="80"/>
      <c r="R213" s="80"/>
      <c r="S213" s="80"/>
      <c r="T213" s="81"/>
      <c r="AT213" s="18" t="s">
        <v>148</v>
      </c>
      <c r="AU213" s="18" t="s">
        <v>82</v>
      </c>
    </row>
    <row r="214" spans="2:65" s="1" customFormat="1" ht="16.5" customHeight="1">
      <c r="B214" s="39"/>
      <c r="C214" s="217" t="s">
        <v>841</v>
      </c>
      <c r="D214" s="217" t="s">
        <v>142</v>
      </c>
      <c r="E214" s="218" t="s">
        <v>842</v>
      </c>
      <c r="F214" s="219" t="s">
        <v>843</v>
      </c>
      <c r="G214" s="220" t="s">
        <v>220</v>
      </c>
      <c r="H214" s="221">
        <v>1</v>
      </c>
      <c r="I214" s="222"/>
      <c r="J214" s="223">
        <f>ROUND(I214*H214,2)</f>
        <v>0</v>
      </c>
      <c r="K214" s="219" t="s">
        <v>19</v>
      </c>
      <c r="L214" s="44"/>
      <c r="M214" s="224" t="s">
        <v>19</v>
      </c>
      <c r="N214" s="225" t="s">
        <v>43</v>
      </c>
      <c r="O214" s="8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18" t="s">
        <v>260</v>
      </c>
      <c r="AT214" s="18" t="s">
        <v>142</v>
      </c>
      <c r="AU214" s="18" t="s">
        <v>82</v>
      </c>
      <c r="AY214" s="18" t="s">
        <v>139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80</v>
      </c>
      <c r="BK214" s="228">
        <f>ROUND(I214*H214,2)</f>
        <v>0</v>
      </c>
      <c r="BL214" s="18" t="s">
        <v>260</v>
      </c>
      <c r="BM214" s="18" t="s">
        <v>844</v>
      </c>
    </row>
    <row r="215" spans="2:47" s="1" customFormat="1" ht="12">
      <c r="B215" s="39"/>
      <c r="C215" s="40"/>
      <c r="D215" s="229" t="s">
        <v>148</v>
      </c>
      <c r="E215" s="40"/>
      <c r="F215" s="230" t="s">
        <v>843</v>
      </c>
      <c r="G215" s="40"/>
      <c r="H215" s="40"/>
      <c r="I215" s="143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148</v>
      </c>
      <c r="AU215" s="18" t="s">
        <v>82</v>
      </c>
    </row>
    <row r="216" spans="2:65" s="1" customFormat="1" ht="16.5" customHeight="1">
      <c r="B216" s="39"/>
      <c r="C216" s="217" t="s">
        <v>845</v>
      </c>
      <c r="D216" s="217" t="s">
        <v>142</v>
      </c>
      <c r="E216" s="218" t="s">
        <v>846</v>
      </c>
      <c r="F216" s="219" t="s">
        <v>847</v>
      </c>
      <c r="G216" s="220" t="s">
        <v>220</v>
      </c>
      <c r="H216" s="221">
        <v>3</v>
      </c>
      <c r="I216" s="222"/>
      <c r="J216" s="223">
        <f>ROUND(I216*H216,2)</f>
        <v>0</v>
      </c>
      <c r="K216" s="219" t="s">
        <v>19</v>
      </c>
      <c r="L216" s="44"/>
      <c r="M216" s="224" t="s">
        <v>19</v>
      </c>
      <c r="N216" s="225" t="s">
        <v>43</v>
      </c>
      <c r="O216" s="8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18" t="s">
        <v>260</v>
      </c>
      <c r="AT216" s="18" t="s">
        <v>142</v>
      </c>
      <c r="AU216" s="18" t="s">
        <v>82</v>
      </c>
      <c r="AY216" s="18" t="s">
        <v>139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8" t="s">
        <v>80</v>
      </c>
      <c r="BK216" s="228">
        <f>ROUND(I216*H216,2)</f>
        <v>0</v>
      </c>
      <c r="BL216" s="18" t="s">
        <v>260</v>
      </c>
      <c r="BM216" s="18" t="s">
        <v>848</v>
      </c>
    </row>
    <row r="217" spans="2:47" s="1" customFormat="1" ht="12">
      <c r="B217" s="39"/>
      <c r="C217" s="40"/>
      <c r="D217" s="229" t="s">
        <v>148</v>
      </c>
      <c r="E217" s="40"/>
      <c r="F217" s="230" t="s">
        <v>847</v>
      </c>
      <c r="G217" s="40"/>
      <c r="H217" s="40"/>
      <c r="I217" s="143"/>
      <c r="J217" s="40"/>
      <c r="K217" s="40"/>
      <c r="L217" s="44"/>
      <c r="M217" s="231"/>
      <c r="N217" s="80"/>
      <c r="O217" s="80"/>
      <c r="P217" s="80"/>
      <c r="Q217" s="80"/>
      <c r="R217" s="80"/>
      <c r="S217" s="80"/>
      <c r="T217" s="81"/>
      <c r="AT217" s="18" t="s">
        <v>148</v>
      </c>
      <c r="AU217" s="18" t="s">
        <v>82</v>
      </c>
    </row>
    <row r="218" spans="2:65" s="1" customFormat="1" ht="16.5" customHeight="1">
      <c r="B218" s="39"/>
      <c r="C218" s="217" t="s">
        <v>849</v>
      </c>
      <c r="D218" s="217" t="s">
        <v>142</v>
      </c>
      <c r="E218" s="218" t="s">
        <v>850</v>
      </c>
      <c r="F218" s="219" t="s">
        <v>851</v>
      </c>
      <c r="G218" s="220" t="s">
        <v>220</v>
      </c>
      <c r="H218" s="221">
        <v>3</v>
      </c>
      <c r="I218" s="222"/>
      <c r="J218" s="223">
        <f>ROUND(I218*H218,2)</f>
        <v>0</v>
      </c>
      <c r="K218" s="219" t="s">
        <v>19</v>
      </c>
      <c r="L218" s="44"/>
      <c r="M218" s="224" t="s">
        <v>19</v>
      </c>
      <c r="N218" s="225" t="s">
        <v>43</v>
      </c>
      <c r="O218" s="8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18" t="s">
        <v>260</v>
      </c>
      <c r="AT218" s="18" t="s">
        <v>142</v>
      </c>
      <c r="AU218" s="18" t="s">
        <v>82</v>
      </c>
      <c r="AY218" s="18" t="s">
        <v>139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80</v>
      </c>
      <c r="BK218" s="228">
        <f>ROUND(I218*H218,2)</f>
        <v>0</v>
      </c>
      <c r="BL218" s="18" t="s">
        <v>260</v>
      </c>
      <c r="BM218" s="18" t="s">
        <v>852</v>
      </c>
    </row>
    <row r="219" spans="2:47" s="1" customFormat="1" ht="12">
      <c r="B219" s="39"/>
      <c r="C219" s="40"/>
      <c r="D219" s="229" t="s">
        <v>148</v>
      </c>
      <c r="E219" s="40"/>
      <c r="F219" s="230" t="s">
        <v>851</v>
      </c>
      <c r="G219" s="40"/>
      <c r="H219" s="40"/>
      <c r="I219" s="143"/>
      <c r="J219" s="40"/>
      <c r="K219" s="40"/>
      <c r="L219" s="44"/>
      <c r="M219" s="231"/>
      <c r="N219" s="80"/>
      <c r="O219" s="80"/>
      <c r="P219" s="80"/>
      <c r="Q219" s="80"/>
      <c r="R219" s="80"/>
      <c r="S219" s="80"/>
      <c r="T219" s="81"/>
      <c r="AT219" s="18" t="s">
        <v>148</v>
      </c>
      <c r="AU219" s="18" t="s">
        <v>82</v>
      </c>
    </row>
    <row r="220" spans="2:65" s="1" customFormat="1" ht="16.5" customHeight="1">
      <c r="B220" s="39"/>
      <c r="C220" s="217" t="s">
        <v>853</v>
      </c>
      <c r="D220" s="217" t="s">
        <v>142</v>
      </c>
      <c r="E220" s="218" t="s">
        <v>854</v>
      </c>
      <c r="F220" s="219" t="s">
        <v>855</v>
      </c>
      <c r="G220" s="220" t="s">
        <v>220</v>
      </c>
      <c r="H220" s="221">
        <v>1</v>
      </c>
      <c r="I220" s="222"/>
      <c r="J220" s="223">
        <f>ROUND(I220*H220,2)</f>
        <v>0</v>
      </c>
      <c r="K220" s="219" t="s">
        <v>19</v>
      </c>
      <c r="L220" s="44"/>
      <c r="M220" s="224" t="s">
        <v>19</v>
      </c>
      <c r="N220" s="225" t="s">
        <v>43</v>
      </c>
      <c r="O220" s="80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AR220" s="18" t="s">
        <v>260</v>
      </c>
      <c r="AT220" s="18" t="s">
        <v>142</v>
      </c>
      <c r="AU220" s="18" t="s">
        <v>82</v>
      </c>
      <c r="AY220" s="18" t="s">
        <v>139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8" t="s">
        <v>80</v>
      </c>
      <c r="BK220" s="228">
        <f>ROUND(I220*H220,2)</f>
        <v>0</v>
      </c>
      <c r="BL220" s="18" t="s">
        <v>260</v>
      </c>
      <c r="BM220" s="18" t="s">
        <v>856</v>
      </c>
    </row>
    <row r="221" spans="2:47" s="1" customFormat="1" ht="12">
      <c r="B221" s="39"/>
      <c r="C221" s="40"/>
      <c r="D221" s="229" t="s">
        <v>148</v>
      </c>
      <c r="E221" s="40"/>
      <c r="F221" s="230" t="s">
        <v>855</v>
      </c>
      <c r="G221" s="40"/>
      <c r="H221" s="40"/>
      <c r="I221" s="143"/>
      <c r="J221" s="40"/>
      <c r="K221" s="40"/>
      <c r="L221" s="44"/>
      <c r="M221" s="231"/>
      <c r="N221" s="80"/>
      <c r="O221" s="80"/>
      <c r="P221" s="80"/>
      <c r="Q221" s="80"/>
      <c r="R221" s="80"/>
      <c r="S221" s="80"/>
      <c r="T221" s="81"/>
      <c r="AT221" s="18" t="s">
        <v>148</v>
      </c>
      <c r="AU221" s="18" t="s">
        <v>82</v>
      </c>
    </row>
    <row r="222" spans="2:65" s="1" customFormat="1" ht="16.5" customHeight="1">
      <c r="B222" s="39"/>
      <c r="C222" s="217" t="s">
        <v>857</v>
      </c>
      <c r="D222" s="217" t="s">
        <v>142</v>
      </c>
      <c r="E222" s="218" t="s">
        <v>858</v>
      </c>
      <c r="F222" s="219" t="s">
        <v>859</v>
      </c>
      <c r="G222" s="220" t="s">
        <v>220</v>
      </c>
      <c r="H222" s="221">
        <v>3</v>
      </c>
      <c r="I222" s="222"/>
      <c r="J222" s="223">
        <f>ROUND(I222*H222,2)</f>
        <v>0</v>
      </c>
      <c r="K222" s="219" t="s">
        <v>19</v>
      </c>
      <c r="L222" s="44"/>
      <c r="M222" s="224" t="s">
        <v>19</v>
      </c>
      <c r="N222" s="225" t="s">
        <v>43</v>
      </c>
      <c r="O222" s="8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18" t="s">
        <v>260</v>
      </c>
      <c r="AT222" s="18" t="s">
        <v>142</v>
      </c>
      <c r="AU222" s="18" t="s">
        <v>82</v>
      </c>
      <c r="AY222" s="18" t="s">
        <v>139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8" t="s">
        <v>80</v>
      </c>
      <c r="BK222" s="228">
        <f>ROUND(I222*H222,2)</f>
        <v>0</v>
      </c>
      <c r="BL222" s="18" t="s">
        <v>260</v>
      </c>
      <c r="BM222" s="18" t="s">
        <v>860</v>
      </c>
    </row>
    <row r="223" spans="2:47" s="1" customFormat="1" ht="12">
      <c r="B223" s="39"/>
      <c r="C223" s="40"/>
      <c r="D223" s="229" t="s">
        <v>148</v>
      </c>
      <c r="E223" s="40"/>
      <c r="F223" s="230" t="s">
        <v>859</v>
      </c>
      <c r="G223" s="40"/>
      <c r="H223" s="40"/>
      <c r="I223" s="143"/>
      <c r="J223" s="40"/>
      <c r="K223" s="40"/>
      <c r="L223" s="44"/>
      <c r="M223" s="231"/>
      <c r="N223" s="80"/>
      <c r="O223" s="80"/>
      <c r="P223" s="80"/>
      <c r="Q223" s="80"/>
      <c r="R223" s="80"/>
      <c r="S223" s="80"/>
      <c r="T223" s="81"/>
      <c r="AT223" s="18" t="s">
        <v>148</v>
      </c>
      <c r="AU223" s="18" t="s">
        <v>82</v>
      </c>
    </row>
    <row r="224" spans="2:65" s="1" customFormat="1" ht="16.5" customHeight="1">
      <c r="B224" s="39"/>
      <c r="C224" s="217" t="s">
        <v>861</v>
      </c>
      <c r="D224" s="217" t="s">
        <v>142</v>
      </c>
      <c r="E224" s="218" t="s">
        <v>862</v>
      </c>
      <c r="F224" s="219" t="s">
        <v>863</v>
      </c>
      <c r="G224" s="220" t="s">
        <v>220</v>
      </c>
      <c r="H224" s="221">
        <v>1</v>
      </c>
      <c r="I224" s="222"/>
      <c r="J224" s="223">
        <f>ROUND(I224*H224,2)</f>
        <v>0</v>
      </c>
      <c r="K224" s="219" t="s">
        <v>19</v>
      </c>
      <c r="L224" s="44"/>
      <c r="M224" s="224" t="s">
        <v>19</v>
      </c>
      <c r="N224" s="225" t="s">
        <v>43</v>
      </c>
      <c r="O224" s="80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AR224" s="18" t="s">
        <v>260</v>
      </c>
      <c r="AT224" s="18" t="s">
        <v>142</v>
      </c>
      <c r="AU224" s="18" t="s">
        <v>82</v>
      </c>
      <c r="AY224" s="18" t="s">
        <v>139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8" t="s">
        <v>80</v>
      </c>
      <c r="BK224" s="228">
        <f>ROUND(I224*H224,2)</f>
        <v>0</v>
      </c>
      <c r="BL224" s="18" t="s">
        <v>260</v>
      </c>
      <c r="BM224" s="18" t="s">
        <v>864</v>
      </c>
    </row>
    <row r="225" spans="2:47" s="1" customFormat="1" ht="12">
      <c r="B225" s="39"/>
      <c r="C225" s="40"/>
      <c r="D225" s="229" t="s">
        <v>148</v>
      </c>
      <c r="E225" s="40"/>
      <c r="F225" s="230" t="s">
        <v>863</v>
      </c>
      <c r="G225" s="40"/>
      <c r="H225" s="40"/>
      <c r="I225" s="143"/>
      <c r="J225" s="40"/>
      <c r="K225" s="40"/>
      <c r="L225" s="44"/>
      <c r="M225" s="231"/>
      <c r="N225" s="80"/>
      <c r="O225" s="80"/>
      <c r="P225" s="80"/>
      <c r="Q225" s="80"/>
      <c r="R225" s="80"/>
      <c r="S225" s="80"/>
      <c r="T225" s="81"/>
      <c r="AT225" s="18" t="s">
        <v>148</v>
      </c>
      <c r="AU225" s="18" t="s">
        <v>82</v>
      </c>
    </row>
    <row r="226" spans="2:65" s="1" customFormat="1" ht="16.5" customHeight="1">
      <c r="B226" s="39"/>
      <c r="C226" s="217" t="s">
        <v>865</v>
      </c>
      <c r="D226" s="217" t="s">
        <v>142</v>
      </c>
      <c r="E226" s="218" t="s">
        <v>866</v>
      </c>
      <c r="F226" s="219" t="s">
        <v>867</v>
      </c>
      <c r="G226" s="220" t="s">
        <v>220</v>
      </c>
      <c r="H226" s="221">
        <v>1</v>
      </c>
      <c r="I226" s="222"/>
      <c r="J226" s="223">
        <f>ROUND(I226*H226,2)</f>
        <v>0</v>
      </c>
      <c r="K226" s="219" t="s">
        <v>19</v>
      </c>
      <c r="L226" s="44"/>
      <c r="M226" s="224" t="s">
        <v>19</v>
      </c>
      <c r="N226" s="225" t="s">
        <v>43</v>
      </c>
      <c r="O226" s="8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AR226" s="18" t="s">
        <v>260</v>
      </c>
      <c r="AT226" s="18" t="s">
        <v>142</v>
      </c>
      <c r="AU226" s="18" t="s">
        <v>82</v>
      </c>
      <c r="AY226" s="18" t="s">
        <v>139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8" t="s">
        <v>80</v>
      </c>
      <c r="BK226" s="228">
        <f>ROUND(I226*H226,2)</f>
        <v>0</v>
      </c>
      <c r="BL226" s="18" t="s">
        <v>260</v>
      </c>
      <c r="BM226" s="18" t="s">
        <v>868</v>
      </c>
    </row>
    <row r="227" spans="2:47" s="1" customFormat="1" ht="12">
      <c r="B227" s="39"/>
      <c r="C227" s="40"/>
      <c r="D227" s="229" t="s">
        <v>148</v>
      </c>
      <c r="E227" s="40"/>
      <c r="F227" s="230" t="s">
        <v>867</v>
      </c>
      <c r="G227" s="40"/>
      <c r="H227" s="40"/>
      <c r="I227" s="143"/>
      <c r="J227" s="40"/>
      <c r="K227" s="40"/>
      <c r="L227" s="44"/>
      <c r="M227" s="231"/>
      <c r="N227" s="80"/>
      <c r="O227" s="80"/>
      <c r="P227" s="80"/>
      <c r="Q227" s="80"/>
      <c r="R227" s="80"/>
      <c r="S227" s="80"/>
      <c r="T227" s="81"/>
      <c r="AT227" s="18" t="s">
        <v>148</v>
      </c>
      <c r="AU227" s="18" t="s">
        <v>82</v>
      </c>
    </row>
    <row r="228" spans="2:65" s="1" customFormat="1" ht="16.5" customHeight="1">
      <c r="B228" s="39"/>
      <c r="C228" s="217" t="s">
        <v>869</v>
      </c>
      <c r="D228" s="217" t="s">
        <v>142</v>
      </c>
      <c r="E228" s="218" t="s">
        <v>870</v>
      </c>
      <c r="F228" s="219" t="s">
        <v>871</v>
      </c>
      <c r="G228" s="220" t="s">
        <v>220</v>
      </c>
      <c r="H228" s="221">
        <v>1</v>
      </c>
      <c r="I228" s="222"/>
      <c r="J228" s="223">
        <f>ROUND(I228*H228,2)</f>
        <v>0</v>
      </c>
      <c r="K228" s="219" t="s">
        <v>19</v>
      </c>
      <c r="L228" s="44"/>
      <c r="M228" s="224" t="s">
        <v>19</v>
      </c>
      <c r="N228" s="225" t="s">
        <v>43</v>
      </c>
      <c r="O228" s="8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AR228" s="18" t="s">
        <v>260</v>
      </c>
      <c r="AT228" s="18" t="s">
        <v>142</v>
      </c>
      <c r="AU228" s="18" t="s">
        <v>82</v>
      </c>
      <c r="AY228" s="18" t="s">
        <v>139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80</v>
      </c>
      <c r="BK228" s="228">
        <f>ROUND(I228*H228,2)</f>
        <v>0</v>
      </c>
      <c r="BL228" s="18" t="s">
        <v>260</v>
      </c>
      <c r="BM228" s="18" t="s">
        <v>872</v>
      </c>
    </row>
    <row r="229" spans="2:47" s="1" customFormat="1" ht="12">
      <c r="B229" s="39"/>
      <c r="C229" s="40"/>
      <c r="D229" s="229" t="s">
        <v>148</v>
      </c>
      <c r="E229" s="40"/>
      <c r="F229" s="230" t="s">
        <v>871</v>
      </c>
      <c r="G229" s="40"/>
      <c r="H229" s="40"/>
      <c r="I229" s="143"/>
      <c r="J229" s="40"/>
      <c r="K229" s="40"/>
      <c r="L229" s="44"/>
      <c r="M229" s="231"/>
      <c r="N229" s="80"/>
      <c r="O229" s="80"/>
      <c r="P229" s="80"/>
      <c r="Q229" s="80"/>
      <c r="R229" s="80"/>
      <c r="S229" s="80"/>
      <c r="T229" s="81"/>
      <c r="AT229" s="18" t="s">
        <v>148</v>
      </c>
      <c r="AU229" s="18" t="s">
        <v>82</v>
      </c>
    </row>
    <row r="230" spans="2:65" s="1" customFormat="1" ht="16.5" customHeight="1">
      <c r="B230" s="39"/>
      <c r="C230" s="217" t="s">
        <v>873</v>
      </c>
      <c r="D230" s="217" t="s">
        <v>142</v>
      </c>
      <c r="E230" s="218" t="s">
        <v>874</v>
      </c>
      <c r="F230" s="219" t="s">
        <v>875</v>
      </c>
      <c r="G230" s="220" t="s">
        <v>220</v>
      </c>
      <c r="H230" s="221">
        <v>1</v>
      </c>
      <c r="I230" s="222"/>
      <c r="J230" s="223">
        <f>ROUND(I230*H230,2)</f>
        <v>0</v>
      </c>
      <c r="K230" s="219" t="s">
        <v>19</v>
      </c>
      <c r="L230" s="44"/>
      <c r="M230" s="224" t="s">
        <v>19</v>
      </c>
      <c r="N230" s="225" t="s">
        <v>43</v>
      </c>
      <c r="O230" s="8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8" t="s">
        <v>260</v>
      </c>
      <c r="AT230" s="18" t="s">
        <v>142</v>
      </c>
      <c r="AU230" s="18" t="s">
        <v>82</v>
      </c>
      <c r="AY230" s="18" t="s">
        <v>139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80</v>
      </c>
      <c r="BK230" s="228">
        <f>ROUND(I230*H230,2)</f>
        <v>0</v>
      </c>
      <c r="BL230" s="18" t="s">
        <v>260</v>
      </c>
      <c r="BM230" s="18" t="s">
        <v>876</v>
      </c>
    </row>
    <row r="231" spans="2:47" s="1" customFormat="1" ht="12">
      <c r="B231" s="39"/>
      <c r="C231" s="40"/>
      <c r="D231" s="229" t="s">
        <v>148</v>
      </c>
      <c r="E231" s="40"/>
      <c r="F231" s="230" t="s">
        <v>875</v>
      </c>
      <c r="G231" s="40"/>
      <c r="H231" s="40"/>
      <c r="I231" s="143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148</v>
      </c>
      <c r="AU231" s="18" t="s">
        <v>82</v>
      </c>
    </row>
    <row r="232" spans="2:65" s="1" customFormat="1" ht="16.5" customHeight="1">
      <c r="B232" s="39"/>
      <c r="C232" s="217" t="s">
        <v>877</v>
      </c>
      <c r="D232" s="217" t="s">
        <v>142</v>
      </c>
      <c r="E232" s="218" t="s">
        <v>878</v>
      </c>
      <c r="F232" s="219" t="s">
        <v>879</v>
      </c>
      <c r="G232" s="220" t="s">
        <v>220</v>
      </c>
      <c r="H232" s="221">
        <v>1</v>
      </c>
      <c r="I232" s="222"/>
      <c r="J232" s="223">
        <f>ROUND(I232*H232,2)</f>
        <v>0</v>
      </c>
      <c r="K232" s="219" t="s">
        <v>19</v>
      </c>
      <c r="L232" s="44"/>
      <c r="M232" s="224" t="s">
        <v>19</v>
      </c>
      <c r="N232" s="225" t="s">
        <v>43</v>
      </c>
      <c r="O232" s="8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AR232" s="18" t="s">
        <v>260</v>
      </c>
      <c r="AT232" s="18" t="s">
        <v>142</v>
      </c>
      <c r="AU232" s="18" t="s">
        <v>82</v>
      </c>
      <c r="AY232" s="18" t="s">
        <v>139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8" t="s">
        <v>80</v>
      </c>
      <c r="BK232" s="228">
        <f>ROUND(I232*H232,2)</f>
        <v>0</v>
      </c>
      <c r="BL232" s="18" t="s">
        <v>260</v>
      </c>
      <c r="BM232" s="18" t="s">
        <v>880</v>
      </c>
    </row>
    <row r="233" spans="2:47" s="1" customFormat="1" ht="12">
      <c r="B233" s="39"/>
      <c r="C233" s="40"/>
      <c r="D233" s="229" t="s">
        <v>148</v>
      </c>
      <c r="E233" s="40"/>
      <c r="F233" s="230" t="s">
        <v>879</v>
      </c>
      <c r="G233" s="40"/>
      <c r="H233" s="40"/>
      <c r="I233" s="143"/>
      <c r="J233" s="40"/>
      <c r="K233" s="40"/>
      <c r="L233" s="44"/>
      <c r="M233" s="231"/>
      <c r="N233" s="80"/>
      <c r="O233" s="80"/>
      <c r="P233" s="80"/>
      <c r="Q233" s="80"/>
      <c r="R233" s="80"/>
      <c r="S233" s="80"/>
      <c r="T233" s="81"/>
      <c r="AT233" s="18" t="s">
        <v>148</v>
      </c>
      <c r="AU233" s="18" t="s">
        <v>82</v>
      </c>
    </row>
    <row r="234" spans="2:63" s="11" customFormat="1" ht="25.9" customHeight="1">
      <c r="B234" s="201"/>
      <c r="C234" s="202"/>
      <c r="D234" s="203" t="s">
        <v>71</v>
      </c>
      <c r="E234" s="204" t="s">
        <v>881</v>
      </c>
      <c r="F234" s="204" t="s">
        <v>882</v>
      </c>
      <c r="G234" s="202"/>
      <c r="H234" s="202"/>
      <c r="I234" s="205"/>
      <c r="J234" s="206">
        <f>BK234</f>
        <v>0</v>
      </c>
      <c r="K234" s="202"/>
      <c r="L234" s="207"/>
      <c r="M234" s="208"/>
      <c r="N234" s="209"/>
      <c r="O234" s="209"/>
      <c r="P234" s="210">
        <f>P235+P238+P241+P244</f>
        <v>0</v>
      </c>
      <c r="Q234" s="209"/>
      <c r="R234" s="210">
        <f>R235+R238+R241+R244</f>
        <v>0</v>
      </c>
      <c r="S234" s="209"/>
      <c r="T234" s="211">
        <f>T235+T238+T241+T244</f>
        <v>0</v>
      </c>
      <c r="AR234" s="212" t="s">
        <v>171</v>
      </c>
      <c r="AT234" s="213" t="s">
        <v>71</v>
      </c>
      <c r="AU234" s="213" t="s">
        <v>72</v>
      </c>
      <c r="AY234" s="212" t="s">
        <v>139</v>
      </c>
      <c r="BK234" s="214">
        <f>BK235+BK238+BK241+BK244</f>
        <v>0</v>
      </c>
    </row>
    <row r="235" spans="2:63" s="11" customFormat="1" ht="22.8" customHeight="1">
      <c r="B235" s="201"/>
      <c r="C235" s="202"/>
      <c r="D235" s="203" t="s">
        <v>71</v>
      </c>
      <c r="E235" s="215" t="s">
        <v>883</v>
      </c>
      <c r="F235" s="215" t="s">
        <v>884</v>
      </c>
      <c r="G235" s="202"/>
      <c r="H235" s="202"/>
      <c r="I235" s="205"/>
      <c r="J235" s="216">
        <f>BK235</f>
        <v>0</v>
      </c>
      <c r="K235" s="202"/>
      <c r="L235" s="207"/>
      <c r="M235" s="208"/>
      <c r="N235" s="209"/>
      <c r="O235" s="209"/>
      <c r="P235" s="210">
        <f>SUM(P236:P237)</f>
        <v>0</v>
      </c>
      <c r="Q235" s="209"/>
      <c r="R235" s="210">
        <f>SUM(R236:R237)</f>
        <v>0</v>
      </c>
      <c r="S235" s="209"/>
      <c r="T235" s="211">
        <f>SUM(T236:T237)</f>
        <v>0</v>
      </c>
      <c r="AR235" s="212" t="s">
        <v>171</v>
      </c>
      <c r="AT235" s="213" t="s">
        <v>71</v>
      </c>
      <c r="AU235" s="213" t="s">
        <v>80</v>
      </c>
      <c r="AY235" s="212" t="s">
        <v>139</v>
      </c>
      <c r="BK235" s="214">
        <f>SUM(BK236:BK237)</f>
        <v>0</v>
      </c>
    </row>
    <row r="236" spans="2:65" s="1" customFormat="1" ht="16.5" customHeight="1">
      <c r="B236" s="39"/>
      <c r="C236" s="217" t="s">
        <v>885</v>
      </c>
      <c r="D236" s="217" t="s">
        <v>142</v>
      </c>
      <c r="E236" s="218" t="s">
        <v>886</v>
      </c>
      <c r="F236" s="219" t="s">
        <v>887</v>
      </c>
      <c r="G236" s="220" t="s">
        <v>888</v>
      </c>
      <c r="H236" s="221">
        <v>1</v>
      </c>
      <c r="I236" s="222"/>
      <c r="J236" s="223">
        <f>ROUND(I236*H236,2)</f>
        <v>0</v>
      </c>
      <c r="K236" s="219" t="s">
        <v>198</v>
      </c>
      <c r="L236" s="44"/>
      <c r="M236" s="224" t="s">
        <v>19</v>
      </c>
      <c r="N236" s="225" t="s">
        <v>43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889</v>
      </c>
      <c r="AT236" s="18" t="s">
        <v>142</v>
      </c>
      <c r="AU236" s="18" t="s">
        <v>82</v>
      </c>
      <c r="AY236" s="18" t="s">
        <v>139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80</v>
      </c>
      <c r="BK236" s="228">
        <f>ROUND(I236*H236,2)</f>
        <v>0</v>
      </c>
      <c r="BL236" s="18" t="s">
        <v>889</v>
      </c>
      <c r="BM236" s="18" t="s">
        <v>890</v>
      </c>
    </row>
    <row r="237" spans="2:47" s="1" customFormat="1" ht="12">
      <c r="B237" s="39"/>
      <c r="C237" s="40"/>
      <c r="D237" s="229" t="s">
        <v>148</v>
      </c>
      <c r="E237" s="40"/>
      <c r="F237" s="230" t="s">
        <v>887</v>
      </c>
      <c r="G237" s="40"/>
      <c r="H237" s="40"/>
      <c r="I237" s="143"/>
      <c r="J237" s="40"/>
      <c r="K237" s="40"/>
      <c r="L237" s="44"/>
      <c r="M237" s="231"/>
      <c r="N237" s="80"/>
      <c r="O237" s="80"/>
      <c r="P237" s="80"/>
      <c r="Q237" s="80"/>
      <c r="R237" s="80"/>
      <c r="S237" s="80"/>
      <c r="T237" s="81"/>
      <c r="AT237" s="18" t="s">
        <v>148</v>
      </c>
      <c r="AU237" s="18" t="s">
        <v>82</v>
      </c>
    </row>
    <row r="238" spans="2:63" s="11" customFormat="1" ht="22.8" customHeight="1">
      <c r="B238" s="201"/>
      <c r="C238" s="202"/>
      <c r="D238" s="203" t="s">
        <v>71</v>
      </c>
      <c r="E238" s="215" t="s">
        <v>891</v>
      </c>
      <c r="F238" s="215" t="s">
        <v>892</v>
      </c>
      <c r="G238" s="202"/>
      <c r="H238" s="202"/>
      <c r="I238" s="205"/>
      <c r="J238" s="216">
        <f>BK238</f>
        <v>0</v>
      </c>
      <c r="K238" s="202"/>
      <c r="L238" s="207"/>
      <c r="M238" s="208"/>
      <c r="N238" s="209"/>
      <c r="O238" s="209"/>
      <c r="P238" s="210">
        <f>SUM(P239:P240)</f>
        <v>0</v>
      </c>
      <c r="Q238" s="209"/>
      <c r="R238" s="210">
        <f>SUM(R239:R240)</f>
        <v>0</v>
      </c>
      <c r="S238" s="209"/>
      <c r="T238" s="211">
        <f>SUM(T239:T240)</f>
        <v>0</v>
      </c>
      <c r="AR238" s="212" t="s">
        <v>171</v>
      </c>
      <c r="AT238" s="213" t="s">
        <v>71</v>
      </c>
      <c r="AU238" s="213" t="s">
        <v>80</v>
      </c>
      <c r="AY238" s="212" t="s">
        <v>139</v>
      </c>
      <c r="BK238" s="214">
        <f>SUM(BK239:BK240)</f>
        <v>0</v>
      </c>
    </row>
    <row r="239" spans="2:65" s="1" customFormat="1" ht="16.5" customHeight="1">
      <c r="B239" s="39"/>
      <c r="C239" s="217" t="s">
        <v>893</v>
      </c>
      <c r="D239" s="217" t="s">
        <v>142</v>
      </c>
      <c r="E239" s="218" t="s">
        <v>894</v>
      </c>
      <c r="F239" s="219" t="s">
        <v>895</v>
      </c>
      <c r="G239" s="220" t="s">
        <v>888</v>
      </c>
      <c r="H239" s="221">
        <v>1</v>
      </c>
      <c r="I239" s="222"/>
      <c r="J239" s="223">
        <f>ROUND(I239*H239,2)</f>
        <v>0</v>
      </c>
      <c r="K239" s="219" t="s">
        <v>198</v>
      </c>
      <c r="L239" s="44"/>
      <c r="M239" s="224" t="s">
        <v>19</v>
      </c>
      <c r="N239" s="225" t="s">
        <v>43</v>
      </c>
      <c r="O239" s="8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AR239" s="18" t="s">
        <v>889</v>
      </c>
      <c r="AT239" s="18" t="s">
        <v>142</v>
      </c>
      <c r="AU239" s="18" t="s">
        <v>82</v>
      </c>
      <c r="AY239" s="18" t="s">
        <v>139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80</v>
      </c>
      <c r="BK239" s="228">
        <f>ROUND(I239*H239,2)</f>
        <v>0</v>
      </c>
      <c r="BL239" s="18" t="s">
        <v>889</v>
      </c>
      <c r="BM239" s="18" t="s">
        <v>896</v>
      </c>
    </row>
    <row r="240" spans="2:47" s="1" customFormat="1" ht="12">
      <c r="B240" s="39"/>
      <c r="C240" s="40"/>
      <c r="D240" s="229" t="s">
        <v>148</v>
      </c>
      <c r="E240" s="40"/>
      <c r="F240" s="230" t="s">
        <v>895</v>
      </c>
      <c r="G240" s="40"/>
      <c r="H240" s="40"/>
      <c r="I240" s="143"/>
      <c r="J240" s="40"/>
      <c r="K240" s="40"/>
      <c r="L240" s="44"/>
      <c r="M240" s="231"/>
      <c r="N240" s="80"/>
      <c r="O240" s="80"/>
      <c r="P240" s="80"/>
      <c r="Q240" s="80"/>
      <c r="R240" s="80"/>
      <c r="S240" s="80"/>
      <c r="T240" s="81"/>
      <c r="AT240" s="18" t="s">
        <v>148</v>
      </c>
      <c r="AU240" s="18" t="s">
        <v>82</v>
      </c>
    </row>
    <row r="241" spans="2:63" s="11" customFormat="1" ht="22.8" customHeight="1">
      <c r="B241" s="201"/>
      <c r="C241" s="202"/>
      <c r="D241" s="203" t="s">
        <v>71</v>
      </c>
      <c r="E241" s="215" t="s">
        <v>897</v>
      </c>
      <c r="F241" s="215" t="s">
        <v>898</v>
      </c>
      <c r="G241" s="202"/>
      <c r="H241" s="202"/>
      <c r="I241" s="205"/>
      <c r="J241" s="216">
        <f>BK241</f>
        <v>0</v>
      </c>
      <c r="K241" s="202"/>
      <c r="L241" s="207"/>
      <c r="M241" s="208"/>
      <c r="N241" s="209"/>
      <c r="O241" s="209"/>
      <c r="P241" s="210">
        <f>SUM(P242:P243)</f>
        <v>0</v>
      </c>
      <c r="Q241" s="209"/>
      <c r="R241" s="210">
        <f>SUM(R242:R243)</f>
        <v>0</v>
      </c>
      <c r="S241" s="209"/>
      <c r="T241" s="211">
        <f>SUM(T242:T243)</f>
        <v>0</v>
      </c>
      <c r="AR241" s="212" t="s">
        <v>171</v>
      </c>
      <c r="AT241" s="213" t="s">
        <v>71</v>
      </c>
      <c r="AU241" s="213" t="s">
        <v>80</v>
      </c>
      <c r="AY241" s="212" t="s">
        <v>139</v>
      </c>
      <c r="BK241" s="214">
        <f>SUM(BK242:BK243)</f>
        <v>0</v>
      </c>
    </row>
    <row r="242" spans="2:65" s="1" customFormat="1" ht="16.5" customHeight="1">
      <c r="B242" s="39"/>
      <c r="C242" s="217" t="s">
        <v>899</v>
      </c>
      <c r="D242" s="217" t="s">
        <v>142</v>
      </c>
      <c r="E242" s="218" t="s">
        <v>900</v>
      </c>
      <c r="F242" s="219" t="s">
        <v>901</v>
      </c>
      <c r="G242" s="220" t="s">
        <v>888</v>
      </c>
      <c r="H242" s="221">
        <v>1</v>
      </c>
      <c r="I242" s="222"/>
      <c r="J242" s="223">
        <f>ROUND(I242*H242,2)</f>
        <v>0</v>
      </c>
      <c r="K242" s="219" t="s">
        <v>198</v>
      </c>
      <c r="L242" s="44"/>
      <c r="M242" s="224" t="s">
        <v>19</v>
      </c>
      <c r="N242" s="225" t="s">
        <v>43</v>
      </c>
      <c r="O242" s="8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AR242" s="18" t="s">
        <v>889</v>
      </c>
      <c r="AT242" s="18" t="s">
        <v>142</v>
      </c>
      <c r="AU242" s="18" t="s">
        <v>82</v>
      </c>
      <c r="AY242" s="18" t="s">
        <v>139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80</v>
      </c>
      <c r="BK242" s="228">
        <f>ROUND(I242*H242,2)</f>
        <v>0</v>
      </c>
      <c r="BL242" s="18" t="s">
        <v>889</v>
      </c>
      <c r="BM242" s="18" t="s">
        <v>902</v>
      </c>
    </row>
    <row r="243" spans="2:47" s="1" customFormat="1" ht="12">
      <c r="B243" s="39"/>
      <c r="C243" s="40"/>
      <c r="D243" s="229" t="s">
        <v>148</v>
      </c>
      <c r="E243" s="40"/>
      <c r="F243" s="230" t="s">
        <v>901</v>
      </c>
      <c r="G243" s="40"/>
      <c r="H243" s="40"/>
      <c r="I243" s="143"/>
      <c r="J243" s="40"/>
      <c r="K243" s="40"/>
      <c r="L243" s="44"/>
      <c r="M243" s="231"/>
      <c r="N243" s="80"/>
      <c r="O243" s="80"/>
      <c r="P243" s="80"/>
      <c r="Q243" s="80"/>
      <c r="R243" s="80"/>
      <c r="S243" s="80"/>
      <c r="T243" s="81"/>
      <c r="AT243" s="18" t="s">
        <v>148</v>
      </c>
      <c r="AU243" s="18" t="s">
        <v>82</v>
      </c>
    </row>
    <row r="244" spans="2:63" s="11" customFormat="1" ht="22.8" customHeight="1">
      <c r="B244" s="201"/>
      <c r="C244" s="202"/>
      <c r="D244" s="203" t="s">
        <v>71</v>
      </c>
      <c r="E244" s="215" t="s">
        <v>903</v>
      </c>
      <c r="F244" s="215" t="s">
        <v>904</v>
      </c>
      <c r="G244" s="202"/>
      <c r="H244" s="202"/>
      <c r="I244" s="205"/>
      <c r="J244" s="216">
        <f>BK244</f>
        <v>0</v>
      </c>
      <c r="K244" s="202"/>
      <c r="L244" s="207"/>
      <c r="M244" s="208"/>
      <c r="N244" s="209"/>
      <c r="O244" s="209"/>
      <c r="P244" s="210">
        <f>SUM(P245:P246)</f>
        <v>0</v>
      </c>
      <c r="Q244" s="209"/>
      <c r="R244" s="210">
        <f>SUM(R245:R246)</f>
        <v>0</v>
      </c>
      <c r="S244" s="209"/>
      <c r="T244" s="211">
        <f>SUM(T245:T246)</f>
        <v>0</v>
      </c>
      <c r="AR244" s="212" t="s">
        <v>171</v>
      </c>
      <c r="AT244" s="213" t="s">
        <v>71</v>
      </c>
      <c r="AU244" s="213" t="s">
        <v>80</v>
      </c>
      <c r="AY244" s="212" t="s">
        <v>139</v>
      </c>
      <c r="BK244" s="214">
        <f>SUM(BK245:BK246)</f>
        <v>0</v>
      </c>
    </row>
    <row r="245" spans="2:65" s="1" customFormat="1" ht="16.5" customHeight="1">
      <c r="B245" s="39"/>
      <c r="C245" s="217" t="s">
        <v>905</v>
      </c>
      <c r="D245" s="217" t="s">
        <v>142</v>
      </c>
      <c r="E245" s="218" t="s">
        <v>906</v>
      </c>
      <c r="F245" s="219" t="s">
        <v>907</v>
      </c>
      <c r="G245" s="220" t="s">
        <v>888</v>
      </c>
      <c r="H245" s="221">
        <v>1</v>
      </c>
      <c r="I245" s="222"/>
      <c r="J245" s="223">
        <f>ROUND(I245*H245,2)</f>
        <v>0</v>
      </c>
      <c r="K245" s="219" t="s">
        <v>198</v>
      </c>
      <c r="L245" s="44"/>
      <c r="M245" s="224" t="s">
        <v>19</v>
      </c>
      <c r="N245" s="225" t="s">
        <v>43</v>
      </c>
      <c r="O245" s="8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8" t="s">
        <v>889</v>
      </c>
      <c r="AT245" s="18" t="s">
        <v>142</v>
      </c>
      <c r="AU245" s="18" t="s">
        <v>82</v>
      </c>
      <c r="AY245" s="18" t="s">
        <v>139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80</v>
      </c>
      <c r="BK245" s="228">
        <f>ROUND(I245*H245,2)</f>
        <v>0</v>
      </c>
      <c r="BL245" s="18" t="s">
        <v>889</v>
      </c>
      <c r="BM245" s="18" t="s">
        <v>908</v>
      </c>
    </row>
    <row r="246" spans="2:47" s="1" customFormat="1" ht="12">
      <c r="B246" s="39"/>
      <c r="C246" s="40"/>
      <c r="D246" s="229" t="s">
        <v>148</v>
      </c>
      <c r="E246" s="40"/>
      <c r="F246" s="230" t="s">
        <v>907</v>
      </c>
      <c r="G246" s="40"/>
      <c r="H246" s="40"/>
      <c r="I246" s="143"/>
      <c r="J246" s="40"/>
      <c r="K246" s="40"/>
      <c r="L246" s="44"/>
      <c r="M246" s="232"/>
      <c r="N246" s="233"/>
      <c r="O246" s="233"/>
      <c r="P246" s="233"/>
      <c r="Q246" s="233"/>
      <c r="R246" s="233"/>
      <c r="S246" s="233"/>
      <c r="T246" s="234"/>
      <c r="AT246" s="18" t="s">
        <v>148</v>
      </c>
      <c r="AU246" s="18" t="s">
        <v>82</v>
      </c>
    </row>
    <row r="247" spans="2:12" s="1" customFormat="1" ht="6.95" customHeight="1">
      <c r="B247" s="58"/>
      <c r="C247" s="59"/>
      <c r="D247" s="59"/>
      <c r="E247" s="59"/>
      <c r="F247" s="59"/>
      <c r="G247" s="59"/>
      <c r="H247" s="59"/>
      <c r="I247" s="167"/>
      <c r="J247" s="59"/>
      <c r="K247" s="59"/>
      <c r="L247" s="44"/>
    </row>
  </sheetData>
  <sheetProtection password="CC35" sheet="1" objects="1" scenarios="1" formatColumns="0" formatRows="0" autoFilter="0"/>
  <autoFilter ref="C98:K2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2019-05-30T21:22:18Z</dcterms:created>
  <dcterms:modified xsi:type="dcterms:W3CDTF">2019-05-30T21:22:29Z</dcterms:modified>
  <cp:category/>
  <cp:version/>
  <cp:contentType/>
  <cp:contentStatus/>
</cp:coreProperties>
</file>