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Ostatní a všeobecné ..." sheetId="2" r:id="rId2"/>
    <sheet name="01 - Pavilon 1" sheetId="3" r:id="rId3"/>
    <sheet name="02 - Pavilon 2" sheetId="4" r:id="rId4"/>
    <sheet name="03 - Pavilon 3 " sheetId="5" r:id="rId5"/>
    <sheet name="04 - Pavilon 4" sheetId="6" r:id="rId6"/>
    <sheet name="05 -  Pavilon 5" sheetId="7" r:id="rId7"/>
    <sheet name="Pokyny pro vyplnění" sheetId="8" r:id="rId8"/>
  </sheets>
  <definedNames>
    <definedName name="_xlnm.Print_Area" localSheetId="0">'Rekapitulace stavby'!$D$4:$AO$33,'Rekapitulace stavby'!$C$39:$AQ$58</definedName>
    <definedName name="_xlnm._FilterDatabase" localSheetId="1" hidden="1">'00 - Ostatní a všeobecné ...'!$C$81:$K$105</definedName>
    <definedName name="_xlnm.Print_Area" localSheetId="1">'00 - Ostatní a všeobecné ...'!$C$4:$J$36,'00 - Ostatní a všeobecné ...'!$C$42:$J$63,'00 - Ostatní a všeobecné ...'!$C$69:$K$105</definedName>
    <definedName name="_xlnm._FilterDatabase" localSheetId="2" hidden="1">'01 - Pavilon 1'!$C$92:$K$327</definedName>
    <definedName name="_xlnm.Print_Area" localSheetId="2">'01 - Pavilon 1'!$C$4:$J$36,'01 - Pavilon 1'!$C$42:$J$74,'01 - Pavilon 1'!$C$80:$K$327</definedName>
    <definedName name="_xlnm._FilterDatabase" localSheetId="3" hidden="1">'02 - Pavilon 2'!$C$92:$K$317</definedName>
    <definedName name="_xlnm.Print_Area" localSheetId="3">'02 - Pavilon 2'!$C$4:$J$36,'02 - Pavilon 2'!$C$42:$J$74,'02 - Pavilon 2'!$C$80:$K$317</definedName>
    <definedName name="_xlnm._FilterDatabase" localSheetId="4" hidden="1">'03 - Pavilon 3 '!$C$90:$K$253</definedName>
    <definedName name="_xlnm.Print_Area" localSheetId="4">'03 - Pavilon 3 '!$C$4:$J$36,'03 - Pavilon 3 '!$C$42:$J$72,'03 - Pavilon 3 '!$C$78:$K$253</definedName>
    <definedName name="_xlnm._FilterDatabase" localSheetId="5" hidden="1">'04 - Pavilon 4'!$C$90:$K$241</definedName>
    <definedName name="_xlnm.Print_Area" localSheetId="5">'04 - Pavilon 4'!$C$4:$J$36,'04 - Pavilon 4'!$C$42:$J$72,'04 - Pavilon 4'!$C$78:$K$241</definedName>
    <definedName name="_xlnm._FilterDatabase" localSheetId="6" hidden="1">'05 -  Pavilon 5'!$C$90:$K$236</definedName>
    <definedName name="_xlnm.Print_Area" localSheetId="6">'05 -  Pavilon 5'!$C$4:$J$36,'05 -  Pavilon 5'!$C$42:$J$72,'05 -  Pavilon 5'!$C$78:$K$236</definedName>
    <definedName name="_xlnm.Print_Area" localSheetId="7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'00 - Ostatní a všeobecné ...'!$81:$81</definedName>
    <definedName name="_xlnm.Print_Titles" localSheetId="2">'01 - Pavilon 1'!$92:$92</definedName>
    <definedName name="_xlnm.Print_Titles" localSheetId="3">'02 - Pavilon 2'!$92:$92</definedName>
    <definedName name="_xlnm.Print_Titles" localSheetId="4">'03 - Pavilon 3 '!$90:$90</definedName>
    <definedName name="_xlnm.Print_Titles" localSheetId="5">'04 - Pavilon 4'!$90:$90</definedName>
    <definedName name="_xlnm.Print_Titles" localSheetId="6">'05 -  Pavilon 5'!$90:$90</definedName>
  </definedNames>
  <calcPr fullCalcOnLoad="1"/>
</workbook>
</file>

<file path=xl/sharedStrings.xml><?xml version="1.0" encoding="utf-8"?>
<sst xmlns="http://schemas.openxmlformats.org/spreadsheetml/2006/main" count="11065" uniqueCount="1248">
  <si>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</si>
  <si>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</si>
  <si>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</si>
  <si>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</si>
  <si>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</si>
  <si>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</si>
  <si>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</si>
  <si>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{40141fd3-865a-4e7d-b599-29a4c11eaf18}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</si>
  <si>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</si>
  <si>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</si>
  <si>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</si>
  <si>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</si>
  <si>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</si>
  <si>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</si>
  <si>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</si>
  <si>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</si>
  <si>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</si>
  <si>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06092017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</si>
  <si>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</si>
  <si>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</si>
  <si>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ZŠ Zárubova - oprava střešního pláště</t>
  </si>
  <si>
    <t>KSO:</t>
  </si>
  <si>
    <t>CC-CZ:</t>
  </si>
  <si>
    <t>Místo:</t>
  </si>
  <si>
    <t xml:space="preserve"> Zárubova č.p.977,č.o.17,142 00 Praha 4 Kamýk</t>
  </si>
  <si>
    <t>Datum:</t>
  </si>
  <si>
    <t>6.9.2017</t>
  </si>
  <si>
    <t>Zadavatel:</t>
  </si>
  <si>
    <t>IČ:</t>
  </si>
  <si>
    <t xml:space="preserve">MČ Praha 12, Písková 830/25, Praha 4, 143 00 </t>
  </si>
  <si>
    <t>DIČ:</t>
  </si>
  <si>
    <t>Uchazeč:</t>
  </si>
  <si>
    <t>Vyplň údaj</t>
  </si>
  <si>
    <t>Projektant:</t>
  </si>
  <si>
    <t>Ing.arch. Jan Mudra</t>
  </si>
  <si>
    <t>True</t>
  </si>
  <si>
    <t>Poznámka:</t>
  </si>
  <si>
    <t xml:space="preserve">Jsou-li ve výkazu výměr uvedeny odkazy na výrobce, obchodní názvy nebo specifické označení výrobků, jsou tyto odkazy informativní a zadavatel umožnuje použití jiných, avšak kvalitativně, technicky a eseteticky stejných nebo lepších řešení.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</si>
  <si>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</si>
  <si>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</si>
  <si>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</si>
  <si>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</si>
  <si>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</si>
  <si>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</si>
  <si>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</si>
  <si>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</si>
  <si>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</si>
  <si>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</si>
  <si>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</si>
  <si>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</si>
  <si>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</si>
  <si>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</si>
  <si>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</si>
  <si>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</si>
  <si>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</si>
  <si>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</si>
  <si>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</si>
  <si>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</si>
  <si>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</si>
  <si>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</si>
  <si>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</si>
  <si>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</si>
  <si>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</si>
  <si>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</si>
  <si>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</si>
  <si>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</si>
  <si>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</si>
  <si>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</si>
  <si>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</si>
  <si>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</si>
  <si>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</si>
  <si>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</si>
  <si>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</si>
  <si>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</si>
  <si>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</si>
  <si>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</si>
  <si>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</si>
  <si>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</si>
  <si>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Ostatní a všeobecné náklady</t>
  </si>
  <si>
    <t>STA</t>
  </si>
  <si>
    <t>1</t>
  </si>
  <si>
    <t>{7c94e514-98ec-4f5f-a65a-d59f06bafd35}</t>
  </si>
  <si>
    <t>2</t>
  </si>
  <si>
    <t>01</t>
  </si>
  <si>
    <t>Pavilon 1</t>
  </si>
  <si>
    <t>{fe124f33-ee55-4761-be47-2d73085c097c}</t>
  </si>
  <si>
    <t>02</t>
  </si>
  <si>
    <t>Pavilon 2</t>
  </si>
  <si>
    <t>{27327e0b-19d4-4c14-9801-e40664c56b10}</t>
  </si>
  <si>
    <t>03</t>
  </si>
  <si>
    <t xml:space="preserve">Pavilon 3 </t>
  </si>
  <si>
    <t>{f845431a-eb5b-4c02-b0a1-88fa99ed2534}</t>
  </si>
  <si>
    <t>04</t>
  </si>
  <si>
    <t>Pavilon 4</t>
  </si>
  <si>
    <t>{2496b30f-8093-4bd1-9542-7bdc3a0d1826}</t>
  </si>
  <si>
    <t>05</t>
  </si>
  <si>
    <t xml:space="preserve"> Pavilon 5</t>
  </si>
  <si>
    <t>{45ff871a-33fb-43eb-bfb2-89963c917984}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</si>
  <si>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</si>
  <si>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</si>
  <si>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</si>
  <si>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</si>
  <si>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</si>
  <si>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</si>
  <si>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</si>
  <si>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Ostatní a všeobecné náklady</t>
  </si>
  <si>
    <t>REKAPITULACE ČLENĚNÍ SOUPISU PRACÍ</t>
  </si>
  <si>
    <t>Kód dílu - Popis</t>
  </si>
  <si>
    <t>Cena celkem [CZK]</t>
  </si>
  <si>
    <t>Náklady soupisu celkem</t>
  </si>
  <si>
    <t>-1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</si>
  <si>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</si>
  <si>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</si>
  <si>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</si>
  <si>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</si>
  <si>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VRN5 -  Finanční náklady</t>
  </si>
  <si>
    <t xml:space="preserve">    VRN9 - 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</si>
  <si>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</si>
  <si>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</si>
  <si>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</si>
  <si>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</si>
  <si>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</si>
  <si>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</si>
  <si>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</si>
  <si>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</si>
  <si>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</si>
  <si>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</si>
  <si>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</si>
  <si>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</si>
  <si>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</si>
  <si>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</si>
  <si>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</si>
  <si>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 xml:space="preserve"> Vedlejší rozpočtové náklady</t>
  </si>
  <si>
    <t>ROZPOCET</t>
  </si>
  <si>
    <t>VRN1</t>
  </si>
  <si>
    <t xml:space="preserve"> Průzkumné, geodetické a projektové práce</t>
  </si>
  <si>
    <t>K</t>
  </si>
  <si>
    <t>013002000</t>
  </si>
  <si>
    <t>Projektové práce</t>
  </si>
  <si>
    <t>Kč</t>
  </si>
  <si>
    <t>4</t>
  </si>
  <si>
    <t>-1004240146</t>
  </si>
  <si>
    <t>013254000</t>
  </si>
  <si>
    <t>Dokumentace skutečného provedení stavby</t>
  </si>
  <si>
    <t>886258189</t>
  </si>
  <si>
    <t>3</t>
  </si>
  <si>
    <t>013254001</t>
  </si>
  <si>
    <t>Dílenská dokumentace</t>
  </si>
  <si>
    <t>-1981318194</t>
  </si>
  <si>
    <t>VRN3</t>
  </si>
  <si>
    <t xml:space="preserve"> Zařízení staveniště</t>
  </si>
  <si>
    <t>5</t>
  </si>
  <si>
    <t>030001000</t>
  </si>
  <si>
    <t>Zařízení staveniště</t>
  </si>
  <si>
    <t>-1372788001</t>
  </si>
  <si>
    <t>P</t>
  </si>
  <si>
    <t>Poznámka k položce:
Poznámka k položce: Zařízení staveníště : - odkladové a skladovací plochy pro potřebný materiál                                   - sociál a zázemí pro dělníky ( pronájem toi toi ; buňky pro převlékání atd..)                                   - zřízení přenosného elektroměru pro měření energii spotřebované pro stavbu                                   - odkladové a skladovací plochy pro potřebné nářadí a nástroje potřebné pro stavbu                                   - zabezpečení staveniště-případné oplocení a zamezení vstupu nepovolaným osobám                                   - zaištění vody pro možný chod stavby                                    - informační tabule .......</t>
  </si>
  <si>
    <t>11</t>
  </si>
  <si>
    <t>945412112</t>
  </si>
  <si>
    <t>Teleskopická hydraulická montážní plošina výška zdvihu do 21 m</t>
  </si>
  <si>
    <t>den</t>
  </si>
  <si>
    <t>-274719818</t>
  </si>
  <si>
    <t>Poznámka k položce:
počítáno 2x plošina na 90 dní</t>
  </si>
  <si>
    <t>VV</t>
  </si>
  <si>
    <t>45*2 "Přepočtené koeficientem množství</t>
  </si>
  <si>
    <t>VRN4</t>
  </si>
  <si>
    <t xml:space="preserve"> Inženýrská činnost</t>
  </si>
  <si>
    <t>043002000</t>
  </si>
  <si>
    <t>Zkoušky a ostatní měření</t>
  </si>
  <si>
    <t>-115410163</t>
  </si>
  <si>
    <t>Poznámka k položce:
Poznámka k položce: Hlavní tituly průvodních činností a nákladů inženýrská činnost zkoušky a ostatní měření. Revize elektro: Před uvedením stavby do provozu budou provedeny všechny předepsané zkoušky a výchozí revize elektrických zařízení (dle ČSN 33 1500 - Elektrotechnické předpisy. Revize elektrických zařízení).  Výtrhové zkoušty kotvení tepelné izolace. Těsnící zkoušky hydroizolačních vrstev střech. Viz tech. zpráva.</t>
  </si>
  <si>
    <t>6</t>
  </si>
  <si>
    <t>045002000</t>
  </si>
  <si>
    <t>Kompletační a koordinační činnost</t>
  </si>
  <si>
    <t>-1305958124</t>
  </si>
  <si>
    <t>Poznámka k položce:
Poznámka k položce: Hlavní tituly průvodních činností a nákladů inženýrská činnost kompletační a koordinační činnost. Zrušení a obnovení ( výměna ) el zařízení na fasádě( zvonky panely tabla.....)</t>
  </si>
  <si>
    <t>VRN5</t>
  </si>
  <si>
    <t xml:space="preserve"> Finanční náklady</t>
  </si>
  <si>
    <t>7</t>
  </si>
  <si>
    <t>052002000</t>
  </si>
  <si>
    <t>Finanční rezerva</t>
  </si>
  <si>
    <t>1873746670</t>
  </si>
  <si>
    <t>VRN9</t>
  </si>
  <si>
    <t xml:space="preserve"> Ostatní náklady</t>
  </si>
  <si>
    <t>8</t>
  </si>
  <si>
    <t>09000100014</t>
  </si>
  <si>
    <t>Ostatní náklady související s provozem</t>
  </si>
  <si>
    <t>1950922743</t>
  </si>
  <si>
    <t>Poznámka k položce:
Poznámka k položce: Proškolení , atestace a návody užívání a bezpečnosti.....</t>
  </si>
  <si>
    <t>9</t>
  </si>
  <si>
    <t>09000100112</t>
  </si>
  <si>
    <t>Průběžný úklid vnitřní komunikace a chodníku při dopravě a skládání materiálu</t>
  </si>
  <si>
    <t>348855449</t>
  </si>
  <si>
    <t>10</t>
  </si>
  <si>
    <t>0900010012</t>
  </si>
  <si>
    <t>Generální finální úklid prostor</t>
  </si>
  <si>
    <t>1020791063</t>
  </si>
  <si>
    <t>01 - Pavilon 1</t>
  </si>
  <si>
    <t>HSV -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</si>
  <si>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</si>
  <si>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</si>
  <si>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</si>
  <si>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</si>
  <si>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</si>
  <si>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</si>
  <si>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</si>
  <si>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</si>
  <si>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</si>
  <si>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</si>
  <si>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</si>
  <si>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</si>
  <si>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</si>
  <si>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767 - Konstrukce zámečnické</t>
  </si>
  <si>
    <t>M - Práce a dodávky M</t>
  </si>
  <si>
    <t xml:space="preserve">    21-M -  Elektromontáže</t>
  </si>
  <si>
    <t>HSV</t>
  </si>
  <si>
    <t>Práce a dodávky HSV</t>
  </si>
  <si>
    <t xml:space="preserve"> Svislé a kompletní konstrukce</t>
  </si>
  <si>
    <t>40</t>
  </si>
  <si>
    <t>311272223</t>
  </si>
  <si>
    <t>Zdivo nosné tl 250 mm z pórobetonových přesných hladkých tvárnic Ytong hmotnosti 500 kg/m3</t>
  </si>
  <si>
    <t>m3</t>
  </si>
  <si>
    <t>CS ÚRS 2017 02</t>
  </si>
  <si>
    <t>-273576951</t>
  </si>
  <si>
    <t>atika</t>
  </si>
  <si>
    <t>(2*30,24+2*18,24+2*5,02+4,51)*0,25*0,25</t>
  </si>
  <si>
    <t>Součet</t>
  </si>
  <si>
    <t>346272113</t>
  </si>
  <si>
    <t>Přizdívky ochranné tl 100 mm z pórobetonových přesných příčkovek Ytong objemové hmotnosti 500 kg/m3</t>
  </si>
  <si>
    <t>m2</t>
  </si>
  <si>
    <t>-405021146</t>
  </si>
  <si>
    <t>podezdívka světlík</t>
  </si>
  <si>
    <t>6*0,6*0,7*1,15</t>
  </si>
  <si>
    <t>podezdíka VZT</t>
  </si>
  <si>
    <t>1,01*1,63</t>
  </si>
  <si>
    <t xml:space="preserve"> Úpravy povrchů, podlahy a osazování výplní</t>
  </si>
  <si>
    <t>66</t>
  </si>
  <si>
    <t>612131101</t>
  </si>
  <si>
    <t>Cementový postřik vnitřních stěn nanášený celoplošně ručně</t>
  </si>
  <si>
    <t>CS ÚRS 2016 02</t>
  </si>
  <si>
    <t>1938083767</t>
  </si>
  <si>
    <t>67</t>
  </si>
  <si>
    <t>612142001</t>
  </si>
  <si>
    <t>Potažení vnitřních stěn sklovláknitým pletivem vtlačeným do tenkovrstvé hmoty</t>
  </si>
  <si>
    <t>1050623463</t>
  </si>
  <si>
    <t>68</t>
  </si>
  <si>
    <t>612322141</t>
  </si>
  <si>
    <t>Vápenocementová lehčená omítka štuková dvouvrstvá vnitřních stěn nanášená ručně</t>
  </si>
  <si>
    <t>1843130648</t>
  </si>
  <si>
    <t>621211011</t>
  </si>
  <si>
    <t>Montáž kontaktního zateplení vnějších podhledů z polystyrénových desek tl do 80 mm</t>
  </si>
  <si>
    <t>-1594017140</t>
  </si>
  <si>
    <t>výška atiky-vnitřní</t>
  </si>
  <si>
    <t>(2*18,24+2*30,24)*0,6</t>
  </si>
  <si>
    <t>M</t>
  </si>
  <si>
    <t>283759360</t>
  </si>
  <si>
    <t>deska fasádní polystyrénová EPS 70 F 1000 x 500 x 80 mm</t>
  </si>
  <si>
    <t>210494551</t>
  </si>
  <si>
    <t>Poznámka k položce:
Poznámka k položce: lambda=0,039 [W / m K]</t>
  </si>
  <si>
    <t>58,176*1,15 "Přepočtené koeficientem množství</t>
  </si>
  <si>
    <t>52</t>
  </si>
  <si>
    <t>622142001</t>
  </si>
  <si>
    <t>Potažení vnějších stěn sklovláknitým pletivem vtlačeným do tenkovrstvé hmoty</t>
  </si>
  <si>
    <t>727201593</t>
  </si>
  <si>
    <t>(2*30,24+2*18,24+2*5,02+4,51)*0,325</t>
  </si>
  <si>
    <t>43</t>
  </si>
  <si>
    <t>622211001</t>
  </si>
  <si>
    <t>Montáž kontaktního zateplení vnějších stěn z polystyrénových desek tl do 40 mm</t>
  </si>
  <si>
    <t>1976985400</t>
  </si>
  <si>
    <t>42</t>
  </si>
  <si>
    <t>283759300</t>
  </si>
  <si>
    <t>deska fasádní polystyrénová EPS 70 F 1000 x 500 x 20 mm</t>
  </si>
  <si>
    <t>-1372549693</t>
  </si>
  <si>
    <t>Poznámka k položce:
lambda=0,039 [W / m K]</t>
  </si>
  <si>
    <t xml:space="preserve">atika - zateplení 20mm EPS  </t>
  </si>
  <si>
    <t>(2*30,24+2*18,24+2*5,02+4,51)*0,25</t>
  </si>
  <si>
    <t>27,878*1,02 "Přepočtené koeficientem množství</t>
  </si>
  <si>
    <t>622211011</t>
  </si>
  <si>
    <t>Montáž kontaktního zateplení vnějších stěn z polystyrénových desek tl do 80 mm</t>
  </si>
  <si>
    <t>-1603984991</t>
  </si>
  <si>
    <t>283763810</t>
  </si>
  <si>
    <t>deska z extrudovaného polystyrénu URSA XPS N-V-L - 1250 x 600 x 80 mm</t>
  </si>
  <si>
    <t>-26935211</t>
  </si>
  <si>
    <t>Poznámka k položce:
Poznámka k položce: lambda=0,036 [W / m K]</t>
  </si>
  <si>
    <t>podezdívka světlíků</t>
  </si>
  <si>
    <t>6*0,5*0,7*1,15</t>
  </si>
  <si>
    <t>podezdívka VZT</t>
  </si>
  <si>
    <t>44</t>
  </si>
  <si>
    <t>622211021</t>
  </si>
  <si>
    <t>Montáž kontaktního zateplení vnějších stěn z polystyrénových desek tl do 120 mm</t>
  </si>
  <si>
    <t>-1675037781</t>
  </si>
  <si>
    <t>atika - zateplení vnější</t>
  </si>
  <si>
    <t>45</t>
  </si>
  <si>
    <t>283759390</t>
  </si>
  <si>
    <t>deska fasádní polystyrénová EPS 70 F 1000 x 500 x 120 mm</t>
  </si>
  <si>
    <t>1477513146</t>
  </si>
  <si>
    <t>36,241*1,02 "Přepočtené koeficientem množství</t>
  </si>
  <si>
    <t>60</t>
  </si>
  <si>
    <t>622252002</t>
  </si>
  <si>
    <t>Montáž ostatních lišt kontaktního zateplení</t>
  </si>
  <si>
    <t>m</t>
  </si>
  <si>
    <t>1367216419</t>
  </si>
  <si>
    <t>(30,24+18,24)*2</t>
  </si>
  <si>
    <t>61</t>
  </si>
  <si>
    <t>59051484R</t>
  </si>
  <si>
    <t>lišta rohová PVC 10/10 cm s okapnicí a tkaninou</t>
  </si>
  <si>
    <t>1700101760</t>
  </si>
  <si>
    <t>96,96*1,05 "Přepočtené koeficientem množství</t>
  </si>
  <si>
    <t>73</t>
  </si>
  <si>
    <t>622271031</t>
  </si>
  <si>
    <t>Montáž odvětrávané fasády stěn nýtováním na dřevěný rošt tepelná izolace tl. 100 mm</t>
  </si>
  <si>
    <t>-1133253100</t>
  </si>
  <si>
    <t>opláštění nástavby na střeše</t>
  </si>
  <si>
    <t>(2*5,02+2*4,51)*2,52-(1,15*2,2)</t>
  </si>
  <si>
    <t>74</t>
  </si>
  <si>
    <t>283765260</t>
  </si>
  <si>
    <t>deska izolační s oboustranným rounem s rastrem PIR 030 1250 x 625 x (60+40) mm</t>
  </si>
  <si>
    <t>-1348052852</t>
  </si>
  <si>
    <t>Poznámka k položce:
Poznámka k položce: Tepelný odpor Rmat (m2 K/W)=2,07</t>
  </si>
  <si>
    <t>49</t>
  </si>
  <si>
    <t>622531011</t>
  </si>
  <si>
    <t>Tenkovrstvá silikonová zrnitá omítka tl. 1,5 mm včetně penetrace vnějších stěn</t>
  </si>
  <si>
    <t>-11243337</t>
  </si>
  <si>
    <t>Poznámka k položce:
Barva světle šedá</t>
  </si>
  <si>
    <t>72</t>
  </si>
  <si>
    <t>629995101</t>
  </si>
  <si>
    <t>Očištění vnějších ploch tlakovou vodou</t>
  </si>
  <si>
    <t>CS ÚRS 2015 02</t>
  </si>
  <si>
    <t>-1563361289</t>
  </si>
  <si>
    <t>nástavba na střeše</t>
  </si>
  <si>
    <t>(2*5,02+4,51*2)*2,52</t>
  </si>
  <si>
    <t xml:space="preserve"> Ostatní konstrukce a práce, bourání</t>
  </si>
  <si>
    <t>70</t>
  </si>
  <si>
    <t>95394611R</t>
  </si>
  <si>
    <t>D+M atypických ocelových kcí pozinkovaných hmotnosti do 1 t z profilů hmotnosti do 13 kg/m</t>
  </si>
  <si>
    <t>t</t>
  </si>
  <si>
    <t>1945106442</t>
  </si>
  <si>
    <t>Poznámka k položce:
Poznámka k položce: 128 ks ocel pozink profili L tl plechu 2mm šířka 50 mm délka 150 + 10 mm 4 nad sebou</t>
  </si>
  <si>
    <t>0,074</t>
  </si>
  <si>
    <t>71</t>
  </si>
  <si>
    <t>59155100R</t>
  </si>
  <si>
    <t>deska fasádní 1192 × 2500 mm  tl. 8 mm např. Cembrit Cover, s přírodním šedým jádrem a s povrchovou úpravou 100% akrylátovou barvou provedenou při výrobním procesu</t>
  </si>
  <si>
    <t>-119944696</t>
  </si>
  <si>
    <t>Poznámka k položce:
Poznámka k položce: S přírodním šedým jádrem a s povrchovou úpravou 100% akrylátovou barvou provedenou při výrobním procesu
materiál: např. Cembrit Cover</t>
  </si>
  <si>
    <t>(2*5,02+4,51*2)*2,52-(1,15*2,2)</t>
  </si>
  <si>
    <t>997</t>
  </si>
  <si>
    <t>Přesun sutě</t>
  </si>
  <si>
    <t>997013501</t>
  </si>
  <si>
    <t>Odvoz suti a vybouraných hmot na skládku nebo meziskládku do 1 km se složením</t>
  </si>
  <si>
    <t>1507654226</t>
  </si>
  <si>
    <t>suť</t>
  </si>
  <si>
    <t>29,747</t>
  </si>
  <si>
    <t xml:space="preserve">kačírek </t>
  </si>
  <si>
    <t>90,886</t>
  </si>
  <si>
    <t>997013509</t>
  </si>
  <si>
    <t>Příplatek k odvozu suti a vybouraných hmot na skládku ZKD 1 km přes 1 km</t>
  </si>
  <si>
    <t>1653183466</t>
  </si>
  <si>
    <t>Poznámka k položce:
počítáno na celkovou vzdálenost 20km</t>
  </si>
  <si>
    <t>29,747*19 "Přepočtené koeficientem množství"</t>
  </si>
  <si>
    <t>kačírek</t>
  </si>
  <si>
    <t>90,886*9 "Přepočtené koeficientem množství"</t>
  </si>
  <si>
    <t>997013813</t>
  </si>
  <si>
    <t>Poplatek za uložení stavebního odpadu z plastických hmot na skládce (skládkovné)</t>
  </si>
  <si>
    <t>-1086643601</t>
  </si>
  <si>
    <t>997013814</t>
  </si>
  <si>
    <t>Poplatek za uložení stavebního odpadu z izolačních hmot na skládce (skládkovné)</t>
  </si>
  <si>
    <t>-431675857</t>
  </si>
  <si>
    <t>998</t>
  </si>
  <si>
    <t>Přesun hmot</t>
  </si>
  <si>
    <t>998011002</t>
  </si>
  <si>
    <t>Přesun hmot pro budovy zděné v do 12 m</t>
  </si>
  <si>
    <t>718193511</t>
  </si>
  <si>
    <t>PSV</t>
  </si>
  <si>
    <t>Práce a dodávky PSV</t>
  </si>
  <si>
    <t>762</t>
  </si>
  <si>
    <t>Konstrukce tesařské</t>
  </si>
  <si>
    <t>63</t>
  </si>
  <si>
    <t>76234104R</t>
  </si>
  <si>
    <t>Vyrovnávací a podkladní OSB desky tl.18mm</t>
  </si>
  <si>
    <t>16</t>
  </si>
  <si>
    <t>-1331052484</t>
  </si>
  <si>
    <t>Poznámka k položce:
vyrovnávací a podkladní OSB desky tl.18mm pro uchycení foliových plechů a zpevění podkladu</t>
  </si>
  <si>
    <t>(30,24+18,24)*2*0,5</t>
  </si>
  <si>
    <t>64</t>
  </si>
  <si>
    <t>998762102</t>
  </si>
  <si>
    <t>Přesun hmot tonážní pro kce tesařské v objektech v do 12 m</t>
  </si>
  <si>
    <t>1403720091</t>
  </si>
  <si>
    <t>766</t>
  </si>
  <si>
    <t>Konstrukce truhlářské</t>
  </si>
  <si>
    <t>54</t>
  </si>
  <si>
    <t>766641131</t>
  </si>
  <si>
    <t>Montáž  dveří zdvojených 1křídlových bez nadsvětlíku včetně rámu do zdiva</t>
  </si>
  <si>
    <t>kus</t>
  </si>
  <si>
    <t>371369963</t>
  </si>
  <si>
    <t>55</t>
  </si>
  <si>
    <t>61144164R</t>
  </si>
  <si>
    <t>dveře plastové  1křídlové otevíravé 115x220 cm</t>
  </si>
  <si>
    <t>32</t>
  </si>
  <si>
    <t>-1200529517</t>
  </si>
  <si>
    <t>Poznámka k položce:
Poznámka k položce: plné dveře plastová výplň provedení : plast vnější barva : žlutá Vnitřní barva : bílá
pro usazení výplně budou použity v místě nadpaží a ostění plastové rozšiřovací profily cca 100mm</t>
  </si>
  <si>
    <t>ND 7</t>
  </si>
  <si>
    <t>62</t>
  </si>
  <si>
    <t>61144165R</t>
  </si>
  <si>
    <t>dveře plastové  1křídlové otevíravé 100x213 cm</t>
  </si>
  <si>
    <t>-122350739</t>
  </si>
  <si>
    <t>Poznámka k položce:
Poznámka k položce: plné dveře plastová výplň provedení : plast vnější barva : žlutá Vnitřní barva : bílá</t>
  </si>
  <si>
    <t>ND 5</t>
  </si>
  <si>
    <t>65</t>
  </si>
  <si>
    <t>998766102</t>
  </si>
  <si>
    <t>Přesun hmot tonážní pro konstrukce truhlářské v objektech v do 12 m</t>
  </si>
  <si>
    <t>1215960953</t>
  </si>
  <si>
    <t>712</t>
  </si>
  <si>
    <t>Povlakové krytiny</t>
  </si>
  <si>
    <t>56</t>
  </si>
  <si>
    <t>712363312</t>
  </si>
  <si>
    <t>Povlakové krytiny střech do 10° fóliové plechy VIPLANYL délky 2 m koutová lišta vnitřní rš 100 mm</t>
  </si>
  <si>
    <t>-1785083631</t>
  </si>
  <si>
    <t>(30,24+18,24)*2/2</t>
  </si>
  <si>
    <t>57</t>
  </si>
  <si>
    <t>712363313</t>
  </si>
  <si>
    <t>Povlakové krytiny střech do 10° fóliové plechy VIPLANYL délky 2 m koutová lišta vnější rš 100 mm</t>
  </si>
  <si>
    <t>-566931700</t>
  </si>
  <si>
    <t>58</t>
  </si>
  <si>
    <t>712363319</t>
  </si>
  <si>
    <t>Povlakové krytiny střech do 10° fóliové plechy VIPLANYL délky 2 m závětrná lišta rš 300 mm</t>
  </si>
  <si>
    <t>-1475412712</t>
  </si>
  <si>
    <t>712771001</t>
  </si>
  <si>
    <t>Provedení separační nebo kluzné vrstvy z fólií vegetační střechy sklon do 5°</t>
  </si>
  <si>
    <t>1287334557</t>
  </si>
  <si>
    <t>střecha</t>
  </si>
  <si>
    <t>(30,24*18,24)-(2*5,02*0,505+4,51*0,505)</t>
  </si>
  <si>
    <t>12</t>
  </si>
  <si>
    <t>69331001R</t>
  </si>
  <si>
    <t>ochranná textilie o plošné hmotnosti 300g/m2</t>
  </si>
  <si>
    <t>-1258791382</t>
  </si>
  <si>
    <t>544,23*1,1</t>
  </si>
  <si>
    <t>13</t>
  </si>
  <si>
    <t>71299081R</t>
  </si>
  <si>
    <t>Odstraněnní kačírku vč ochranné textilie střech do 10° násypů nebo nánosu tloušťky do 100 mm vč odstranění xps a opatrného očištění povrchu krytiny a jeho vyrovnání</t>
  </si>
  <si>
    <t>328550359</t>
  </si>
  <si>
    <t>14</t>
  </si>
  <si>
    <t>71299811R</t>
  </si>
  <si>
    <t>D+M povlaková krytina  plochých střech z folie mPVC tl.1,5mm např.Sikaplan, ALKORPLAN</t>
  </si>
  <si>
    <t>970815581</t>
  </si>
  <si>
    <t>Poznámka k položce:
montáž a dodávka materiálu</t>
  </si>
  <si>
    <t>(30,24+18,24)*2*0,9</t>
  </si>
  <si>
    <t>998712102</t>
  </si>
  <si>
    <t>Přesun hmot tonážní tonážní pro krytiny povlakové v objektech v do 12 m</t>
  </si>
  <si>
    <t>-1743153019</t>
  </si>
  <si>
    <t>713</t>
  </si>
  <si>
    <t>Izolace tepelné</t>
  </si>
  <si>
    <t>69</t>
  </si>
  <si>
    <t>713130851R</t>
  </si>
  <si>
    <t>Odstranění stávajícího plastového obkladu,podkladového roštu a tepelné izolace stěn lepené z polystyrenu tl do 100 mm</t>
  </si>
  <si>
    <t>1670280352</t>
  </si>
  <si>
    <t>(2*5,02+4,51)*2,52</t>
  </si>
  <si>
    <t>713141161</t>
  </si>
  <si>
    <t>Montáž izolace tepelné střech plochých tl do 130 mm šrouby vnitřní pole, budova v do 20 m</t>
  </si>
  <si>
    <t>896861822</t>
  </si>
  <si>
    <t>17</t>
  </si>
  <si>
    <t>283759150</t>
  </si>
  <si>
    <t>deska z pěnového polystyrenu EPS 150 S 1000 x 500 x 120 mm</t>
  </si>
  <si>
    <t>12523985</t>
  </si>
  <si>
    <t>Poznámka k položce:
Poznámka k položce: lambda=0,035 [W / m K]</t>
  </si>
  <si>
    <t>18</t>
  </si>
  <si>
    <t>713141161R</t>
  </si>
  <si>
    <t>Montáž izolace tepelné střech plochých  tl do 160 mm spádové klíny, budova v do 20 m</t>
  </si>
  <si>
    <t>-326782334</t>
  </si>
  <si>
    <t>((30,24*18,24)-(2*5,02*0,505+4,51*0,505))</t>
  </si>
  <si>
    <t>spádová klín atik</t>
  </si>
  <si>
    <t>(2*30,24+2*18,24)*0,47+((2*5,02+4,51)*0,505)</t>
  </si>
  <si>
    <t>19</t>
  </si>
  <si>
    <t>283759150R</t>
  </si>
  <si>
    <t>deska z pěnového polystyrenu EPS 150 S 1000 x 500 x 160 mm ( spádové klíny 60- 250 mm )</t>
  </si>
  <si>
    <t>-1525959266</t>
  </si>
  <si>
    <t>((30,24*18,24)-(2*5,02*0,505+4,51*0,505))*1,02</t>
  </si>
  <si>
    <t>((2*30,24+2*18,24)*0,47+((2*5,02+4,51)*0,505))*1,02</t>
  </si>
  <si>
    <t>20</t>
  </si>
  <si>
    <t>713190831</t>
  </si>
  <si>
    <t>Odstranění tepelné izolace dilatační vrsty prostupů komínů nebo světlíků</t>
  </si>
  <si>
    <t>-442762998</t>
  </si>
  <si>
    <t>6*1,51*1,06</t>
  </si>
  <si>
    <t>713190833R</t>
  </si>
  <si>
    <t>Odstranění prostupů vpustí, ventilačních komínků  plochých střech</t>
  </si>
  <si>
    <t>1706967231</t>
  </si>
  <si>
    <t>22</t>
  </si>
  <si>
    <t>998713102</t>
  </si>
  <si>
    <t>Přesun hmot tonážní pro izolace tepelné v objektech v do 12 m</t>
  </si>
  <si>
    <t>377790982</t>
  </si>
  <si>
    <t>721</t>
  </si>
  <si>
    <t>Zdravotechnika - vnitřní kanalizace</t>
  </si>
  <si>
    <t>23</t>
  </si>
  <si>
    <t>721210824</t>
  </si>
  <si>
    <t>Demontáž vpustí střešních DN 150</t>
  </si>
  <si>
    <t>1748482460</t>
  </si>
  <si>
    <t>24</t>
  </si>
  <si>
    <t>721233214</t>
  </si>
  <si>
    <t>Střešní vtok polypropylen PP pro pochůzné střechy svislý odtok do DN 160</t>
  </si>
  <si>
    <t>1745473917</t>
  </si>
  <si>
    <t>25</t>
  </si>
  <si>
    <t>998721102</t>
  </si>
  <si>
    <t>Přesun hmot tonážní pro vnitřní kanalizace v objektech v do 12 m</t>
  </si>
  <si>
    <t>961799576</t>
  </si>
  <si>
    <t>741</t>
  </si>
  <si>
    <t>Elektroinstalace - silnoproud</t>
  </si>
  <si>
    <t>38</t>
  </si>
  <si>
    <t>741421823</t>
  </si>
  <si>
    <t>Demontáž drátu nebo lana svodového vedení D přes 8 mm rovná střecha</t>
  </si>
  <si>
    <t>1202807175</t>
  </si>
  <si>
    <t>30,24*2+18,24*4+20,9+8,6975+34,79+4,515*2+8,2</t>
  </si>
  <si>
    <t>39</t>
  </si>
  <si>
    <t>998741102</t>
  </si>
  <si>
    <t>Přesun hmot tonážní pro silnoproud v objektech v do 12 m</t>
  </si>
  <si>
    <t>-850182228</t>
  </si>
  <si>
    <t>764</t>
  </si>
  <si>
    <t>Konstrukce klempířské</t>
  </si>
  <si>
    <t>26</t>
  </si>
  <si>
    <t>764002841</t>
  </si>
  <si>
    <t>Demontáž oplechování horních ploch zdí a nadezdívek do suti</t>
  </si>
  <si>
    <t>-281587214</t>
  </si>
  <si>
    <t>2*30,24+2*18,24+2*5,02+4,51</t>
  </si>
  <si>
    <t>77</t>
  </si>
  <si>
    <t>76400284R</t>
  </si>
  <si>
    <t>D+M Kotvení nadezdívky atik nerezovými spojkami v každé svislé spáře</t>
  </si>
  <si>
    <t>-849278181</t>
  </si>
  <si>
    <t>29</t>
  </si>
  <si>
    <t>76430614R</t>
  </si>
  <si>
    <t>D+M VZT nástavby a hlavic, vč. materiálu</t>
  </si>
  <si>
    <t>1493196641</t>
  </si>
  <si>
    <t>53</t>
  </si>
  <si>
    <t>76450110R</t>
  </si>
  <si>
    <t xml:space="preserve">D+M okapový systém pr. 80mm, TiZn, vč. příslušenství </t>
  </si>
  <si>
    <t>594819616</t>
  </si>
  <si>
    <t>Poznámka k položce:
Klempířský prvek K/25
barva - přírodní TiZn</t>
  </si>
  <si>
    <t>30</t>
  </si>
  <si>
    <t>998764102</t>
  </si>
  <si>
    <t>Přesun hmot tonážní pro konstrukce klempířské v objektech v do 12 m</t>
  </si>
  <si>
    <t>-1349910494</t>
  </si>
  <si>
    <t>767</t>
  </si>
  <si>
    <t>Konstrukce zámečnické</t>
  </si>
  <si>
    <t>31</t>
  </si>
  <si>
    <t>76512520R</t>
  </si>
  <si>
    <t>D+M antény, repase vč. nátěru</t>
  </si>
  <si>
    <t>735033667</t>
  </si>
  <si>
    <t>Poznámka k položce:
Poznámka k položce: Z17 D+M antény repase a nový antikorozní a finální nátěr</t>
  </si>
  <si>
    <t>76</t>
  </si>
  <si>
    <t>767311821</t>
  </si>
  <si>
    <t>Demontáž střešního bodového světlíku přes 1 do 1,5 m2</t>
  </si>
  <si>
    <t>1549360868</t>
  </si>
  <si>
    <t>33</t>
  </si>
  <si>
    <t>767316312</t>
  </si>
  <si>
    <t>Montáž střešního bodového světlíku přes 1,5 do 2 m2</t>
  </si>
  <si>
    <t>-890446984</t>
  </si>
  <si>
    <t>562453530</t>
  </si>
  <si>
    <t>pásový střešní světlík - polykarbonát otvor 700 x 1150</t>
  </si>
  <si>
    <t>-1136133373</t>
  </si>
  <si>
    <t>Poznámka k položce:
Kopule : kompozit 
Provedení : plast 
Vnější i vnitřní barva : bílá  
Zasklení : dvojsklo + kopule
 Uw ≤ 0,90 W/(m2.K)</t>
  </si>
  <si>
    <t>51</t>
  </si>
  <si>
    <t>76799511R</t>
  </si>
  <si>
    <t>D+M atypických zámečnických konstrukcí pozinkovaných hmotnosti do 200 kg</t>
  </si>
  <si>
    <t>kg</t>
  </si>
  <si>
    <t>399686665</t>
  </si>
  <si>
    <t>Poznámka k položce:
Z9,Z10 - žebříky
s čelním výstupem
barva: žlutá
Z22 - mříže na oknech
žárově zinkováno</t>
  </si>
  <si>
    <t>Z9</t>
  </si>
  <si>
    <t>120</t>
  </si>
  <si>
    <t>Z10</t>
  </si>
  <si>
    <t>98</t>
  </si>
  <si>
    <t>34</t>
  </si>
  <si>
    <t>998767102</t>
  </si>
  <si>
    <t>Přesun hmot tonážní pro zámečnické konstrukce v objektech v do 12 m</t>
  </si>
  <si>
    <t>707996979</t>
  </si>
  <si>
    <t>Práce a dodávky M</t>
  </si>
  <si>
    <t>21-M</t>
  </si>
  <si>
    <t xml:space="preserve"> Elektromontáže</t>
  </si>
  <si>
    <t>35</t>
  </si>
  <si>
    <t>210220102</t>
  </si>
  <si>
    <t>Montáž hromosvodného vedení svodových vodičů s podpěrami průměru přes 10 mm</t>
  </si>
  <si>
    <t>2103303252</t>
  </si>
  <si>
    <t>36</t>
  </si>
  <si>
    <t>314521080</t>
  </si>
  <si>
    <t>lano ocelové šestipramenné pozink 6 x19 drátů  D 12,5 mm</t>
  </si>
  <si>
    <t>256</t>
  </si>
  <si>
    <t>-1333963609</t>
  </si>
  <si>
    <t>02 - Pavilon 2</t>
  </si>
  <si>
    <t>HSV -  Práce a dodávky HSV</t>
  </si>
  <si>
    <t>PSV -  Práce a dodávky PSV</t>
  </si>
  <si>
    <t>M -  Práce a dodávky M</t>
  </si>
  <si>
    <t xml:space="preserve"> Práce a dodávky HSV</t>
  </si>
  <si>
    <t>-1119588959</t>
  </si>
  <si>
    <t>nadezdívka atiky</t>
  </si>
  <si>
    <t>173,94*0,25*0,375</t>
  </si>
  <si>
    <t>podezdívka oken</t>
  </si>
  <si>
    <t>42,24*0,25*0,25</t>
  </si>
  <si>
    <t>941595131</t>
  </si>
  <si>
    <t>13*0,6*0,7*1,15</t>
  </si>
  <si>
    <t xml:space="preserve">podezdívka VZT </t>
  </si>
  <si>
    <t>2*1,06*1,06*0,3</t>
  </si>
  <si>
    <t>169</t>
  </si>
  <si>
    <t>-1847868721</t>
  </si>
  <si>
    <t>170</t>
  </si>
  <si>
    <t>1761797247</t>
  </si>
  <si>
    <t>171</t>
  </si>
  <si>
    <t>-2025886025</t>
  </si>
  <si>
    <t>85</t>
  </si>
  <si>
    <t>1661966973</t>
  </si>
  <si>
    <t>výška atiky- vnitřní</t>
  </si>
  <si>
    <t>(2*14,74+2*42,09+2*13,440+42,240)*0,7</t>
  </si>
  <si>
    <t>86</t>
  </si>
  <si>
    <t>1837443141</t>
  </si>
  <si>
    <t>127,946*1,02 "Přepočtené koeficientem množství</t>
  </si>
  <si>
    <t>137</t>
  </si>
  <si>
    <t>621211021</t>
  </si>
  <si>
    <t>Montáž kontaktního zateplení vnějších podhledů z polystyrénových desek tl do 120 mm</t>
  </si>
  <si>
    <t>-1724458713</t>
  </si>
  <si>
    <t>42,24*0,25</t>
  </si>
  <si>
    <t>138</t>
  </si>
  <si>
    <t>283763720</t>
  </si>
  <si>
    <t>deska z extrudovaného polystyrénu URSA XPS III - (S,G,NF,) - 1250 x 600 x 100 mm</t>
  </si>
  <si>
    <t>-1193444123</t>
  </si>
  <si>
    <t>Poznámka k položce:
lambda=0,036 [W / m K]</t>
  </si>
  <si>
    <t>10,56*1,02 "Přepočtené koeficientem množství</t>
  </si>
  <si>
    <t>123</t>
  </si>
  <si>
    <t>-1989152656</t>
  </si>
  <si>
    <t>124</t>
  </si>
  <si>
    <t>-1978036974</t>
  </si>
  <si>
    <t>173,94*0,375</t>
  </si>
  <si>
    <t>78</t>
  </si>
  <si>
    <t>1435588740</t>
  </si>
  <si>
    <t>13*0,5*0,7*1,15</t>
  </si>
  <si>
    <t>79</t>
  </si>
  <si>
    <t>-917691222</t>
  </si>
  <si>
    <t>5,907*1,02 "Přepočtené koeficientem množství</t>
  </si>
  <si>
    <t>131</t>
  </si>
  <si>
    <t>622211031</t>
  </si>
  <si>
    <t>Montáž kontaktního zateplení vnějších stěn z polystyrénových desek tl do 160 mm</t>
  </si>
  <si>
    <t>-229676355</t>
  </si>
  <si>
    <t>173,94*0,45</t>
  </si>
  <si>
    <t>132</t>
  </si>
  <si>
    <t>283759510</t>
  </si>
  <si>
    <t>deska fasádní polystyrénová EPS 70 F 1000 x 500 x 140 mm</t>
  </si>
  <si>
    <t>358714190</t>
  </si>
  <si>
    <t>78,273*1,02 "Přepočtené koeficientem množství</t>
  </si>
  <si>
    <t>139</t>
  </si>
  <si>
    <t>887482793</t>
  </si>
  <si>
    <t>140</t>
  </si>
  <si>
    <t>1126456219</t>
  </si>
  <si>
    <t>173,94</t>
  </si>
  <si>
    <t>173,94*1,05 "Přepočtené koeficientem množství</t>
  </si>
  <si>
    <t>129</t>
  </si>
  <si>
    <t>2116574841</t>
  </si>
  <si>
    <t>168</t>
  </si>
  <si>
    <t>968072746</t>
  </si>
  <si>
    <t>Vybourání výkladních stěn kovových pevných nebo otevíratelných pl do 4 m2</t>
  </si>
  <si>
    <t>-529766446</t>
  </si>
  <si>
    <t>14*2,5*1,3</t>
  </si>
  <si>
    <t>109</t>
  </si>
  <si>
    <t>-42585061</t>
  </si>
  <si>
    <t>49,46</t>
  </si>
  <si>
    <t>198,415</t>
  </si>
  <si>
    <t>110</t>
  </si>
  <si>
    <t>402678599</t>
  </si>
  <si>
    <t>49,46*19 "Přepočtené koeficientem množství</t>
  </si>
  <si>
    <t>198,415*9  "Přepočtené koeficientem množství</t>
  </si>
  <si>
    <t>113</t>
  </si>
  <si>
    <t>-871716638</t>
  </si>
  <si>
    <t>114</t>
  </si>
  <si>
    <t>-104996520</t>
  </si>
  <si>
    <t>0,2548</t>
  </si>
  <si>
    <t>-1771609546</t>
  </si>
  <si>
    <t xml:space="preserve"> Práce a dodávky PSV</t>
  </si>
  <si>
    <t>145</t>
  </si>
  <si>
    <t>1046423522</t>
  </si>
  <si>
    <t>173,94/2</t>
  </si>
  <si>
    <t>146</t>
  </si>
  <si>
    <t>-2013066991</t>
  </si>
  <si>
    <t>147</t>
  </si>
  <si>
    <t>721412059</t>
  </si>
  <si>
    <t>1931077447</t>
  </si>
  <si>
    <t>-183930460</t>
  </si>
  <si>
    <t>1188,112*1,1 "Přepočtené koeficientem množství</t>
  </si>
  <si>
    <t>134349270</t>
  </si>
  <si>
    <t>střechy</t>
  </si>
  <si>
    <t>14,74*42,090+13,440*42,240</t>
  </si>
  <si>
    <t>1914281623</t>
  </si>
  <si>
    <t>1188,112</t>
  </si>
  <si>
    <t>173,94*1</t>
  </si>
  <si>
    <t>100</t>
  </si>
  <si>
    <t>777986827</t>
  </si>
  <si>
    <t>-1308190729</t>
  </si>
  <si>
    <t>1540538011</t>
  </si>
  <si>
    <t>1188,112*1,02 "Přepočtené koeficientem množství</t>
  </si>
  <si>
    <t>Montáž izolace tepelné střech plochých  tl do 180 mm spádové klíny, budova v do 20 m</t>
  </si>
  <si>
    <t>-1680618781</t>
  </si>
  <si>
    <t xml:space="preserve">spádový klín atik </t>
  </si>
  <si>
    <t>(2*14,74+2*42,09+2*13,440+42,240)*0,45</t>
  </si>
  <si>
    <t>deska z pěnového polystyrenu EPS 150 S 1000 x 500 x 180 mm ( spádové klíny 60-300 mm )</t>
  </si>
  <si>
    <t>990046886</t>
  </si>
  <si>
    <t>1270,363*1,02 "Přepočtené koeficientem množství</t>
  </si>
  <si>
    <t>-1871050099</t>
  </si>
  <si>
    <t>26*1,51*1,06</t>
  </si>
  <si>
    <t>-885222660</t>
  </si>
  <si>
    <t>101</t>
  </si>
  <si>
    <t>-1933123622</t>
  </si>
  <si>
    <t>92</t>
  </si>
  <si>
    <t>-1234277609</t>
  </si>
  <si>
    <t>93</t>
  </si>
  <si>
    <t>1758618536</t>
  </si>
  <si>
    <t>102</t>
  </si>
  <si>
    <t>-1317399125</t>
  </si>
  <si>
    <t>118</t>
  </si>
  <si>
    <t>257829495</t>
  </si>
  <si>
    <t xml:space="preserve">střešní+svislé vedení </t>
  </si>
  <si>
    <t>6*8,38+4*14,74+5*13,44+2,1+4*42,24</t>
  </si>
  <si>
    <t>119</t>
  </si>
  <si>
    <t>1617941316</t>
  </si>
  <si>
    <t>143</t>
  </si>
  <si>
    <t>645367659</t>
  </si>
  <si>
    <t>173,94*0,35</t>
  </si>
  <si>
    <t>144</t>
  </si>
  <si>
    <t>-1533638715</t>
  </si>
  <si>
    <t>84</t>
  </si>
  <si>
    <t>-1825278668</t>
  </si>
  <si>
    <t>atiky:</t>
  </si>
  <si>
    <t>2*14,74+2*42,09+2*13,440+42,240</t>
  </si>
  <si>
    <t>174</t>
  </si>
  <si>
    <t>1241149036</t>
  </si>
  <si>
    <t>165</t>
  </si>
  <si>
    <t>764002851</t>
  </si>
  <si>
    <t>Demontáž oplechování parapetů do suti</t>
  </si>
  <si>
    <t>57466086</t>
  </si>
  <si>
    <t>14*2,42</t>
  </si>
  <si>
    <t>166</t>
  </si>
  <si>
    <t>764226404</t>
  </si>
  <si>
    <t>Oplechování parapetů rovných mechanicky kotvené z Al plechu  rš 330 mm</t>
  </si>
  <si>
    <t>1603668531</t>
  </si>
  <si>
    <t>14*2,5</t>
  </si>
  <si>
    <t>91</t>
  </si>
  <si>
    <t>-54681056</t>
  </si>
  <si>
    <t>104</t>
  </si>
  <si>
    <t>-1902603119</t>
  </si>
  <si>
    <t>167</t>
  </si>
  <si>
    <t>766441821</t>
  </si>
  <si>
    <t>Demontáž parapetních desek dřevěných nebo plastových šířky do 30 cm délky přes 1,0 m</t>
  </si>
  <si>
    <t>-257709820</t>
  </si>
  <si>
    <t xml:space="preserve">vnitřní </t>
  </si>
  <si>
    <t>149</t>
  </si>
  <si>
    <t>766622132</t>
  </si>
  <si>
    <t>Montáž plastových oken plochy přes 1 m2 otevíravých výšky do 2,5 m s rámem do zdiva</t>
  </si>
  <si>
    <t>1546361551</t>
  </si>
  <si>
    <t>Okna N4</t>
  </si>
  <si>
    <t>14*2,5*1,22</t>
  </si>
  <si>
    <t>Okny N3</t>
  </si>
  <si>
    <t>14*2,4*1,78</t>
  </si>
  <si>
    <t>150</t>
  </si>
  <si>
    <t>611309470</t>
  </si>
  <si>
    <t>okno výklopné 2500 x 1220 mm</t>
  </si>
  <si>
    <t>-1422753022</t>
  </si>
  <si>
    <t>Poznámka k položce:
Provedení : plast 
Vnější barva : žlutá 
Vnitřní barva : bílá 
Zasklení : dvojsklo 
součástí dodávky : EL. dálkové ovládání</t>
  </si>
  <si>
    <t>okno N4</t>
  </si>
  <si>
    <t>136</t>
  </si>
  <si>
    <t>-572837420</t>
  </si>
  <si>
    <t>90</t>
  </si>
  <si>
    <t>-36549993</t>
  </si>
  <si>
    <t>Poznámka k položce:
Poznámka k položce: Z18 D+M antény repase a nový antikorozní a finální nátěr</t>
  </si>
  <si>
    <t>173</t>
  </si>
  <si>
    <t>1414572380</t>
  </si>
  <si>
    <t>75</t>
  </si>
  <si>
    <t>-757954180</t>
  </si>
  <si>
    <t>pásový střešní světlík - polykrbonát otvor 700 x 1150</t>
  </si>
  <si>
    <t>690248414</t>
  </si>
  <si>
    <t>Poznámka k položce:
Poznámka k položce: Kopule : kompozit Provedení : plast  Vnější i vnitřní barva : bílá  Zasklení : dvojsklo + kopule
 Uw ≤ 0,90 W/(m2.K)</t>
  </si>
  <si>
    <t>148</t>
  </si>
  <si>
    <t>767995115</t>
  </si>
  <si>
    <t>D+M atypických zámečnických konstrukcí pozinkovaných hmotnosti do 100 kg</t>
  </si>
  <si>
    <t>-1442980063</t>
  </si>
  <si>
    <t>Poznámka k položce:
Poznámka k položce: Barva : žlutá  S čelním výstupem</t>
  </si>
  <si>
    <t>žebřík Z12</t>
  </si>
  <si>
    <t>56,89</t>
  </si>
  <si>
    <t>106</t>
  </si>
  <si>
    <t>1920082769</t>
  </si>
  <si>
    <t xml:space="preserve"> Práce a dodávky M</t>
  </si>
  <si>
    <t>31136683</t>
  </si>
  <si>
    <t>střešní+svislé vedení</t>
  </si>
  <si>
    <t>-1715378893</t>
  </si>
  <si>
    <t xml:space="preserve">03 - Pavilon 3 </t>
  </si>
  <si>
    <t>-2071977676</t>
  </si>
  <si>
    <t>220,282*0,25*0,375</t>
  </si>
  <si>
    <t>96</t>
  </si>
  <si>
    <t>1309698263</t>
  </si>
  <si>
    <t>18*0,6*0,7*1,15</t>
  </si>
  <si>
    <t>zateplení vzt nástavby</t>
  </si>
  <si>
    <t>(0,58*2+1,31*2+0,56*2+0,82*2)*0,3</t>
  </si>
  <si>
    <t>156</t>
  </si>
  <si>
    <t>1472420774</t>
  </si>
  <si>
    <t>157</t>
  </si>
  <si>
    <t>1882463311</t>
  </si>
  <si>
    <t>158</t>
  </si>
  <si>
    <t>-1489217103</t>
  </si>
  <si>
    <t>969992380</t>
  </si>
  <si>
    <t>220,282*0,45</t>
  </si>
  <si>
    <t>771447792</t>
  </si>
  <si>
    <t>-555692208</t>
  </si>
  <si>
    <t>220,282*0,375</t>
  </si>
  <si>
    <t>498603932</t>
  </si>
  <si>
    <t>(0,58*2+1,31*2+0,56*2+0,82*2)*0,5</t>
  </si>
  <si>
    <t>světlíky</t>
  </si>
  <si>
    <t>18*0,3*(1,06*1,51)</t>
  </si>
  <si>
    <t>727503684</t>
  </si>
  <si>
    <t>-1984395657</t>
  </si>
  <si>
    <t>283759520</t>
  </si>
  <si>
    <t>deska fasádní polystyrénová EPS 70 F 1000 x 500 x 160 mm</t>
  </si>
  <si>
    <t>1750848070</t>
  </si>
  <si>
    <t>99,127*1,02 "Přepočtené koeficientem množství</t>
  </si>
  <si>
    <t>159</t>
  </si>
  <si>
    <t>-1282372757</t>
  </si>
  <si>
    <t>160</t>
  </si>
  <si>
    <t>-378679088</t>
  </si>
  <si>
    <t>220,282</t>
  </si>
  <si>
    <t>220,282*1,05 "Přepočtené koeficientem množství</t>
  </si>
  <si>
    <t>458033930</t>
  </si>
  <si>
    <t>678157418</t>
  </si>
  <si>
    <t>36,319</t>
  </si>
  <si>
    <t>157,857</t>
  </si>
  <si>
    <t>-492870490</t>
  </si>
  <si>
    <t>36,319*19 "Přepočtené koeficientem množství</t>
  </si>
  <si>
    <t>157,857*9 "Přepočtené koeficientem množství</t>
  </si>
  <si>
    <t>135</t>
  </si>
  <si>
    <t>-140732193</t>
  </si>
  <si>
    <t>4,016</t>
  </si>
  <si>
    <t>1738446557</t>
  </si>
  <si>
    <t>121</t>
  </si>
  <si>
    <t>1316236538</t>
  </si>
  <si>
    <t>153</t>
  </si>
  <si>
    <t>-334540041</t>
  </si>
  <si>
    <t>220,282/2</t>
  </si>
  <si>
    <t>154</t>
  </si>
  <si>
    <t>649570120</t>
  </si>
  <si>
    <t>155</t>
  </si>
  <si>
    <t>-1906234114</t>
  </si>
  <si>
    <t>Provedení separační nebo kluzné vrstvy z fólií  sklon do 5°</t>
  </si>
  <si>
    <t>-213221221</t>
  </si>
  <si>
    <t>-1533007389</t>
  </si>
  <si>
    <t>905656196</t>
  </si>
  <si>
    <t>-1830164620</t>
  </si>
  <si>
    <t>pochozí střecha</t>
  </si>
  <si>
    <t>945,252</t>
  </si>
  <si>
    <t>220,282*1,07</t>
  </si>
  <si>
    <t>1665266325</t>
  </si>
  <si>
    <t>1556355416</t>
  </si>
  <si>
    <t>7,48*11,53+18,24*56,026</t>
  </si>
  <si>
    <t>-(10,81*15,07)</t>
  </si>
  <si>
    <t>-58323121</t>
  </si>
  <si>
    <t>Montáž izolace tepelné střech plochých  tl do 140 mm spádové klíny, budova v do 20 m</t>
  </si>
  <si>
    <t>774334031</t>
  </si>
  <si>
    <t>deska z pěnového polystyrenu EPS 150 S 1000 x 500 x 140 mm ( spádové klíny 60- 230 mm )</t>
  </si>
  <si>
    <t>-1999618516</t>
  </si>
  <si>
    <t>1643912534</t>
  </si>
  <si>
    <t>18*1,06*1,51</t>
  </si>
  <si>
    <t>1243812274</t>
  </si>
  <si>
    <t>1424057131</t>
  </si>
  <si>
    <t>294332304</t>
  </si>
  <si>
    <t>238833788</t>
  </si>
  <si>
    <t>125</t>
  </si>
  <si>
    <t>373768602</t>
  </si>
  <si>
    <t>65180408</t>
  </si>
  <si>
    <t>5*18,01+2*56,206+2,58+2*11,53+7,46+7,48+0,47+28,31</t>
  </si>
  <si>
    <t>svislé</t>
  </si>
  <si>
    <t>4,96+4,64+1,8+1,8</t>
  </si>
  <si>
    <t>-776442397</t>
  </si>
  <si>
    <t>151</t>
  </si>
  <si>
    <t>-1394557037</t>
  </si>
  <si>
    <t>220,282*0,51</t>
  </si>
  <si>
    <t>152</t>
  </si>
  <si>
    <t>1904904249</t>
  </si>
  <si>
    <t>-1930144703</t>
  </si>
  <si>
    <t>163</t>
  </si>
  <si>
    <t>-1429697193</t>
  </si>
  <si>
    <t>127</t>
  </si>
  <si>
    <t>-1144023930</t>
  </si>
  <si>
    <t>162</t>
  </si>
  <si>
    <t>10084265</t>
  </si>
  <si>
    <t>81</t>
  </si>
  <si>
    <t>-354421138</t>
  </si>
  <si>
    <t>83</t>
  </si>
  <si>
    <t>-238658842</t>
  </si>
  <si>
    <t>Poznámka k položce:
Kopule : kompozit
 Provedení : plast 
 Vnější i vnitřní barva : bílá 
 Zasklení : dvojsklo + kopule
 Uw ≤ 0,90 W/(m2.K)</t>
  </si>
  <si>
    <t>-1474893634</t>
  </si>
  <si>
    <t>161</t>
  </si>
  <si>
    <t>1320979943</t>
  </si>
  <si>
    <t>Poznámka k položce:
Poznámka k položce: Z11 :Barva : žlutá ; S čelním výstupem</t>
  </si>
  <si>
    <t>Z11</t>
  </si>
  <si>
    <t>87</t>
  </si>
  <si>
    <t>-1005062938</t>
  </si>
  <si>
    <t>-213301791</t>
  </si>
  <si>
    <t>88</t>
  </si>
  <si>
    <t>-1779738563</t>
  </si>
  <si>
    <t>04 - Pavilon 4</t>
  </si>
  <si>
    <t>126</t>
  </si>
  <si>
    <t>230382719</t>
  </si>
  <si>
    <t>188,7*0,25*0,25</t>
  </si>
  <si>
    <t>-1992233381</t>
  </si>
  <si>
    <t>výška atiky - vnitřní</t>
  </si>
  <si>
    <t>(2*30,24+18,26+23,685+3*3,2+3*6,155+4*7,46+20,42)*0,6</t>
  </si>
  <si>
    <t>-584384284</t>
  </si>
  <si>
    <t>-2027696734</t>
  </si>
  <si>
    <t>188,7*0,325</t>
  </si>
  <si>
    <t>1974284873</t>
  </si>
  <si>
    <t>128</t>
  </si>
  <si>
    <t>446006940</t>
  </si>
  <si>
    <t>188,7*0,25</t>
  </si>
  <si>
    <t>-1560652407</t>
  </si>
  <si>
    <t>2*0,71*0,58*0,3</t>
  </si>
  <si>
    <t>1,11*0,56*0,3</t>
  </si>
  <si>
    <t>1828772874</t>
  </si>
  <si>
    <t>134</t>
  </si>
  <si>
    <t>-988266972</t>
  </si>
  <si>
    <t>-1902849374</t>
  </si>
  <si>
    <t>61,328*1,02 "Přepočtené koeficientem množství</t>
  </si>
  <si>
    <t>1076640225</t>
  </si>
  <si>
    <t xml:space="preserve">lišta rohová PVC 10/10 cm s okapnicí a tkaninou </t>
  </si>
  <si>
    <t>635584024</t>
  </si>
  <si>
    <t>188,7</t>
  </si>
  <si>
    <t>188,7*1,05 "Přepočtené koeficientem množství</t>
  </si>
  <si>
    <t>2121949666</t>
  </si>
  <si>
    <t>-921471010</t>
  </si>
  <si>
    <t>45,518</t>
  </si>
  <si>
    <t>160,712</t>
  </si>
  <si>
    <t>347740610</t>
  </si>
  <si>
    <t>45,518*19 "Přepočtené koeficientem množství</t>
  </si>
  <si>
    <t>160,712*9  "Přepočtené koeficientem množství</t>
  </si>
  <si>
    <t>1648631462</t>
  </si>
  <si>
    <t>11,9558</t>
  </si>
  <si>
    <t>-294988125</t>
  </si>
  <si>
    <t>0,3498</t>
  </si>
  <si>
    <t>1671150497</t>
  </si>
  <si>
    <t>142</t>
  </si>
  <si>
    <t>1454163637</t>
  </si>
  <si>
    <t>188,7/2</t>
  </si>
  <si>
    <t>169693391</t>
  </si>
  <si>
    <t>1969627036</t>
  </si>
  <si>
    <t>Provedení separační nebo kluzné vrstvy z fólií sklon do 5°</t>
  </si>
  <si>
    <t>428916922</t>
  </si>
  <si>
    <t>-184193390</t>
  </si>
  <si>
    <t>(2*(30,24*7,46)+27,35*3,32+48,24*7,48+17,93*3,32)*1,1</t>
  </si>
  <si>
    <t>1420147151</t>
  </si>
  <si>
    <t>2*(30,24*7,46)+27,35*3,32+48,24*7,48+17,93*3,32</t>
  </si>
  <si>
    <t>-131658091</t>
  </si>
  <si>
    <t>111</t>
  </si>
  <si>
    <t>463131917</t>
  </si>
  <si>
    <t>1859631633</t>
  </si>
  <si>
    <t>113894646</t>
  </si>
  <si>
    <t>962,346*1,02</t>
  </si>
  <si>
    <t>-1461938946</t>
  </si>
  <si>
    <t>768710416</t>
  </si>
  <si>
    <t>(2*(30,24*7,46)+27,35*3,32+48,24*7,48+17,93*3,32)*1,02</t>
  </si>
  <si>
    <t>-576472351</t>
  </si>
  <si>
    <t>112</t>
  </si>
  <si>
    <t>572853624</t>
  </si>
  <si>
    <t>798698184</t>
  </si>
  <si>
    <t>1326971652</t>
  </si>
  <si>
    <t>748705003</t>
  </si>
  <si>
    <t>-408205991</t>
  </si>
  <si>
    <t>střešní + svislé vedení</t>
  </si>
  <si>
    <t>2*30,24+18,26+23,605+3*4,26+3*6,155+4*7,46+30,24+20,42+2,89+16,99+2*17,32+26,41+(7*8,76)</t>
  </si>
  <si>
    <t>133</t>
  </si>
  <si>
    <t>1830231212</t>
  </si>
  <si>
    <t>1731816568</t>
  </si>
  <si>
    <t>188,7*0,5</t>
  </si>
  <si>
    <t>141</t>
  </si>
  <si>
    <t>2076853502</t>
  </si>
  <si>
    <t>-1424568325</t>
  </si>
  <si>
    <t>2*31,18+19,2+24,155+3*2,38+3*6,155+4*8,4+20,89+2,89</t>
  </si>
  <si>
    <t>318602098</t>
  </si>
  <si>
    <t>115</t>
  </si>
  <si>
    <t>461592502</t>
  </si>
  <si>
    <t>82</t>
  </si>
  <si>
    <t>2018177921</t>
  </si>
  <si>
    <t>Poznámka k položce:
Poznámka k položce: Z19, Z20, Z21 D+M antény repase a nový antikorozní a finální nátěr</t>
  </si>
  <si>
    <t>1431021497</t>
  </si>
  <si>
    <t>Poznámka k položce:
Poznámka k položce: Z13 Barva : žlutá  S čelním výstupem</t>
  </si>
  <si>
    <t>žebřík Z13</t>
  </si>
  <si>
    <t>167,19</t>
  </si>
  <si>
    <t>117</t>
  </si>
  <si>
    <t>691236285</t>
  </si>
  <si>
    <t>1810399419</t>
  </si>
  <si>
    <t>-1761891009</t>
  </si>
  <si>
    <t>05 -  Pavilon 5</t>
  </si>
  <si>
    <t>767 - Konstrukce zámečnické</t>
  </si>
  <si>
    <t>-2013467819</t>
  </si>
  <si>
    <t>207,185*0,25*0,25</t>
  </si>
  <si>
    <t>101191272</t>
  </si>
  <si>
    <t>(2*30,24+2*7,46+2,42+4*3,32+20,42+4*7,47+5*6,155+24,155)*0,6</t>
  </si>
  <si>
    <t>1723595627</t>
  </si>
  <si>
    <t>117,798*1,02</t>
  </si>
  <si>
    <t>-844693391</t>
  </si>
  <si>
    <t>207,185*0,325</t>
  </si>
  <si>
    <t>622143003.1</t>
  </si>
  <si>
    <t>Montáž omítkových plastových nebo pozinkovaných rohových profilů s tkaninou</t>
  </si>
  <si>
    <t>1015847266</t>
  </si>
  <si>
    <t>590514800</t>
  </si>
  <si>
    <t>lišta rohová Al 10/10 cm s tkaninou bal. 2,5 m</t>
  </si>
  <si>
    <t>-803787495</t>
  </si>
  <si>
    <t>vodorovné rohy atiky</t>
  </si>
  <si>
    <t>2*31,18+2*8,4+2,89+2,38+20,89+4*8,41+5*6,155+3*2,38+24,155+2*30,24+2*7,46+2,42+4*3,32+20,42+4*7,47+5*6,155+24,155</t>
  </si>
  <si>
    <t>-364616831</t>
  </si>
  <si>
    <t>1009278217</t>
  </si>
  <si>
    <t>207,185*0,25</t>
  </si>
  <si>
    <t>397996908</t>
  </si>
  <si>
    <t>-1727462222</t>
  </si>
  <si>
    <t>-1360050028</t>
  </si>
  <si>
    <t>207,185</t>
  </si>
  <si>
    <t>-1754212772</t>
  </si>
  <si>
    <t>207,185*1,05 "Přepočtené koeficientem množství</t>
  </si>
  <si>
    <t>1182591311</t>
  </si>
  <si>
    <t>857717530</t>
  </si>
  <si>
    <t>45,877</t>
  </si>
  <si>
    <t>157,350</t>
  </si>
  <si>
    <t>-10700605</t>
  </si>
  <si>
    <t>45,877*19 "Přepočtené koeficientem množství</t>
  </si>
  <si>
    <t>157,350*9 "Přepočtené koeficientem množství</t>
  </si>
  <si>
    <t>1197535529</t>
  </si>
  <si>
    <t>12,8678</t>
  </si>
  <si>
    <t>-2098274994</t>
  </si>
  <si>
    <t>0,3766</t>
  </si>
  <si>
    <t>108</t>
  </si>
  <si>
    <t>772660772</t>
  </si>
  <si>
    <t>-1940001545</t>
  </si>
  <si>
    <t>žebřík Z14</t>
  </si>
  <si>
    <t>-1121664882</t>
  </si>
  <si>
    <t>-1706969666</t>
  </si>
  <si>
    <t>207,185/2</t>
  </si>
  <si>
    <t>2101541558</t>
  </si>
  <si>
    <t>1012511182</t>
  </si>
  <si>
    <t>661836491</t>
  </si>
  <si>
    <t>-1822663468</t>
  </si>
  <si>
    <t>1824892427</t>
  </si>
  <si>
    <t>30,24*7,47+21,195*3,32+(24,155+3,195+20,89)*7,48+17,93*3,32+30,24*7,46</t>
  </si>
  <si>
    <t>114222195</t>
  </si>
  <si>
    <t>942,213</t>
  </si>
  <si>
    <t>207,185*0,9</t>
  </si>
  <si>
    <t>681315842</t>
  </si>
  <si>
    <t>293527987</t>
  </si>
  <si>
    <t>29586807</t>
  </si>
  <si>
    <t>(30,24*7,47+21,195*3,32+(24,155+3,195+20,89)*7,48+17,93*3,32+30,24*7,46)*1,02</t>
  </si>
  <si>
    <t>-303105000</t>
  </si>
  <si>
    <t>spádový klín atik</t>
  </si>
  <si>
    <t>(2*30,24+2*7,46+2,89+4*3,32+20,42+4*7,47+6*6,155+23,685)*0,47</t>
  </si>
  <si>
    <t>-1661886730</t>
  </si>
  <si>
    <t>2074692493</t>
  </si>
  <si>
    <t>924210871</t>
  </si>
  <si>
    <t>-143373027</t>
  </si>
  <si>
    <t>1807827095</t>
  </si>
  <si>
    <t>-1036049321</t>
  </si>
  <si>
    <t>-1004266966</t>
  </si>
  <si>
    <t>(30,24*2)+(5,67*4)+(5,57*2)+(6,155*5)+(4,26*4)+20,42+2,89+17,030+17,44+20,295+17,36+(6*8,76)</t>
  </si>
  <si>
    <t>1443141475</t>
  </si>
  <si>
    <t>514443711</t>
  </si>
  <si>
    <t>207,185*0,5</t>
  </si>
  <si>
    <t>-1209417817</t>
  </si>
  <si>
    <t>-1932849570</t>
  </si>
  <si>
    <t>2*31,18+2*8,4+2,89+4*2,38+20,89+4*8,41+6*6,155+24,155</t>
  </si>
  <si>
    <t>534338084</t>
  </si>
  <si>
    <t>-903521903</t>
  </si>
  <si>
    <t>-467594918</t>
  </si>
  <si>
    <t>1586431448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</si>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</sst>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5" xfId="0" applyNumberFormat="1" applyFont="1" applyBorder="1" applyAlignment="1">
      <alignment/>
    </xf>
    <xf numFmtId="166" fontId="33" fillId="0" borderId="16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4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4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18</v>
      </c>
      <c r="BS5" s="24" t="s">
        <v>9</v>
      </c>
    </row>
    <row r="6" spans="2:71" ht="36.95" customHeight="1">
      <c r="B6" s="28"/>
      <c r="C6" s="29"/>
      <c r="D6" s="37" t="s">
        <v>19</v>
      </c>
      <c r="E6" s="29"/>
      <c r="F6" s="29"/>
      <c r="G6" s="29"/>
      <c r="H6" s="29"/>
      <c r="I6" s="29"/>
      <c r="J6" s="29"/>
      <c r="K6" s="38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5</v>
      </c>
      <c r="AO7" s="29"/>
      <c r="AP7" s="29"/>
      <c r="AQ7" s="31"/>
      <c r="BE7" s="39"/>
      <c r="BS7" s="24" t="s">
        <v>9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9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5</v>
      </c>
      <c r="AO10" s="29"/>
      <c r="AP10" s="29"/>
      <c r="AQ10" s="31"/>
      <c r="BE10" s="39"/>
      <c r="BS10" s="24" t="s">
        <v>9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5</v>
      </c>
      <c r="AO11" s="29"/>
      <c r="AP11" s="29"/>
      <c r="AQ11" s="31"/>
      <c r="BE11" s="39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9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9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5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5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9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9</v>
      </c>
    </row>
    <row r="20" spans="2:71" ht="28.5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35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46"/>
    </row>
    <row r="39" spans="2:44" s="1" customFormat="1" ht="36.95" customHeight="1">
      <c r="B39" s="46"/>
      <c r="C39" s="72" t="s">
        <v>51</v>
      </c>
      <c r="AR39" s="46"/>
    </row>
    <row r="40" spans="2:44" s="1" customFormat="1" ht="6.95" customHeight="1">
      <c r="B40" s="46"/>
      <c r="AR40" s="46"/>
    </row>
    <row r="41" spans="2:44" s="3" customFormat="1" ht="14.4" customHeight="1">
      <c r="B41" s="73"/>
      <c r="C41" s="74" t="s">
        <v>16</v>
      </c>
      <c r="L41" s="3" t="str">
        <f>K5</f>
        <v>06092017</v>
      </c>
      <c r="AR41" s="73"/>
    </row>
    <row r="42" spans="2:44" s="4" customFormat="1" ht="36.95" customHeight="1">
      <c r="B42" s="75"/>
      <c r="C42" s="76" t="s">
        <v>19</v>
      </c>
      <c r="L42" s="77" t="str">
        <f>K6</f>
        <v>Revitalizace ZŠ Zárubova - oprava střešního pláště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5"/>
    </row>
    <row r="43" spans="2:44" s="1" customFormat="1" ht="6.95" customHeight="1">
      <c r="B43" s="46"/>
      <c r="AR43" s="46"/>
    </row>
    <row r="44" spans="2:44" s="1" customFormat="1" ht="13.5">
      <c r="B44" s="46"/>
      <c r="C44" s="74" t="s">
        <v>23</v>
      </c>
      <c r="L44" s="78" t="str">
        <f>IF(K8="","",K8)</f>
        <v xml:space="preserve"> Zárubova č.p.977,č.o.17,142 00 Praha 4 Kamýk</v>
      </c>
      <c r="AI44" s="74" t="s">
        <v>25</v>
      </c>
      <c r="AM44" s="79" t="str">
        <f>IF(AN8="","",AN8)</f>
        <v>6.9.2017</v>
      </c>
      <c r="AN44" s="79"/>
      <c r="AR44" s="46"/>
    </row>
    <row r="45" spans="2:44" s="1" customFormat="1" ht="6.95" customHeight="1">
      <c r="B45" s="46"/>
      <c r="AR45" s="46"/>
    </row>
    <row r="46" spans="2:56" s="1" customFormat="1" ht="13.5">
      <c r="B46" s="46"/>
      <c r="C46" s="74" t="s">
        <v>27</v>
      </c>
      <c r="L46" s="3" t="str">
        <f>IF(E11="","",E11)</f>
        <v xml:space="preserve">MČ Praha 12, Písková 830/25, Praha 4, 143 00 </v>
      </c>
      <c r="AI46" s="74" t="s">
        <v>33</v>
      </c>
      <c r="AM46" s="3" t="str">
        <f>IF(E17="","",E17)</f>
        <v>Ing.arch. Jan Mudra</v>
      </c>
      <c r="AN46" s="3"/>
      <c r="AO46" s="3"/>
      <c r="AP46" s="3"/>
      <c r="AR46" s="46"/>
      <c r="AS46" s="80" t="s">
        <v>52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pans="2:56" s="1" customFormat="1" ht="13.5">
      <c r="B47" s="46"/>
      <c r="C47" s="74" t="s">
        <v>31</v>
      </c>
      <c r="L47" s="3" t="str">
        <f>IF(E14="Vyplň údaj","",E14)</f>
        <v/>
      </c>
      <c r="AR47" s="46"/>
      <c r="AS47" s="84"/>
      <c r="AT47" s="55"/>
      <c r="AU47" s="47"/>
      <c r="AV47" s="47"/>
      <c r="AW47" s="47"/>
      <c r="AX47" s="47"/>
      <c r="AY47" s="47"/>
      <c r="AZ47" s="47"/>
      <c r="BA47" s="47"/>
      <c r="BB47" s="47"/>
      <c r="BC47" s="47"/>
      <c r="BD47" s="85"/>
    </row>
    <row r="48" spans="2:56" s="1" customFormat="1" ht="10.8" customHeight="1">
      <c r="B48" s="46"/>
      <c r="AR48" s="46"/>
      <c r="AS48" s="8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85"/>
    </row>
    <row r="49" spans="2:56" s="1" customFormat="1" ht="29.25" customHeight="1">
      <c r="B49" s="46"/>
      <c r="C49" s="86" t="s">
        <v>53</v>
      </c>
      <c r="D49" s="87"/>
      <c r="E49" s="87"/>
      <c r="F49" s="87"/>
      <c r="G49" s="87"/>
      <c r="H49" s="88"/>
      <c r="I49" s="89" t="s">
        <v>54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0" t="s">
        <v>55</v>
      </c>
      <c r="AH49" s="87"/>
      <c r="AI49" s="87"/>
      <c r="AJ49" s="87"/>
      <c r="AK49" s="87"/>
      <c r="AL49" s="87"/>
      <c r="AM49" s="87"/>
      <c r="AN49" s="89" t="s">
        <v>56</v>
      </c>
      <c r="AO49" s="87"/>
      <c r="AP49" s="87"/>
      <c r="AQ49" s="91" t="s">
        <v>57</v>
      </c>
      <c r="AR49" s="46"/>
      <c r="AS49" s="92" t="s">
        <v>58</v>
      </c>
      <c r="AT49" s="93" t="s">
        <v>59</v>
      </c>
      <c r="AU49" s="93" t="s">
        <v>60</v>
      </c>
      <c r="AV49" s="93" t="s">
        <v>61</v>
      </c>
      <c r="AW49" s="93" t="s">
        <v>62</v>
      </c>
      <c r="AX49" s="93" t="s">
        <v>63</v>
      </c>
      <c r="AY49" s="93" t="s">
        <v>64</v>
      </c>
      <c r="AZ49" s="93" t="s">
        <v>65</v>
      </c>
      <c r="BA49" s="93" t="s">
        <v>66</v>
      </c>
      <c r="BB49" s="93" t="s">
        <v>67</v>
      </c>
      <c r="BC49" s="93" t="s">
        <v>68</v>
      </c>
      <c r="BD49" s="94" t="s">
        <v>69</v>
      </c>
    </row>
    <row r="50" spans="2:56" s="1" customFormat="1" ht="10.8" customHeight="1">
      <c r="B50" s="46"/>
      <c r="AR50" s="46"/>
      <c r="AS50" s="95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75"/>
      <c r="C51" s="96" t="s">
        <v>70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>
        <f>ROUND(SUM(AG52:AG57),2)</f>
        <v>0</v>
      </c>
      <c r="AH51" s="98"/>
      <c r="AI51" s="98"/>
      <c r="AJ51" s="98"/>
      <c r="AK51" s="98"/>
      <c r="AL51" s="98"/>
      <c r="AM51" s="98"/>
      <c r="AN51" s="99">
        <f>SUM(AG51,AT51)</f>
        <v>0</v>
      </c>
      <c r="AO51" s="99"/>
      <c r="AP51" s="99"/>
      <c r="AQ51" s="100" t="s">
        <v>5</v>
      </c>
      <c r="AR51" s="75"/>
      <c r="AS51" s="101">
        <f>ROUND(SUM(AS52:AS57),2)</f>
        <v>0</v>
      </c>
      <c r="AT51" s="102">
        <f>ROUND(SUM(AV51:AW51),2)</f>
        <v>0</v>
      </c>
      <c r="AU51" s="103">
        <f>ROUND(SUM(AU52:AU57),5)</f>
        <v>0</v>
      </c>
      <c r="AV51" s="102">
        <f>ROUND(AZ51*L26,2)</f>
        <v>0</v>
      </c>
      <c r="AW51" s="102">
        <f>ROUND(BA51*L27,2)</f>
        <v>0</v>
      </c>
      <c r="AX51" s="102">
        <f>ROUND(BB51*L26,2)</f>
        <v>0</v>
      </c>
      <c r="AY51" s="102">
        <f>ROUND(BC51*L27,2)</f>
        <v>0</v>
      </c>
      <c r="AZ51" s="102">
        <f>ROUND(SUM(AZ52:AZ57),2)</f>
        <v>0</v>
      </c>
      <c r="BA51" s="102">
        <f>ROUND(SUM(BA52:BA57),2)</f>
        <v>0</v>
      </c>
      <c r="BB51" s="102">
        <f>ROUND(SUM(BB52:BB57),2)</f>
        <v>0</v>
      </c>
      <c r="BC51" s="102">
        <f>ROUND(SUM(BC52:BC57),2)</f>
        <v>0</v>
      </c>
      <c r="BD51" s="104">
        <f>ROUND(SUM(BD52:BD57),2)</f>
        <v>0</v>
      </c>
      <c r="BS51" s="76" t="s">
        <v>71</v>
      </c>
      <c r="BT51" s="76" t="s">
        <v>72</v>
      </c>
      <c r="BU51" s="105" t="s">
        <v>73</v>
      </c>
      <c r="BV51" s="76" t="s">
        <v>74</v>
      </c>
      <c r="BW51" s="76" t="s">
        <v>7</v>
      </c>
      <c r="BX51" s="76" t="s">
        <v>75</v>
      </c>
      <c r="CL51" s="76" t="s">
        <v>5</v>
      </c>
    </row>
    <row r="52" spans="1:91" s="5" customFormat="1" ht="16.5" customHeight="1">
      <c r="A52" s="106" t="s">
        <v>76</v>
      </c>
      <c r="B52" s="107"/>
      <c r="C52" s="108"/>
      <c r="D52" s="109" t="s">
        <v>77</v>
      </c>
      <c r="E52" s="109"/>
      <c r="F52" s="109"/>
      <c r="G52" s="109"/>
      <c r="H52" s="109"/>
      <c r="I52" s="110"/>
      <c r="J52" s="109" t="s">
        <v>78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11">
        <f>'00 - Ostatní a všeobecné ...'!J27</f>
        <v>0</v>
      </c>
      <c r="AH52" s="110"/>
      <c r="AI52" s="110"/>
      <c r="AJ52" s="110"/>
      <c r="AK52" s="110"/>
      <c r="AL52" s="110"/>
      <c r="AM52" s="110"/>
      <c r="AN52" s="111">
        <f>SUM(AG52,AT52)</f>
        <v>0</v>
      </c>
      <c r="AO52" s="110"/>
      <c r="AP52" s="110"/>
      <c r="AQ52" s="112" t="s">
        <v>79</v>
      </c>
      <c r="AR52" s="107"/>
      <c r="AS52" s="113">
        <v>0</v>
      </c>
      <c r="AT52" s="114">
        <f>ROUND(SUM(AV52:AW52),2)</f>
        <v>0</v>
      </c>
      <c r="AU52" s="115">
        <f>'00 - Ostatní a všeobecné ...'!P82</f>
        <v>0</v>
      </c>
      <c r="AV52" s="114">
        <f>'00 - Ostatní a všeobecné ...'!J30</f>
        <v>0</v>
      </c>
      <c r="AW52" s="114">
        <f>'00 - Ostatní a všeobecné ...'!J31</f>
        <v>0</v>
      </c>
      <c r="AX52" s="114">
        <f>'00 - Ostatní a všeobecné ...'!J32</f>
        <v>0</v>
      </c>
      <c r="AY52" s="114">
        <f>'00 - Ostatní a všeobecné ...'!J33</f>
        <v>0</v>
      </c>
      <c r="AZ52" s="114">
        <f>'00 - Ostatní a všeobecné ...'!F30</f>
        <v>0</v>
      </c>
      <c r="BA52" s="114">
        <f>'00 - Ostatní a všeobecné ...'!F31</f>
        <v>0</v>
      </c>
      <c r="BB52" s="114">
        <f>'00 - Ostatní a všeobecné ...'!F32</f>
        <v>0</v>
      </c>
      <c r="BC52" s="114">
        <f>'00 - Ostatní a všeobecné ...'!F33</f>
        <v>0</v>
      </c>
      <c r="BD52" s="116">
        <f>'00 - Ostatní a všeobecné ...'!F34</f>
        <v>0</v>
      </c>
      <c r="BT52" s="117" t="s">
        <v>80</v>
      </c>
      <c r="BV52" s="117" t="s">
        <v>74</v>
      </c>
      <c r="BW52" s="117" t="s">
        <v>81</v>
      </c>
      <c r="BX52" s="117" t="s">
        <v>7</v>
      </c>
      <c r="CL52" s="117" t="s">
        <v>5</v>
      </c>
      <c r="CM52" s="117" t="s">
        <v>82</v>
      </c>
    </row>
    <row r="53" spans="1:91" s="5" customFormat="1" ht="16.5" customHeight="1">
      <c r="A53" s="106" t="s">
        <v>76</v>
      </c>
      <c r="B53" s="107"/>
      <c r="C53" s="108"/>
      <c r="D53" s="109" t="s">
        <v>83</v>
      </c>
      <c r="E53" s="109"/>
      <c r="F53" s="109"/>
      <c r="G53" s="109"/>
      <c r="H53" s="109"/>
      <c r="I53" s="110"/>
      <c r="J53" s="109" t="s">
        <v>84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1">
        <f>'01 - Pavilon 1'!J27</f>
        <v>0</v>
      </c>
      <c r="AH53" s="110"/>
      <c r="AI53" s="110"/>
      <c r="AJ53" s="110"/>
      <c r="AK53" s="110"/>
      <c r="AL53" s="110"/>
      <c r="AM53" s="110"/>
      <c r="AN53" s="111">
        <f>SUM(AG53,AT53)</f>
        <v>0</v>
      </c>
      <c r="AO53" s="110"/>
      <c r="AP53" s="110"/>
      <c r="AQ53" s="112" t="s">
        <v>79</v>
      </c>
      <c r="AR53" s="107"/>
      <c r="AS53" s="113">
        <v>0</v>
      </c>
      <c r="AT53" s="114">
        <f>ROUND(SUM(AV53:AW53),2)</f>
        <v>0</v>
      </c>
      <c r="AU53" s="115">
        <f>'01 - Pavilon 1'!P93</f>
        <v>0</v>
      </c>
      <c r="AV53" s="114">
        <f>'01 - Pavilon 1'!J30</f>
        <v>0</v>
      </c>
      <c r="AW53" s="114">
        <f>'01 - Pavilon 1'!J31</f>
        <v>0</v>
      </c>
      <c r="AX53" s="114">
        <f>'01 - Pavilon 1'!J32</f>
        <v>0</v>
      </c>
      <c r="AY53" s="114">
        <f>'01 - Pavilon 1'!J33</f>
        <v>0</v>
      </c>
      <c r="AZ53" s="114">
        <f>'01 - Pavilon 1'!F30</f>
        <v>0</v>
      </c>
      <c r="BA53" s="114">
        <f>'01 - Pavilon 1'!F31</f>
        <v>0</v>
      </c>
      <c r="BB53" s="114">
        <f>'01 - Pavilon 1'!F32</f>
        <v>0</v>
      </c>
      <c r="BC53" s="114">
        <f>'01 - Pavilon 1'!F33</f>
        <v>0</v>
      </c>
      <c r="BD53" s="116">
        <f>'01 - Pavilon 1'!F34</f>
        <v>0</v>
      </c>
      <c r="BT53" s="117" t="s">
        <v>80</v>
      </c>
      <c r="BV53" s="117" t="s">
        <v>74</v>
      </c>
      <c r="BW53" s="117" t="s">
        <v>85</v>
      </c>
      <c r="BX53" s="117" t="s">
        <v>7</v>
      </c>
      <c r="CL53" s="117" t="s">
        <v>5</v>
      </c>
      <c r="CM53" s="117" t="s">
        <v>82</v>
      </c>
    </row>
    <row r="54" spans="1:91" s="5" customFormat="1" ht="16.5" customHeight="1">
      <c r="A54" s="106" t="s">
        <v>76</v>
      </c>
      <c r="B54" s="107"/>
      <c r="C54" s="108"/>
      <c r="D54" s="109" t="s">
        <v>86</v>
      </c>
      <c r="E54" s="109"/>
      <c r="F54" s="109"/>
      <c r="G54" s="109"/>
      <c r="H54" s="109"/>
      <c r="I54" s="110"/>
      <c r="J54" s="109" t="s">
        <v>87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11">
        <f>'02 - Pavilon 2'!J27</f>
        <v>0</v>
      </c>
      <c r="AH54" s="110"/>
      <c r="AI54" s="110"/>
      <c r="AJ54" s="110"/>
      <c r="AK54" s="110"/>
      <c r="AL54" s="110"/>
      <c r="AM54" s="110"/>
      <c r="AN54" s="111">
        <f>SUM(AG54,AT54)</f>
        <v>0</v>
      </c>
      <c r="AO54" s="110"/>
      <c r="AP54" s="110"/>
      <c r="AQ54" s="112" t="s">
        <v>79</v>
      </c>
      <c r="AR54" s="107"/>
      <c r="AS54" s="113">
        <v>0</v>
      </c>
      <c r="AT54" s="114">
        <f>ROUND(SUM(AV54:AW54),2)</f>
        <v>0</v>
      </c>
      <c r="AU54" s="115">
        <f>'02 - Pavilon 2'!P93</f>
        <v>0</v>
      </c>
      <c r="AV54" s="114">
        <f>'02 - Pavilon 2'!J30</f>
        <v>0</v>
      </c>
      <c r="AW54" s="114">
        <f>'02 - Pavilon 2'!J31</f>
        <v>0</v>
      </c>
      <c r="AX54" s="114">
        <f>'02 - Pavilon 2'!J32</f>
        <v>0</v>
      </c>
      <c r="AY54" s="114">
        <f>'02 - Pavilon 2'!J33</f>
        <v>0</v>
      </c>
      <c r="AZ54" s="114">
        <f>'02 - Pavilon 2'!F30</f>
        <v>0</v>
      </c>
      <c r="BA54" s="114">
        <f>'02 - Pavilon 2'!F31</f>
        <v>0</v>
      </c>
      <c r="BB54" s="114">
        <f>'02 - Pavilon 2'!F32</f>
        <v>0</v>
      </c>
      <c r="BC54" s="114">
        <f>'02 - Pavilon 2'!F33</f>
        <v>0</v>
      </c>
      <c r="BD54" s="116">
        <f>'02 - Pavilon 2'!F34</f>
        <v>0</v>
      </c>
      <c r="BT54" s="117" t="s">
        <v>80</v>
      </c>
      <c r="BV54" s="117" t="s">
        <v>74</v>
      </c>
      <c r="BW54" s="117" t="s">
        <v>88</v>
      </c>
      <c r="BX54" s="117" t="s">
        <v>7</v>
      </c>
      <c r="CL54" s="117" t="s">
        <v>5</v>
      </c>
      <c r="CM54" s="117" t="s">
        <v>82</v>
      </c>
    </row>
    <row r="55" spans="1:91" s="5" customFormat="1" ht="16.5" customHeight="1">
      <c r="A55" s="106" t="s">
        <v>76</v>
      </c>
      <c r="B55" s="107"/>
      <c r="C55" s="108"/>
      <c r="D55" s="109" t="s">
        <v>89</v>
      </c>
      <c r="E55" s="109"/>
      <c r="F55" s="109"/>
      <c r="G55" s="109"/>
      <c r="H55" s="109"/>
      <c r="I55" s="110"/>
      <c r="J55" s="109" t="s">
        <v>90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'03 - Pavilon 3 '!J27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79</v>
      </c>
      <c r="AR55" s="107"/>
      <c r="AS55" s="113">
        <v>0</v>
      </c>
      <c r="AT55" s="114">
        <f>ROUND(SUM(AV55:AW55),2)</f>
        <v>0</v>
      </c>
      <c r="AU55" s="115">
        <f>'03 - Pavilon 3 '!P91</f>
        <v>0</v>
      </c>
      <c r="AV55" s="114">
        <f>'03 - Pavilon 3 '!J30</f>
        <v>0</v>
      </c>
      <c r="AW55" s="114">
        <f>'03 - Pavilon 3 '!J31</f>
        <v>0</v>
      </c>
      <c r="AX55" s="114">
        <f>'03 - Pavilon 3 '!J32</f>
        <v>0</v>
      </c>
      <c r="AY55" s="114">
        <f>'03 - Pavilon 3 '!J33</f>
        <v>0</v>
      </c>
      <c r="AZ55" s="114">
        <f>'03 - Pavilon 3 '!F30</f>
        <v>0</v>
      </c>
      <c r="BA55" s="114">
        <f>'03 - Pavilon 3 '!F31</f>
        <v>0</v>
      </c>
      <c r="BB55" s="114">
        <f>'03 - Pavilon 3 '!F32</f>
        <v>0</v>
      </c>
      <c r="BC55" s="114">
        <f>'03 - Pavilon 3 '!F33</f>
        <v>0</v>
      </c>
      <c r="BD55" s="116">
        <f>'03 - Pavilon 3 '!F34</f>
        <v>0</v>
      </c>
      <c r="BT55" s="117" t="s">
        <v>80</v>
      </c>
      <c r="BV55" s="117" t="s">
        <v>74</v>
      </c>
      <c r="BW55" s="117" t="s">
        <v>91</v>
      </c>
      <c r="BX55" s="117" t="s">
        <v>7</v>
      </c>
      <c r="CL55" s="117" t="s">
        <v>5</v>
      </c>
      <c r="CM55" s="117" t="s">
        <v>82</v>
      </c>
    </row>
    <row r="56" spans="1:91" s="5" customFormat="1" ht="16.5" customHeight="1">
      <c r="A56" s="106" t="s">
        <v>76</v>
      </c>
      <c r="B56" s="107"/>
      <c r="C56" s="108"/>
      <c r="D56" s="109" t="s">
        <v>92</v>
      </c>
      <c r="E56" s="109"/>
      <c r="F56" s="109"/>
      <c r="G56" s="109"/>
      <c r="H56" s="109"/>
      <c r="I56" s="110"/>
      <c r="J56" s="109" t="s">
        <v>93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'04 - Pavilon 4'!J27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79</v>
      </c>
      <c r="AR56" s="107"/>
      <c r="AS56" s="113">
        <v>0</v>
      </c>
      <c r="AT56" s="114">
        <f>ROUND(SUM(AV56:AW56),2)</f>
        <v>0</v>
      </c>
      <c r="AU56" s="115">
        <f>'04 - Pavilon 4'!P91</f>
        <v>0</v>
      </c>
      <c r="AV56" s="114">
        <f>'04 - Pavilon 4'!J30</f>
        <v>0</v>
      </c>
      <c r="AW56" s="114">
        <f>'04 - Pavilon 4'!J31</f>
        <v>0</v>
      </c>
      <c r="AX56" s="114">
        <f>'04 - Pavilon 4'!J32</f>
        <v>0</v>
      </c>
      <c r="AY56" s="114">
        <f>'04 - Pavilon 4'!J33</f>
        <v>0</v>
      </c>
      <c r="AZ56" s="114">
        <f>'04 - Pavilon 4'!F30</f>
        <v>0</v>
      </c>
      <c r="BA56" s="114">
        <f>'04 - Pavilon 4'!F31</f>
        <v>0</v>
      </c>
      <c r="BB56" s="114">
        <f>'04 - Pavilon 4'!F32</f>
        <v>0</v>
      </c>
      <c r="BC56" s="114">
        <f>'04 - Pavilon 4'!F33</f>
        <v>0</v>
      </c>
      <c r="BD56" s="116">
        <f>'04 - Pavilon 4'!F34</f>
        <v>0</v>
      </c>
      <c r="BT56" s="117" t="s">
        <v>80</v>
      </c>
      <c r="BV56" s="117" t="s">
        <v>74</v>
      </c>
      <c r="BW56" s="117" t="s">
        <v>94</v>
      </c>
      <c r="BX56" s="117" t="s">
        <v>7</v>
      </c>
      <c r="CL56" s="117" t="s">
        <v>5</v>
      </c>
      <c r="CM56" s="117" t="s">
        <v>82</v>
      </c>
    </row>
    <row r="57" spans="1:91" s="5" customFormat="1" ht="16.5" customHeight="1">
      <c r="A57" s="106" t="s">
        <v>76</v>
      </c>
      <c r="B57" s="107"/>
      <c r="C57" s="108"/>
      <c r="D57" s="109" t="s">
        <v>95</v>
      </c>
      <c r="E57" s="109"/>
      <c r="F57" s="109"/>
      <c r="G57" s="109"/>
      <c r="H57" s="109"/>
      <c r="I57" s="110"/>
      <c r="J57" s="109" t="s">
        <v>96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'05 -  Pavilon 5'!J27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79</v>
      </c>
      <c r="AR57" s="107"/>
      <c r="AS57" s="118">
        <v>0</v>
      </c>
      <c r="AT57" s="119">
        <f>ROUND(SUM(AV57:AW57),2)</f>
        <v>0</v>
      </c>
      <c r="AU57" s="120">
        <f>'05 -  Pavilon 5'!P91</f>
        <v>0</v>
      </c>
      <c r="AV57" s="119">
        <f>'05 -  Pavilon 5'!J30</f>
        <v>0</v>
      </c>
      <c r="AW57" s="119">
        <f>'05 -  Pavilon 5'!J31</f>
        <v>0</v>
      </c>
      <c r="AX57" s="119">
        <f>'05 -  Pavilon 5'!J32</f>
        <v>0</v>
      </c>
      <c r="AY57" s="119">
        <f>'05 -  Pavilon 5'!J33</f>
        <v>0</v>
      </c>
      <c r="AZ57" s="119">
        <f>'05 -  Pavilon 5'!F30</f>
        <v>0</v>
      </c>
      <c r="BA57" s="119">
        <f>'05 -  Pavilon 5'!F31</f>
        <v>0</v>
      </c>
      <c r="BB57" s="119">
        <f>'05 -  Pavilon 5'!F32</f>
        <v>0</v>
      </c>
      <c r="BC57" s="119">
        <f>'05 -  Pavilon 5'!F33</f>
        <v>0</v>
      </c>
      <c r="BD57" s="121">
        <f>'05 -  Pavilon 5'!F34</f>
        <v>0</v>
      </c>
      <c r="BT57" s="117" t="s">
        <v>80</v>
      </c>
      <c r="BV57" s="117" t="s">
        <v>74</v>
      </c>
      <c r="BW57" s="117" t="s">
        <v>97</v>
      </c>
      <c r="BX57" s="117" t="s">
        <v>7</v>
      </c>
      <c r="CL57" s="117" t="s">
        <v>5</v>
      </c>
      <c r="CM57" s="117" t="s">
        <v>82</v>
      </c>
    </row>
    <row r="58" spans="2:44" s="1" customFormat="1" ht="30" customHeight="1">
      <c r="B58" s="46"/>
      <c r="AR58" s="46"/>
    </row>
    <row r="59" spans="2:44" s="1" customFormat="1" ht="6.95" customHeight="1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46"/>
    </row>
  </sheetData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 - Ostatní a všeobecné ...'!C2" display="/"/>
    <hyperlink ref="A53" location="'01 - Pavilon 1'!C2" display="/"/>
    <hyperlink ref="A54" location="'02 - Pavilon 2'!C2" display="/"/>
    <hyperlink ref="A55" location="'03 - Pavilon 3 '!C2" display="/"/>
    <hyperlink ref="A56" location="'04 - Pavilon 4'!C2" display="/"/>
    <hyperlink ref="A57" location="'05 -  Pavilon 5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98</v>
      </c>
      <c r="G1" s="125" t="s">
        <v>99</v>
      </c>
      <c r="H1" s="125"/>
      <c r="I1" s="126"/>
      <c r="J1" s="125" t="s">
        <v>100</v>
      </c>
      <c r="K1" s="124" t="s">
        <v>101</v>
      </c>
      <c r="L1" s="125" t="s">
        <v>102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Revitalizace ZŠ Zárubova - oprava střešního pláště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105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6.9.2017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42.75" customHeight="1">
      <c r="B24" s="134"/>
      <c r="C24" s="135"/>
      <c r="D24" s="135"/>
      <c r="E24" s="44" t="s">
        <v>37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38</v>
      </c>
      <c r="E27" s="47"/>
      <c r="F27" s="47"/>
      <c r="G27" s="47"/>
      <c r="H27" s="47"/>
      <c r="I27" s="130"/>
      <c r="J27" s="141">
        <f>ROUND(J82,2)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3">
        <f>ROUND(SUM(BE82:BE105),2)</f>
        <v>0</v>
      </c>
      <c r="G30" s="47"/>
      <c r="H30" s="47"/>
      <c r="I30" s="144">
        <v>0.21</v>
      </c>
      <c r="J30" s="143">
        <f>ROUND(ROUND((SUM(BE82:BE105)),2)*I30,2)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3">
        <f>ROUND(SUM(BF82:BF105),2)</f>
        <v>0</v>
      </c>
      <c r="G31" s="47"/>
      <c r="H31" s="47"/>
      <c r="I31" s="144">
        <v>0.15</v>
      </c>
      <c r="J31" s="143">
        <f>ROUND(ROUND((SUM(BF82:BF105)),2)*I31,2)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3">
        <f>ROUND(SUM(BG82:BG105),2)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3">
        <f>ROUND(SUM(BH82:BH105),2)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3">
        <f>ROUND(SUM(BI82:BI105),2)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48</v>
      </c>
      <c r="E36" s="88"/>
      <c r="F36" s="88"/>
      <c r="G36" s="147" t="s">
        <v>49</v>
      </c>
      <c r="H36" s="148" t="s">
        <v>50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Revitalizace ZŠ Zárubova - oprava střešního pláště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00 - Ostatní a všeobecné náklady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Zárubova č.p.977,č.o.17,142 00 Praha 4 Kamýk</v>
      </c>
      <c r="G49" s="47"/>
      <c r="H49" s="47"/>
      <c r="I49" s="132" t="s">
        <v>25</v>
      </c>
      <c r="J49" s="133" t="str">
        <f>IF(J12="","",J12)</f>
        <v>6.9.2017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MČ Praha 12, Písková 830/25, Praha 4, 143 00 </v>
      </c>
      <c r="G51" s="47"/>
      <c r="H51" s="47"/>
      <c r="I51" s="132" t="s">
        <v>33</v>
      </c>
      <c r="J51" s="44" t="str">
        <f>E21</f>
        <v>Ing.arch. Jan Mudra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107</v>
      </c>
      <c r="D54" s="145"/>
      <c r="E54" s="145"/>
      <c r="F54" s="145"/>
      <c r="G54" s="145"/>
      <c r="H54" s="145"/>
      <c r="I54" s="157"/>
      <c r="J54" s="158" t="s">
        <v>108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109</v>
      </c>
      <c r="D56" s="47"/>
      <c r="E56" s="47"/>
      <c r="F56" s="47"/>
      <c r="G56" s="47"/>
      <c r="H56" s="47"/>
      <c r="I56" s="130"/>
      <c r="J56" s="141">
        <f>J82</f>
        <v>0</v>
      </c>
      <c r="K56" s="51"/>
      <c r="AU56" s="24" t="s">
        <v>110</v>
      </c>
    </row>
    <row r="57" spans="2:11" s="7" customFormat="1" ht="24.95" customHeight="1">
      <c r="B57" s="161"/>
      <c r="C57" s="162"/>
      <c r="D57" s="163" t="s">
        <v>111</v>
      </c>
      <c r="E57" s="164"/>
      <c r="F57" s="164"/>
      <c r="G57" s="164"/>
      <c r="H57" s="164"/>
      <c r="I57" s="165"/>
      <c r="J57" s="166">
        <f>J83</f>
        <v>0</v>
      </c>
      <c r="K57" s="167"/>
    </row>
    <row r="58" spans="2:11" s="8" customFormat="1" ht="19.9" customHeight="1">
      <c r="B58" s="168"/>
      <c r="C58" s="169"/>
      <c r="D58" s="170" t="s">
        <v>112</v>
      </c>
      <c r="E58" s="171"/>
      <c r="F58" s="171"/>
      <c r="G58" s="171"/>
      <c r="H58" s="171"/>
      <c r="I58" s="172"/>
      <c r="J58" s="173">
        <f>J84</f>
        <v>0</v>
      </c>
      <c r="K58" s="174"/>
    </row>
    <row r="59" spans="2:11" s="8" customFormat="1" ht="19.9" customHeight="1">
      <c r="B59" s="168"/>
      <c r="C59" s="169"/>
      <c r="D59" s="170" t="s">
        <v>113</v>
      </c>
      <c r="E59" s="171"/>
      <c r="F59" s="171"/>
      <c r="G59" s="171"/>
      <c r="H59" s="171"/>
      <c r="I59" s="172"/>
      <c r="J59" s="173">
        <f>J88</f>
        <v>0</v>
      </c>
      <c r="K59" s="174"/>
    </row>
    <row r="60" spans="2:11" s="8" customFormat="1" ht="19.9" customHeight="1">
      <c r="B60" s="168"/>
      <c r="C60" s="169"/>
      <c r="D60" s="170" t="s">
        <v>114</v>
      </c>
      <c r="E60" s="171"/>
      <c r="F60" s="171"/>
      <c r="G60" s="171"/>
      <c r="H60" s="171"/>
      <c r="I60" s="172"/>
      <c r="J60" s="173">
        <f>J94</f>
        <v>0</v>
      </c>
      <c r="K60" s="174"/>
    </row>
    <row r="61" spans="2:11" s="8" customFormat="1" ht="19.9" customHeight="1">
      <c r="B61" s="168"/>
      <c r="C61" s="169"/>
      <c r="D61" s="170" t="s">
        <v>115</v>
      </c>
      <c r="E61" s="171"/>
      <c r="F61" s="171"/>
      <c r="G61" s="171"/>
      <c r="H61" s="171"/>
      <c r="I61" s="172"/>
      <c r="J61" s="173">
        <f>J99</f>
        <v>0</v>
      </c>
      <c r="K61" s="174"/>
    </row>
    <row r="62" spans="2:11" s="8" customFormat="1" ht="19.9" customHeight="1">
      <c r="B62" s="168"/>
      <c r="C62" s="169"/>
      <c r="D62" s="170" t="s">
        <v>116</v>
      </c>
      <c r="E62" s="171"/>
      <c r="F62" s="171"/>
      <c r="G62" s="171"/>
      <c r="H62" s="171"/>
      <c r="I62" s="172"/>
      <c r="J62" s="173">
        <f>J101</f>
        <v>0</v>
      </c>
      <c r="K62" s="174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30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52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53"/>
      <c r="J68" s="71"/>
      <c r="K68" s="71"/>
      <c r="L68" s="46"/>
    </row>
    <row r="69" spans="2:12" s="1" customFormat="1" ht="36.95" customHeight="1">
      <c r="B69" s="46"/>
      <c r="C69" s="72" t="s">
        <v>117</v>
      </c>
      <c r="L69" s="46"/>
    </row>
    <row r="70" spans="2:12" s="1" customFormat="1" ht="6.95" customHeight="1">
      <c r="B70" s="46"/>
      <c r="L70" s="46"/>
    </row>
    <row r="71" spans="2:12" s="1" customFormat="1" ht="14.4" customHeight="1">
      <c r="B71" s="46"/>
      <c r="C71" s="74" t="s">
        <v>19</v>
      </c>
      <c r="L71" s="46"/>
    </row>
    <row r="72" spans="2:12" s="1" customFormat="1" ht="16.5" customHeight="1">
      <c r="B72" s="46"/>
      <c r="E72" s="175" t="str">
        <f>E7</f>
        <v>Revitalizace ZŠ Zárubova - oprava střešního pláště</v>
      </c>
      <c r="F72" s="74"/>
      <c r="G72" s="74"/>
      <c r="H72" s="74"/>
      <c r="L72" s="46"/>
    </row>
    <row r="73" spans="2:12" s="1" customFormat="1" ht="14.4" customHeight="1">
      <c r="B73" s="46"/>
      <c r="C73" s="74" t="s">
        <v>104</v>
      </c>
      <c r="L73" s="46"/>
    </row>
    <row r="74" spans="2:12" s="1" customFormat="1" ht="17.25" customHeight="1">
      <c r="B74" s="46"/>
      <c r="E74" s="77" t="str">
        <f>E9</f>
        <v>00 - Ostatní a všeobecné náklady</v>
      </c>
      <c r="F74" s="1"/>
      <c r="G74" s="1"/>
      <c r="H74" s="1"/>
      <c r="L74" s="46"/>
    </row>
    <row r="75" spans="2:12" s="1" customFormat="1" ht="6.95" customHeight="1">
      <c r="B75" s="46"/>
      <c r="L75" s="46"/>
    </row>
    <row r="76" spans="2:12" s="1" customFormat="1" ht="18" customHeight="1">
      <c r="B76" s="46"/>
      <c r="C76" s="74" t="s">
        <v>23</v>
      </c>
      <c r="F76" s="176" t="str">
        <f>F12</f>
        <v xml:space="preserve"> Zárubova č.p.977,č.o.17,142 00 Praha 4 Kamýk</v>
      </c>
      <c r="I76" s="177" t="s">
        <v>25</v>
      </c>
      <c r="J76" s="79" t="str">
        <f>IF(J12="","",J12)</f>
        <v>6.9.2017</v>
      </c>
      <c r="L76" s="46"/>
    </row>
    <row r="77" spans="2:12" s="1" customFormat="1" ht="6.95" customHeight="1">
      <c r="B77" s="46"/>
      <c r="L77" s="46"/>
    </row>
    <row r="78" spans="2:12" s="1" customFormat="1" ht="13.5">
      <c r="B78" s="46"/>
      <c r="C78" s="74" t="s">
        <v>27</v>
      </c>
      <c r="F78" s="176" t="str">
        <f>E15</f>
        <v xml:space="preserve">MČ Praha 12, Písková 830/25, Praha 4, 143 00 </v>
      </c>
      <c r="I78" s="177" t="s">
        <v>33</v>
      </c>
      <c r="J78" s="176" t="str">
        <f>E21</f>
        <v>Ing.arch. Jan Mudra</v>
      </c>
      <c r="L78" s="46"/>
    </row>
    <row r="79" spans="2:12" s="1" customFormat="1" ht="14.4" customHeight="1">
      <c r="B79" s="46"/>
      <c r="C79" s="74" t="s">
        <v>31</v>
      </c>
      <c r="F79" s="176" t="str">
        <f>IF(E18="","",E18)</f>
        <v/>
      </c>
      <c r="L79" s="46"/>
    </row>
    <row r="80" spans="2:12" s="1" customFormat="1" ht="10.3" customHeight="1">
      <c r="B80" s="46"/>
      <c r="L80" s="46"/>
    </row>
    <row r="81" spans="2:20" s="9" customFormat="1" ht="29.25" customHeight="1">
      <c r="B81" s="178"/>
      <c r="C81" s="179" t="s">
        <v>118</v>
      </c>
      <c r="D81" s="180" t="s">
        <v>57</v>
      </c>
      <c r="E81" s="180" t="s">
        <v>53</v>
      </c>
      <c r="F81" s="180" t="s">
        <v>119</v>
      </c>
      <c r="G81" s="180" t="s">
        <v>120</v>
      </c>
      <c r="H81" s="180" t="s">
        <v>121</v>
      </c>
      <c r="I81" s="181" t="s">
        <v>122</v>
      </c>
      <c r="J81" s="180" t="s">
        <v>108</v>
      </c>
      <c r="K81" s="182" t="s">
        <v>123</v>
      </c>
      <c r="L81" s="178"/>
      <c r="M81" s="92" t="s">
        <v>124</v>
      </c>
      <c r="N81" s="93" t="s">
        <v>42</v>
      </c>
      <c r="O81" s="93" t="s">
        <v>125</v>
      </c>
      <c r="P81" s="93" t="s">
        <v>126</v>
      </c>
      <c r="Q81" s="93" t="s">
        <v>127</v>
      </c>
      <c r="R81" s="93" t="s">
        <v>128</v>
      </c>
      <c r="S81" s="93" t="s">
        <v>129</v>
      </c>
      <c r="T81" s="94" t="s">
        <v>130</v>
      </c>
    </row>
    <row r="82" spans="2:63" s="1" customFormat="1" ht="29.25" customHeight="1">
      <c r="B82" s="46"/>
      <c r="C82" s="96" t="s">
        <v>109</v>
      </c>
      <c r="J82" s="183">
        <f>BK82</f>
        <v>0</v>
      </c>
      <c r="L82" s="46"/>
      <c r="M82" s="95"/>
      <c r="N82" s="82"/>
      <c r="O82" s="82"/>
      <c r="P82" s="184">
        <f>P83</f>
        <v>0</v>
      </c>
      <c r="Q82" s="82"/>
      <c r="R82" s="184">
        <f>R83</f>
        <v>0</v>
      </c>
      <c r="S82" s="82"/>
      <c r="T82" s="185">
        <f>T83</f>
        <v>0</v>
      </c>
      <c r="AT82" s="24" t="s">
        <v>71</v>
      </c>
      <c r="AU82" s="24" t="s">
        <v>110</v>
      </c>
      <c r="BK82" s="186">
        <f>BK83</f>
        <v>0</v>
      </c>
    </row>
    <row r="83" spans="2:63" s="10" customFormat="1" ht="37.4" customHeight="1">
      <c r="B83" s="187"/>
      <c r="D83" s="188" t="s">
        <v>71</v>
      </c>
      <c r="E83" s="189" t="s">
        <v>131</v>
      </c>
      <c r="F83" s="189" t="s">
        <v>132</v>
      </c>
      <c r="I83" s="190"/>
      <c r="J83" s="191">
        <f>BK83</f>
        <v>0</v>
      </c>
      <c r="L83" s="187"/>
      <c r="M83" s="192"/>
      <c r="N83" s="193"/>
      <c r="O83" s="193"/>
      <c r="P83" s="194">
        <f>P84+P88+P94+P99+P101</f>
        <v>0</v>
      </c>
      <c r="Q83" s="193"/>
      <c r="R83" s="194">
        <f>R84+R88+R94+R99+R101</f>
        <v>0</v>
      </c>
      <c r="S83" s="193"/>
      <c r="T83" s="195">
        <f>T84+T88+T94+T99+T101</f>
        <v>0</v>
      </c>
      <c r="AR83" s="188" t="s">
        <v>80</v>
      </c>
      <c r="AT83" s="196" t="s">
        <v>71</v>
      </c>
      <c r="AU83" s="196" t="s">
        <v>72</v>
      </c>
      <c r="AY83" s="188" t="s">
        <v>133</v>
      </c>
      <c r="BK83" s="197">
        <f>BK84+BK88+BK94+BK99+BK101</f>
        <v>0</v>
      </c>
    </row>
    <row r="84" spans="2:63" s="10" customFormat="1" ht="19.9" customHeight="1">
      <c r="B84" s="187"/>
      <c r="D84" s="188" t="s">
        <v>71</v>
      </c>
      <c r="E84" s="198" t="s">
        <v>134</v>
      </c>
      <c r="F84" s="198" t="s">
        <v>135</v>
      </c>
      <c r="I84" s="190"/>
      <c r="J84" s="199">
        <f>BK84</f>
        <v>0</v>
      </c>
      <c r="L84" s="187"/>
      <c r="M84" s="192"/>
      <c r="N84" s="193"/>
      <c r="O84" s="193"/>
      <c r="P84" s="194">
        <f>SUM(P85:P87)</f>
        <v>0</v>
      </c>
      <c r="Q84" s="193"/>
      <c r="R84" s="194">
        <f>SUM(R85:R87)</f>
        <v>0</v>
      </c>
      <c r="S84" s="193"/>
      <c r="T84" s="195">
        <f>SUM(T85:T87)</f>
        <v>0</v>
      </c>
      <c r="AR84" s="188" t="s">
        <v>80</v>
      </c>
      <c r="AT84" s="196" t="s">
        <v>71</v>
      </c>
      <c r="AU84" s="196" t="s">
        <v>80</v>
      </c>
      <c r="AY84" s="188" t="s">
        <v>133</v>
      </c>
      <c r="BK84" s="197">
        <f>SUM(BK85:BK87)</f>
        <v>0</v>
      </c>
    </row>
    <row r="85" spans="2:65" s="1" customFormat="1" ht="16.5" customHeight="1">
      <c r="B85" s="200"/>
      <c r="C85" s="201" t="s">
        <v>80</v>
      </c>
      <c r="D85" s="201" t="s">
        <v>136</v>
      </c>
      <c r="E85" s="202" t="s">
        <v>137</v>
      </c>
      <c r="F85" s="203" t="s">
        <v>138</v>
      </c>
      <c r="G85" s="204" t="s">
        <v>139</v>
      </c>
      <c r="H85" s="205">
        <v>1</v>
      </c>
      <c r="I85" s="206"/>
      <c r="J85" s="207">
        <f>ROUND(I85*H85,2)</f>
        <v>0</v>
      </c>
      <c r="K85" s="203" t="s">
        <v>5</v>
      </c>
      <c r="L85" s="46"/>
      <c r="M85" s="208" t="s">
        <v>5</v>
      </c>
      <c r="N85" s="209" t="s">
        <v>43</v>
      </c>
      <c r="O85" s="47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AR85" s="24" t="s">
        <v>140</v>
      </c>
      <c r="AT85" s="24" t="s">
        <v>136</v>
      </c>
      <c r="AU85" s="24" t="s">
        <v>82</v>
      </c>
      <c r="AY85" s="24" t="s">
        <v>133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24" t="s">
        <v>80</v>
      </c>
      <c r="BK85" s="212">
        <f>ROUND(I85*H85,2)</f>
        <v>0</v>
      </c>
      <c r="BL85" s="24" t="s">
        <v>140</v>
      </c>
      <c r="BM85" s="24" t="s">
        <v>141</v>
      </c>
    </row>
    <row r="86" spans="2:65" s="1" customFormat="1" ht="16.5" customHeight="1">
      <c r="B86" s="200"/>
      <c r="C86" s="201" t="s">
        <v>82</v>
      </c>
      <c r="D86" s="201" t="s">
        <v>136</v>
      </c>
      <c r="E86" s="202" t="s">
        <v>142</v>
      </c>
      <c r="F86" s="203" t="s">
        <v>143</v>
      </c>
      <c r="G86" s="204" t="s">
        <v>139</v>
      </c>
      <c r="H86" s="205">
        <v>1</v>
      </c>
      <c r="I86" s="206"/>
      <c r="J86" s="207">
        <f>ROUND(I86*H86,2)</f>
        <v>0</v>
      </c>
      <c r="K86" s="203" t="s">
        <v>5</v>
      </c>
      <c r="L86" s="46"/>
      <c r="M86" s="208" t="s">
        <v>5</v>
      </c>
      <c r="N86" s="209" t="s">
        <v>43</v>
      </c>
      <c r="O86" s="47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24" t="s">
        <v>140</v>
      </c>
      <c r="AT86" s="24" t="s">
        <v>136</v>
      </c>
      <c r="AU86" s="24" t="s">
        <v>82</v>
      </c>
      <c r="AY86" s="24" t="s">
        <v>133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24" t="s">
        <v>80</v>
      </c>
      <c r="BK86" s="212">
        <f>ROUND(I86*H86,2)</f>
        <v>0</v>
      </c>
      <c r="BL86" s="24" t="s">
        <v>140</v>
      </c>
      <c r="BM86" s="24" t="s">
        <v>144</v>
      </c>
    </row>
    <row r="87" spans="2:65" s="1" customFormat="1" ht="16.5" customHeight="1">
      <c r="B87" s="200"/>
      <c r="C87" s="201" t="s">
        <v>145</v>
      </c>
      <c r="D87" s="201" t="s">
        <v>136</v>
      </c>
      <c r="E87" s="202" t="s">
        <v>146</v>
      </c>
      <c r="F87" s="203" t="s">
        <v>147</v>
      </c>
      <c r="G87" s="204" t="s">
        <v>139</v>
      </c>
      <c r="H87" s="205">
        <v>1</v>
      </c>
      <c r="I87" s="206"/>
      <c r="J87" s="207">
        <f>ROUND(I87*H87,2)</f>
        <v>0</v>
      </c>
      <c r="K87" s="203" t="s">
        <v>5</v>
      </c>
      <c r="L87" s="46"/>
      <c r="M87" s="208" t="s">
        <v>5</v>
      </c>
      <c r="N87" s="209" t="s">
        <v>43</v>
      </c>
      <c r="O87" s="47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4" t="s">
        <v>140</v>
      </c>
      <c r="AT87" s="24" t="s">
        <v>136</v>
      </c>
      <c r="AU87" s="24" t="s">
        <v>82</v>
      </c>
      <c r="AY87" s="24" t="s">
        <v>133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80</v>
      </c>
      <c r="BK87" s="212">
        <f>ROUND(I87*H87,2)</f>
        <v>0</v>
      </c>
      <c r="BL87" s="24" t="s">
        <v>140</v>
      </c>
      <c r="BM87" s="24" t="s">
        <v>148</v>
      </c>
    </row>
    <row r="88" spans="2:63" s="10" customFormat="1" ht="29.85" customHeight="1">
      <c r="B88" s="187"/>
      <c r="D88" s="188" t="s">
        <v>71</v>
      </c>
      <c r="E88" s="198" t="s">
        <v>149</v>
      </c>
      <c r="F88" s="198" t="s">
        <v>150</v>
      </c>
      <c r="I88" s="190"/>
      <c r="J88" s="199">
        <f>BK88</f>
        <v>0</v>
      </c>
      <c r="L88" s="187"/>
      <c r="M88" s="192"/>
      <c r="N88" s="193"/>
      <c r="O88" s="193"/>
      <c r="P88" s="194">
        <f>SUM(P89:P93)</f>
        <v>0</v>
      </c>
      <c r="Q88" s="193"/>
      <c r="R88" s="194">
        <f>SUM(R89:R93)</f>
        <v>0</v>
      </c>
      <c r="S88" s="193"/>
      <c r="T88" s="195">
        <f>SUM(T89:T93)</f>
        <v>0</v>
      </c>
      <c r="AR88" s="188" t="s">
        <v>151</v>
      </c>
      <c r="AT88" s="196" t="s">
        <v>71</v>
      </c>
      <c r="AU88" s="196" t="s">
        <v>80</v>
      </c>
      <c r="AY88" s="188" t="s">
        <v>133</v>
      </c>
      <c r="BK88" s="197">
        <f>SUM(BK89:BK93)</f>
        <v>0</v>
      </c>
    </row>
    <row r="89" spans="2:65" s="1" customFormat="1" ht="16.5" customHeight="1">
      <c r="B89" s="200"/>
      <c r="C89" s="201" t="s">
        <v>140</v>
      </c>
      <c r="D89" s="201" t="s">
        <v>136</v>
      </c>
      <c r="E89" s="202" t="s">
        <v>152</v>
      </c>
      <c r="F89" s="203" t="s">
        <v>153</v>
      </c>
      <c r="G89" s="204" t="s">
        <v>139</v>
      </c>
      <c r="H89" s="205">
        <v>1</v>
      </c>
      <c r="I89" s="206"/>
      <c r="J89" s="207">
        <f>ROUND(I89*H89,2)</f>
        <v>0</v>
      </c>
      <c r="K89" s="203" t="s">
        <v>5</v>
      </c>
      <c r="L89" s="46"/>
      <c r="M89" s="208" t="s">
        <v>5</v>
      </c>
      <c r="N89" s="209" t="s">
        <v>43</v>
      </c>
      <c r="O89" s="47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140</v>
      </c>
      <c r="AT89" s="24" t="s">
        <v>136</v>
      </c>
      <c r="AU89" s="24" t="s">
        <v>82</v>
      </c>
      <c r="AY89" s="24" t="s">
        <v>133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80</v>
      </c>
      <c r="BK89" s="212">
        <f>ROUND(I89*H89,2)</f>
        <v>0</v>
      </c>
      <c r="BL89" s="24" t="s">
        <v>140</v>
      </c>
      <c r="BM89" s="24" t="s">
        <v>154</v>
      </c>
    </row>
    <row r="90" spans="2:47" s="1" customFormat="1" ht="13.5">
      <c r="B90" s="46"/>
      <c r="D90" s="213" t="s">
        <v>155</v>
      </c>
      <c r="F90" s="214" t="s">
        <v>156</v>
      </c>
      <c r="I90" s="215"/>
      <c r="L90" s="46"/>
      <c r="M90" s="216"/>
      <c r="N90" s="47"/>
      <c r="O90" s="47"/>
      <c r="P90" s="47"/>
      <c r="Q90" s="47"/>
      <c r="R90" s="47"/>
      <c r="S90" s="47"/>
      <c r="T90" s="85"/>
      <c r="AT90" s="24" t="s">
        <v>155</v>
      </c>
      <c r="AU90" s="24" t="s">
        <v>82</v>
      </c>
    </row>
    <row r="91" spans="2:65" s="1" customFormat="1" ht="16.5" customHeight="1">
      <c r="B91" s="200"/>
      <c r="C91" s="201" t="s">
        <v>157</v>
      </c>
      <c r="D91" s="201" t="s">
        <v>136</v>
      </c>
      <c r="E91" s="202" t="s">
        <v>158</v>
      </c>
      <c r="F91" s="203" t="s">
        <v>159</v>
      </c>
      <c r="G91" s="204" t="s">
        <v>160</v>
      </c>
      <c r="H91" s="205">
        <v>90</v>
      </c>
      <c r="I91" s="206"/>
      <c r="J91" s="207">
        <f>ROUND(I91*H91,2)</f>
        <v>0</v>
      </c>
      <c r="K91" s="203" t="s">
        <v>5</v>
      </c>
      <c r="L91" s="46"/>
      <c r="M91" s="208" t="s">
        <v>5</v>
      </c>
      <c r="N91" s="209" t="s">
        <v>43</v>
      </c>
      <c r="O91" s="47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24" t="s">
        <v>140</v>
      </c>
      <c r="AT91" s="24" t="s">
        <v>136</v>
      </c>
      <c r="AU91" s="24" t="s">
        <v>82</v>
      </c>
      <c r="AY91" s="24" t="s">
        <v>133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80</v>
      </c>
      <c r="BK91" s="212">
        <f>ROUND(I91*H91,2)</f>
        <v>0</v>
      </c>
      <c r="BL91" s="24" t="s">
        <v>140</v>
      </c>
      <c r="BM91" s="24" t="s">
        <v>161</v>
      </c>
    </row>
    <row r="92" spans="2:47" s="1" customFormat="1" ht="13.5">
      <c r="B92" s="46"/>
      <c r="D92" s="213" t="s">
        <v>155</v>
      </c>
      <c r="F92" s="214" t="s">
        <v>162</v>
      </c>
      <c r="I92" s="215"/>
      <c r="L92" s="46"/>
      <c r="M92" s="216"/>
      <c r="N92" s="47"/>
      <c r="O92" s="47"/>
      <c r="P92" s="47"/>
      <c r="Q92" s="47"/>
      <c r="R92" s="47"/>
      <c r="S92" s="47"/>
      <c r="T92" s="85"/>
      <c r="AT92" s="24" t="s">
        <v>155</v>
      </c>
      <c r="AU92" s="24" t="s">
        <v>82</v>
      </c>
    </row>
    <row r="93" spans="2:51" s="11" customFormat="1" ht="13.5">
      <c r="B93" s="217"/>
      <c r="D93" s="213" t="s">
        <v>163</v>
      </c>
      <c r="E93" s="218" t="s">
        <v>5</v>
      </c>
      <c r="F93" s="219" t="s">
        <v>164</v>
      </c>
      <c r="H93" s="220">
        <v>90</v>
      </c>
      <c r="I93" s="221"/>
      <c r="L93" s="217"/>
      <c r="M93" s="222"/>
      <c r="N93" s="223"/>
      <c r="O93" s="223"/>
      <c r="P93" s="223"/>
      <c r="Q93" s="223"/>
      <c r="R93" s="223"/>
      <c r="S93" s="223"/>
      <c r="T93" s="224"/>
      <c r="AT93" s="218" t="s">
        <v>163</v>
      </c>
      <c r="AU93" s="218" t="s">
        <v>82</v>
      </c>
      <c r="AV93" s="11" t="s">
        <v>82</v>
      </c>
      <c r="AW93" s="11" t="s">
        <v>35</v>
      </c>
      <c r="AX93" s="11" t="s">
        <v>80</v>
      </c>
      <c r="AY93" s="218" t="s">
        <v>133</v>
      </c>
    </row>
    <row r="94" spans="2:63" s="10" customFormat="1" ht="29.85" customHeight="1">
      <c r="B94" s="187"/>
      <c r="D94" s="188" t="s">
        <v>71</v>
      </c>
      <c r="E94" s="198" t="s">
        <v>165</v>
      </c>
      <c r="F94" s="198" t="s">
        <v>166</v>
      </c>
      <c r="I94" s="190"/>
      <c r="J94" s="199">
        <f>BK94</f>
        <v>0</v>
      </c>
      <c r="L94" s="187"/>
      <c r="M94" s="192"/>
      <c r="N94" s="193"/>
      <c r="O94" s="193"/>
      <c r="P94" s="194">
        <f>SUM(P95:P98)</f>
        <v>0</v>
      </c>
      <c r="Q94" s="193"/>
      <c r="R94" s="194">
        <f>SUM(R95:R98)</f>
        <v>0</v>
      </c>
      <c r="S94" s="193"/>
      <c r="T94" s="195">
        <f>SUM(T95:T98)</f>
        <v>0</v>
      </c>
      <c r="AR94" s="188" t="s">
        <v>151</v>
      </c>
      <c r="AT94" s="196" t="s">
        <v>71</v>
      </c>
      <c r="AU94" s="196" t="s">
        <v>80</v>
      </c>
      <c r="AY94" s="188" t="s">
        <v>133</v>
      </c>
      <c r="BK94" s="197">
        <f>SUM(BK95:BK98)</f>
        <v>0</v>
      </c>
    </row>
    <row r="95" spans="2:65" s="1" customFormat="1" ht="16.5" customHeight="1">
      <c r="B95" s="200"/>
      <c r="C95" s="201" t="s">
        <v>151</v>
      </c>
      <c r="D95" s="201" t="s">
        <v>136</v>
      </c>
      <c r="E95" s="202" t="s">
        <v>167</v>
      </c>
      <c r="F95" s="203" t="s">
        <v>168</v>
      </c>
      <c r="G95" s="204" t="s">
        <v>139</v>
      </c>
      <c r="H95" s="205">
        <v>1</v>
      </c>
      <c r="I95" s="206"/>
      <c r="J95" s="207">
        <f>ROUND(I95*H95,2)</f>
        <v>0</v>
      </c>
      <c r="K95" s="203" t="s">
        <v>5</v>
      </c>
      <c r="L95" s="46"/>
      <c r="M95" s="208" t="s">
        <v>5</v>
      </c>
      <c r="N95" s="209" t="s">
        <v>43</v>
      </c>
      <c r="O95" s="47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140</v>
      </c>
      <c r="AT95" s="24" t="s">
        <v>136</v>
      </c>
      <c r="AU95" s="24" t="s">
        <v>82</v>
      </c>
      <c r="AY95" s="24" t="s">
        <v>133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80</v>
      </c>
      <c r="BK95" s="212">
        <f>ROUND(I95*H95,2)</f>
        <v>0</v>
      </c>
      <c r="BL95" s="24" t="s">
        <v>140</v>
      </c>
      <c r="BM95" s="24" t="s">
        <v>169</v>
      </c>
    </row>
    <row r="96" spans="2:47" s="1" customFormat="1" ht="13.5">
      <c r="B96" s="46"/>
      <c r="D96" s="213" t="s">
        <v>155</v>
      </c>
      <c r="F96" s="214" t="s">
        <v>170</v>
      </c>
      <c r="I96" s="215"/>
      <c r="L96" s="46"/>
      <c r="M96" s="216"/>
      <c r="N96" s="47"/>
      <c r="O96" s="47"/>
      <c r="P96" s="47"/>
      <c r="Q96" s="47"/>
      <c r="R96" s="47"/>
      <c r="S96" s="47"/>
      <c r="T96" s="85"/>
      <c r="AT96" s="24" t="s">
        <v>155</v>
      </c>
      <c r="AU96" s="24" t="s">
        <v>82</v>
      </c>
    </row>
    <row r="97" spans="2:65" s="1" customFormat="1" ht="16.5" customHeight="1">
      <c r="B97" s="200"/>
      <c r="C97" s="201" t="s">
        <v>171</v>
      </c>
      <c r="D97" s="201" t="s">
        <v>136</v>
      </c>
      <c r="E97" s="202" t="s">
        <v>172</v>
      </c>
      <c r="F97" s="203" t="s">
        <v>173</v>
      </c>
      <c r="G97" s="204" t="s">
        <v>139</v>
      </c>
      <c r="H97" s="205">
        <v>1</v>
      </c>
      <c r="I97" s="206"/>
      <c r="J97" s="207">
        <f>ROUND(I97*H97,2)</f>
        <v>0</v>
      </c>
      <c r="K97" s="203" t="s">
        <v>5</v>
      </c>
      <c r="L97" s="46"/>
      <c r="M97" s="208" t="s">
        <v>5</v>
      </c>
      <c r="N97" s="209" t="s">
        <v>43</v>
      </c>
      <c r="O97" s="47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24" t="s">
        <v>140</v>
      </c>
      <c r="AT97" s="24" t="s">
        <v>136</v>
      </c>
      <c r="AU97" s="24" t="s">
        <v>82</v>
      </c>
      <c r="AY97" s="24" t="s">
        <v>133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80</v>
      </c>
      <c r="BK97" s="212">
        <f>ROUND(I97*H97,2)</f>
        <v>0</v>
      </c>
      <c r="BL97" s="24" t="s">
        <v>140</v>
      </c>
      <c r="BM97" s="24" t="s">
        <v>174</v>
      </c>
    </row>
    <row r="98" spans="2:47" s="1" customFormat="1" ht="13.5">
      <c r="B98" s="46"/>
      <c r="D98" s="213" t="s">
        <v>155</v>
      </c>
      <c r="F98" s="214" t="s">
        <v>175</v>
      </c>
      <c r="I98" s="215"/>
      <c r="L98" s="46"/>
      <c r="M98" s="216"/>
      <c r="N98" s="47"/>
      <c r="O98" s="47"/>
      <c r="P98" s="47"/>
      <c r="Q98" s="47"/>
      <c r="R98" s="47"/>
      <c r="S98" s="47"/>
      <c r="T98" s="85"/>
      <c r="AT98" s="24" t="s">
        <v>155</v>
      </c>
      <c r="AU98" s="24" t="s">
        <v>82</v>
      </c>
    </row>
    <row r="99" spans="2:63" s="10" customFormat="1" ht="29.85" customHeight="1">
      <c r="B99" s="187"/>
      <c r="D99" s="188" t="s">
        <v>71</v>
      </c>
      <c r="E99" s="198" t="s">
        <v>176</v>
      </c>
      <c r="F99" s="198" t="s">
        <v>177</v>
      </c>
      <c r="I99" s="190"/>
      <c r="J99" s="199">
        <f>BK99</f>
        <v>0</v>
      </c>
      <c r="L99" s="187"/>
      <c r="M99" s="192"/>
      <c r="N99" s="193"/>
      <c r="O99" s="193"/>
      <c r="P99" s="194">
        <f>P100</f>
        <v>0</v>
      </c>
      <c r="Q99" s="193"/>
      <c r="R99" s="194">
        <f>R100</f>
        <v>0</v>
      </c>
      <c r="S99" s="193"/>
      <c r="T99" s="195">
        <f>T100</f>
        <v>0</v>
      </c>
      <c r="AR99" s="188" t="s">
        <v>151</v>
      </c>
      <c r="AT99" s="196" t="s">
        <v>71</v>
      </c>
      <c r="AU99" s="196" t="s">
        <v>80</v>
      </c>
      <c r="AY99" s="188" t="s">
        <v>133</v>
      </c>
      <c r="BK99" s="197">
        <f>BK100</f>
        <v>0</v>
      </c>
    </row>
    <row r="100" spans="2:65" s="1" customFormat="1" ht="16.5" customHeight="1">
      <c r="B100" s="200"/>
      <c r="C100" s="201" t="s">
        <v>178</v>
      </c>
      <c r="D100" s="201" t="s">
        <v>136</v>
      </c>
      <c r="E100" s="202" t="s">
        <v>179</v>
      </c>
      <c r="F100" s="203" t="s">
        <v>180</v>
      </c>
      <c r="G100" s="204" t="s">
        <v>139</v>
      </c>
      <c r="H100" s="205">
        <v>1</v>
      </c>
      <c r="I100" s="206"/>
      <c r="J100" s="207">
        <f>ROUND(I100*H100,2)</f>
        <v>0</v>
      </c>
      <c r="K100" s="203" t="s">
        <v>5</v>
      </c>
      <c r="L100" s="46"/>
      <c r="M100" s="208" t="s">
        <v>5</v>
      </c>
      <c r="N100" s="209" t="s">
        <v>43</v>
      </c>
      <c r="O100" s="47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140</v>
      </c>
      <c r="AT100" s="24" t="s">
        <v>136</v>
      </c>
      <c r="AU100" s="24" t="s">
        <v>82</v>
      </c>
      <c r="AY100" s="24" t="s">
        <v>133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80</v>
      </c>
      <c r="BK100" s="212">
        <f>ROUND(I100*H100,2)</f>
        <v>0</v>
      </c>
      <c r="BL100" s="24" t="s">
        <v>140</v>
      </c>
      <c r="BM100" s="24" t="s">
        <v>181</v>
      </c>
    </row>
    <row r="101" spans="2:63" s="10" customFormat="1" ht="29.85" customHeight="1">
      <c r="B101" s="187"/>
      <c r="D101" s="188" t="s">
        <v>71</v>
      </c>
      <c r="E101" s="198" t="s">
        <v>182</v>
      </c>
      <c r="F101" s="198" t="s">
        <v>183</v>
      </c>
      <c r="I101" s="190"/>
      <c r="J101" s="199">
        <f>BK101</f>
        <v>0</v>
      </c>
      <c r="L101" s="187"/>
      <c r="M101" s="192"/>
      <c r="N101" s="193"/>
      <c r="O101" s="193"/>
      <c r="P101" s="194">
        <f>SUM(P102:P105)</f>
        <v>0</v>
      </c>
      <c r="Q101" s="193"/>
      <c r="R101" s="194">
        <f>SUM(R102:R105)</f>
        <v>0</v>
      </c>
      <c r="S101" s="193"/>
      <c r="T101" s="195">
        <f>SUM(T102:T105)</f>
        <v>0</v>
      </c>
      <c r="AR101" s="188" t="s">
        <v>151</v>
      </c>
      <c r="AT101" s="196" t="s">
        <v>71</v>
      </c>
      <c r="AU101" s="196" t="s">
        <v>80</v>
      </c>
      <c r="AY101" s="188" t="s">
        <v>133</v>
      </c>
      <c r="BK101" s="197">
        <f>SUM(BK102:BK105)</f>
        <v>0</v>
      </c>
    </row>
    <row r="102" spans="2:65" s="1" customFormat="1" ht="16.5" customHeight="1">
      <c r="B102" s="200"/>
      <c r="C102" s="201" t="s">
        <v>184</v>
      </c>
      <c r="D102" s="201" t="s">
        <v>136</v>
      </c>
      <c r="E102" s="202" t="s">
        <v>185</v>
      </c>
      <c r="F102" s="203" t="s">
        <v>186</v>
      </c>
      <c r="G102" s="204" t="s">
        <v>139</v>
      </c>
      <c r="H102" s="205">
        <v>1</v>
      </c>
      <c r="I102" s="206"/>
      <c r="J102" s="207">
        <f>ROUND(I102*H102,2)</f>
        <v>0</v>
      </c>
      <c r="K102" s="203" t="s">
        <v>5</v>
      </c>
      <c r="L102" s="46"/>
      <c r="M102" s="208" t="s">
        <v>5</v>
      </c>
      <c r="N102" s="209" t="s">
        <v>43</v>
      </c>
      <c r="O102" s="47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4" t="s">
        <v>140</v>
      </c>
      <c r="AT102" s="24" t="s">
        <v>136</v>
      </c>
      <c r="AU102" s="24" t="s">
        <v>82</v>
      </c>
      <c r="AY102" s="24" t="s">
        <v>133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80</v>
      </c>
      <c r="BK102" s="212">
        <f>ROUND(I102*H102,2)</f>
        <v>0</v>
      </c>
      <c r="BL102" s="24" t="s">
        <v>140</v>
      </c>
      <c r="BM102" s="24" t="s">
        <v>187</v>
      </c>
    </row>
    <row r="103" spans="2:47" s="1" customFormat="1" ht="13.5">
      <c r="B103" s="46"/>
      <c r="D103" s="213" t="s">
        <v>155</v>
      </c>
      <c r="F103" s="214" t="s">
        <v>188</v>
      </c>
      <c r="I103" s="215"/>
      <c r="L103" s="46"/>
      <c r="M103" s="216"/>
      <c r="N103" s="47"/>
      <c r="O103" s="47"/>
      <c r="P103" s="47"/>
      <c r="Q103" s="47"/>
      <c r="R103" s="47"/>
      <c r="S103" s="47"/>
      <c r="T103" s="85"/>
      <c r="AT103" s="24" t="s">
        <v>155</v>
      </c>
      <c r="AU103" s="24" t="s">
        <v>82</v>
      </c>
    </row>
    <row r="104" spans="2:65" s="1" customFormat="1" ht="25.5" customHeight="1">
      <c r="B104" s="200"/>
      <c r="C104" s="201" t="s">
        <v>189</v>
      </c>
      <c r="D104" s="201" t="s">
        <v>136</v>
      </c>
      <c r="E104" s="202" t="s">
        <v>190</v>
      </c>
      <c r="F104" s="203" t="s">
        <v>191</v>
      </c>
      <c r="G104" s="204" t="s">
        <v>139</v>
      </c>
      <c r="H104" s="205">
        <v>1</v>
      </c>
      <c r="I104" s="206"/>
      <c r="J104" s="207">
        <f>ROUND(I104*H104,2)</f>
        <v>0</v>
      </c>
      <c r="K104" s="203" t="s">
        <v>5</v>
      </c>
      <c r="L104" s="46"/>
      <c r="M104" s="208" t="s">
        <v>5</v>
      </c>
      <c r="N104" s="209" t="s">
        <v>43</v>
      </c>
      <c r="O104" s="47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140</v>
      </c>
      <c r="AT104" s="24" t="s">
        <v>136</v>
      </c>
      <c r="AU104" s="24" t="s">
        <v>82</v>
      </c>
      <c r="AY104" s="24" t="s">
        <v>133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80</v>
      </c>
      <c r="BK104" s="212">
        <f>ROUND(I104*H104,2)</f>
        <v>0</v>
      </c>
      <c r="BL104" s="24" t="s">
        <v>140</v>
      </c>
      <c r="BM104" s="24" t="s">
        <v>192</v>
      </c>
    </row>
    <row r="105" spans="2:65" s="1" customFormat="1" ht="16.5" customHeight="1">
      <c r="B105" s="200"/>
      <c r="C105" s="201" t="s">
        <v>193</v>
      </c>
      <c r="D105" s="201" t="s">
        <v>136</v>
      </c>
      <c r="E105" s="202" t="s">
        <v>194</v>
      </c>
      <c r="F105" s="203" t="s">
        <v>195</v>
      </c>
      <c r="G105" s="204" t="s">
        <v>139</v>
      </c>
      <c r="H105" s="205">
        <v>1</v>
      </c>
      <c r="I105" s="206"/>
      <c r="J105" s="207">
        <f>ROUND(I105*H105,2)</f>
        <v>0</v>
      </c>
      <c r="K105" s="203" t="s">
        <v>5</v>
      </c>
      <c r="L105" s="46"/>
      <c r="M105" s="208" t="s">
        <v>5</v>
      </c>
      <c r="N105" s="225" t="s">
        <v>43</v>
      </c>
      <c r="O105" s="226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4" t="s">
        <v>140</v>
      </c>
      <c r="AT105" s="24" t="s">
        <v>136</v>
      </c>
      <c r="AU105" s="24" t="s">
        <v>82</v>
      </c>
      <c r="AY105" s="24" t="s">
        <v>133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4" t="s">
        <v>80</v>
      </c>
      <c r="BK105" s="212">
        <f>ROUND(I105*H105,2)</f>
        <v>0</v>
      </c>
      <c r="BL105" s="24" t="s">
        <v>140</v>
      </c>
      <c r="BM105" s="24" t="s">
        <v>196</v>
      </c>
    </row>
    <row r="106" spans="2:12" s="1" customFormat="1" ht="6.95" customHeight="1">
      <c r="B106" s="67"/>
      <c r="C106" s="68"/>
      <c r="D106" s="68"/>
      <c r="E106" s="68"/>
      <c r="F106" s="68"/>
      <c r="G106" s="68"/>
      <c r="H106" s="68"/>
      <c r="I106" s="152"/>
      <c r="J106" s="68"/>
      <c r="K106" s="68"/>
      <c r="L106" s="46"/>
    </row>
  </sheetData>
  <autoFilter ref="C81:K105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2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98</v>
      </c>
      <c r="G1" s="125" t="s">
        <v>99</v>
      </c>
      <c r="H1" s="125"/>
      <c r="I1" s="126"/>
      <c r="J1" s="125" t="s">
        <v>100</v>
      </c>
      <c r="K1" s="124" t="s">
        <v>101</v>
      </c>
      <c r="L1" s="125" t="s">
        <v>102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Revitalizace ZŠ Zárubova - oprava střešního pláště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197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6.9.2017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42.75" customHeight="1">
      <c r="B24" s="134"/>
      <c r="C24" s="135"/>
      <c r="D24" s="135"/>
      <c r="E24" s="44" t="s">
        <v>37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38</v>
      </c>
      <c r="E27" s="47"/>
      <c r="F27" s="47"/>
      <c r="G27" s="47"/>
      <c r="H27" s="47"/>
      <c r="I27" s="130"/>
      <c r="J27" s="141">
        <f>ROUND(J93,2)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3">
        <f>ROUND(SUM(BE93:BE327),2)</f>
        <v>0</v>
      </c>
      <c r="G30" s="47"/>
      <c r="H30" s="47"/>
      <c r="I30" s="144">
        <v>0.21</v>
      </c>
      <c r="J30" s="143">
        <f>ROUND(ROUND((SUM(BE93:BE327)),2)*I30,2)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3">
        <f>ROUND(SUM(BF93:BF327),2)</f>
        <v>0</v>
      </c>
      <c r="G31" s="47"/>
      <c r="H31" s="47"/>
      <c r="I31" s="144">
        <v>0.15</v>
      </c>
      <c r="J31" s="143">
        <f>ROUND(ROUND((SUM(BF93:BF327)),2)*I31,2)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3">
        <f>ROUND(SUM(BG93:BG327),2)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3">
        <f>ROUND(SUM(BH93:BH327),2)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3">
        <f>ROUND(SUM(BI93:BI327),2)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48</v>
      </c>
      <c r="E36" s="88"/>
      <c r="F36" s="88"/>
      <c r="G36" s="147" t="s">
        <v>49</v>
      </c>
      <c r="H36" s="148" t="s">
        <v>50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Revitalizace ZŠ Zárubova - oprava střešního pláště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01 - Pavilon 1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Zárubova č.p.977,č.o.17,142 00 Praha 4 Kamýk</v>
      </c>
      <c r="G49" s="47"/>
      <c r="H49" s="47"/>
      <c r="I49" s="132" t="s">
        <v>25</v>
      </c>
      <c r="J49" s="133" t="str">
        <f>IF(J12="","",J12)</f>
        <v>6.9.2017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MČ Praha 12, Písková 830/25, Praha 4, 143 00 </v>
      </c>
      <c r="G51" s="47"/>
      <c r="H51" s="47"/>
      <c r="I51" s="132" t="s">
        <v>33</v>
      </c>
      <c r="J51" s="44" t="str">
        <f>E21</f>
        <v>Ing.arch. Jan Mudra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107</v>
      </c>
      <c r="D54" s="145"/>
      <c r="E54" s="145"/>
      <c r="F54" s="145"/>
      <c r="G54" s="145"/>
      <c r="H54" s="145"/>
      <c r="I54" s="157"/>
      <c r="J54" s="158" t="s">
        <v>108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109</v>
      </c>
      <c r="D56" s="47"/>
      <c r="E56" s="47"/>
      <c r="F56" s="47"/>
      <c r="G56" s="47"/>
      <c r="H56" s="47"/>
      <c r="I56" s="130"/>
      <c r="J56" s="141">
        <f>J93</f>
        <v>0</v>
      </c>
      <c r="K56" s="51"/>
      <c r="AU56" s="24" t="s">
        <v>110</v>
      </c>
    </row>
    <row r="57" spans="2:11" s="7" customFormat="1" ht="24.95" customHeight="1">
      <c r="B57" s="161"/>
      <c r="C57" s="162"/>
      <c r="D57" s="163" t="s">
        <v>198</v>
      </c>
      <c r="E57" s="164"/>
      <c r="F57" s="164"/>
      <c r="G57" s="164"/>
      <c r="H57" s="164"/>
      <c r="I57" s="165"/>
      <c r="J57" s="166">
        <f>J94</f>
        <v>0</v>
      </c>
      <c r="K57" s="167"/>
    </row>
    <row r="58" spans="2:11" s="8" customFormat="1" ht="19.9" customHeight="1">
      <c r="B58" s="168"/>
      <c r="C58" s="169"/>
      <c r="D58" s="170" t="s">
        <v>199</v>
      </c>
      <c r="E58" s="171"/>
      <c r="F58" s="171"/>
      <c r="G58" s="171"/>
      <c r="H58" s="171"/>
      <c r="I58" s="172"/>
      <c r="J58" s="173">
        <f>J95</f>
        <v>0</v>
      </c>
      <c r="K58" s="174"/>
    </row>
    <row r="59" spans="2:11" s="8" customFormat="1" ht="19.9" customHeight="1">
      <c r="B59" s="168"/>
      <c r="C59" s="169"/>
      <c r="D59" s="170" t="s">
        <v>200</v>
      </c>
      <c r="E59" s="171"/>
      <c r="F59" s="171"/>
      <c r="G59" s="171"/>
      <c r="H59" s="171"/>
      <c r="I59" s="172"/>
      <c r="J59" s="173">
        <f>J106</f>
        <v>0</v>
      </c>
      <c r="K59" s="174"/>
    </row>
    <row r="60" spans="2:11" s="8" customFormat="1" ht="19.9" customHeight="1">
      <c r="B60" s="168"/>
      <c r="C60" s="169"/>
      <c r="D60" s="170" t="s">
        <v>201</v>
      </c>
      <c r="E60" s="171"/>
      <c r="F60" s="171"/>
      <c r="G60" s="171"/>
      <c r="H60" s="171"/>
      <c r="I60" s="172"/>
      <c r="J60" s="173">
        <f>J174</f>
        <v>0</v>
      </c>
      <c r="K60" s="174"/>
    </row>
    <row r="61" spans="2:11" s="8" customFormat="1" ht="19.9" customHeight="1">
      <c r="B61" s="168"/>
      <c r="C61" s="169"/>
      <c r="D61" s="170" t="s">
        <v>202</v>
      </c>
      <c r="E61" s="171"/>
      <c r="F61" s="171"/>
      <c r="G61" s="171"/>
      <c r="H61" s="171"/>
      <c r="I61" s="172"/>
      <c r="J61" s="173">
        <f>J184</f>
        <v>0</v>
      </c>
      <c r="K61" s="174"/>
    </row>
    <row r="62" spans="2:11" s="8" customFormat="1" ht="19.9" customHeight="1">
      <c r="B62" s="168"/>
      <c r="C62" s="169"/>
      <c r="D62" s="170" t="s">
        <v>203</v>
      </c>
      <c r="E62" s="171"/>
      <c r="F62" s="171"/>
      <c r="G62" s="171"/>
      <c r="H62" s="171"/>
      <c r="I62" s="172"/>
      <c r="J62" s="173">
        <f>J200</f>
        <v>0</v>
      </c>
      <c r="K62" s="174"/>
    </row>
    <row r="63" spans="2:11" s="7" customFormat="1" ht="24.95" customHeight="1">
      <c r="B63" s="161"/>
      <c r="C63" s="162"/>
      <c r="D63" s="163" t="s">
        <v>204</v>
      </c>
      <c r="E63" s="164"/>
      <c r="F63" s="164"/>
      <c r="G63" s="164"/>
      <c r="H63" s="164"/>
      <c r="I63" s="165"/>
      <c r="J63" s="166">
        <f>J202</f>
        <v>0</v>
      </c>
      <c r="K63" s="167"/>
    </row>
    <row r="64" spans="2:11" s="8" customFormat="1" ht="19.9" customHeight="1">
      <c r="B64" s="168"/>
      <c r="C64" s="169"/>
      <c r="D64" s="170" t="s">
        <v>205</v>
      </c>
      <c r="E64" s="171"/>
      <c r="F64" s="171"/>
      <c r="G64" s="171"/>
      <c r="H64" s="171"/>
      <c r="I64" s="172"/>
      <c r="J64" s="173">
        <f>J203</f>
        <v>0</v>
      </c>
      <c r="K64" s="174"/>
    </row>
    <row r="65" spans="2:11" s="8" customFormat="1" ht="19.9" customHeight="1">
      <c r="B65" s="168"/>
      <c r="C65" s="169"/>
      <c r="D65" s="170" t="s">
        <v>206</v>
      </c>
      <c r="E65" s="171"/>
      <c r="F65" s="171"/>
      <c r="G65" s="171"/>
      <c r="H65" s="171"/>
      <c r="I65" s="172"/>
      <c r="J65" s="173">
        <f>J210</f>
        <v>0</v>
      </c>
      <c r="K65" s="174"/>
    </row>
    <row r="66" spans="2:11" s="8" customFormat="1" ht="19.9" customHeight="1">
      <c r="B66" s="168"/>
      <c r="C66" s="169"/>
      <c r="D66" s="170" t="s">
        <v>207</v>
      </c>
      <c r="E66" s="171"/>
      <c r="F66" s="171"/>
      <c r="G66" s="171"/>
      <c r="H66" s="171"/>
      <c r="I66" s="172"/>
      <c r="J66" s="173">
        <f>J223</f>
        <v>0</v>
      </c>
      <c r="K66" s="174"/>
    </row>
    <row r="67" spans="2:11" s="8" customFormat="1" ht="19.9" customHeight="1">
      <c r="B67" s="168"/>
      <c r="C67" s="169"/>
      <c r="D67" s="170" t="s">
        <v>208</v>
      </c>
      <c r="E67" s="171"/>
      <c r="F67" s="171"/>
      <c r="G67" s="171"/>
      <c r="H67" s="171"/>
      <c r="I67" s="172"/>
      <c r="J67" s="173">
        <f>J252</f>
        <v>0</v>
      </c>
      <c r="K67" s="174"/>
    </row>
    <row r="68" spans="2:11" s="8" customFormat="1" ht="19.9" customHeight="1">
      <c r="B68" s="168"/>
      <c r="C68" s="169"/>
      <c r="D68" s="170" t="s">
        <v>209</v>
      </c>
      <c r="E68" s="171"/>
      <c r="F68" s="171"/>
      <c r="G68" s="171"/>
      <c r="H68" s="171"/>
      <c r="I68" s="172"/>
      <c r="J68" s="173">
        <f>J283</f>
        <v>0</v>
      </c>
      <c r="K68" s="174"/>
    </row>
    <row r="69" spans="2:11" s="8" customFormat="1" ht="19.9" customHeight="1">
      <c r="B69" s="168"/>
      <c r="C69" s="169"/>
      <c r="D69" s="170" t="s">
        <v>210</v>
      </c>
      <c r="E69" s="171"/>
      <c r="F69" s="171"/>
      <c r="G69" s="171"/>
      <c r="H69" s="171"/>
      <c r="I69" s="172"/>
      <c r="J69" s="173">
        <f>J287</f>
        <v>0</v>
      </c>
      <c r="K69" s="174"/>
    </row>
    <row r="70" spans="2:11" s="8" customFormat="1" ht="19.9" customHeight="1">
      <c r="B70" s="168"/>
      <c r="C70" s="169"/>
      <c r="D70" s="170" t="s">
        <v>211</v>
      </c>
      <c r="E70" s="171"/>
      <c r="F70" s="171"/>
      <c r="G70" s="171"/>
      <c r="H70" s="171"/>
      <c r="I70" s="172"/>
      <c r="J70" s="173">
        <f>J292</f>
        <v>0</v>
      </c>
      <c r="K70" s="174"/>
    </row>
    <row r="71" spans="2:11" s="8" customFormat="1" ht="19.9" customHeight="1">
      <c r="B71" s="168"/>
      <c r="C71" s="169"/>
      <c r="D71" s="170" t="s">
        <v>212</v>
      </c>
      <c r="E71" s="171"/>
      <c r="F71" s="171"/>
      <c r="G71" s="171"/>
      <c r="H71" s="171"/>
      <c r="I71" s="172"/>
      <c r="J71" s="173">
        <f>J305</f>
        <v>0</v>
      </c>
      <c r="K71" s="174"/>
    </row>
    <row r="72" spans="2:11" s="7" customFormat="1" ht="24.95" customHeight="1">
      <c r="B72" s="161"/>
      <c r="C72" s="162"/>
      <c r="D72" s="163" t="s">
        <v>213</v>
      </c>
      <c r="E72" s="164"/>
      <c r="F72" s="164"/>
      <c r="G72" s="164"/>
      <c r="H72" s="164"/>
      <c r="I72" s="165"/>
      <c r="J72" s="166">
        <f>J322</f>
        <v>0</v>
      </c>
      <c r="K72" s="167"/>
    </row>
    <row r="73" spans="2:11" s="8" customFormat="1" ht="19.9" customHeight="1">
      <c r="B73" s="168"/>
      <c r="C73" s="169"/>
      <c r="D73" s="170" t="s">
        <v>214</v>
      </c>
      <c r="E73" s="171"/>
      <c r="F73" s="171"/>
      <c r="G73" s="171"/>
      <c r="H73" s="171"/>
      <c r="I73" s="172"/>
      <c r="J73" s="173">
        <f>J323</f>
        <v>0</v>
      </c>
      <c r="K73" s="174"/>
    </row>
    <row r="74" spans="2:11" s="1" customFormat="1" ht="21.8" customHeight="1">
      <c r="B74" s="46"/>
      <c r="C74" s="47"/>
      <c r="D74" s="47"/>
      <c r="E74" s="47"/>
      <c r="F74" s="47"/>
      <c r="G74" s="47"/>
      <c r="H74" s="47"/>
      <c r="I74" s="130"/>
      <c r="J74" s="47"/>
      <c r="K74" s="51"/>
    </row>
    <row r="75" spans="2:11" s="1" customFormat="1" ht="6.95" customHeight="1">
      <c r="B75" s="67"/>
      <c r="C75" s="68"/>
      <c r="D75" s="68"/>
      <c r="E75" s="68"/>
      <c r="F75" s="68"/>
      <c r="G75" s="68"/>
      <c r="H75" s="68"/>
      <c r="I75" s="152"/>
      <c r="J75" s="68"/>
      <c r="K75" s="69"/>
    </row>
    <row r="79" spans="2:12" s="1" customFormat="1" ht="6.95" customHeight="1">
      <c r="B79" s="70"/>
      <c r="C79" s="71"/>
      <c r="D79" s="71"/>
      <c r="E79" s="71"/>
      <c r="F79" s="71"/>
      <c r="G79" s="71"/>
      <c r="H79" s="71"/>
      <c r="I79" s="153"/>
      <c r="J79" s="71"/>
      <c r="K79" s="71"/>
      <c r="L79" s="46"/>
    </row>
    <row r="80" spans="2:12" s="1" customFormat="1" ht="36.95" customHeight="1">
      <c r="B80" s="46"/>
      <c r="C80" s="72" t="s">
        <v>117</v>
      </c>
      <c r="L80" s="46"/>
    </row>
    <row r="81" spans="2:12" s="1" customFormat="1" ht="6.95" customHeight="1">
      <c r="B81" s="46"/>
      <c r="L81" s="46"/>
    </row>
    <row r="82" spans="2:12" s="1" customFormat="1" ht="14.4" customHeight="1">
      <c r="B82" s="46"/>
      <c r="C82" s="74" t="s">
        <v>19</v>
      </c>
      <c r="L82" s="46"/>
    </row>
    <row r="83" spans="2:12" s="1" customFormat="1" ht="16.5" customHeight="1">
      <c r="B83" s="46"/>
      <c r="E83" s="175" t="str">
        <f>E7</f>
        <v>Revitalizace ZŠ Zárubova - oprava střešního pláště</v>
      </c>
      <c r="F83" s="74"/>
      <c r="G83" s="74"/>
      <c r="H83" s="74"/>
      <c r="L83" s="46"/>
    </row>
    <row r="84" spans="2:12" s="1" customFormat="1" ht="14.4" customHeight="1">
      <c r="B84" s="46"/>
      <c r="C84" s="74" t="s">
        <v>104</v>
      </c>
      <c r="L84" s="46"/>
    </row>
    <row r="85" spans="2:12" s="1" customFormat="1" ht="17.25" customHeight="1">
      <c r="B85" s="46"/>
      <c r="E85" s="77" t="str">
        <f>E9</f>
        <v>01 - Pavilon 1</v>
      </c>
      <c r="F85" s="1"/>
      <c r="G85" s="1"/>
      <c r="H85" s="1"/>
      <c r="L85" s="46"/>
    </row>
    <row r="86" spans="2:12" s="1" customFormat="1" ht="6.95" customHeight="1">
      <c r="B86" s="46"/>
      <c r="L86" s="46"/>
    </row>
    <row r="87" spans="2:12" s="1" customFormat="1" ht="18" customHeight="1">
      <c r="B87" s="46"/>
      <c r="C87" s="74" t="s">
        <v>23</v>
      </c>
      <c r="F87" s="176" t="str">
        <f>F12</f>
        <v xml:space="preserve"> Zárubova č.p.977,č.o.17,142 00 Praha 4 Kamýk</v>
      </c>
      <c r="I87" s="177" t="s">
        <v>25</v>
      </c>
      <c r="J87" s="79" t="str">
        <f>IF(J12="","",J12)</f>
        <v>6.9.2017</v>
      </c>
      <c r="L87" s="46"/>
    </row>
    <row r="88" spans="2:12" s="1" customFormat="1" ht="6.95" customHeight="1">
      <c r="B88" s="46"/>
      <c r="L88" s="46"/>
    </row>
    <row r="89" spans="2:12" s="1" customFormat="1" ht="13.5">
      <c r="B89" s="46"/>
      <c r="C89" s="74" t="s">
        <v>27</v>
      </c>
      <c r="F89" s="176" t="str">
        <f>E15</f>
        <v xml:space="preserve">MČ Praha 12, Písková 830/25, Praha 4, 143 00 </v>
      </c>
      <c r="I89" s="177" t="s">
        <v>33</v>
      </c>
      <c r="J89" s="176" t="str">
        <f>E21</f>
        <v>Ing.arch. Jan Mudra</v>
      </c>
      <c r="L89" s="46"/>
    </row>
    <row r="90" spans="2:12" s="1" customFormat="1" ht="14.4" customHeight="1">
      <c r="B90" s="46"/>
      <c r="C90" s="74" t="s">
        <v>31</v>
      </c>
      <c r="F90" s="176" t="str">
        <f>IF(E18="","",E18)</f>
        <v/>
      </c>
      <c r="L90" s="46"/>
    </row>
    <row r="91" spans="2:12" s="1" customFormat="1" ht="10.3" customHeight="1">
      <c r="B91" s="46"/>
      <c r="L91" s="46"/>
    </row>
    <row r="92" spans="2:20" s="9" customFormat="1" ht="29.25" customHeight="1">
      <c r="B92" s="178"/>
      <c r="C92" s="179" t="s">
        <v>118</v>
      </c>
      <c r="D92" s="180" t="s">
        <v>57</v>
      </c>
      <c r="E92" s="180" t="s">
        <v>53</v>
      </c>
      <c r="F92" s="180" t="s">
        <v>119</v>
      </c>
      <c r="G92" s="180" t="s">
        <v>120</v>
      </c>
      <c r="H92" s="180" t="s">
        <v>121</v>
      </c>
      <c r="I92" s="181" t="s">
        <v>122</v>
      </c>
      <c r="J92" s="180" t="s">
        <v>108</v>
      </c>
      <c r="K92" s="182" t="s">
        <v>123</v>
      </c>
      <c r="L92" s="178"/>
      <c r="M92" s="92" t="s">
        <v>124</v>
      </c>
      <c r="N92" s="93" t="s">
        <v>42</v>
      </c>
      <c r="O92" s="93" t="s">
        <v>125</v>
      </c>
      <c r="P92" s="93" t="s">
        <v>126</v>
      </c>
      <c r="Q92" s="93" t="s">
        <v>127</v>
      </c>
      <c r="R92" s="93" t="s">
        <v>128</v>
      </c>
      <c r="S92" s="93" t="s">
        <v>129</v>
      </c>
      <c r="T92" s="94" t="s">
        <v>130</v>
      </c>
    </row>
    <row r="93" spans="2:63" s="1" customFormat="1" ht="29.25" customHeight="1">
      <c r="B93" s="46"/>
      <c r="C93" s="96" t="s">
        <v>109</v>
      </c>
      <c r="J93" s="183">
        <f>BK93</f>
        <v>0</v>
      </c>
      <c r="L93" s="46"/>
      <c r="M93" s="95"/>
      <c r="N93" s="82"/>
      <c r="O93" s="82"/>
      <c r="P93" s="184">
        <f>P94+P202+P322</f>
        <v>0</v>
      </c>
      <c r="Q93" s="82"/>
      <c r="R93" s="184">
        <f>R94+R202+R322</f>
        <v>11.88896294</v>
      </c>
      <c r="S93" s="82"/>
      <c r="T93" s="185">
        <f>T94+T202+T322</f>
        <v>91.75746116</v>
      </c>
      <c r="AT93" s="24" t="s">
        <v>71</v>
      </c>
      <c r="AU93" s="24" t="s">
        <v>110</v>
      </c>
      <c r="BK93" s="186">
        <f>BK94+BK202+BK322</f>
        <v>0</v>
      </c>
    </row>
    <row r="94" spans="2:63" s="10" customFormat="1" ht="37.4" customHeight="1">
      <c r="B94" s="187"/>
      <c r="D94" s="188" t="s">
        <v>71</v>
      </c>
      <c r="E94" s="189" t="s">
        <v>215</v>
      </c>
      <c r="F94" s="189" t="s">
        <v>216</v>
      </c>
      <c r="I94" s="190"/>
      <c r="J94" s="191">
        <f>BK94</f>
        <v>0</v>
      </c>
      <c r="L94" s="187"/>
      <c r="M94" s="192"/>
      <c r="N94" s="193"/>
      <c r="O94" s="193"/>
      <c r="P94" s="194">
        <f>P95+P106+P174+P184+P200</f>
        <v>0</v>
      </c>
      <c r="Q94" s="193"/>
      <c r="R94" s="194">
        <f>R95+R106+R174+R184+R200</f>
        <v>8.02356702</v>
      </c>
      <c r="S94" s="193"/>
      <c r="T94" s="195">
        <f>T95+T106+T174+T184+T200</f>
        <v>0</v>
      </c>
      <c r="AR94" s="188" t="s">
        <v>80</v>
      </c>
      <c r="AT94" s="196" t="s">
        <v>71</v>
      </c>
      <c r="AU94" s="196" t="s">
        <v>72</v>
      </c>
      <c r="AY94" s="188" t="s">
        <v>133</v>
      </c>
      <c r="BK94" s="197">
        <f>BK95+BK106+BK174+BK184+BK200</f>
        <v>0</v>
      </c>
    </row>
    <row r="95" spans="2:63" s="10" customFormat="1" ht="19.9" customHeight="1">
      <c r="B95" s="187"/>
      <c r="D95" s="188" t="s">
        <v>71</v>
      </c>
      <c r="E95" s="198" t="s">
        <v>145</v>
      </c>
      <c r="F95" s="198" t="s">
        <v>217</v>
      </c>
      <c r="I95" s="190"/>
      <c r="J95" s="199">
        <f>BK95</f>
        <v>0</v>
      </c>
      <c r="L95" s="187"/>
      <c r="M95" s="192"/>
      <c r="N95" s="193"/>
      <c r="O95" s="193"/>
      <c r="P95" s="194">
        <f>SUM(P96:P105)</f>
        <v>0</v>
      </c>
      <c r="Q95" s="193"/>
      <c r="R95" s="194">
        <f>SUM(R96:R105)</f>
        <v>5.2130241999999996</v>
      </c>
      <c r="S95" s="193"/>
      <c r="T95" s="195">
        <f>SUM(T96:T105)</f>
        <v>0</v>
      </c>
      <c r="AR95" s="188" t="s">
        <v>80</v>
      </c>
      <c r="AT95" s="196" t="s">
        <v>71</v>
      </c>
      <c r="AU95" s="196" t="s">
        <v>80</v>
      </c>
      <c r="AY95" s="188" t="s">
        <v>133</v>
      </c>
      <c r="BK95" s="197">
        <f>SUM(BK96:BK105)</f>
        <v>0</v>
      </c>
    </row>
    <row r="96" spans="2:65" s="1" customFormat="1" ht="25.5" customHeight="1">
      <c r="B96" s="200"/>
      <c r="C96" s="201" t="s">
        <v>218</v>
      </c>
      <c r="D96" s="201" t="s">
        <v>136</v>
      </c>
      <c r="E96" s="202" t="s">
        <v>219</v>
      </c>
      <c r="F96" s="203" t="s">
        <v>220</v>
      </c>
      <c r="G96" s="204" t="s">
        <v>221</v>
      </c>
      <c r="H96" s="205">
        <v>6.969</v>
      </c>
      <c r="I96" s="206"/>
      <c r="J96" s="207">
        <f>ROUND(I96*H96,2)</f>
        <v>0</v>
      </c>
      <c r="K96" s="203" t="s">
        <v>222</v>
      </c>
      <c r="L96" s="46"/>
      <c r="M96" s="208" t="s">
        <v>5</v>
      </c>
      <c r="N96" s="209" t="s">
        <v>43</v>
      </c>
      <c r="O96" s="47"/>
      <c r="P96" s="210">
        <f>O96*H96</f>
        <v>0</v>
      </c>
      <c r="Q96" s="210">
        <v>0.70068</v>
      </c>
      <c r="R96" s="210">
        <f>Q96*H96</f>
        <v>4.88303892</v>
      </c>
      <c r="S96" s="210">
        <v>0</v>
      </c>
      <c r="T96" s="211">
        <f>S96*H96</f>
        <v>0</v>
      </c>
      <c r="AR96" s="24" t="s">
        <v>140</v>
      </c>
      <c r="AT96" s="24" t="s">
        <v>136</v>
      </c>
      <c r="AU96" s="24" t="s">
        <v>82</v>
      </c>
      <c r="AY96" s="24" t="s">
        <v>133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80</v>
      </c>
      <c r="BK96" s="212">
        <f>ROUND(I96*H96,2)</f>
        <v>0</v>
      </c>
      <c r="BL96" s="24" t="s">
        <v>140</v>
      </c>
      <c r="BM96" s="24" t="s">
        <v>223</v>
      </c>
    </row>
    <row r="97" spans="2:51" s="12" customFormat="1" ht="13.5">
      <c r="B97" s="229"/>
      <c r="D97" s="213" t="s">
        <v>163</v>
      </c>
      <c r="E97" s="230" t="s">
        <v>5</v>
      </c>
      <c r="F97" s="231" t="s">
        <v>224</v>
      </c>
      <c r="H97" s="230" t="s">
        <v>5</v>
      </c>
      <c r="I97" s="232"/>
      <c r="L97" s="229"/>
      <c r="M97" s="233"/>
      <c r="N97" s="234"/>
      <c r="O97" s="234"/>
      <c r="P97" s="234"/>
      <c r="Q97" s="234"/>
      <c r="R97" s="234"/>
      <c r="S97" s="234"/>
      <c r="T97" s="235"/>
      <c r="AT97" s="230" t="s">
        <v>163</v>
      </c>
      <c r="AU97" s="230" t="s">
        <v>82</v>
      </c>
      <c r="AV97" s="12" t="s">
        <v>80</v>
      </c>
      <c r="AW97" s="12" t="s">
        <v>35</v>
      </c>
      <c r="AX97" s="12" t="s">
        <v>72</v>
      </c>
      <c r="AY97" s="230" t="s">
        <v>133</v>
      </c>
    </row>
    <row r="98" spans="2:51" s="11" customFormat="1" ht="13.5">
      <c r="B98" s="217"/>
      <c r="D98" s="213" t="s">
        <v>163</v>
      </c>
      <c r="E98" s="218" t="s">
        <v>5</v>
      </c>
      <c r="F98" s="219" t="s">
        <v>225</v>
      </c>
      <c r="H98" s="220">
        <v>6.969</v>
      </c>
      <c r="I98" s="221"/>
      <c r="L98" s="217"/>
      <c r="M98" s="222"/>
      <c r="N98" s="223"/>
      <c r="O98" s="223"/>
      <c r="P98" s="223"/>
      <c r="Q98" s="223"/>
      <c r="R98" s="223"/>
      <c r="S98" s="223"/>
      <c r="T98" s="224"/>
      <c r="AT98" s="218" t="s">
        <v>163</v>
      </c>
      <c r="AU98" s="218" t="s">
        <v>82</v>
      </c>
      <c r="AV98" s="11" t="s">
        <v>82</v>
      </c>
      <c r="AW98" s="11" t="s">
        <v>35</v>
      </c>
      <c r="AX98" s="11" t="s">
        <v>72</v>
      </c>
      <c r="AY98" s="218" t="s">
        <v>133</v>
      </c>
    </row>
    <row r="99" spans="2:51" s="13" customFormat="1" ht="13.5">
      <c r="B99" s="236"/>
      <c r="D99" s="213" t="s">
        <v>163</v>
      </c>
      <c r="E99" s="237" t="s">
        <v>5</v>
      </c>
      <c r="F99" s="238" t="s">
        <v>226</v>
      </c>
      <c r="H99" s="239">
        <v>6.969</v>
      </c>
      <c r="I99" s="240"/>
      <c r="L99" s="236"/>
      <c r="M99" s="241"/>
      <c r="N99" s="242"/>
      <c r="O99" s="242"/>
      <c r="P99" s="242"/>
      <c r="Q99" s="242"/>
      <c r="R99" s="242"/>
      <c r="S99" s="242"/>
      <c r="T99" s="243"/>
      <c r="AT99" s="237" t="s">
        <v>163</v>
      </c>
      <c r="AU99" s="237" t="s">
        <v>82</v>
      </c>
      <c r="AV99" s="13" t="s">
        <v>140</v>
      </c>
      <c r="AW99" s="13" t="s">
        <v>35</v>
      </c>
      <c r="AX99" s="13" t="s">
        <v>80</v>
      </c>
      <c r="AY99" s="237" t="s">
        <v>133</v>
      </c>
    </row>
    <row r="100" spans="2:65" s="1" customFormat="1" ht="25.5" customHeight="1">
      <c r="B100" s="200"/>
      <c r="C100" s="201" t="s">
        <v>80</v>
      </c>
      <c r="D100" s="201" t="s">
        <v>136</v>
      </c>
      <c r="E100" s="202" t="s">
        <v>227</v>
      </c>
      <c r="F100" s="203" t="s">
        <v>228</v>
      </c>
      <c r="G100" s="204" t="s">
        <v>229</v>
      </c>
      <c r="H100" s="205">
        <v>4.544</v>
      </c>
      <c r="I100" s="206"/>
      <c r="J100" s="207">
        <f>ROUND(I100*H100,2)</f>
        <v>0</v>
      </c>
      <c r="K100" s="203" t="s">
        <v>5</v>
      </c>
      <c r="L100" s="46"/>
      <c r="M100" s="208" t="s">
        <v>5</v>
      </c>
      <c r="N100" s="209" t="s">
        <v>43</v>
      </c>
      <c r="O100" s="47"/>
      <c r="P100" s="210">
        <f>O100*H100</f>
        <v>0</v>
      </c>
      <c r="Q100" s="210">
        <v>0.07262</v>
      </c>
      <c r="R100" s="210">
        <f>Q100*H100</f>
        <v>0.32998528</v>
      </c>
      <c r="S100" s="210">
        <v>0</v>
      </c>
      <c r="T100" s="211">
        <f>S100*H100</f>
        <v>0</v>
      </c>
      <c r="AR100" s="24" t="s">
        <v>140</v>
      </c>
      <c r="AT100" s="24" t="s">
        <v>136</v>
      </c>
      <c r="AU100" s="24" t="s">
        <v>82</v>
      </c>
      <c r="AY100" s="24" t="s">
        <v>133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80</v>
      </c>
      <c r="BK100" s="212">
        <f>ROUND(I100*H100,2)</f>
        <v>0</v>
      </c>
      <c r="BL100" s="24" t="s">
        <v>140</v>
      </c>
      <c r="BM100" s="24" t="s">
        <v>230</v>
      </c>
    </row>
    <row r="101" spans="2:51" s="12" customFormat="1" ht="13.5">
      <c r="B101" s="229"/>
      <c r="D101" s="213" t="s">
        <v>163</v>
      </c>
      <c r="E101" s="230" t="s">
        <v>5</v>
      </c>
      <c r="F101" s="231" t="s">
        <v>231</v>
      </c>
      <c r="H101" s="230" t="s">
        <v>5</v>
      </c>
      <c r="I101" s="232"/>
      <c r="L101" s="229"/>
      <c r="M101" s="233"/>
      <c r="N101" s="234"/>
      <c r="O101" s="234"/>
      <c r="P101" s="234"/>
      <c r="Q101" s="234"/>
      <c r="R101" s="234"/>
      <c r="S101" s="234"/>
      <c r="T101" s="235"/>
      <c r="AT101" s="230" t="s">
        <v>163</v>
      </c>
      <c r="AU101" s="230" t="s">
        <v>82</v>
      </c>
      <c r="AV101" s="12" t="s">
        <v>80</v>
      </c>
      <c r="AW101" s="12" t="s">
        <v>35</v>
      </c>
      <c r="AX101" s="12" t="s">
        <v>72</v>
      </c>
      <c r="AY101" s="230" t="s">
        <v>133</v>
      </c>
    </row>
    <row r="102" spans="2:51" s="11" customFormat="1" ht="13.5">
      <c r="B102" s="217"/>
      <c r="D102" s="213" t="s">
        <v>163</v>
      </c>
      <c r="E102" s="218" t="s">
        <v>5</v>
      </c>
      <c r="F102" s="219" t="s">
        <v>232</v>
      </c>
      <c r="H102" s="220">
        <v>2.898</v>
      </c>
      <c r="I102" s="221"/>
      <c r="L102" s="217"/>
      <c r="M102" s="222"/>
      <c r="N102" s="223"/>
      <c r="O102" s="223"/>
      <c r="P102" s="223"/>
      <c r="Q102" s="223"/>
      <c r="R102" s="223"/>
      <c r="S102" s="223"/>
      <c r="T102" s="224"/>
      <c r="AT102" s="218" t="s">
        <v>163</v>
      </c>
      <c r="AU102" s="218" t="s">
        <v>82</v>
      </c>
      <c r="AV102" s="11" t="s">
        <v>82</v>
      </c>
      <c r="AW102" s="11" t="s">
        <v>35</v>
      </c>
      <c r="AX102" s="11" t="s">
        <v>72</v>
      </c>
      <c r="AY102" s="218" t="s">
        <v>133</v>
      </c>
    </row>
    <row r="103" spans="2:51" s="12" customFormat="1" ht="13.5">
      <c r="B103" s="229"/>
      <c r="D103" s="213" t="s">
        <v>163</v>
      </c>
      <c r="E103" s="230" t="s">
        <v>5</v>
      </c>
      <c r="F103" s="231" t="s">
        <v>233</v>
      </c>
      <c r="H103" s="230" t="s">
        <v>5</v>
      </c>
      <c r="I103" s="232"/>
      <c r="L103" s="229"/>
      <c r="M103" s="233"/>
      <c r="N103" s="234"/>
      <c r="O103" s="234"/>
      <c r="P103" s="234"/>
      <c r="Q103" s="234"/>
      <c r="R103" s="234"/>
      <c r="S103" s="234"/>
      <c r="T103" s="235"/>
      <c r="AT103" s="230" t="s">
        <v>163</v>
      </c>
      <c r="AU103" s="230" t="s">
        <v>82</v>
      </c>
      <c r="AV103" s="12" t="s">
        <v>80</v>
      </c>
      <c r="AW103" s="12" t="s">
        <v>35</v>
      </c>
      <c r="AX103" s="12" t="s">
        <v>72</v>
      </c>
      <c r="AY103" s="230" t="s">
        <v>133</v>
      </c>
    </row>
    <row r="104" spans="2:51" s="11" customFormat="1" ht="13.5">
      <c r="B104" s="217"/>
      <c r="D104" s="213" t="s">
        <v>163</v>
      </c>
      <c r="E104" s="218" t="s">
        <v>5</v>
      </c>
      <c r="F104" s="219" t="s">
        <v>234</v>
      </c>
      <c r="H104" s="220">
        <v>1.646</v>
      </c>
      <c r="I104" s="221"/>
      <c r="L104" s="217"/>
      <c r="M104" s="222"/>
      <c r="N104" s="223"/>
      <c r="O104" s="223"/>
      <c r="P104" s="223"/>
      <c r="Q104" s="223"/>
      <c r="R104" s="223"/>
      <c r="S104" s="223"/>
      <c r="T104" s="224"/>
      <c r="AT104" s="218" t="s">
        <v>163</v>
      </c>
      <c r="AU104" s="218" t="s">
        <v>82</v>
      </c>
      <c r="AV104" s="11" t="s">
        <v>82</v>
      </c>
      <c r="AW104" s="11" t="s">
        <v>35</v>
      </c>
      <c r="AX104" s="11" t="s">
        <v>72</v>
      </c>
      <c r="AY104" s="218" t="s">
        <v>133</v>
      </c>
    </row>
    <row r="105" spans="2:51" s="13" customFormat="1" ht="13.5">
      <c r="B105" s="236"/>
      <c r="D105" s="213" t="s">
        <v>163</v>
      </c>
      <c r="E105" s="237" t="s">
        <v>5</v>
      </c>
      <c r="F105" s="238" t="s">
        <v>226</v>
      </c>
      <c r="H105" s="239">
        <v>4.544</v>
      </c>
      <c r="I105" s="240"/>
      <c r="L105" s="236"/>
      <c r="M105" s="241"/>
      <c r="N105" s="242"/>
      <c r="O105" s="242"/>
      <c r="P105" s="242"/>
      <c r="Q105" s="242"/>
      <c r="R105" s="242"/>
      <c r="S105" s="242"/>
      <c r="T105" s="243"/>
      <c r="AT105" s="237" t="s">
        <v>163</v>
      </c>
      <c r="AU105" s="237" t="s">
        <v>82</v>
      </c>
      <c r="AV105" s="13" t="s">
        <v>140</v>
      </c>
      <c r="AW105" s="13" t="s">
        <v>35</v>
      </c>
      <c r="AX105" s="13" t="s">
        <v>80</v>
      </c>
      <c r="AY105" s="237" t="s">
        <v>133</v>
      </c>
    </row>
    <row r="106" spans="2:63" s="10" customFormat="1" ht="29.85" customHeight="1">
      <c r="B106" s="187"/>
      <c r="D106" s="188" t="s">
        <v>71</v>
      </c>
      <c r="E106" s="198" t="s">
        <v>171</v>
      </c>
      <c r="F106" s="198" t="s">
        <v>235</v>
      </c>
      <c r="I106" s="190"/>
      <c r="J106" s="199">
        <f>BK106</f>
        <v>0</v>
      </c>
      <c r="L106" s="187"/>
      <c r="M106" s="192"/>
      <c r="N106" s="193"/>
      <c r="O106" s="193"/>
      <c r="P106" s="194">
        <f>SUM(P107:P173)</f>
        <v>0</v>
      </c>
      <c r="Q106" s="193"/>
      <c r="R106" s="194">
        <f>SUM(R107:R173)</f>
        <v>2.1462282200000002</v>
      </c>
      <c r="S106" s="193"/>
      <c r="T106" s="195">
        <f>SUM(T107:T173)</f>
        <v>0</v>
      </c>
      <c r="AR106" s="188" t="s">
        <v>80</v>
      </c>
      <c r="AT106" s="196" t="s">
        <v>71</v>
      </c>
      <c r="AU106" s="196" t="s">
        <v>80</v>
      </c>
      <c r="AY106" s="188" t="s">
        <v>133</v>
      </c>
      <c r="BK106" s="197">
        <f>SUM(BK107:BK173)</f>
        <v>0</v>
      </c>
    </row>
    <row r="107" spans="2:65" s="1" customFormat="1" ht="16.5" customHeight="1">
      <c r="B107" s="200"/>
      <c r="C107" s="201" t="s">
        <v>236</v>
      </c>
      <c r="D107" s="201" t="s">
        <v>136</v>
      </c>
      <c r="E107" s="202" t="s">
        <v>237</v>
      </c>
      <c r="F107" s="203" t="s">
        <v>238</v>
      </c>
      <c r="G107" s="204" t="s">
        <v>229</v>
      </c>
      <c r="H107" s="205">
        <v>2.898</v>
      </c>
      <c r="I107" s="206"/>
      <c r="J107" s="207">
        <f>ROUND(I107*H107,2)</f>
        <v>0</v>
      </c>
      <c r="K107" s="203" t="s">
        <v>239</v>
      </c>
      <c r="L107" s="46"/>
      <c r="M107" s="208" t="s">
        <v>5</v>
      </c>
      <c r="N107" s="209" t="s">
        <v>43</v>
      </c>
      <c r="O107" s="47"/>
      <c r="P107" s="210">
        <f>O107*H107</f>
        <v>0</v>
      </c>
      <c r="Q107" s="210">
        <v>0.00735</v>
      </c>
      <c r="R107" s="210">
        <f>Q107*H107</f>
        <v>0.0213003</v>
      </c>
      <c r="S107" s="210">
        <v>0</v>
      </c>
      <c r="T107" s="211">
        <f>S107*H107</f>
        <v>0</v>
      </c>
      <c r="AR107" s="24" t="s">
        <v>140</v>
      </c>
      <c r="AT107" s="24" t="s">
        <v>136</v>
      </c>
      <c r="AU107" s="24" t="s">
        <v>82</v>
      </c>
      <c r="AY107" s="24" t="s">
        <v>133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80</v>
      </c>
      <c r="BK107" s="212">
        <f>ROUND(I107*H107,2)</f>
        <v>0</v>
      </c>
      <c r="BL107" s="24" t="s">
        <v>140</v>
      </c>
      <c r="BM107" s="24" t="s">
        <v>240</v>
      </c>
    </row>
    <row r="108" spans="2:51" s="12" customFormat="1" ht="13.5">
      <c r="B108" s="229"/>
      <c r="D108" s="213" t="s">
        <v>163</v>
      </c>
      <c r="E108" s="230" t="s">
        <v>5</v>
      </c>
      <c r="F108" s="231" t="s">
        <v>231</v>
      </c>
      <c r="H108" s="230" t="s">
        <v>5</v>
      </c>
      <c r="I108" s="232"/>
      <c r="L108" s="229"/>
      <c r="M108" s="233"/>
      <c r="N108" s="234"/>
      <c r="O108" s="234"/>
      <c r="P108" s="234"/>
      <c r="Q108" s="234"/>
      <c r="R108" s="234"/>
      <c r="S108" s="234"/>
      <c r="T108" s="235"/>
      <c r="AT108" s="230" t="s">
        <v>163</v>
      </c>
      <c r="AU108" s="230" t="s">
        <v>82</v>
      </c>
      <c r="AV108" s="12" t="s">
        <v>80</v>
      </c>
      <c r="AW108" s="12" t="s">
        <v>35</v>
      </c>
      <c r="AX108" s="12" t="s">
        <v>72</v>
      </c>
      <c r="AY108" s="230" t="s">
        <v>133</v>
      </c>
    </row>
    <row r="109" spans="2:51" s="11" customFormat="1" ht="13.5">
      <c r="B109" s="217"/>
      <c r="D109" s="213" t="s">
        <v>163</v>
      </c>
      <c r="E109" s="218" t="s">
        <v>5</v>
      </c>
      <c r="F109" s="219" t="s">
        <v>232</v>
      </c>
      <c r="H109" s="220">
        <v>2.898</v>
      </c>
      <c r="I109" s="221"/>
      <c r="L109" s="217"/>
      <c r="M109" s="222"/>
      <c r="N109" s="223"/>
      <c r="O109" s="223"/>
      <c r="P109" s="223"/>
      <c r="Q109" s="223"/>
      <c r="R109" s="223"/>
      <c r="S109" s="223"/>
      <c r="T109" s="224"/>
      <c r="AT109" s="218" t="s">
        <v>163</v>
      </c>
      <c r="AU109" s="218" t="s">
        <v>82</v>
      </c>
      <c r="AV109" s="11" t="s">
        <v>82</v>
      </c>
      <c r="AW109" s="11" t="s">
        <v>35</v>
      </c>
      <c r="AX109" s="11" t="s">
        <v>72</v>
      </c>
      <c r="AY109" s="218" t="s">
        <v>133</v>
      </c>
    </row>
    <row r="110" spans="2:51" s="13" customFormat="1" ht="13.5">
      <c r="B110" s="236"/>
      <c r="D110" s="213" t="s">
        <v>163</v>
      </c>
      <c r="E110" s="237" t="s">
        <v>5</v>
      </c>
      <c r="F110" s="238" t="s">
        <v>226</v>
      </c>
      <c r="H110" s="239">
        <v>2.898</v>
      </c>
      <c r="I110" s="240"/>
      <c r="L110" s="236"/>
      <c r="M110" s="241"/>
      <c r="N110" s="242"/>
      <c r="O110" s="242"/>
      <c r="P110" s="242"/>
      <c r="Q110" s="242"/>
      <c r="R110" s="242"/>
      <c r="S110" s="242"/>
      <c r="T110" s="243"/>
      <c r="AT110" s="237" t="s">
        <v>163</v>
      </c>
      <c r="AU110" s="237" t="s">
        <v>82</v>
      </c>
      <c r="AV110" s="13" t="s">
        <v>140</v>
      </c>
      <c r="AW110" s="13" t="s">
        <v>35</v>
      </c>
      <c r="AX110" s="13" t="s">
        <v>80</v>
      </c>
      <c r="AY110" s="237" t="s">
        <v>133</v>
      </c>
    </row>
    <row r="111" spans="2:65" s="1" customFormat="1" ht="25.5" customHeight="1">
      <c r="B111" s="200"/>
      <c r="C111" s="201" t="s">
        <v>241</v>
      </c>
      <c r="D111" s="201" t="s">
        <v>136</v>
      </c>
      <c r="E111" s="202" t="s">
        <v>242</v>
      </c>
      <c r="F111" s="203" t="s">
        <v>243</v>
      </c>
      <c r="G111" s="204" t="s">
        <v>229</v>
      </c>
      <c r="H111" s="205">
        <v>2.898</v>
      </c>
      <c r="I111" s="206"/>
      <c r="J111" s="207">
        <f>ROUND(I111*H111,2)</f>
        <v>0</v>
      </c>
      <c r="K111" s="203" t="s">
        <v>239</v>
      </c>
      <c r="L111" s="46"/>
      <c r="M111" s="208" t="s">
        <v>5</v>
      </c>
      <c r="N111" s="209" t="s">
        <v>43</v>
      </c>
      <c r="O111" s="47"/>
      <c r="P111" s="210">
        <f>O111*H111</f>
        <v>0</v>
      </c>
      <c r="Q111" s="210">
        <v>0.00489</v>
      </c>
      <c r="R111" s="210">
        <f>Q111*H111</f>
        <v>0.014171220000000002</v>
      </c>
      <c r="S111" s="210">
        <v>0</v>
      </c>
      <c r="T111" s="211">
        <f>S111*H111</f>
        <v>0</v>
      </c>
      <c r="AR111" s="24" t="s">
        <v>140</v>
      </c>
      <c r="AT111" s="24" t="s">
        <v>136</v>
      </c>
      <c r="AU111" s="24" t="s">
        <v>82</v>
      </c>
      <c r="AY111" s="24" t="s">
        <v>133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4" t="s">
        <v>80</v>
      </c>
      <c r="BK111" s="212">
        <f>ROUND(I111*H111,2)</f>
        <v>0</v>
      </c>
      <c r="BL111" s="24" t="s">
        <v>140</v>
      </c>
      <c r="BM111" s="24" t="s">
        <v>244</v>
      </c>
    </row>
    <row r="112" spans="2:51" s="12" customFormat="1" ht="13.5">
      <c r="B112" s="229"/>
      <c r="D112" s="213" t="s">
        <v>163</v>
      </c>
      <c r="E112" s="230" t="s">
        <v>5</v>
      </c>
      <c r="F112" s="231" t="s">
        <v>231</v>
      </c>
      <c r="H112" s="230" t="s">
        <v>5</v>
      </c>
      <c r="I112" s="232"/>
      <c r="L112" s="229"/>
      <c r="M112" s="233"/>
      <c r="N112" s="234"/>
      <c r="O112" s="234"/>
      <c r="P112" s="234"/>
      <c r="Q112" s="234"/>
      <c r="R112" s="234"/>
      <c r="S112" s="234"/>
      <c r="T112" s="235"/>
      <c r="AT112" s="230" t="s">
        <v>163</v>
      </c>
      <c r="AU112" s="230" t="s">
        <v>82</v>
      </c>
      <c r="AV112" s="12" t="s">
        <v>80</v>
      </c>
      <c r="AW112" s="12" t="s">
        <v>35</v>
      </c>
      <c r="AX112" s="12" t="s">
        <v>72</v>
      </c>
      <c r="AY112" s="230" t="s">
        <v>133</v>
      </c>
    </row>
    <row r="113" spans="2:51" s="11" customFormat="1" ht="13.5">
      <c r="B113" s="217"/>
      <c r="D113" s="213" t="s">
        <v>163</v>
      </c>
      <c r="E113" s="218" t="s">
        <v>5</v>
      </c>
      <c r="F113" s="219" t="s">
        <v>232</v>
      </c>
      <c r="H113" s="220">
        <v>2.898</v>
      </c>
      <c r="I113" s="221"/>
      <c r="L113" s="217"/>
      <c r="M113" s="222"/>
      <c r="N113" s="223"/>
      <c r="O113" s="223"/>
      <c r="P113" s="223"/>
      <c r="Q113" s="223"/>
      <c r="R113" s="223"/>
      <c r="S113" s="223"/>
      <c r="T113" s="224"/>
      <c r="AT113" s="218" t="s">
        <v>163</v>
      </c>
      <c r="AU113" s="218" t="s">
        <v>82</v>
      </c>
      <c r="AV113" s="11" t="s">
        <v>82</v>
      </c>
      <c r="AW113" s="11" t="s">
        <v>35</v>
      </c>
      <c r="AX113" s="11" t="s">
        <v>72</v>
      </c>
      <c r="AY113" s="218" t="s">
        <v>133</v>
      </c>
    </row>
    <row r="114" spans="2:51" s="13" customFormat="1" ht="13.5">
      <c r="B114" s="236"/>
      <c r="D114" s="213" t="s">
        <v>163</v>
      </c>
      <c r="E114" s="237" t="s">
        <v>5</v>
      </c>
      <c r="F114" s="238" t="s">
        <v>226</v>
      </c>
      <c r="H114" s="239">
        <v>2.898</v>
      </c>
      <c r="I114" s="240"/>
      <c r="L114" s="236"/>
      <c r="M114" s="241"/>
      <c r="N114" s="242"/>
      <c r="O114" s="242"/>
      <c r="P114" s="242"/>
      <c r="Q114" s="242"/>
      <c r="R114" s="242"/>
      <c r="S114" s="242"/>
      <c r="T114" s="243"/>
      <c r="AT114" s="237" t="s">
        <v>163</v>
      </c>
      <c r="AU114" s="237" t="s">
        <v>82</v>
      </c>
      <c r="AV114" s="13" t="s">
        <v>140</v>
      </c>
      <c r="AW114" s="13" t="s">
        <v>35</v>
      </c>
      <c r="AX114" s="13" t="s">
        <v>80</v>
      </c>
      <c r="AY114" s="237" t="s">
        <v>133</v>
      </c>
    </row>
    <row r="115" spans="2:65" s="1" customFormat="1" ht="25.5" customHeight="1">
      <c r="B115" s="200"/>
      <c r="C115" s="201" t="s">
        <v>245</v>
      </c>
      <c r="D115" s="201" t="s">
        <v>136</v>
      </c>
      <c r="E115" s="202" t="s">
        <v>246</v>
      </c>
      <c r="F115" s="203" t="s">
        <v>247</v>
      </c>
      <c r="G115" s="204" t="s">
        <v>229</v>
      </c>
      <c r="H115" s="205">
        <v>2.898</v>
      </c>
      <c r="I115" s="206"/>
      <c r="J115" s="207">
        <f>ROUND(I115*H115,2)</f>
        <v>0</v>
      </c>
      <c r="K115" s="203" t="s">
        <v>239</v>
      </c>
      <c r="L115" s="46"/>
      <c r="M115" s="208" t="s">
        <v>5</v>
      </c>
      <c r="N115" s="209" t="s">
        <v>43</v>
      </c>
      <c r="O115" s="47"/>
      <c r="P115" s="210">
        <f>O115*H115</f>
        <v>0</v>
      </c>
      <c r="Q115" s="210">
        <v>0.01313</v>
      </c>
      <c r="R115" s="210">
        <f>Q115*H115</f>
        <v>0.03805074</v>
      </c>
      <c r="S115" s="210">
        <v>0</v>
      </c>
      <c r="T115" s="211">
        <f>S115*H115</f>
        <v>0</v>
      </c>
      <c r="AR115" s="24" t="s">
        <v>140</v>
      </c>
      <c r="AT115" s="24" t="s">
        <v>136</v>
      </c>
      <c r="AU115" s="24" t="s">
        <v>82</v>
      </c>
      <c r="AY115" s="24" t="s">
        <v>133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80</v>
      </c>
      <c r="BK115" s="212">
        <f>ROUND(I115*H115,2)</f>
        <v>0</v>
      </c>
      <c r="BL115" s="24" t="s">
        <v>140</v>
      </c>
      <c r="BM115" s="24" t="s">
        <v>248</v>
      </c>
    </row>
    <row r="116" spans="2:51" s="12" customFormat="1" ht="13.5">
      <c r="B116" s="229"/>
      <c r="D116" s="213" t="s">
        <v>163</v>
      </c>
      <c r="E116" s="230" t="s">
        <v>5</v>
      </c>
      <c r="F116" s="231" t="s">
        <v>231</v>
      </c>
      <c r="H116" s="230" t="s">
        <v>5</v>
      </c>
      <c r="I116" s="232"/>
      <c r="L116" s="229"/>
      <c r="M116" s="233"/>
      <c r="N116" s="234"/>
      <c r="O116" s="234"/>
      <c r="P116" s="234"/>
      <c r="Q116" s="234"/>
      <c r="R116" s="234"/>
      <c r="S116" s="234"/>
      <c r="T116" s="235"/>
      <c r="AT116" s="230" t="s">
        <v>163</v>
      </c>
      <c r="AU116" s="230" t="s">
        <v>82</v>
      </c>
      <c r="AV116" s="12" t="s">
        <v>80</v>
      </c>
      <c r="AW116" s="12" t="s">
        <v>35</v>
      </c>
      <c r="AX116" s="12" t="s">
        <v>72</v>
      </c>
      <c r="AY116" s="230" t="s">
        <v>133</v>
      </c>
    </row>
    <row r="117" spans="2:51" s="11" customFormat="1" ht="13.5">
      <c r="B117" s="217"/>
      <c r="D117" s="213" t="s">
        <v>163</v>
      </c>
      <c r="E117" s="218" t="s">
        <v>5</v>
      </c>
      <c r="F117" s="219" t="s">
        <v>232</v>
      </c>
      <c r="H117" s="220">
        <v>2.898</v>
      </c>
      <c r="I117" s="221"/>
      <c r="L117" s="217"/>
      <c r="M117" s="222"/>
      <c r="N117" s="223"/>
      <c r="O117" s="223"/>
      <c r="P117" s="223"/>
      <c r="Q117" s="223"/>
      <c r="R117" s="223"/>
      <c r="S117" s="223"/>
      <c r="T117" s="224"/>
      <c r="AT117" s="218" t="s">
        <v>163</v>
      </c>
      <c r="AU117" s="218" t="s">
        <v>82</v>
      </c>
      <c r="AV117" s="11" t="s">
        <v>82</v>
      </c>
      <c r="AW117" s="11" t="s">
        <v>35</v>
      </c>
      <c r="AX117" s="11" t="s">
        <v>72</v>
      </c>
      <c r="AY117" s="218" t="s">
        <v>133</v>
      </c>
    </row>
    <row r="118" spans="2:51" s="13" customFormat="1" ht="13.5">
      <c r="B118" s="236"/>
      <c r="D118" s="213" t="s">
        <v>163</v>
      </c>
      <c r="E118" s="237" t="s">
        <v>5</v>
      </c>
      <c r="F118" s="238" t="s">
        <v>226</v>
      </c>
      <c r="H118" s="239">
        <v>2.898</v>
      </c>
      <c r="I118" s="240"/>
      <c r="L118" s="236"/>
      <c r="M118" s="241"/>
      <c r="N118" s="242"/>
      <c r="O118" s="242"/>
      <c r="P118" s="242"/>
      <c r="Q118" s="242"/>
      <c r="R118" s="242"/>
      <c r="S118" s="242"/>
      <c r="T118" s="243"/>
      <c r="AT118" s="237" t="s">
        <v>163</v>
      </c>
      <c r="AU118" s="237" t="s">
        <v>82</v>
      </c>
      <c r="AV118" s="13" t="s">
        <v>140</v>
      </c>
      <c r="AW118" s="13" t="s">
        <v>35</v>
      </c>
      <c r="AX118" s="13" t="s">
        <v>80</v>
      </c>
      <c r="AY118" s="237" t="s">
        <v>133</v>
      </c>
    </row>
    <row r="119" spans="2:65" s="1" customFormat="1" ht="25.5" customHeight="1">
      <c r="B119" s="200"/>
      <c r="C119" s="201" t="s">
        <v>82</v>
      </c>
      <c r="D119" s="201" t="s">
        <v>136</v>
      </c>
      <c r="E119" s="202" t="s">
        <v>249</v>
      </c>
      <c r="F119" s="203" t="s">
        <v>250</v>
      </c>
      <c r="G119" s="204" t="s">
        <v>229</v>
      </c>
      <c r="H119" s="205">
        <v>58.176</v>
      </c>
      <c r="I119" s="206"/>
      <c r="J119" s="207">
        <f>ROUND(I119*H119,2)</f>
        <v>0</v>
      </c>
      <c r="K119" s="203" t="s">
        <v>5</v>
      </c>
      <c r="L119" s="46"/>
      <c r="M119" s="208" t="s">
        <v>5</v>
      </c>
      <c r="N119" s="209" t="s">
        <v>43</v>
      </c>
      <c r="O119" s="47"/>
      <c r="P119" s="210">
        <f>O119*H119</f>
        <v>0</v>
      </c>
      <c r="Q119" s="210">
        <v>0.00828</v>
      </c>
      <c r="R119" s="210">
        <f>Q119*H119</f>
        <v>0.48169727999999995</v>
      </c>
      <c r="S119" s="210">
        <v>0</v>
      </c>
      <c r="T119" s="211">
        <f>S119*H119</f>
        <v>0</v>
      </c>
      <c r="AR119" s="24" t="s">
        <v>140</v>
      </c>
      <c r="AT119" s="24" t="s">
        <v>136</v>
      </c>
      <c r="AU119" s="24" t="s">
        <v>82</v>
      </c>
      <c r="AY119" s="24" t="s">
        <v>133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80</v>
      </c>
      <c r="BK119" s="212">
        <f>ROUND(I119*H119,2)</f>
        <v>0</v>
      </c>
      <c r="BL119" s="24" t="s">
        <v>140</v>
      </c>
      <c r="BM119" s="24" t="s">
        <v>251</v>
      </c>
    </row>
    <row r="120" spans="2:51" s="12" customFormat="1" ht="13.5">
      <c r="B120" s="229"/>
      <c r="D120" s="213" t="s">
        <v>163</v>
      </c>
      <c r="E120" s="230" t="s">
        <v>5</v>
      </c>
      <c r="F120" s="231" t="s">
        <v>252</v>
      </c>
      <c r="H120" s="230" t="s">
        <v>5</v>
      </c>
      <c r="I120" s="232"/>
      <c r="L120" s="229"/>
      <c r="M120" s="233"/>
      <c r="N120" s="234"/>
      <c r="O120" s="234"/>
      <c r="P120" s="234"/>
      <c r="Q120" s="234"/>
      <c r="R120" s="234"/>
      <c r="S120" s="234"/>
      <c r="T120" s="235"/>
      <c r="AT120" s="230" t="s">
        <v>163</v>
      </c>
      <c r="AU120" s="230" t="s">
        <v>82</v>
      </c>
      <c r="AV120" s="12" t="s">
        <v>80</v>
      </c>
      <c r="AW120" s="12" t="s">
        <v>35</v>
      </c>
      <c r="AX120" s="12" t="s">
        <v>72</v>
      </c>
      <c r="AY120" s="230" t="s">
        <v>133</v>
      </c>
    </row>
    <row r="121" spans="2:51" s="11" customFormat="1" ht="13.5">
      <c r="B121" s="217"/>
      <c r="D121" s="213" t="s">
        <v>163</v>
      </c>
      <c r="E121" s="218" t="s">
        <v>5</v>
      </c>
      <c r="F121" s="219" t="s">
        <v>253</v>
      </c>
      <c r="H121" s="220">
        <v>58.176</v>
      </c>
      <c r="I121" s="221"/>
      <c r="L121" s="217"/>
      <c r="M121" s="222"/>
      <c r="N121" s="223"/>
      <c r="O121" s="223"/>
      <c r="P121" s="223"/>
      <c r="Q121" s="223"/>
      <c r="R121" s="223"/>
      <c r="S121" s="223"/>
      <c r="T121" s="224"/>
      <c r="AT121" s="218" t="s">
        <v>163</v>
      </c>
      <c r="AU121" s="218" t="s">
        <v>82</v>
      </c>
      <c r="AV121" s="11" t="s">
        <v>82</v>
      </c>
      <c r="AW121" s="11" t="s">
        <v>35</v>
      </c>
      <c r="AX121" s="11" t="s">
        <v>72</v>
      </c>
      <c r="AY121" s="218" t="s">
        <v>133</v>
      </c>
    </row>
    <row r="122" spans="2:51" s="13" customFormat="1" ht="13.5">
      <c r="B122" s="236"/>
      <c r="D122" s="213" t="s">
        <v>163</v>
      </c>
      <c r="E122" s="237" t="s">
        <v>5</v>
      </c>
      <c r="F122" s="238" t="s">
        <v>226</v>
      </c>
      <c r="H122" s="239">
        <v>58.176</v>
      </c>
      <c r="I122" s="240"/>
      <c r="L122" s="236"/>
      <c r="M122" s="241"/>
      <c r="N122" s="242"/>
      <c r="O122" s="242"/>
      <c r="P122" s="242"/>
      <c r="Q122" s="242"/>
      <c r="R122" s="242"/>
      <c r="S122" s="242"/>
      <c r="T122" s="243"/>
      <c r="AT122" s="237" t="s">
        <v>163</v>
      </c>
      <c r="AU122" s="237" t="s">
        <v>82</v>
      </c>
      <c r="AV122" s="13" t="s">
        <v>140</v>
      </c>
      <c r="AW122" s="13" t="s">
        <v>35</v>
      </c>
      <c r="AX122" s="13" t="s">
        <v>80</v>
      </c>
      <c r="AY122" s="237" t="s">
        <v>133</v>
      </c>
    </row>
    <row r="123" spans="2:65" s="1" customFormat="1" ht="16.5" customHeight="1">
      <c r="B123" s="200"/>
      <c r="C123" s="244" t="s">
        <v>145</v>
      </c>
      <c r="D123" s="244" t="s">
        <v>254</v>
      </c>
      <c r="E123" s="245" t="s">
        <v>255</v>
      </c>
      <c r="F123" s="246" t="s">
        <v>256</v>
      </c>
      <c r="G123" s="247" t="s">
        <v>229</v>
      </c>
      <c r="H123" s="248">
        <v>66.902</v>
      </c>
      <c r="I123" s="249"/>
      <c r="J123" s="250">
        <f>ROUND(I123*H123,2)</f>
        <v>0</v>
      </c>
      <c r="K123" s="246" t="s">
        <v>5</v>
      </c>
      <c r="L123" s="251"/>
      <c r="M123" s="252" t="s">
        <v>5</v>
      </c>
      <c r="N123" s="253" t="s">
        <v>43</v>
      </c>
      <c r="O123" s="47"/>
      <c r="P123" s="210">
        <f>O123*H123</f>
        <v>0</v>
      </c>
      <c r="Q123" s="210">
        <v>0.00136</v>
      </c>
      <c r="R123" s="210">
        <f>Q123*H123</f>
        <v>0.09098672000000001</v>
      </c>
      <c r="S123" s="210">
        <v>0</v>
      </c>
      <c r="T123" s="211">
        <f>S123*H123</f>
        <v>0</v>
      </c>
      <c r="AR123" s="24" t="s">
        <v>184</v>
      </c>
      <c r="AT123" s="24" t="s">
        <v>254</v>
      </c>
      <c r="AU123" s="24" t="s">
        <v>82</v>
      </c>
      <c r="AY123" s="24" t="s">
        <v>133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4" t="s">
        <v>80</v>
      </c>
      <c r="BK123" s="212">
        <f>ROUND(I123*H123,2)</f>
        <v>0</v>
      </c>
      <c r="BL123" s="24" t="s">
        <v>140</v>
      </c>
      <c r="BM123" s="24" t="s">
        <v>257</v>
      </c>
    </row>
    <row r="124" spans="2:47" s="1" customFormat="1" ht="13.5">
      <c r="B124" s="46"/>
      <c r="D124" s="213" t="s">
        <v>155</v>
      </c>
      <c r="F124" s="214" t="s">
        <v>258</v>
      </c>
      <c r="I124" s="215"/>
      <c r="L124" s="46"/>
      <c r="M124" s="216"/>
      <c r="N124" s="47"/>
      <c r="O124" s="47"/>
      <c r="P124" s="47"/>
      <c r="Q124" s="47"/>
      <c r="R124" s="47"/>
      <c r="S124" s="47"/>
      <c r="T124" s="85"/>
      <c r="AT124" s="24" t="s">
        <v>155</v>
      </c>
      <c r="AU124" s="24" t="s">
        <v>82</v>
      </c>
    </row>
    <row r="125" spans="2:51" s="11" customFormat="1" ht="13.5">
      <c r="B125" s="217"/>
      <c r="D125" s="213" t="s">
        <v>163</v>
      </c>
      <c r="E125" s="218" t="s">
        <v>5</v>
      </c>
      <c r="F125" s="219" t="s">
        <v>259</v>
      </c>
      <c r="H125" s="220">
        <v>66.902</v>
      </c>
      <c r="I125" s="221"/>
      <c r="L125" s="217"/>
      <c r="M125" s="222"/>
      <c r="N125" s="223"/>
      <c r="O125" s="223"/>
      <c r="P125" s="223"/>
      <c r="Q125" s="223"/>
      <c r="R125" s="223"/>
      <c r="S125" s="223"/>
      <c r="T125" s="224"/>
      <c r="AT125" s="218" t="s">
        <v>163</v>
      </c>
      <c r="AU125" s="218" t="s">
        <v>82</v>
      </c>
      <c r="AV125" s="11" t="s">
        <v>82</v>
      </c>
      <c r="AW125" s="11" t="s">
        <v>35</v>
      </c>
      <c r="AX125" s="11" t="s">
        <v>80</v>
      </c>
      <c r="AY125" s="218" t="s">
        <v>133</v>
      </c>
    </row>
    <row r="126" spans="2:65" s="1" customFormat="1" ht="25.5" customHeight="1">
      <c r="B126" s="200"/>
      <c r="C126" s="201" t="s">
        <v>260</v>
      </c>
      <c r="D126" s="201" t="s">
        <v>136</v>
      </c>
      <c r="E126" s="202" t="s">
        <v>261</v>
      </c>
      <c r="F126" s="203" t="s">
        <v>262</v>
      </c>
      <c r="G126" s="204" t="s">
        <v>229</v>
      </c>
      <c r="H126" s="205">
        <v>36.241</v>
      </c>
      <c r="I126" s="206"/>
      <c r="J126" s="207">
        <f>ROUND(I126*H126,2)</f>
        <v>0</v>
      </c>
      <c r="K126" s="203" t="s">
        <v>5</v>
      </c>
      <c r="L126" s="46"/>
      <c r="M126" s="208" t="s">
        <v>5</v>
      </c>
      <c r="N126" s="209" t="s">
        <v>43</v>
      </c>
      <c r="O126" s="47"/>
      <c r="P126" s="210">
        <f>O126*H126</f>
        <v>0</v>
      </c>
      <c r="Q126" s="210">
        <v>0.00489</v>
      </c>
      <c r="R126" s="210">
        <f>Q126*H126</f>
        <v>0.17721849</v>
      </c>
      <c r="S126" s="210">
        <v>0</v>
      </c>
      <c r="T126" s="211">
        <f>S126*H126</f>
        <v>0</v>
      </c>
      <c r="AR126" s="24" t="s">
        <v>140</v>
      </c>
      <c r="AT126" s="24" t="s">
        <v>136</v>
      </c>
      <c r="AU126" s="24" t="s">
        <v>82</v>
      </c>
      <c r="AY126" s="24" t="s">
        <v>133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80</v>
      </c>
      <c r="BK126" s="212">
        <f>ROUND(I126*H126,2)</f>
        <v>0</v>
      </c>
      <c r="BL126" s="24" t="s">
        <v>140</v>
      </c>
      <c r="BM126" s="24" t="s">
        <v>263</v>
      </c>
    </row>
    <row r="127" spans="2:51" s="11" customFormat="1" ht="13.5">
      <c r="B127" s="217"/>
      <c r="D127" s="213" t="s">
        <v>163</v>
      </c>
      <c r="E127" s="218" t="s">
        <v>5</v>
      </c>
      <c r="F127" s="219" t="s">
        <v>264</v>
      </c>
      <c r="H127" s="220">
        <v>36.241</v>
      </c>
      <c r="I127" s="221"/>
      <c r="L127" s="217"/>
      <c r="M127" s="222"/>
      <c r="N127" s="223"/>
      <c r="O127" s="223"/>
      <c r="P127" s="223"/>
      <c r="Q127" s="223"/>
      <c r="R127" s="223"/>
      <c r="S127" s="223"/>
      <c r="T127" s="224"/>
      <c r="AT127" s="218" t="s">
        <v>163</v>
      </c>
      <c r="AU127" s="218" t="s">
        <v>82</v>
      </c>
      <c r="AV127" s="11" t="s">
        <v>82</v>
      </c>
      <c r="AW127" s="11" t="s">
        <v>35</v>
      </c>
      <c r="AX127" s="11" t="s">
        <v>72</v>
      </c>
      <c r="AY127" s="218" t="s">
        <v>133</v>
      </c>
    </row>
    <row r="128" spans="2:51" s="13" customFormat="1" ht="13.5">
      <c r="B128" s="236"/>
      <c r="D128" s="213" t="s">
        <v>163</v>
      </c>
      <c r="E128" s="237" t="s">
        <v>5</v>
      </c>
      <c r="F128" s="238" t="s">
        <v>226</v>
      </c>
      <c r="H128" s="239">
        <v>36.241</v>
      </c>
      <c r="I128" s="240"/>
      <c r="L128" s="236"/>
      <c r="M128" s="241"/>
      <c r="N128" s="242"/>
      <c r="O128" s="242"/>
      <c r="P128" s="242"/>
      <c r="Q128" s="242"/>
      <c r="R128" s="242"/>
      <c r="S128" s="242"/>
      <c r="T128" s="243"/>
      <c r="AT128" s="237" t="s">
        <v>163</v>
      </c>
      <c r="AU128" s="237" t="s">
        <v>82</v>
      </c>
      <c r="AV128" s="13" t="s">
        <v>140</v>
      </c>
      <c r="AW128" s="13" t="s">
        <v>35</v>
      </c>
      <c r="AX128" s="13" t="s">
        <v>80</v>
      </c>
      <c r="AY128" s="237" t="s">
        <v>133</v>
      </c>
    </row>
    <row r="129" spans="2:65" s="1" customFormat="1" ht="25.5" customHeight="1">
      <c r="B129" s="200"/>
      <c r="C129" s="201" t="s">
        <v>265</v>
      </c>
      <c r="D129" s="201" t="s">
        <v>136</v>
      </c>
      <c r="E129" s="202" t="s">
        <v>266</v>
      </c>
      <c r="F129" s="203" t="s">
        <v>267</v>
      </c>
      <c r="G129" s="204" t="s">
        <v>229</v>
      </c>
      <c r="H129" s="205">
        <v>27.878</v>
      </c>
      <c r="I129" s="206"/>
      <c r="J129" s="207">
        <f>ROUND(I129*H129,2)</f>
        <v>0</v>
      </c>
      <c r="K129" s="203" t="s">
        <v>222</v>
      </c>
      <c r="L129" s="46"/>
      <c r="M129" s="208" t="s">
        <v>5</v>
      </c>
      <c r="N129" s="209" t="s">
        <v>43</v>
      </c>
      <c r="O129" s="47"/>
      <c r="P129" s="210">
        <f>O129*H129</f>
        <v>0</v>
      </c>
      <c r="Q129" s="210">
        <v>0.00825</v>
      </c>
      <c r="R129" s="210">
        <f>Q129*H129</f>
        <v>0.22999350000000002</v>
      </c>
      <c r="S129" s="210">
        <v>0</v>
      </c>
      <c r="T129" s="211">
        <f>S129*H129</f>
        <v>0</v>
      </c>
      <c r="AR129" s="24" t="s">
        <v>140</v>
      </c>
      <c r="AT129" s="24" t="s">
        <v>136</v>
      </c>
      <c r="AU129" s="24" t="s">
        <v>82</v>
      </c>
      <c r="AY129" s="24" t="s">
        <v>133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80</v>
      </c>
      <c r="BK129" s="212">
        <f>ROUND(I129*H129,2)</f>
        <v>0</v>
      </c>
      <c r="BL129" s="24" t="s">
        <v>140</v>
      </c>
      <c r="BM129" s="24" t="s">
        <v>268</v>
      </c>
    </row>
    <row r="130" spans="2:65" s="1" customFormat="1" ht="16.5" customHeight="1">
      <c r="B130" s="200"/>
      <c r="C130" s="244" t="s">
        <v>269</v>
      </c>
      <c r="D130" s="244" t="s">
        <v>254</v>
      </c>
      <c r="E130" s="245" t="s">
        <v>270</v>
      </c>
      <c r="F130" s="246" t="s">
        <v>271</v>
      </c>
      <c r="G130" s="247" t="s">
        <v>229</v>
      </c>
      <c r="H130" s="248">
        <v>28.436</v>
      </c>
      <c r="I130" s="249"/>
      <c r="J130" s="250">
        <f>ROUND(I130*H130,2)</f>
        <v>0</v>
      </c>
      <c r="K130" s="246" t="s">
        <v>222</v>
      </c>
      <c r="L130" s="251"/>
      <c r="M130" s="252" t="s">
        <v>5</v>
      </c>
      <c r="N130" s="253" t="s">
        <v>43</v>
      </c>
      <c r="O130" s="47"/>
      <c r="P130" s="210">
        <f>O130*H130</f>
        <v>0</v>
      </c>
      <c r="Q130" s="210">
        <v>0.00034</v>
      </c>
      <c r="R130" s="210">
        <f>Q130*H130</f>
        <v>0.00966824</v>
      </c>
      <c r="S130" s="210">
        <v>0</v>
      </c>
      <c r="T130" s="211">
        <f>S130*H130</f>
        <v>0</v>
      </c>
      <c r="AR130" s="24" t="s">
        <v>184</v>
      </c>
      <c r="AT130" s="24" t="s">
        <v>254</v>
      </c>
      <c r="AU130" s="24" t="s">
        <v>82</v>
      </c>
      <c r="AY130" s="24" t="s">
        <v>133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80</v>
      </c>
      <c r="BK130" s="212">
        <f>ROUND(I130*H130,2)</f>
        <v>0</v>
      </c>
      <c r="BL130" s="24" t="s">
        <v>140</v>
      </c>
      <c r="BM130" s="24" t="s">
        <v>272</v>
      </c>
    </row>
    <row r="131" spans="2:47" s="1" customFormat="1" ht="13.5">
      <c r="B131" s="46"/>
      <c r="D131" s="213" t="s">
        <v>155</v>
      </c>
      <c r="F131" s="214" t="s">
        <v>273</v>
      </c>
      <c r="I131" s="215"/>
      <c r="L131" s="46"/>
      <c r="M131" s="216"/>
      <c r="N131" s="47"/>
      <c r="O131" s="47"/>
      <c r="P131" s="47"/>
      <c r="Q131" s="47"/>
      <c r="R131" s="47"/>
      <c r="S131" s="47"/>
      <c r="T131" s="85"/>
      <c r="AT131" s="24" t="s">
        <v>155</v>
      </c>
      <c r="AU131" s="24" t="s">
        <v>82</v>
      </c>
    </row>
    <row r="132" spans="2:51" s="12" customFormat="1" ht="13.5">
      <c r="B132" s="229"/>
      <c r="D132" s="213" t="s">
        <v>163</v>
      </c>
      <c r="E132" s="230" t="s">
        <v>5</v>
      </c>
      <c r="F132" s="231" t="s">
        <v>274</v>
      </c>
      <c r="H132" s="230" t="s">
        <v>5</v>
      </c>
      <c r="I132" s="232"/>
      <c r="L132" s="229"/>
      <c r="M132" s="233"/>
      <c r="N132" s="234"/>
      <c r="O132" s="234"/>
      <c r="P132" s="234"/>
      <c r="Q132" s="234"/>
      <c r="R132" s="234"/>
      <c r="S132" s="234"/>
      <c r="T132" s="235"/>
      <c r="AT132" s="230" t="s">
        <v>163</v>
      </c>
      <c r="AU132" s="230" t="s">
        <v>82</v>
      </c>
      <c r="AV132" s="12" t="s">
        <v>80</v>
      </c>
      <c r="AW132" s="12" t="s">
        <v>35</v>
      </c>
      <c r="AX132" s="12" t="s">
        <v>72</v>
      </c>
      <c r="AY132" s="230" t="s">
        <v>133</v>
      </c>
    </row>
    <row r="133" spans="2:51" s="11" customFormat="1" ht="13.5">
      <c r="B133" s="217"/>
      <c r="D133" s="213" t="s">
        <v>163</v>
      </c>
      <c r="E133" s="218" t="s">
        <v>5</v>
      </c>
      <c r="F133" s="219" t="s">
        <v>275</v>
      </c>
      <c r="H133" s="220">
        <v>27.878</v>
      </c>
      <c r="I133" s="221"/>
      <c r="L133" s="217"/>
      <c r="M133" s="222"/>
      <c r="N133" s="223"/>
      <c r="O133" s="223"/>
      <c r="P133" s="223"/>
      <c r="Q133" s="223"/>
      <c r="R133" s="223"/>
      <c r="S133" s="223"/>
      <c r="T133" s="224"/>
      <c r="AT133" s="218" t="s">
        <v>163</v>
      </c>
      <c r="AU133" s="218" t="s">
        <v>82</v>
      </c>
      <c r="AV133" s="11" t="s">
        <v>82</v>
      </c>
      <c r="AW133" s="11" t="s">
        <v>35</v>
      </c>
      <c r="AX133" s="11" t="s">
        <v>72</v>
      </c>
      <c r="AY133" s="218" t="s">
        <v>133</v>
      </c>
    </row>
    <row r="134" spans="2:51" s="13" customFormat="1" ht="13.5">
      <c r="B134" s="236"/>
      <c r="D134" s="213" t="s">
        <v>163</v>
      </c>
      <c r="E134" s="237" t="s">
        <v>5</v>
      </c>
      <c r="F134" s="238" t="s">
        <v>226</v>
      </c>
      <c r="H134" s="239">
        <v>27.878</v>
      </c>
      <c r="I134" s="240"/>
      <c r="L134" s="236"/>
      <c r="M134" s="241"/>
      <c r="N134" s="242"/>
      <c r="O134" s="242"/>
      <c r="P134" s="242"/>
      <c r="Q134" s="242"/>
      <c r="R134" s="242"/>
      <c r="S134" s="242"/>
      <c r="T134" s="243"/>
      <c r="AT134" s="237" t="s">
        <v>163</v>
      </c>
      <c r="AU134" s="237" t="s">
        <v>82</v>
      </c>
      <c r="AV134" s="13" t="s">
        <v>140</v>
      </c>
      <c r="AW134" s="13" t="s">
        <v>35</v>
      </c>
      <c r="AX134" s="13" t="s">
        <v>72</v>
      </c>
      <c r="AY134" s="237" t="s">
        <v>133</v>
      </c>
    </row>
    <row r="135" spans="2:51" s="11" customFormat="1" ht="13.5">
      <c r="B135" s="217"/>
      <c r="D135" s="213" t="s">
        <v>163</v>
      </c>
      <c r="E135" s="218" t="s">
        <v>5</v>
      </c>
      <c r="F135" s="219" t="s">
        <v>276</v>
      </c>
      <c r="H135" s="220">
        <v>28.436</v>
      </c>
      <c r="I135" s="221"/>
      <c r="L135" s="217"/>
      <c r="M135" s="222"/>
      <c r="N135" s="223"/>
      <c r="O135" s="223"/>
      <c r="P135" s="223"/>
      <c r="Q135" s="223"/>
      <c r="R135" s="223"/>
      <c r="S135" s="223"/>
      <c r="T135" s="224"/>
      <c r="AT135" s="218" t="s">
        <v>163</v>
      </c>
      <c r="AU135" s="218" t="s">
        <v>82</v>
      </c>
      <c r="AV135" s="11" t="s">
        <v>82</v>
      </c>
      <c r="AW135" s="11" t="s">
        <v>35</v>
      </c>
      <c r="AX135" s="11" t="s">
        <v>80</v>
      </c>
      <c r="AY135" s="218" t="s">
        <v>133</v>
      </c>
    </row>
    <row r="136" spans="2:65" s="1" customFormat="1" ht="25.5" customHeight="1">
      <c r="B136" s="200"/>
      <c r="C136" s="201" t="s">
        <v>140</v>
      </c>
      <c r="D136" s="201" t="s">
        <v>136</v>
      </c>
      <c r="E136" s="202" t="s">
        <v>277</v>
      </c>
      <c r="F136" s="203" t="s">
        <v>278</v>
      </c>
      <c r="G136" s="204" t="s">
        <v>229</v>
      </c>
      <c r="H136" s="205">
        <v>4.061</v>
      </c>
      <c r="I136" s="206"/>
      <c r="J136" s="207">
        <f>ROUND(I136*H136,2)</f>
        <v>0</v>
      </c>
      <c r="K136" s="203" t="s">
        <v>5</v>
      </c>
      <c r="L136" s="46"/>
      <c r="M136" s="208" t="s">
        <v>5</v>
      </c>
      <c r="N136" s="209" t="s">
        <v>43</v>
      </c>
      <c r="O136" s="47"/>
      <c r="P136" s="210">
        <f>O136*H136</f>
        <v>0</v>
      </c>
      <c r="Q136" s="210">
        <v>0.00825</v>
      </c>
      <c r="R136" s="210">
        <f>Q136*H136</f>
        <v>0.03350325</v>
      </c>
      <c r="S136" s="210">
        <v>0</v>
      </c>
      <c r="T136" s="211">
        <f>S136*H136</f>
        <v>0</v>
      </c>
      <c r="AR136" s="24" t="s">
        <v>140</v>
      </c>
      <c r="AT136" s="24" t="s">
        <v>136</v>
      </c>
      <c r="AU136" s="24" t="s">
        <v>82</v>
      </c>
      <c r="AY136" s="24" t="s">
        <v>133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24" t="s">
        <v>80</v>
      </c>
      <c r="BK136" s="212">
        <f>ROUND(I136*H136,2)</f>
        <v>0</v>
      </c>
      <c r="BL136" s="24" t="s">
        <v>140</v>
      </c>
      <c r="BM136" s="24" t="s">
        <v>279</v>
      </c>
    </row>
    <row r="137" spans="2:65" s="1" customFormat="1" ht="16.5" customHeight="1">
      <c r="B137" s="200"/>
      <c r="C137" s="244" t="s">
        <v>151</v>
      </c>
      <c r="D137" s="244" t="s">
        <v>254</v>
      </c>
      <c r="E137" s="245" t="s">
        <v>280</v>
      </c>
      <c r="F137" s="246" t="s">
        <v>281</v>
      </c>
      <c r="G137" s="247" t="s">
        <v>229</v>
      </c>
      <c r="H137" s="248">
        <v>4.061</v>
      </c>
      <c r="I137" s="249"/>
      <c r="J137" s="250">
        <f>ROUND(I137*H137,2)</f>
        <v>0</v>
      </c>
      <c r="K137" s="246" t="s">
        <v>5</v>
      </c>
      <c r="L137" s="251"/>
      <c r="M137" s="252" t="s">
        <v>5</v>
      </c>
      <c r="N137" s="253" t="s">
        <v>43</v>
      </c>
      <c r="O137" s="47"/>
      <c r="P137" s="210">
        <f>O137*H137</f>
        <v>0</v>
      </c>
      <c r="Q137" s="210">
        <v>0.0028</v>
      </c>
      <c r="R137" s="210">
        <f>Q137*H137</f>
        <v>0.0113708</v>
      </c>
      <c r="S137" s="210">
        <v>0</v>
      </c>
      <c r="T137" s="211">
        <f>S137*H137</f>
        <v>0</v>
      </c>
      <c r="AR137" s="24" t="s">
        <v>184</v>
      </c>
      <c r="AT137" s="24" t="s">
        <v>254</v>
      </c>
      <c r="AU137" s="24" t="s">
        <v>82</v>
      </c>
      <c r="AY137" s="24" t="s">
        <v>133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4" t="s">
        <v>80</v>
      </c>
      <c r="BK137" s="212">
        <f>ROUND(I137*H137,2)</f>
        <v>0</v>
      </c>
      <c r="BL137" s="24" t="s">
        <v>140</v>
      </c>
      <c r="BM137" s="24" t="s">
        <v>282</v>
      </c>
    </row>
    <row r="138" spans="2:47" s="1" customFormat="1" ht="13.5">
      <c r="B138" s="46"/>
      <c r="D138" s="213" t="s">
        <v>155</v>
      </c>
      <c r="F138" s="214" t="s">
        <v>283</v>
      </c>
      <c r="I138" s="215"/>
      <c r="L138" s="46"/>
      <c r="M138" s="216"/>
      <c r="N138" s="47"/>
      <c r="O138" s="47"/>
      <c r="P138" s="47"/>
      <c r="Q138" s="47"/>
      <c r="R138" s="47"/>
      <c r="S138" s="47"/>
      <c r="T138" s="85"/>
      <c r="AT138" s="24" t="s">
        <v>155</v>
      </c>
      <c r="AU138" s="24" t="s">
        <v>82</v>
      </c>
    </row>
    <row r="139" spans="2:51" s="12" customFormat="1" ht="13.5">
      <c r="B139" s="229"/>
      <c r="D139" s="213" t="s">
        <v>163</v>
      </c>
      <c r="E139" s="230" t="s">
        <v>5</v>
      </c>
      <c r="F139" s="231" t="s">
        <v>284</v>
      </c>
      <c r="H139" s="230" t="s">
        <v>5</v>
      </c>
      <c r="I139" s="232"/>
      <c r="L139" s="229"/>
      <c r="M139" s="233"/>
      <c r="N139" s="234"/>
      <c r="O139" s="234"/>
      <c r="P139" s="234"/>
      <c r="Q139" s="234"/>
      <c r="R139" s="234"/>
      <c r="S139" s="234"/>
      <c r="T139" s="235"/>
      <c r="AT139" s="230" t="s">
        <v>163</v>
      </c>
      <c r="AU139" s="230" t="s">
        <v>82</v>
      </c>
      <c r="AV139" s="12" t="s">
        <v>80</v>
      </c>
      <c r="AW139" s="12" t="s">
        <v>35</v>
      </c>
      <c r="AX139" s="12" t="s">
        <v>72</v>
      </c>
      <c r="AY139" s="230" t="s">
        <v>133</v>
      </c>
    </row>
    <row r="140" spans="2:51" s="11" customFormat="1" ht="13.5">
      <c r="B140" s="217"/>
      <c r="D140" s="213" t="s">
        <v>163</v>
      </c>
      <c r="E140" s="218" t="s">
        <v>5</v>
      </c>
      <c r="F140" s="219" t="s">
        <v>285</v>
      </c>
      <c r="H140" s="220">
        <v>2.415</v>
      </c>
      <c r="I140" s="221"/>
      <c r="L140" s="217"/>
      <c r="M140" s="222"/>
      <c r="N140" s="223"/>
      <c r="O140" s="223"/>
      <c r="P140" s="223"/>
      <c r="Q140" s="223"/>
      <c r="R140" s="223"/>
      <c r="S140" s="223"/>
      <c r="T140" s="224"/>
      <c r="AT140" s="218" t="s">
        <v>163</v>
      </c>
      <c r="AU140" s="218" t="s">
        <v>82</v>
      </c>
      <c r="AV140" s="11" t="s">
        <v>82</v>
      </c>
      <c r="AW140" s="11" t="s">
        <v>35</v>
      </c>
      <c r="AX140" s="11" t="s">
        <v>72</v>
      </c>
      <c r="AY140" s="218" t="s">
        <v>133</v>
      </c>
    </row>
    <row r="141" spans="2:51" s="12" customFormat="1" ht="13.5">
      <c r="B141" s="229"/>
      <c r="D141" s="213" t="s">
        <v>163</v>
      </c>
      <c r="E141" s="230" t="s">
        <v>5</v>
      </c>
      <c r="F141" s="231" t="s">
        <v>286</v>
      </c>
      <c r="H141" s="230" t="s">
        <v>5</v>
      </c>
      <c r="I141" s="232"/>
      <c r="L141" s="229"/>
      <c r="M141" s="233"/>
      <c r="N141" s="234"/>
      <c r="O141" s="234"/>
      <c r="P141" s="234"/>
      <c r="Q141" s="234"/>
      <c r="R141" s="234"/>
      <c r="S141" s="234"/>
      <c r="T141" s="235"/>
      <c r="AT141" s="230" t="s">
        <v>163</v>
      </c>
      <c r="AU141" s="230" t="s">
        <v>82</v>
      </c>
      <c r="AV141" s="12" t="s">
        <v>80</v>
      </c>
      <c r="AW141" s="12" t="s">
        <v>35</v>
      </c>
      <c r="AX141" s="12" t="s">
        <v>72</v>
      </c>
      <c r="AY141" s="230" t="s">
        <v>133</v>
      </c>
    </row>
    <row r="142" spans="2:51" s="11" customFormat="1" ht="13.5">
      <c r="B142" s="217"/>
      <c r="D142" s="213" t="s">
        <v>163</v>
      </c>
      <c r="E142" s="218" t="s">
        <v>5</v>
      </c>
      <c r="F142" s="219" t="s">
        <v>234</v>
      </c>
      <c r="H142" s="220">
        <v>1.646</v>
      </c>
      <c r="I142" s="221"/>
      <c r="L142" s="217"/>
      <c r="M142" s="222"/>
      <c r="N142" s="223"/>
      <c r="O142" s="223"/>
      <c r="P142" s="223"/>
      <c r="Q142" s="223"/>
      <c r="R142" s="223"/>
      <c r="S142" s="223"/>
      <c r="T142" s="224"/>
      <c r="AT142" s="218" t="s">
        <v>163</v>
      </c>
      <c r="AU142" s="218" t="s">
        <v>82</v>
      </c>
      <c r="AV142" s="11" t="s">
        <v>82</v>
      </c>
      <c r="AW142" s="11" t="s">
        <v>35</v>
      </c>
      <c r="AX142" s="11" t="s">
        <v>72</v>
      </c>
      <c r="AY142" s="218" t="s">
        <v>133</v>
      </c>
    </row>
    <row r="143" spans="2:51" s="13" customFormat="1" ht="13.5">
      <c r="B143" s="236"/>
      <c r="D143" s="213" t="s">
        <v>163</v>
      </c>
      <c r="E143" s="237" t="s">
        <v>5</v>
      </c>
      <c r="F143" s="238" t="s">
        <v>226</v>
      </c>
      <c r="H143" s="239">
        <v>4.061</v>
      </c>
      <c r="I143" s="240"/>
      <c r="L143" s="236"/>
      <c r="M143" s="241"/>
      <c r="N143" s="242"/>
      <c r="O143" s="242"/>
      <c r="P143" s="242"/>
      <c r="Q143" s="242"/>
      <c r="R143" s="242"/>
      <c r="S143" s="242"/>
      <c r="T143" s="243"/>
      <c r="AT143" s="237" t="s">
        <v>163</v>
      </c>
      <c r="AU143" s="237" t="s">
        <v>82</v>
      </c>
      <c r="AV143" s="13" t="s">
        <v>140</v>
      </c>
      <c r="AW143" s="13" t="s">
        <v>35</v>
      </c>
      <c r="AX143" s="13" t="s">
        <v>80</v>
      </c>
      <c r="AY143" s="237" t="s">
        <v>133</v>
      </c>
    </row>
    <row r="144" spans="2:65" s="1" customFormat="1" ht="25.5" customHeight="1">
      <c r="B144" s="200"/>
      <c r="C144" s="201" t="s">
        <v>287</v>
      </c>
      <c r="D144" s="201" t="s">
        <v>136</v>
      </c>
      <c r="E144" s="202" t="s">
        <v>288</v>
      </c>
      <c r="F144" s="203" t="s">
        <v>289</v>
      </c>
      <c r="G144" s="204" t="s">
        <v>229</v>
      </c>
      <c r="H144" s="205">
        <v>36.241</v>
      </c>
      <c r="I144" s="206"/>
      <c r="J144" s="207">
        <f>ROUND(I144*H144,2)</f>
        <v>0</v>
      </c>
      <c r="K144" s="203" t="s">
        <v>239</v>
      </c>
      <c r="L144" s="46"/>
      <c r="M144" s="208" t="s">
        <v>5</v>
      </c>
      <c r="N144" s="209" t="s">
        <v>43</v>
      </c>
      <c r="O144" s="47"/>
      <c r="P144" s="210">
        <f>O144*H144</f>
        <v>0</v>
      </c>
      <c r="Q144" s="210">
        <v>0.00832</v>
      </c>
      <c r="R144" s="210">
        <f>Q144*H144</f>
        <v>0.30152512</v>
      </c>
      <c r="S144" s="210">
        <v>0</v>
      </c>
      <c r="T144" s="211">
        <f>S144*H144</f>
        <v>0</v>
      </c>
      <c r="AR144" s="24" t="s">
        <v>140</v>
      </c>
      <c r="AT144" s="24" t="s">
        <v>136</v>
      </c>
      <c r="AU144" s="24" t="s">
        <v>82</v>
      </c>
      <c r="AY144" s="24" t="s">
        <v>133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4" t="s">
        <v>80</v>
      </c>
      <c r="BK144" s="212">
        <f>ROUND(I144*H144,2)</f>
        <v>0</v>
      </c>
      <c r="BL144" s="24" t="s">
        <v>140</v>
      </c>
      <c r="BM144" s="24" t="s">
        <v>290</v>
      </c>
    </row>
    <row r="145" spans="2:51" s="12" customFormat="1" ht="13.5">
      <c r="B145" s="229"/>
      <c r="D145" s="213" t="s">
        <v>163</v>
      </c>
      <c r="E145" s="230" t="s">
        <v>5</v>
      </c>
      <c r="F145" s="231" t="s">
        <v>291</v>
      </c>
      <c r="H145" s="230" t="s">
        <v>5</v>
      </c>
      <c r="I145" s="232"/>
      <c r="L145" s="229"/>
      <c r="M145" s="233"/>
      <c r="N145" s="234"/>
      <c r="O145" s="234"/>
      <c r="P145" s="234"/>
      <c r="Q145" s="234"/>
      <c r="R145" s="234"/>
      <c r="S145" s="234"/>
      <c r="T145" s="235"/>
      <c r="AT145" s="230" t="s">
        <v>163</v>
      </c>
      <c r="AU145" s="230" t="s">
        <v>82</v>
      </c>
      <c r="AV145" s="12" t="s">
        <v>80</v>
      </c>
      <c r="AW145" s="12" t="s">
        <v>35</v>
      </c>
      <c r="AX145" s="12" t="s">
        <v>72</v>
      </c>
      <c r="AY145" s="230" t="s">
        <v>133</v>
      </c>
    </row>
    <row r="146" spans="2:51" s="11" customFormat="1" ht="13.5">
      <c r="B146" s="217"/>
      <c r="D146" s="213" t="s">
        <v>163</v>
      </c>
      <c r="E146" s="218" t="s">
        <v>5</v>
      </c>
      <c r="F146" s="219" t="s">
        <v>264</v>
      </c>
      <c r="H146" s="220">
        <v>36.241</v>
      </c>
      <c r="I146" s="221"/>
      <c r="L146" s="217"/>
      <c r="M146" s="222"/>
      <c r="N146" s="223"/>
      <c r="O146" s="223"/>
      <c r="P146" s="223"/>
      <c r="Q146" s="223"/>
      <c r="R146" s="223"/>
      <c r="S146" s="223"/>
      <c r="T146" s="224"/>
      <c r="AT146" s="218" t="s">
        <v>163</v>
      </c>
      <c r="AU146" s="218" t="s">
        <v>82</v>
      </c>
      <c r="AV146" s="11" t="s">
        <v>82</v>
      </c>
      <c r="AW146" s="11" t="s">
        <v>35</v>
      </c>
      <c r="AX146" s="11" t="s">
        <v>72</v>
      </c>
      <c r="AY146" s="218" t="s">
        <v>133</v>
      </c>
    </row>
    <row r="147" spans="2:51" s="13" customFormat="1" ht="13.5">
      <c r="B147" s="236"/>
      <c r="D147" s="213" t="s">
        <v>163</v>
      </c>
      <c r="E147" s="237" t="s">
        <v>5</v>
      </c>
      <c r="F147" s="238" t="s">
        <v>226</v>
      </c>
      <c r="H147" s="239">
        <v>36.241</v>
      </c>
      <c r="I147" s="240"/>
      <c r="L147" s="236"/>
      <c r="M147" s="241"/>
      <c r="N147" s="242"/>
      <c r="O147" s="242"/>
      <c r="P147" s="242"/>
      <c r="Q147" s="242"/>
      <c r="R147" s="242"/>
      <c r="S147" s="242"/>
      <c r="T147" s="243"/>
      <c r="AT147" s="237" t="s">
        <v>163</v>
      </c>
      <c r="AU147" s="237" t="s">
        <v>82</v>
      </c>
      <c r="AV147" s="13" t="s">
        <v>140</v>
      </c>
      <c r="AW147" s="13" t="s">
        <v>35</v>
      </c>
      <c r="AX147" s="13" t="s">
        <v>80</v>
      </c>
      <c r="AY147" s="237" t="s">
        <v>133</v>
      </c>
    </row>
    <row r="148" spans="2:65" s="1" customFormat="1" ht="16.5" customHeight="1">
      <c r="B148" s="200"/>
      <c r="C148" s="244" t="s">
        <v>292</v>
      </c>
      <c r="D148" s="244" t="s">
        <v>254</v>
      </c>
      <c r="E148" s="245" t="s">
        <v>293</v>
      </c>
      <c r="F148" s="246" t="s">
        <v>294</v>
      </c>
      <c r="G148" s="247" t="s">
        <v>229</v>
      </c>
      <c r="H148" s="248">
        <v>36.966</v>
      </c>
      <c r="I148" s="249"/>
      <c r="J148" s="250">
        <f>ROUND(I148*H148,2)</f>
        <v>0</v>
      </c>
      <c r="K148" s="246" t="s">
        <v>222</v>
      </c>
      <c r="L148" s="251"/>
      <c r="M148" s="252" t="s">
        <v>5</v>
      </c>
      <c r="N148" s="253" t="s">
        <v>43</v>
      </c>
      <c r="O148" s="47"/>
      <c r="P148" s="210">
        <f>O148*H148</f>
        <v>0</v>
      </c>
      <c r="Q148" s="210">
        <v>0.00204</v>
      </c>
      <c r="R148" s="210">
        <f>Q148*H148</f>
        <v>0.07541064</v>
      </c>
      <c r="S148" s="210">
        <v>0</v>
      </c>
      <c r="T148" s="211">
        <f>S148*H148</f>
        <v>0</v>
      </c>
      <c r="AR148" s="24" t="s">
        <v>184</v>
      </c>
      <c r="AT148" s="24" t="s">
        <v>254</v>
      </c>
      <c r="AU148" s="24" t="s">
        <v>82</v>
      </c>
      <c r="AY148" s="24" t="s">
        <v>133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80</v>
      </c>
      <c r="BK148" s="212">
        <f>ROUND(I148*H148,2)</f>
        <v>0</v>
      </c>
      <c r="BL148" s="24" t="s">
        <v>140</v>
      </c>
      <c r="BM148" s="24" t="s">
        <v>295</v>
      </c>
    </row>
    <row r="149" spans="2:47" s="1" customFormat="1" ht="13.5">
      <c r="B149" s="46"/>
      <c r="D149" s="213" t="s">
        <v>155</v>
      </c>
      <c r="F149" s="214" t="s">
        <v>273</v>
      </c>
      <c r="I149" s="215"/>
      <c r="L149" s="46"/>
      <c r="M149" s="216"/>
      <c r="N149" s="47"/>
      <c r="O149" s="47"/>
      <c r="P149" s="47"/>
      <c r="Q149" s="47"/>
      <c r="R149" s="47"/>
      <c r="S149" s="47"/>
      <c r="T149" s="85"/>
      <c r="AT149" s="24" t="s">
        <v>155</v>
      </c>
      <c r="AU149" s="24" t="s">
        <v>82</v>
      </c>
    </row>
    <row r="150" spans="2:51" s="11" customFormat="1" ht="13.5">
      <c r="B150" s="217"/>
      <c r="D150" s="213" t="s">
        <v>163</v>
      </c>
      <c r="E150" s="218" t="s">
        <v>5</v>
      </c>
      <c r="F150" s="219" t="s">
        <v>296</v>
      </c>
      <c r="H150" s="220">
        <v>36.966</v>
      </c>
      <c r="I150" s="221"/>
      <c r="L150" s="217"/>
      <c r="M150" s="222"/>
      <c r="N150" s="223"/>
      <c r="O150" s="223"/>
      <c r="P150" s="223"/>
      <c r="Q150" s="223"/>
      <c r="R150" s="223"/>
      <c r="S150" s="223"/>
      <c r="T150" s="224"/>
      <c r="AT150" s="218" t="s">
        <v>163</v>
      </c>
      <c r="AU150" s="218" t="s">
        <v>82</v>
      </c>
      <c r="AV150" s="11" t="s">
        <v>82</v>
      </c>
      <c r="AW150" s="11" t="s">
        <v>35</v>
      </c>
      <c r="AX150" s="11" t="s">
        <v>80</v>
      </c>
      <c r="AY150" s="218" t="s">
        <v>133</v>
      </c>
    </row>
    <row r="151" spans="2:65" s="1" customFormat="1" ht="16.5" customHeight="1">
      <c r="B151" s="200"/>
      <c r="C151" s="201" t="s">
        <v>297</v>
      </c>
      <c r="D151" s="201" t="s">
        <v>136</v>
      </c>
      <c r="E151" s="202" t="s">
        <v>298</v>
      </c>
      <c r="F151" s="203" t="s">
        <v>299</v>
      </c>
      <c r="G151" s="204" t="s">
        <v>300</v>
      </c>
      <c r="H151" s="205">
        <v>96.96</v>
      </c>
      <c r="I151" s="206"/>
      <c r="J151" s="207">
        <f>ROUND(I151*H151,2)</f>
        <v>0</v>
      </c>
      <c r="K151" s="203" t="s">
        <v>222</v>
      </c>
      <c r="L151" s="46"/>
      <c r="M151" s="208" t="s">
        <v>5</v>
      </c>
      <c r="N151" s="209" t="s">
        <v>43</v>
      </c>
      <c r="O151" s="47"/>
      <c r="P151" s="210">
        <f>O151*H151</f>
        <v>0</v>
      </c>
      <c r="Q151" s="210">
        <v>0.00025</v>
      </c>
      <c r="R151" s="210">
        <f>Q151*H151</f>
        <v>0.024239999999999998</v>
      </c>
      <c r="S151" s="210">
        <v>0</v>
      </c>
      <c r="T151" s="211">
        <f>S151*H151</f>
        <v>0</v>
      </c>
      <c r="AR151" s="24" t="s">
        <v>140</v>
      </c>
      <c r="AT151" s="24" t="s">
        <v>136</v>
      </c>
      <c r="AU151" s="24" t="s">
        <v>82</v>
      </c>
      <c r="AY151" s="24" t="s">
        <v>133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80</v>
      </c>
      <c r="BK151" s="212">
        <f>ROUND(I151*H151,2)</f>
        <v>0</v>
      </c>
      <c r="BL151" s="24" t="s">
        <v>140</v>
      </c>
      <c r="BM151" s="24" t="s">
        <v>301</v>
      </c>
    </row>
    <row r="152" spans="2:51" s="12" customFormat="1" ht="13.5">
      <c r="B152" s="229"/>
      <c r="D152" s="213" t="s">
        <v>163</v>
      </c>
      <c r="E152" s="230" t="s">
        <v>5</v>
      </c>
      <c r="F152" s="231" t="s">
        <v>224</v>
      </c>
      <c r="H152" s="230" t="s">
        <v>5</v>
      </c>
      <c r="I152" s="232"/>
      <c r="L152" s="229"/>
      <c r="M152" s="233"/>
      <c r="N152" s="234"/>
      <c r="O152" s="234"/>
      <c r="P152" s="234"/>
      <c r="Q152" s="234"/>
      <c r="R152" s="234"/>
      <c r="S152" s="234"/>
      <c r="T152" s="235"/>
      <c r="AT152" s="230" t="s">
        <v>163</v>
      </c>
      <c r="AU152" s="230" t="s">
        <v>82</v>
      </c>
      <c r="AV152" s="12" t="s">
        <v>80</v>
      </c>
      <c r="AW152" s="12" t="s">
        <v>35</v>
      </c>
      <c r="AX152" s="12" t="s">
        <v>72</v>
      </c>
      <c r="AY152" s="230" t="s">
        <v>133</v>
      </c>
    </row>
    <row r="153" spans="2:51" s="11" customFormat="1" ht="13.5">
      <c r="B153" s="217"/>
      <c r="D153" s="213" t="s">
        <v>163</v>
      </c>
      <c r="E153" s="218" t="s">
        <v>5</v>
      </c>
      <c r="F153" s="219" t="s">
        <v>302</v>
      </c>
      <c r="H153" s="220">
        <v>96.96</v>
      </c>
      <c r="I153" s="221"/>
      <c r="L153" s="217"/>
      <c r="M153" s="222"/>
      <c r="N153" s="223"/>
      <c r="O153" s="223"/>
      <c r="P153" s="223"/>
      <c r="Q153" s="223"/>
      <c r="R153" s="223"/>
      <c r="S153" s="223"/>
      <c r="T153" s="224"/>
      <c r="AT153" s="218" t="s">
        <v>163</v>
      </c>
      <c r="AU153" s="218" t="s">
        <v>82</v>
      </c>
      <c r="AV153" s="11" t="s">
        <v>82</v>
      </c>
      <c r="AW153" s="11" t="s">
        <v>35</v>
      </c>
      <c r="AX153" s="11" t="s">
        <v>72</v>
      </c>
      <c r="AY153" s="218" t="s">
        <v>133</v>
      </c>
    </row>
    <row r="154" spans="2:51" s="13" customFormat="1" ht="13.5">
      <c r="B154" s="236"/>
      <c r="D154" s="213" t="s">
        <v>163</v>
      </c>
      <c r="E154" s="237" t="s">
        <v>5</v>
      </c>
      <c r="F154" s="238" t="s">
        <v>226</v>
      </c>
      <c r="H154" s="239">
        <v>96.96</v>
      </c>
      <c r="I154" s="240"/>
      <c r="L154" s="236"/>
      <c r="M154" s="241"/>
      <c r="N154" s="242"/>
      <c r="O154" s="242"/>
      <c r="P154" s="242"/>
      <c r="Q154" s="242"/>
      <c r="R154" s="242"/>
      <c r="S154" s="242"/>
      <c r="T154" s="243"/>
      <c r="AT154" s="237" t="s">
        <v>163</v>
      </c>
      <c r="AU154" s="237" t="s">
        <v>82</v>
      </c>
      <c r="AV154" s="13" t="s">
        <v>140</v>
      </c>
      <c r="AW154" s="13" t="s">
        <v>35</v>
      </c>
      <c r="AX154" s="13" t="s">
        <v>80</v>
      </c>
      <c r="AY154" s="237" t="s">
        <v>133</v>
      </c>
    </row>
    <row r="155" spans="2:65" s="1" customFormat="1" ht="16.5" customHeight="1">
      <c r="B155" s="200"/>
      <c r="C155" s="244" t="s">
        <v>303</v>
      </c>
      <c r="D155" s="244" t="s">
        <v>254</v>
      </c>
      <c r="E155" s="245" t="s">
        <v>304</v>
      </c>
      <c r="F155" s="246" t="s">
        <v>305</v>
      </c>
      <c r="G155" s="247" t="s">
        <v>300</v>
      </c>
      <c r="H155" s="248">
        <v>101.808</v>
      </c>
      <c r="I155" s="249"/>
      <c r="J155" s="250">
        <f>ROUND(I155*H155,2)</f>
        <v>0</v>
      </c>
      <c r="K155" s="246" t="s">
        <v>5</v>
      </c>
      <c r="L155" s="251"/>
      <c r="M155" s="252" t="s">
        <v>5</v>
      </c>
      <c r="N155" s="253" t="s">
        <v>43</v>
      </c>
      <c r="O155" s="47"/>
      <c r="P155" s="210">
        <f>O155*H155</f>
        <v>0</v>
      </c>
      <c r="Q155" s="210">
        <v>3E-05</v>
      </c>
      <c r="R155" s="210">
        <f>Q155*H155</f>
        <v>0.00305424</v>
      </c>
      <c r="S155" s="210">
        <v>0</v>
      </c>
      <c r="T155" s="211">
        <f>S155*H155</f>
        <v>0</v>
      </c>
      <c r="AR155" s="24" t="s">
        <v>184</v>
      </c>
      <c r="AT155" s="24" t="s">
        <v>254</v>
      </c>
      <c r="AU155" s="24" t="s">
        <v>82</v>
      </c>
      <c r="AY155" s="24" t="s">
        <v>133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80</v>
      </c>
      <c r="BK155" s="212">
        <f>ROUND(I155*H155,2)</f>
        <v>0</v>
      </c>
      <c r="BL155" s="24" t="s">
        <v>140</v>
      </c>
      <c r="BM155" s="24" t="s">
        <v>306</v>
      </c>
    </row>
    <row r="156" spans="2:51" s="11" customFormat="1" ht="13.5">
      <c r="B156" s="217"/>
      <c r="D156" s="213" t="s">
        <v>163</v>
      </c>
      <c r="E156" s="218" t="s">
        <v>5</v>
      </c>
      <c r="F156" s="219" t="s">
        <v>307</v>
      </c>
      <c r="H156" s="220">
        <v>101.808</v>
      </c>
      <c r="I156" s="221"/>
      <c r="L156" s="217"/>
      <c r="M156" s="222"/>
      <c r="N156" s="223"/>
      <c r="O156" s="223"/>
      <c r="P156" s="223"/>
      <c r="Q156" s="223"/>
      <c r="R156" s="223"/>
      <c r="S156" s="223"/>
      <c r="T156" s="224"/>
      <c r="AT156" s="218" t="s">
        <v>163</v>
      </c>
      <c r="AU156" s="218" t="s">
        <v>82</v>
      </c>
      <c r="AV156" s="11" t="s">
        <v>82</v>
      </c>
      <c r="AW156" s="11" t="s">
        <v>35</v>
      </c>
      <c r="AX156" s="11" t="s">
        <v>80</v>
      </c>
      <c r="AY156" s="218" t="s">
        <v>133</v>
      </c>
    </row>
    <row r="157" spans="2:65" s="1" customFormat="1" ht="25.5" customHeight="1">
      <c r="B157" s="200"/>
      <c r="C157" s="201" t="s">
        <v>308</v>
      </c>
      <c r="D157" s="201" t="s">
        <v>136</v>
      </c>
      <c r="E157" s="202" t="s">
        <v>309</v>
      </c>
      <c r="F157" s="203" t="s">
        <v>310</v>
      </c>
      <c r="G157" s="204" t="s">
        <v>229</v>
      </c>
      <c r="H157" s="205">
        <v>45.501</v>
      </c>
      <c r="I157" s="206"/>
      <c r="J157" s="207">
        <f>ROUND(I157*H157,2)</f>
        <v>0</v>
      </c>
      <c r="K157" s="203" t="s">
        <v>239</v>
      </c>
      <c r="L157" s="46"/>
      <c r="M157" s="208" t="s">
        <v>5</v>
      </c>
      <c r="N157" s="209" t="s">
        <v>43</v>
      </c>
      <c r="O157" s="47"/>
      <c r="P157" s="210">
        <f>O157*H157</f>
        <v>0</v>
      </c>
      <c r="Q157" s="210">
        <v>0.01</v>
      </c>
      <c r="R157" s="210">
        <f>Q157*H157</f>
        <v>0.45500999999999997</v>
      </c>
      <c r="S157" s="210">
        <v>0</v>
      </c>
      <c r="T157" s="211">
        <f>S157*H157</f>
        <v>0</v>
      </c>
      <c r="AR157" s="24" t="s">
        <v>140</v>
      </c>
      <c r="AT157" s="24" t="s">
        <v>136</v>
      </c>
      <c r="AU157" s="24" t="s">
        <v>82</v>
      </c>
      <c r="AY157" s="24" t="s">
        <v>133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24" t="s">
        <v>80</v>
      </c>
      <c r="BK157" s="212">
        <f>ROUND(I157*H157,2)</f>
        <v>0</v>
      </c>
      <c r="BL157" s="24" t="s">
        <v>140</v>
      </c>
      <c r="BM157" s="24" t="s">
        <v>311</v>
      </c>
    </row>
    <row r="158" spans="2:51" s="12" customFormat="1" ht="13.5">
      <c r="B158" s="229"/>
      <c r="D158" s="213" t="s">
        <v>163</v>
      </c>
      <c r="E158" s="230" t="s">
        <v>5</v>
      </c>
      <c r="F158" s="231" t="s">
        <v>312</v>
      </c>
      <c r="H158" s="230" t="s">
        <v>5</v>
      </c>
      <c r="I158" s="232"/>
      <c r="L158" s="229"/>
      <c r="M158" s="233"/>
      <c r="N158" s="234"/>
      <c r="O158" s="234"/>
      <c r="P158" s="234"/>
      <c r="Q158" s="234"/>
      <c r="R158" s="234"/>
      <c r="S158" s="234"/>
      <c r="T158" s="235"/>
      <c r="AT158" s="230" t="s">
        <v>163</v>
      </c>
      <c r="AU158" s="230" t="s">
        <v>82</v>
      </c>
      <c r="AV158" s="12" t="s">
        <v>80</v>
      </c>
      <c r="AW158" s="12" t="s">
        <v>35</v>
      </c>
      <c r="AX158" s="12" t="s">
        <v>72</v>
      </c>
      <c r="AY158" s="230" t="s">
        <v>133</v>
      </c>
    </row>
    <row r="159" spans="2:51" s="11" customFormat="1" ht="13.5">
      <c r="B159" s="217"/>
      <c r="D159" s="213" t="s">
        <v>163</v>
      </c>
      <c r="E159" s="218" t="s">
        <v>5</v>
      </c>
      <c r="F159" s="219" t="s">
        <v>313</v>
      </c>
      <c r="H159" s="220">
        <v>45.501</v>
      </c>
      <c r="I159" s="221"/>
      <c r="L159" s="217"/>
      <c r="M159" s="222"/>
      <c r="N159" s="223"/>
      <c r="O159" s="223"/>
      <c r="P159" s="223"/>
      <c r="Q159" s="223"/>
      <c r="R159" s="223"/>
      <c r="S159" s="223"/>
      <c r="T159" s="224"/>
      <c r="AT159" s="218" t="s">
        <v>163</v>
      </c>
      <c r="AU159" s="218" t="s">
        <v>82</v>
      </c>
      <c r="AV159" s="11" t="s">
        <v>82</v>
      </c>
      <c r="AW159" s="11" t="s">
        <v>35</v>
      </c>
      <c r="AX159" s="11" t="s">
        <v>72</v>
      </c>
      <c r="AY159" s="218" t="s">
        <v>133</v>
      </c>
    </row>
    <row r="160" spans="2:51" s="13" customFormat="1" ht="13.5">
      <c r="B160" s="236"/>
      <c r="D160" s="213" t="s">
        <v>163</v>
      </c>
      <c r="E160" s="237" t="s">
        <v>5</v>
      </c>
      <c r="F160" s="238" t="s">
        <v>226</v>
      </c>
      <c r="H160" s="239">
        <v>45.501</v>
      </c>
      <c r="I160" s="240"/>
      <c r="L160" s="236"/>
      <c r="M160" s="241"/>
      <c r="N160" s="242"/>
      <c r="O160" s="242"/>
      <c r="P160" s="242"/>
      <c r="Q160" s="242"/>
      <c r="R160" s="242"/>
      <c r="S160" s="242"/>
      <c r="T160" s="243"/>
      <c r="AT160" s="237" t="s">
        <v>163</v>
      </c>
      <c r="AU160" s="237" t="s">
        <v>82</v>
      </c>
      <c r="AV160" s="13" t="s">
        <v>140</v>
      </c>
      <c r="AW160" s="13" t="s">
        <v>35</v>
      </c>
      <c r="AX160" s="13" t="s">
        <v>80</v>
      </c>
      <c r="AY160" s="237" t="s">
        <v>133</v>
      </c>
    </row>
    <row r="161" spans="2:65" s="1" customFormat="1" ht="25.5" customHeight="1">
      <c r="B161" s="200"/>
      <c r="C161" s="244" t="s">
        <v>314</v>
      </c>
      <c r="D161" s="244" t="s">
        <v>254</v>
      </c>
      <c r="E161" s="245" t="s">
        <v>315</v>
      </c>
      <c r="F161" s="246" t="s">
        <v>316</v>
      </c>
      <c r="G161" s="247" t="s">
        <v>229</v>
      </c>
      <c r="H161" s="248">
        <v>45.501</v>
      </c>
      <c r="I161" s="249"/>
      <c r="J161" s="250">
        <f>ROUND(I161*H161,2)</f>
        <v>0</v>
      </c>
      <c r="K161" s="246" t="s">
        <v>239</v>
      </c>
      <c r="L161" s="251"/>
      <c r="M161" s="252" t="s">
        <v>5</v>
      </c>
      <c r="N161" s="253" t="s">
        <v>43</v>
      </c>
      <c r="O161" s="47"/>
      <c r="P161" s="210">
        <f>O161*H161</f>
        <v>0</v>
      </c>
      <c r="Q161" s="210">
        <v>0.0018</v>
      </c>
      <c r="R161" s="210">
        <f>Q161*H161</f>
        <v>0.0819018</v>
      </c>
      <c r="S161" s="210">
        <v>0</v>
      </c>
      <c r="T161" s="211">
        <f>S161*H161</f>
        <v>0</v>
      </c>
      <c r="AR161" s="24" t="s">
        <v>184</v>
      </c>
      <c r="AT161" s="24" t="s">
        <v>254</v>
      </c>
      <c r="AU161" s="24" t="s">
        <v>82</v>
      </c>
      <c r="AY161" s="24" t="s">
        <v>133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4" t="s">
        <v>80</v>
      </c>
      <c r="BK161" s="212">
        <f>ROUND(I161*H161,2)</f>
        <v>0</v>
      </c>
      <c r="BL161" s="24" t="s">
        <v>140</v>
      </c>
      <c r="BM161" s="24" t="s">
        <v>317</v>
      </c>
    </row>
    <row r="162" spans="2:47" s="1" customFormat="1" ht="13.5">
      <c r="B162" s="46"/>
      <c r="D162" s="213" t="s">
        <v>155</v>
      </c>
      <c r="F162" s="214" t="s">
        <v>318</v>
      </c>
      <c r="I162" s="215"/>
      <c r="L162" s="46"/>
      <c r="M162" s="216"/>
      <c r="N162" s="47"/>
      <c r="O162" s="47"/>
      <c r="P162" s="47"/>
      <c r="Q162" s="47"/>
      <c r="R162" s="47"/>
      <c r="S162" s="47"/>
      <c r="T162" s="85"/>
      <c r="AT162" s="24" t="s">
        <v>155</v>
      </c>
      <c r="AU162" s="24" t="s">
        <v>82</v>
      </c>
    </row>
    <row r="163" spans="2:51" s="12" customFormat="1" ht="13.5">
      <c r="B163" s="229"/>
      <c r="D163" s="213" t="s">
        <v>163</v>
      </c>
      <c r="E163" s="230" t="s">
        <v>5</v>
      </c>
      <c r="F163" s="231" t="s">
        <v>312</v>
      </c>
      <c r="H163" s="230" t="s">
        <v>5</v>
      </c>
      <c r="I163" s="232"/>
      <c r="L163" s="229"/>
      <c r="M163" s="233"/>
      <c r="N163" s="234"/>
      <c r="O163" s="234"/>
      <c r="P163" s="234"/>
      <c r="Q163" s="234"/>
      <c r="R163" s="234"/>
      <c r="S163" s="234"/>
      <c r="T163" s="235"/>
      <c r="AT163" s="230" t="s">
        <v>163</v>
      </c>
      <c r="AU163" s="230" t="s">
        <v>82</v>
      </c>
      <c r="AV163" s="12" t="s">
        <v>80</v>
      </c>
      <c r="AW163" s="12" t="s">
        <v>35</v>
      </c>
      <c r="AX163" s="12" t="s">
        <v>72</v>
      </c>
      <c r="AY163" s="230" t="s">
        <v>133</v>
      </c>
    </row>
    <row r="164" spans="2:51" s="11" customFormat="1" ht="13.5">
      <c r="B164" s="217"/>
      <c r="D164" s="213" t="s">
        <v>163</v>
      </c>
      <c r="E164" s="218" t="s">
        <v>5</v>
      </c>
      <c r="F164" s="219" t="s">
        <v>313</v>
      </c>
      <c r="H164" s="220">
        <v>45.501</v>
      </c>
      <c r="I164" s="221"/>
      <c r="L164" s="217"/>
      <c r="M164" s="222"/>
      <c r="N164" s="223"/>
      <c r="O164" s="223"/>
      <c r="P164" s="223"/>
      <c r="Q164" s="223"/>
      <c r="R164" s="223"/>
      <c r="S164" s="223"/>
      <c r="T164" s="224"/>
      <c r="AT164" s="218" t="s">
        <v>163</v>
      </c>
      <c r="AU164" s="218" t="s">
        <v>82</v>
      </c>
      <c r="AV164" s="11" t="s">
        <v>82</v>
      </c>
      <c r="AW164" s="11" t="s">
        <v>35</v>
      </c>
      <c r="AX164" s="11" t="s">
        <v>72</v>
      </c>
      <c r="AY164" s="218" t="s">
        <v>133</v>
      </c>
    </row>
    <row r="165" spans="2:51" s="13" customFormat="1" ht="13.5">
      <c r="B165" s="236"/>
      <c r="D165" s="213" t="s">
        <v>163</v>
      </c>
      <c r="E165" s="237" t="s">
        <v>5</v>
      </c>
      <c r="F165" s="238" t="s">
        <v>226</v>
      </c>
      <c r="H165" s="239">
        <v>45.501</v>
      </c>
      <c r="I165" s="240"/>
      <c r="L165" s="236"/>
      <c r="M165" s="241"/>
      <c r="N165" s="242"/>
      <c r="O165" s="242"/>
      <c r="P165" s="242"/>
      <c r="Q165" s="242"/>
      <c r="R165" s="242"/>
      <c r="S165" s="242"/>
      <c r="T165" s="243"/>
      <c r="AT165" s="237" t="s">
        <v>163</v>
      </c>
      <c r="AU165" s="237" t="s">
        <v>82</v>
      </c>
      <c r="AV165" s="13" t="s">
        <v>140</v>
      </c>
      <c r="AW165" s="13" t="s">
        <v>35</v>
      </c>
      <c r="AX165" s="13" t="s">
        <v>80</v>
      </c>
      <c r="AY165" s="237" t="s">
        <v>133</v>
      </c>
    </row>
    <row r="166" spans="2:65" s="1" customFormat="1" ht="25.5" customHeight="1">
      <c r="B166" s="200"/>
      <c r="C166" s="201" t="s">
        <v>319</v>
      </c>
      <c r="D166" s="201" t="s">
        <v>136</v>
      </c>
      <c r="E166" s="202" t="s">
        <v>320</v>
      </c>
      <c r="F166" s="203" t="s">
        <v>321</v>
      </c>
      <c r="G166" s="204" t="s">
        <v>229</v>
      </c>
      <c r="H166" s="205">
        <v>36.241</v>
      </c>
      <c r="I166" s="206"/>
      <c r="J166" s="207">
        <f>ROUND(I166*H166,2)</f>
        <v>0</v>
      </c>
      <c r="K166" s="203" t="s">
        <v>239</v>
      </c>
      <c r="L166" s="46"/>
      <c r="M166" s="208" t="s">
        <v>5</v>
      </c>
      <c r="N166" s="209" t="s">
        <v>43</v>
      </c>
      <c r="O166" s="47"/>
      <c r="P166" s="210">
        <f>O166*H166</f>
        <v>0</v>
      </c>
      <c r="Q166" s="210">
        <v>0.00268</v>
      </c>
      <c r="R166" s="210">
        <f>Q166*H166</f>
        <v>0.09712588</v>
      </c>
      <c r="S166" s="210">
        <v>0</v>
      </c>
      <c r="T166" s="211">
        <f>S166*H166</f>
        <v>0</v>
      </c>
      <c r="AR166" s="24" t="s">
        <v>140</v>
      </c>
      <c r="AT166" s="24" t="s">
        <v>136</v>
      </c>
      <c r="AU166" s="24" t="s">
        <v>82</v>
      </c>
      <c r="AY166" s="24" t="s">
        <v>133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80</v>
      </c>
      <c r="BK166" s="212">
        <f>ROUND(I166*H166,2)</f>
        <v>0</v>
      </c>
      <c r="BL166" s="24" t="s">
        <v>140</v>
      </c>
      <c r="BM166" s="24" t="s">
        <v>322</v>
      </c>
    </row>
    <row r="167" spans="2:47" s="1" customFormat="1" ht="13.5">
      <c r="B167" s="46"/>
      <c r="D167" s="213" t="s">
        <v>155</v>
      </c>
      <c r="F167" s="214" t="s">
        <v>323</v>
      </c>
      <c r="I167" s="215"/>
      <c r="L167" s="46"/>
      <c r="M167" s="216"/>
      <c r="N167" s="47"/>
      <c r="O167" s="47"/>
      <c r="P167" s="47"/>
      <c r="Q167" s="47"/>
      <c r="R167" s="47"/>
      <c r="S167" s="47"/>
      <c r="T167" s="85"/>
      <c r="AT167" s="24" t="s">
        <v>155</v>
      </c>
      <c r="AU167" s="24" t="s">
        <v>82</v>
      </c>
    </row>
    <row r="168" spans="2:51" s="11" customFormat="1" ht="13.5">
      <c r="B168" s="217"/>
      <c r="D168" s="213" t="s">
        <v>163</v>
      </c>
      <c r="E168" s="218" t="s">
        <v>5</v>
      </c>
      <c r="F168" s="219" t="s">
        <v>264</v>
      </c>
      <c r="H168" s="220">
        <v>36.241</v>
      </c>
      <c r="I168" s="221"/>
      <c r="L168" s="217"/>
      <c r="M168" s="222"/>
      <c r="N168" s="223"/>
      <c r="O168" s="223"/>
      <c r="P168" s="223"/>
      <c r="Q168" s="223"/>
      <c r="R168" s="223"/>
      <c r="S168" s="223"/>
      <c r="T168" s="224"/>
      <c r="AT168" s="218" t="s">
        <v>163</v>
      </c>
      <c r="AU168" s="218" t="s">
        <v>82</v>
      </c>
      <c r="AV168" s="11" t="s">
        <v>82</v>
      </c>
      <c r="AW168" s="11" t="s">
        <v>35</v>
      </c>
      <c r="AX168" s="11" t="s">
        <v>72</v>
      </c>
      <c r="AY168" s="218" t="s">
        <v>133</v>
      </c>
    </row>
    <row r="169" spans="2:51" s="13" customFormat="1" ht="13.5">
      <c r="B169" s="236"/>
      <c r="D169" s="213" t="s">
        <v>163</v>
      </c>
      <c r="E169" s="237" t="s">
        <v>5</v>
      </c>
      <c r="F169" s="238" t="s">
        <v>226</v>
      </c>
      <c r="H169" s="239">
        <v>36.241</v>
      </c>
      <c r="I169" s="240"/>
      <c r="L169" s="236"/>
      <c r="M169" s="241"/>
      <c r="N169" s="242"/>
      <c r="O169" s="242"/>
      <c r="P169" s="242"/>
      <c r="Q169" s="242"/>
      <c r="R169" s="242"/>
      <c r="S169" s="242"/>
      <c r="T169" s="243"/>
      <c r="AT169" s="237" t="s">
        <v>163</v>
      </c>
      <c r="AU169" s="237" t="s">
        <v>82</v>
      </c>
      <c r="AV169" s="13" t="s">
        <v>140</v>
      </c>
      <c r="AW169" s="13" t="s">
        <v>35</v>
      </c>
      <c r="AX169" s="13" t="s">
        <v>80</v>
      </c>
      <c r="AY169" s="237" t="s">
        <v>133</v>
      </c>
    </row>
    <row r="170" spans="2:65" s="1" customFormat="1" ht="16.5" customHeight="1">
      <c r="B170" s="200"/>
      <c r="C170" s="201" t="s">
        <v>324</v>
      </c>
      <c r="D170" s="201" t="s">
        <v>136</v>
      </c>
      <c r="E170" s="202" t="s">
        <v>325</v>
      </c>
      <c r="F170" s="203" t="s">
        <v>326</v>
      </c>
      <c r="G170" s="204" t="s">
        <v>229</v>
      </c>
      <c r="H170" s="205">
        <v>48.031</v>
      </c>
      <c r="I170" s="206"/>
      <c r="J170" s="207">
        <f>ROUND(I170*H170,2)</f>
        <v>0</v>
      </c>
      <c r="K170" s="203" t="s">
        <v>327</v>
      </c>
      <c r="L170" s="46"/>
      <c r="M170" s="208" t="s">
        <v>5</v>
      </c>
      <c r="N170" s="209" t="s">
        <v>43</v>
      </c>
      <c r="O170" s="47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24" t="s">
        <v>140</v>
      </c>
      <c r="AT170" s="24" t="s">
        <v>136</v>
      </c>
      <c r="AU170" s="24" t="s">
        <v>82</v>
      </c>
      <c r="AY170" s="24" t="s">
        <v>133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24" t="s">
        <v>80</v>
      </c>
      <c r="BK170" s="212">
        <f>ROUND(I170*H170,2)</f>
        <v>0</v>
      </c>
      <c r="BL170" s="24" t="s">
        <v>140</v>
      </c>
      <c r="BM170" s="24" t="s">
        <v>328</v>
      </c>
    </row>
    <row r="171" spans="2:51" s="12" customFormat="1" ht="13.5">
      <c r="B171" s="229"/>
      <c r="D171" s="213" t="s">
        <v>163</v>
      </c>
      <c r="E171" s="230" t="s">
        <v>5</v>
      </c>
      <c r="F171" s="231" t="s">
        <v>329</v>
      </c>
      <c r="H171" s="230" t="s">
        <v>5</v>
      </c>
      <c r="I171" s="232"/>
      <c r="L171" s="229"/>
      <c r="M171" s="233"/>
      <c r="N171" s="234"/>
      <c r="O171" s="234"/>
      <c r="P171" s="234"/>
      <c r="Q171" s="234"/>
      <c r="R171" s="234"/>
      <c r="S171" s="234"/>
      <c r="T171" s="235"/>
      <c r="AT171" s="230" t="s">
        <v>163</v>
      </c>
      <c r="AU171" s="230" t="s">
        <v>82</v>
      </c>
      <c r="AV171" s="12" t="s">
        <v>80</v>
      </c>
      <c r="AW171" s="12" t="s">
        <v>35</v>
      </c>
      <c r="AX171" s="12" t="s">
        <v>72</v>
      </c>
      <c r="AY171" s="230" t="s">
        <v>133</v>
      </c>
    </row>
    <row r="172" spans="2:51" s="11" customFormat="1" ht="13.5">
      <c r="B172" s="217"/>
      <c r="D172" s="213" t="s">
        <v>163</v>
      </c>
      <c r="E172" s="218" t="s">
        <v>5</v>
      </c>
      <c r="F172" s="219" t="s">
        <v>330</v>
      </c>
      <c r="H172" s="220">
        <v>48.031</v>
      </c>
      <c r="I172" s="221"/>
      <c r="L172" s="217"/>
      <c r="M172" s="222"/>
      <c r="N172" s="223"/>
      <c r="O172" s="223"/>
      <c r="P172" s="223"/>
      <c r="Q172" s="223"/>
      <c r="R172" s="223"/>
      <c r="S172" s="223"/>
      <c r="T172" s="224"/>
      <c r="AT172" s="218" t="s">
        <v>163</v>
      </c>
      <c r="AU172" s="218" t="s">
        <v>82</v>
      </c>
      <c r="AV172" s="11" t="s">
        <v>82</v>
      </c>
      <c r="AW172" s="11" t="s">
        <v>35</v>
      </c>
      <c r="AX172" s="11" t="s">
        <v>72</v>
      </c>
      <c r="AY172" s="218" t="s">
        <v>133</v>
      </c>
    </row>
    <row r="173" spans="2:51" s="13" customFormat="1" ht="13.5">
      <c r="B173" s="236"/>
      <c r="D173" s="213" t="s">
        <v>163</v>
      </c>
      <c r="E173" s="237" t="s">
        <v>5</v>
      </c>
      <c r="F173" s="238" t="s">
        <v>226</v>
      </c>
      <c r="H173" s="239">
        <v>48.031</v>
      </c>
      <c r="I173" s="240"/>
      <c r="L173" s="236"/>
      <c r="M173" s="241"/>
      <c r="N173" s="242"/>
      <c r="O173" s="242"/>
      <c r="P173" s="242"/>
      <c r="Q173" s="242"/>
      <c r="R173" s="242"/>
      <c r="S173" s="242"/>
      <c r="T173" s="243"/>
      <c r="AT173" s="237" t="s">
        <v>163</v>
      </c>
      <c r="AU173" s="237" t="s">
        <v>82</v>
      </c>
      <c r="AV173" s="13" t="s">
        <v>140</v>
      </c>
      <c r="AW173" s="13" t="s">
        <v>35</v>
      </c>
      <c r="AX173" s="13" t="s">
        <v>80</v>
      </c>
      <c r="AY173" s="237" t="s">
        <v>133</v>
      </c>
    </row>
    <row r="174" spans="2:63" s="10" customFormat="1" ht="29.85" customHeight="1">
      <c r="B174" s="187"/>
      <c r="D174" s="188" t="s">
        <v>71</v>
      </c>
      <c r="E174" s="198" t="s">
        <v>189</v>
      </c>
      <c r="F174" s="198" t="s">
        <v>331</v>
      </c>
      <c r="I174" s="190"/>
      <c r="J174" s="199">
        <f>BK174</f>
        <v>0</v>
      </c>
      <c r="L174" s="187"/>
      <c r="M174" s="192"/>
      <c r="N174" s="193"/>
      <c r="O174" s="193"/>
      <c r="P174" s="194">
        <f>SUM(P175:P183)</f>
        <v>0</v>
      </c>
      <c r="Q174" s="193"/>
      <c r="R174" s="194">
        <f>SUM(R175:R183)</f>
        <v>0.6643146</v>
      </c>
      <c r="S174" s="193"/>
      <c r="T174" s="195">
        <f>SUM(T175:T183)</f>
        <v>0</v>
      </c>
      <c r="AR174" s="188" t="s">
        <v>80</v>
      </c>
      <c r="AT174" s="196" t="s">
        <v>71</v>
      </c>
      <c r="AU174" s="196" t="s">
        <v>80</v>
      </c>
      <c r="AY174" s="188" t="s">
        <v>133</v>
      </c>
      <c r="BK174" s="197">
        <f>SUM(BK175:BK183)</f>
        <v>0</v>
      </c>
    </row>
    <row r="175" spans="2:65" s="1" customFormat="1" ht="25.5" customHeight="1">
      <c r="B175" s="200"/>
      <c r="C175" s="201" t="s">
        <v>332</v>
      </c>
      <c r="D175" s="201" t="s">
        <v>136</v>
      </c>
      <c r="E175" s="202" t="s">
        <v>333</v>
      </c>
      <c r="F175" s="203" t="s">
        <v>334</v>
      </c>
      <c r="G175" s="204" t="s">
        <v>335</v>
      </c>
      <c r="H175" s="205">
        <v>0.074</v>
      </c>
      <c r="I175" s="206"/>
      <c r="J175" s="207">
        <f>ROUND(I175*H175,2)</f>
        <v>0</v>
      </c>
      <c r="K175" s="203" t="s">
        <v>5</v>
      </c>
      <c r="L175" s="46"/>
      <c r="M175" s="208" t="s">
        <v>5</v>
      </c>
      <c r="N175" s="209" t="s">
        <v>43</v>
      </c>
      <c r="O175" s="47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AR175" s="24" t="s">
        <v>140</v>
      </c>
      <c r="AT175" s="24" t="s">
        <v>136</v>
      </c>
      <c r="AU175" s="24" t="s">
        <v>82</v>
      </c>
      <c r="AY175" s="24" t="s">
        <v>133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24" t="s">
        <v>80</v>
      </c>
      <c r="BK175" s="212">
        <f>ROUND(I175*H175,2)</f>
        <v>0</v>
      </c>
      <c r="BL175" s="24" t="s">
        <v>140</v>
      </c>
      <c r="BM175" s="24" t="s">
        <v>336</v>
      </c>
    </row>
    <row r="176" spans="2:47" s="1" customFormat="1" ht="13.5">
      <c r="B176" s="46"/>
      <c r="D176" s="213" t="s">
        <v>155</v>
      </c>
      <c r="F176" s="214" t="s">
        <v>337</v>
      </c>
      <c r="I176" s="215"/>
      <c r="L176" s="46"/>
      <c r="M176" s="216"/>
      <c r="N176" s="47"/>
      <c r="O176" s="47"/>
      <c r="P176" s="47"/>
      <c r="Q176" s="47"/>
      <c r="R176" s="47"/>
      <c r="S176" s="47"/>
      <c r="T176" s="85"/>
      <c r="AT176" s="24" t="s">
        <v>155</v>
      </c>
      <c r="AU176" s="24" t="s">
        <v>82</v>
      </c>
    </row>
    <row r="177" spans="2:51" s="11" customFormat="1" ht="13.5">
      <c r="B177" s="217"/>
      <c r="D177" s="213" t="s">
        <v>163</v>
      </c>
      <c r="E177" s="218" t="s">
        <v>5</v>
      </c>
      <c r="F177" s="219" t="s">
        <v>338</v>
      </c>
      <c r="H177" s="220">
        <v>0.074</v>
      </c>
      <c r="I177" s="221"/>
      <c r="L177" s="217"/>
      <c r="M177" s="222"/>
      <c r="N177" s="223"/>
      <c r="O177" s="223"/>
      <c r="P177" s="223"/>
      <c r="Q177" s="223"/>
      <c r="R177" s="223"/>
      <c r="S177" s="223"/>
      <c r="T177" s="224"/>
      <c r="AT177" s="218" t="s">
        <v>163</v>
      </c>
      <c r="AU177" s="218" t="s">
        <v>82</v>
      </c>
      <c r="AV177" s="11" t="s">
        <v>82</v>
      </c>
      <c r="AW177" s="11" t="s">
        <v>35</v>
      </c>
      <c r="AX177" s="11" t="s">
        <v>72</v>
      </c>
      <c r="AY177" s="218" t="s">
        <v>133</v>
      </c>
    </row>
    <row r="178" spans="2:51" s="13" customFormat="1" ht="13.5">
      <c r="B178" s="236"/>
      <c r="D178" s="213" t="s">
        <v>163</v>
      </c>
      <c r="E178" s="237" t="s">
        <v>5</v>
      </c>
      <c r="F178" s="238" t="s">
        <v>226</v>
      </c>
      <c r="H178" s="239">
        <v>0.074</v>
      </c>
      <c r="I178" s="240"/>
      <c r="L178" s="236"/>
      <c r="M178" s="241"/>
      <c r="N178" s="242"/>
      <c r="O178" s="242"/>
      <c r="P178" s="242"/>
      <c r="Q178" s="242"/>
      <c r="R178" s="242"/>
      <c r="S178" s="242"/>
      <c r="T178" s="243"/>
      <c r="AT178" s="237" t="s">
        <v>163</v>
      </c>
      <c r="AU178" s="237" t="s">
        <v>82</v>
      </c>
      <c r="AV178" s="13" t="s">
        <v>140</v>
      </c>
      <c r="AW178" s="13" t="s">
        <v>35</v>
      </c>
      <c r="AX178" s="13" t="s">
        <v>80</v>
      </c>
      <c r="AY178" s="237" t="s">
        <v>133</v>
      </c>
    </row>
    <row r="179" spans="2:65" s="1" customFormat="1" ht="38.25" customHeight="1">
      <c r="B179" s="200"/>
      <c r="C179" s="244" t="s">
        <v>339</v>
      </c>
      <c r="D179" s="244" t="s">
        <v>254</v>
      </c>
      <c r="E179" s="245" t="s">
        <v>340</v>
      </c>
      <c r="F179" s="246" t="s">
        <v>341</v>
      </c>
      <c r="G179" s="247" t="s">
        <v>229</v>
      </c>
      <c r="H179" s="248">
        <v>45.501</v>
      </c>
      <c r="I179" s="249"/>
      <c r="J179" s="250">
        <f>ROUND(I179*H179,2)</f>
        <v>0</v>
      </c>
      <c r="K179" s="246" t="s">
        <v>5</v>
      </c>
      <c r="L179" s="251"/>
      <c r="M179" s="252" t="s">
        <v>5</v>
      </c>
      <c r="N179" s="253" t="s">
        <v>43</v>
      </c>
      <c r="O179" s="47"/>
      <c r="P179" s="210">
        <f>O179*H179</f>
        <v>0</v>
      </c>
      <c r="Q179" s="210">
        <v>0.0146</v>
      </c>
      <c r="R179" s="210">
        <f>Q179*H179</f>
        <v>0.6643146</v>
      </c>
      <c r="S179" s="210">
        <v>0</v>
      </c>
      <c r="T179" s="211">
        <f>S179*H179</f>
        <v>0</v>
      </c>
      <c r="AR179" s="24" t="s">
        <v>184</v>
      </c>
      <c r="AT179" s="24" t="s">
        <v>254</v>
      </c>
      <c r="AU179" s="24" t="s">
        <v>82</v>
      </c>
      <c r="AY179" s="24" t="s">
        <v>133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24" t="s">
        <v>80</v>
      </c>
      <c r="BK179" s="212">
        <f>ROUND(I179*H179,2)</f>
        <v>0</v>
      </c>
      <c r="BL179" s="24" t="s">
        <v>140</v>
      </c>
      <c r="BM179" s="24" t="s">
        <v>342</v>
      </c>
    </row>
    <row r="180" spans="2:47" s="1" customFormat="1" ht="13.5">
      <c r="B180" s="46"/>
      <c r="D180" s="213" t="s">
        <v>155</v>
      </c>
      <c r="F180" s="214" t="s">
        <v>343</v>
      </c>
      <c r="I180" s="215"/>
      <c r="L180" s="46"/>
      <c r="M180" s="216"/>
      <c r="N180" s="47"/>
      <c r="O180" s="47"/>
      <c r="P180" s="47"/>
      <c r="Q180" s="47"/>
      <c r="R180" s="47"/>
      <c r="S180" s="47"/>
      <c r="T180" s="85"/>
      <c r="AT180" s="24" t="s">
        <v>155</v>
      </c>
      <c r="AU180" s="24" t="s">
        <v>82</v>
      </c>
    </row>
    <row r="181" spans="2:51" s="12" customFormat="1" ht="13.5">
      <c r="B181" s="229"/>
      <c r="D181" s="213" t="s">
        <v>163</v>
      </c>
      <c r="E181" s="230" t="s">
        <v>5</v>
      </c>
      <c r="F181" s="231" t="s">
        <v>312</v>
      </c>
      <c r="H181" s="230" t="s">
        <v>5</v>
      </c>
      <c r="I181" s="232"/>
      <c r="L181" s="229"/>
      <c r="M181" s="233"/>
      <c r="N181" s="234"/>
      <c r="O181" s="234"/>
      <c r="P181" s="234"/>
      <c r="Q181" s="234"/>
      <c r="R181" s="234"/>
      <c r="S181" s="234"/>
      <c r="T181" s="235"/>
      <c r="AT181" s="230" t="s">
        <v>163</v>
      </c>
      <c r="AU181" s="230" t="s">
        <v>82</v>
      </c>
      <c r="AV181" s="12" t="s">
        <v>80</v>
      </c>
      <c r="AW181" s="12" t="s">
        <v>35</v>
      </c>
      <c r="AX181" s="12" t="s">
        <v>72</v>
      </c>
      <c r="AY181" s="230" t="s">
        <v>133</v>
      </c>
    </row>
    <row r="182" spans="2:51" s="11" customFormat="1" ht="13.5">
      <c r="B182" s="217"/>
      <c r="D182" s="213" t="s">
        <v>163</v>
      </c>
      <c r="E182" s="218" t="s">
        <v>5</v>
      </c>
      <c r="F182" s="219" t="s">
        <v>344</v>
      </c>
      <c r="H182" s="220">
        <v>45.501</v>
      </c>
      <c r="I182" s="221"/>
      <c r="L182" s="217"/>
      <c r="M182" s="222"/>
      <c r="N182" s="223"/>
      <c r="O182" s="223"/>
      <c r="P182" s="223"/>
      <c r="Q182" s="223"/>
      <c r="R182" s="223"/>
      <c r="S182" s="223"/>
      <c r="T182" s="224"/>
      <c r="AT182" s="218" t="s">
        <v>163</v>
      </c>
      <c r="AU182" s="218" t="s">
        <v>82</v>
      </c>
      <c r="AV182" s="11" t="s">
        <v>82</v>
      </c>
      <c r="AW182" s="11" t="s">
        <v>35</v>
      </c>
      <c r="AX182" s="11" t="s">
        <v>72</v>
      </c>
      <c r="AY182" s="218" t="s">
        <v>133</v>
      </c>
    </row>
    <row r="183" spans="2:51" s="13" customFormat="1" ht="13.5">
      <c r="B183" s="236"/>
      <c r="D183" s="213" t="s">
        <v>163</v>
      </c>
      <c r="E183" s="237" t="s">
        <v>5</v>
      </c>
      <c r="F183" s="238" t="s">
        <v>226</v>
      </c>
      <c r="H183" s="239">
        <v>45.501</v>
      </c>
      <c r="I183" s="240"/>
      <c r="L183" s="236"/>
      <c r="M183" s="241"/>
      <c r="N183" s="242"/>
      <c r="O183" s="242"/>
      <c r="P183" s="242"/>
      <c r="Q183" s="242"/>
      <c r="R183" s="242"/>
      <c r="S183" s="242"/>
      <c r="T183" s="243"/>
      <c r="AT183" s="237" t="s">
        <v>163</v>
      </c>
      <c r="AU183" s="237" t="s">
        <v>82</v>
      </c>
      <c r="AV183" s="13" t="s">
        <v>140</v>
      </c>
      <c r="AW183" s="13" t="s">
        <v>35</v>
      </c>
      <c r="AX183" s="13" t="s">
        <v>80</v>
      </c>
      <c r="AY183" s="237" t="s">
        <v>133</v>
      </c>
    </row>
    <row r="184" spans="2:63" s="10" customFormat="1" ht="29.85" customHeight="1">
      <c r="B184" s="187"/>
      <c r="D184" s="188" t="s">
        <v>71</v>
      </c>
      <c r="E184" s="198" t="s">
        <v>345</v>
      </c>
      <c r="F184" s="198" t="s">
        <v>346</v>
      </c>
      <c r="I184" s="190"/>
      <c r="J184" s="199">
        <f>BK184</f>
        <v>0</v>
      </c>
      <c r="L184" s="187"/>
      <c r="M184" s="192"/>
      <c r="N184" s="193"/>
      <c r="O184" s="193"/>
      <c r="P184" s="194">
        <f>SUM(P185:P199)</f>
        <v>0</v>
      </c>
      <c r="Q184" s="193"/>
      <c r="R184" s="194">
        <f>SUM(R185:R199)</f>
        <v>0</v>
      </c>
      <c r="S184" s="193"/>
      <c r="T184" s="195">
        <f>SUM(T185:T199)</f>
        <v>0</v>
      </c>
      <c r="AR184" s="188" t="s">
        <v>80</v>
      </c>
      <c r="AT184" s="196" t="s">
        <v>71</v>
      </c>
      <c r="AU184" s="196" t="s">
        <v>80</v>
      </c>
      <c r="AY184" s="188" t="s">
        <v>133</v>
      </c>
      <c r="BK184" s="197">
        <f>SUM(BK185:BK199)</f>
        <v>0</v>
      </c>
    </row>
    <row r="185" spans="2:65" s="1" customFormat="1" ht="25.5" customHeight="1">
      <c r="B185" s="200"/>
      <c r="C185" s="201" t="s">
        <v>171</v>
      </c>
      <c r="D185" s="201" t="s">
        <v>136</v>
      </c>
      <c r="E185" s="202" t="s">
        <v>347</v>
      </c>
      <c r="F185" s="203" t="s">
        <v>348</v>
      </c>
      <c r="G185" s="204" t="s">
        <v>335</v>
      </c>
      <c r="H185" s="205">
        <v>120.633</v>
      </c>
      <c r="I185" s="206"/>
      <c r="J185" s="207">
        <f>ROUND(I185*H185,2)</f>
        <v>0</v>
      </c>
      <c r="K185" s="203" t="s">
        <v>5</v>
      </c>
      <c r="L185" s="46"/>
      <c r="M185" s="208" t="s">
        <v>5</v>
      </c>
      <c r="N185" s="209" t="s">
        <v>43</v>
      </c>
      <c r="O185" s="47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24" t="s">
        <v>140</v>
      </c>
      <c r="AT185" s="24" t="s">
        <v>136</v>
      </c>
      <c r="AU185" s="24" t="s">
        <v>82</v>
      </c>
      <c r="AY185" s="24" t="s">
        <v>133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4" t="s">
        <v>80</v>
      </c>
      <c r="BK185" s="212">
        <f>ROUND(I185*H185,2)</f>
        <v>0</v>
      </c>
      <c r="BL185" s="24" t="s">
        <v>140</v>
      </c>
      <c r="BM185" s="24" t="s">
        <v>349</v>
      </c>
    </row>
    <row r="186" spans="2:51" s="12" customFormat="1" ht="13.5">
      <c r="B186" s="229"/>
      <c r="D186" s="213" t="s">
        <v>163</v>
      </c>
      <c r="E186" s="230" t="s">
        <v>5</v>
      </c>
      <c r="F186" s="231" t="s">
        <v>350</v>
      </c>
      <c r="H186" s="230" t="s">
        <v>5</v>
      </c>
      <c r="I186" s="232"/>
      <c r="L186" s="229"/>
      <c r="M186" s="233"/>
      <c r="N186" s="234"/>
      <c r="O186" s="234"/>
      <c r="P186" s="234"/>
      <c r="Q186" s="234"/>
      <c r="R186" s="234"/>
      <c r="S186" s="234"/>
      <c r="T186" s="235"/>
      <c r="AT186" s="230" t="s">
        <v>163</v>
      </c>
      <c r="AU186" s="230" t="s">
        <v>82</v>
      </c>
      <c r="AV186" s="12" t="s">
        <v>80</v>
      </c>
      <c r="AW186" s="12" t="s">
        <v>35</v>
      </c>
      <c r="AX186" s="12" t="s">
        <v>72</v>
      </c>
      <c r="AY186" s="230" t="s">
        <v>133</v>
      </c>
    </row>
    <row r="187" spans="2:51" s="11" customFormat="1" ht="13.5">
      <c r="B187" s="217"/>
      <c r="D187" s="213" t="s">
        <v>163</v>
      </c>
      <c r="E187" s="218" t="s">
        <v>5</v>
      </c>
      <c r="F187" s="219" t="s">
        <v>351</v>
      </c>
      <c r="H187" s="220">
        <v>29.747</v>
      </c>
      <c r="I187" s="221"/>
      <c r="L187" s="217"/>
      <c r="M187" s="222"/>
      <c r="N187" s="223"/>
      <c r="O187" s="223"/>
      <c r="P187" s="223"/>
      <c r="Q187" s="223"/>
      <c r="R187" s="223"/>
      <c r="S187" s="223"/>
      <c r="T187" s="224"/>
      <c r="AT187" s="218" t="s">
        <v>163</v>
      </c>
      <c r="AU187" s="218" t="s">
        <v>82</v>
      </c>
      <c r="AV187" s="11" t="s">
        <v>82</v>
      </c>
      <c r="AW187" s="11" t="s">
        <v>35</v>
      </c>
      <c r="AX187" s="11" t="s">
        <v>72</v>
      </c>
      <c r="AY187" s="218" t="s">
        <v>133</v>
      </c>
    </row>
    <row r="188" spans="2:51" s="12" customFormat="1" ht="13.5">
      <c r="B188" s="229"/>
      <c r="D188" s="213" t="s">
        <v>163</v>
      </c>
      <c r="E188" s="230" t="s">
        <v>5</v>
      </c>
      <c r="F188" s="231" t="s">
        <v>352</v>
      </c>
      <c r="H188" s="230" t="s">
        <v>5</v>
      </c>
      <c r="I188" s="232"/>
      <c r="L188" s="229"/>
      <c r="M188" s="233"/>
      <c r="N188" s="234"/>
      <c r="O188" s="234"/>
      <c r="P188" s="234"/>
      <c r="Q188" s="234"/>
      <c r="R188" s="234"/>
      <c r="S188" s="234"/>
      <c r="T188" s="235"/>
      <c r="AT188" s="230" t="s">
        <v>163</v>
      </c>
      <c r="AU188" s="230" t="s">
        <v>82</v>
      </c>
      <c r="AV188" s="12" t="s">
        <v>80</v>
      </c>
      <c r="AW188" s="12" t="s">
        <v>35</v>
      </c>
      <c r="AX188" s="12" t="s">
        <v>72</v>
      </c>
      <c r="AY188" s="230" t="s">
        <v>133</v>
      </c>
    </row>
    <row r="189" spans="2:51" s="11" customFormat="1" ht="13.5">
      <c r="B189" s="217"/>
      <c r="D189" s="213" t="s">
        <v>163</v>
      </c>
      <c r="E189" s="218" t="s">
        <v>5</v>
      </c>
      <c r="F189" s="219" t="s">
        <v>353</v>
      </c>
      <c r="H189" s="220">
        <v>90.886</v>
      </c>
      <c r="I189" s="221"/>
      <c r="L189" s="217"/>
      <c r="M189" s="222"/>
      <c r="N189" s="223"/>
      <c r="O189" s="223"/>
      <c r="P189" s="223"/>
      <c r="Q189" s="223"/>
      <c r="R189" s="223"/>
      <c r="S189" s="223"/>
      <c r="T189" s="224"/>
      <c r="AT189" s="218" t="s">
        <v>163</v>
      </c>
      <c r="AU189" s="218" t="s">
        <v>82</v>
      </c>
      <c r="AV189" s="11" t="s">
        <v>82</v>
      </c>
      <c r="AW189" s="11" t="s">
        <v>35</v>
      </c>
      <c r="AX189" s="11" t="s">
        <v>72</v>
      </c>
      <c r="AY189" s="218" t="s">
        <v>133</v>
      </c>
    </row>
    <row r="190" spans="2:51" s="13" customFormat="1" ht="13.5">
      <c r="B190" s="236"/>
      <c r="D190" s="213" t="s">
        <v>163</v>
      </c>
      <c r="E190" s="237" t="s">
        <v>5</v>
      </c>
      <c r="F190" s="238" t="s">
        <v>226</v>
      </c>
      <c r="H190" s="239">
        <v>120.633</v>
      </c>
      <c r="I190" s="240"/>
      <c r="L190" s="236"/>
      <c r="M190" s="241"/>
      <c r="N190" s="242"/>
      <c r="O190" s="242"/>
      <c r="P190" s="242"/>
      <c r="Q190" s="242"/>
      <c r="R190" s="242"/>
      <c r="S190" s="242"/>
      <c r="T190" s="243"/>
      <c r="AT190" s="237" t="s">
        <v>163</v>
      </c>
      <c r="AU190" s="237" t="s">
        <v>82</v>
      </c>
      <c r="AV190" s="13" t="s">
        <v>140</v>
      </c>
      <c r="AW190" s="13" t="s">
        <v>35</v>
      </c>
      <c r="AX190" s="13" t="s">
        <v>80</v>
      </c>
      <c r="AY190" s="237" t="s">
        <v>133</v>
      </c>
    </row>
    <row r="191" spans="2:65" s="1" customFormat="1" ht="25.5" customHeight="1">
      <c r="B191" s="200"/>
      <c r="C191" s="201" t="s">
        <v>178</v>
      </c>
      <c r="D191" s="201" t="s">
        <v>136</v>
      </c>
      <c r="E191" s="202" t="s">
        <v>354</v>
      </c>
      <c r="F191" s="203" t="s">
        <v>355</v>
      </c>
      <c r="G191" s="204" t="s">
        <v>335</v>
      </c>
      <c r="H191" s="205">
        <v>1383.167</v>
      </c>
      <c r="I191" s="206"/>
      <c r="J191" s="207">
        <f>ROUND(I191*H191,2)</f>
        <v>0</v>
      </c>
      <c r="K191" s="203" t="s">
        <v>5</v>
      </c>
      <c r="L191" s="46"/>
      <c r="M191" s="208" t="s">
        <v>5</v>
      </c>
      <c r="N191" s="209" t="s">
        <v>43</v>
      </c>
      <c r="O191" s="47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24" t="s">
        <v>140</v>
      </c>
      <c r="AT191" s="24" t="s">
        <v>136</v>
      </c>
      <c r="AU191" s="24" t="s">
        <v>82</v>
      </c>
      <c r="AY191" s="24" t="s">
        <v>133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4" t="s">
        <v>80</v>
      </c>
      <c r="BK191" s="212">
        <f>ROUND(I191*H191,2)</f>
        <v>0</v>
      </c>
      <c r="BL191" s="24" t="s">
        <v>140</v>
      </c>
      <c r="BM191" s="24" t="s">
        <v>356</v>
      </c>
    </row>
    <row r="192" spans="2:47" s="1" customFormat="1" ht="13.5">
      <c r="B192" s="46"/>
      <c r="D192" s="213" t="s">
        <v>155</v>
      </c>
      <c r="F192" s="214" t="s">
        <v>357</v>
      </c>
      <c r="I192" s="215"/>
      <c r="L192" s="46"/>
      <c r="M192" s="216"/>
      <c r="N192" s="47"/>
      <c r="O192" s="47"/>
      <c r="P192" s="47"/>
      <c r="Q192" s="47"/>
      <c r="R192" s="47"/>
      <c r="S192" s="47"/>
      <c r="T192" s="85"/>
      <c r="AT192" s="24" t="s">
        <v>155</v>
      </c>
      <c r="AU192" s="24" t="s">
        <v>82</v>
      </c>
    </row>
    <row r="193" spans="2:51" s="12" customFormat="1" ht="13.5">
      <c r="B193" s="229"/>
      <c r="D193" s="213" t="s">
        <v>163</v>
      </c>
      <c r="E193" s="230" t="s">
        <v>5</v>
      </c>
      <c r="F193" s="231" t="s">
        <v>350</v>
      </c>
      <c r="H193" s="230" t="s">
        <v>5</v>
      </c>
      <c r="I193" s="232"/>
      <c r="L193" s="229"/>
      <c r="M193" s="233"/>
      <c r="N193" s="234"/>
      <c r="O193" s="234"/>
      <c r="P193" s="234"/>
      <c r="Q193" s="234"/>
      <c r="R193" s="234"/>
      <c r="S193" s="234"/>
      <c r="T193" s="235"/>
      <c r="AT193" s="230" t="s">
        <v>163</v>
      </c>
      <c r="AU193" s="230" t="s">
        <v>82</v>
      </c>
      <c r="AV193" s="12" t="s">
        <v>80</v>
      </c>
      <c r="AW193" s="12" t="s">
        <v>35</v>
      </c>
      <c r="AX193" s="12" t="s">
        <v>72</v>
      </c>
      <c r="AY193" s="230" t="s">
        <v>133</v>
      </c>
    </row>
    <row r="194" spans="2:51" s="11" customFormat="1" ht="13.5">
      <c r="B194" s="217"/>
      <c r="D194" s="213" t="s">
        <v>163</v>
      </c>
      <c r="E194" s="218" t="s">
        <v>5</v>
      </c>
      <c r="F194" s="219" t="s">
        <v>358</v>
      </c>
      <c r="H194" s="220">
        <v>565.193</v>
      </c>
      <c r="I194" s="221"/>
      <c r="L194" s="217"/>
      <c r="M194" s="222"/>
      <c r="N194" s="223"/>
      <c r="O194" s="223"/>
      <c r="P194" s="223"/>
      <c r="Q194" s="223"/>
      <c r="R194" s="223"/>
      <c r="S194" s="223"/>
      <c r="T194" s="224"/>
      <c r="AT194" s="218" t="s">
        <v>163</v>
      </c>
      <c r="AU194" s="218" t="s">
        <v>82</v>
      </c>
      <c r="AV194" s="11" t="s">
        <v>82</v>
      </c>
      <c r="AW194" s="11" t="s">
        <v>35</v>
      </c>
      <c r="AX194" s="11" t="s">
        <v>72</v>
      </c>
      <c r="AY194" s="218" t="s">
        <v>133</v>
      </c>
    </row>
    <row r="195" spans="2:51" s="12" customFormat="1" ht="13.5">
      <c r="B195" s="229"/>
      <c r="D195" s="213" t="s">
        <v>163</v>
      </c>
      <c r="E195" s="230" t="s">
        <v>5</v>
      </c>
      <c r="F195" s="231" t="s">
        <v>359</v>
      </c>
      <c r="H195" s="230" t="s">
        <v>5</v>
      </c>
      <c r="I195" s="232"/>
      <c r="L195" s="229"/>
      <c r="M195" s="233"/>
      <c r="N195" s="234"/>
      <c r="O195" s="234"/>
      <c r="P195" s="234"/>
      <c r="Q195" s="234"/>
      <c r="R195" s="234"/>
      <c r="S195" s="234"/>
      <c r="T195" s="235"/>
      <c r="AT195" s="230" t="s">
        <v>163</v>
      </c>
      <c r="AU195" s="230" t="s">
        <v>82</v>
      </c>
      <c r="AV195" s="12" t="s">
        <v>80</v>
      </c>
      <c r="AW195" s="12" t="s">
        <v>35</v>
      </c>
      <c r="AX195" s="12" t="s">
        <v>72</v>
      </c>
      <c r="AY195" s="230" t="s">
        <v>133</v>
      </c>
    </row>
    <row r="196" spans="2:51" s="11" customFormat="1" ht="13.5">
      <c r="B196" s="217"/>
      <c r="D196" s="213" t="s">
        <v>163</v>
      </c>
      <c r="E196" s="218" t="s">
        <v>5</v>
      </c>
      <c r="F196" s="219" t="s">
        <v>360</v>
      </c>
      <c r="H196" s="220">
        <v>817.974</v>
      </c>
      <c r="I196" s="221"/>
      <c r="L196" s="217"/>
      <c r="M196" s="222"/>
      <c r="N196" s="223"/>
      <c r="O196" s="223"/>
      <c r="P196" s="223"/>
      <c r="Q196" s="223"/>
      <c r="R196" s="223"/>
      <c r="S196" s="223"/>
      <c r="T196" s="224"/>
      <c r="AT196" s="218" t="s">
        <v>163</v>
      </c>
      <c r="AU196" s="218" t="s">
        <v>82</v>
      </c>
      <c r="AV196" s="11" t="s">
        <v>82</v>
      </c>
      <c r="AW196" s="11" t="s">
        <v>35</v>
      </c>
      <c r="AX196" s="11" t="s">
        <v>72</v>
      </c>
      <c r="AY196" s="218" t="s">
        <v>133</v>
      </c>
    </row>
    <row r="197" spans="2:51" s="13" customFormat="1" ht="13.5">
      <c r="B197" s="236"/>
      <c r="D197" s="213" t="s">
        <v>163</v>
      </c>
      <c r="E197" s="237" t="s">
        <v>5</v>
      </c>
      <c r="F197" s="238" t="s">
        <v>226</v>
      </c>
      <c r="H197" s="239">
        <v>1383.167</v>
      </c>
      <c r="I197" s="240"/>
      <c r="L197" s="236"/>
      <c r="M197" s="241"/>
      <c r="N197" s="242"/>
      <c r="O197" s="242"/>
      <c r="P197" s="242"/>
      <c r="Q197" s="242"/>
      <c r="R197" s="242"/>
      <c r="S197" s="242"/>
      <c r="T197" s="243"/>
      <c r="AT197" s="237" t="s">
        <v>163</v>
      </c>
      <c r="AU197" s="237" t="s">
        <v>82</v>
      </c>
      <c r="AV197" s="13" t="s">
        <v>140</v>
      </c>
      <c r="AW197" s="13" t="s">
        <v>35</v>
      </c>
      <c r="AX197" s="13" t="s">
        <v>80</v>
      </c>
      <c r="AY197" s="237" t="s">
        <v>133</v>
      </c>
    </row>
    <row r="198" spans="2:65" s="1" customFormat="1" ht="25.5" customHeight="1">
      <c r="B198" s="200"/>
      <c r="C198" s="201" t="s">
        <v>184</v>
      </c>
      <c r="D198" s="201" t="s">
        <v>136</v>
      </c>
      <c r="E198" s="202" t="s">
        <v>361</v>
      </c>
      <c r="F198" s="203" t="s">
        <v>362</v>
      </c>
      <c r="G198" s="204" t="s">
        <v>335</v>
      </c>
      <c r="H198" s="205">
        <v>7.5</v>
      </c>
      <c r="I198" s="206"/>
      <c r="J198" s="207">
        <f>ROUND(I198*H198,2)</f>
        <v>0</v>
      </c>
      <c r="K198" s="203" t="s">
        <v>5</v>
      </c>
      <c r="L198" s="46"/>
      <c r="M198" s="208" t="s">
        <v>5</v>
      </c>
      <c r="N198" s="209" t="s">
        <v>43</v>
      </c>
      <c r="O198" s="47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24" t="s">
        <v>140</v>
      </c>
      <c r="AT198" s="24" t="s">
        <v>136</v>
      </c>
      <c r="AU198" s="24" t="s">
        <v>82</v>
      </c>
      <c r="AY198" s="24" t="s">
        <v>133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80</v>
      </c>
      <c r="BK198" s="212">
        <f>ROUND(I198*H198,2)</f>
        <v>0</v>
      </c>
      <c r="BL198" s="24" t="s">
        <v>140</v>
      </c>
      <c r="BM198" s="24" t="s">
        <v>363</v>
      </c>
    </row>
    <row r="199" spans="2:65" s="1" customFormat="1" ht="25.5" customHeight="1">
      <c r="B199" s="200"/>
      <c r="C199" s="201" t="s">
        <v>189</v>
      </c>
      <c r="D199" s="201" t="s">
        <v>136</v>
      </c>
      <c r="E199" s="202" t="s">
        <v>364</v>
      </c>
      <c r="F199" s="203" t="s">
        <v>365</v>
      </c>
      <c r="G199" s="204" t="s">
        <v>335</v>
      </c>
      <c r="H199" s="205">
        <v>0.2</v>
      </c>
      <c r="I199" s="206"/>
      <c r="J199" s="207">
        <f>ROUND(I199*H199,2)</f>
        <v>0</v>
      </c>
      <c r="K199" s="203" t="s">
        <v>5</v>
      </c>
      <c r="L199" s="46"/>
      <c r="M199" s="208" t="s">
        <v>5</v>
      </c>
      <c r="N199" s="209" t="s">
        <v>43</v>
      </c>
      <c r="O199" s="47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AR199" s="24" t="s">
        <v>140</v>
      </c>
      <c r="AT199" s="24" t="s">
        <v>136</v>
      </c>
      <c r="AU199" s="24" t="s">
        <v>82</v>
      </c>
      <c r="AY199" s="24" t="s">
        <v>133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24" t="s">
        <v>80</v>
      </c>
      <c r="BK199" s="212">
        <f>ROUND(I199*H199,2)</f>
        <v>0</v>
      </c>
      <c r="BL199" s="24" t="s">
        <v>140</v>
      </c>
      <c r="BM199" s="24" t="s">
        <v>366</v>
      </c>
    </row>
    <row r="200" spans="2:63" s="10" customFormat="1" ht="29.85" customHeight="1">
      <c r="B200" s="187"/>
      <c r="D200" s="188" t="s">
        <v>71</v>
      </c>
      <c r="E200" s="198" t="s">
        <v>367</v>
      </c>
      <c r="F200" s="198" t="s">
        <v>368</v>
      </c>
      <c r="I200" s="190"/>
      <c r="J200" s="199">
        <f>BK200</f>
        <v>0</v>
      </c>
      <c r="L200" s="187"/>
      <c r="M200" s="192"/>
      <c r="N200" s="193"/>
      <c r="O200" s="193"/>
      <c r="P200" s="194">
        <f>P201</f>
        <v>0</v>
      </c>
      <c r="Q200" s="193"/>
      <c r="R200" s="194">
        <f>R201</f>
        <v>0</v>
      </c>
      <c r="S200" s="193"/>
      <c r="T200" s="195">
        <f>T201</f>
        <v>0</v>
      </c>
      <c r="AR200" s="188" t="s">
        <v>80</v>
      </c>
      <c r="AT200" s="196" t="s">
        <v>71</v>
      </c>
      <c r="AU200" s="196" t="s">
        <v>80</v>
      </c>
      <c r="AY200" s="188" t="s">
        <v>133</v>
      </c>
      <c r="BK200" s="197">
        <f>BK201</f>
        <v>0</v>
      </c>
    </row>
    <row r="201" spans="2:65" s="1" customFormat="1" ht="16.5" customHeight="1">
      <c r="B201" s="200"/>
      <c r="C201" s="201" t="s">
        <v>193</v>
      </c>
      <c r="D201" s="201" t="s">
        <v>136</v>
      </c>
      <c r="E201" s="202" t="s">
        <v>369</v>
      </c>
      <c r="F201" s="203" t="s">
        <v>370</v>
      </c>
      <c r="G201" s="204" t="s">
        <v>335</v>
      </c>
      <c r="H201" s="205">
        <v>11.747</v>
      </c>
      <c r="I201" s="206"/>
      <c r="J201" s="207">
        <f>ROUND(I201*H201,2)</f>
        <v>0</v>
      </c>
      <c r="K201" s="203" t="s">
        <v>5</v>
      </c>
      <c r="L201" s="46"/>
      <c r="M201" s="208" t="s">
        <v>5</v>
      </c>
      <c r="N201" s="209" t="s">
        <v>43</v>
      </c>
      <c r="O201" s="47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AR201" s="24" t="s">
        <v>140</v>
      </c>
      <c r="AT201" s="24" t="s">
        <v>136</v>
      </c>
      <c r="AU201" s="24" t="s">
        <v>82</v>
      </c>
      <c r="AY201" s="24" t="s">
        <v>133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24" t="s">
        <v>80</v>
      </c>
      <c r="BK201" s="212">
        <f>ROUND(I201*H201,2)</f>
        <v>0</v>
      </c>
      <c r="BL201" s="24" t="s">
        <v>140</v>
      </c>
      <c r="BM201" s="24" t="s">
        <v>371</v>
      </c>
    </row>
    <row r="202" spans="2:63" s="10" customFormat="1" ht="37.4" customHeight="1">
      <c r="B202" s="187"/>
      <c r="D202" s="188" t="s">
        <v>71</v>
      </c>
      <c r="E202" s="189" t="s">
        <v>372</v>
      </c>
      <c r="F202" s="189" t="s">
        <v>373</v>
      </c>
      <c r="I202" s="190"/>
      <c r="J202" s="191">
        <f>BK202</f>
        <v>0</v>
      </c>
      <c r="L202" s="187"/>
      <c r="M202" s="192"/>
      <c r="N202" s="193"/>
      <c r="O202" s="193"/>
      <c r="P202" s="194">
        <f>P203+P210+P223+P252+P283+P287+P292+P305</f>
        <v>0</v>
      </c>
      <c r="Q202" s="193"/>
      <c r="R202" s="194">
        <f>R203+R210+R223+R252+R283+R287+R292+R305</f>
        <v>3.7514151800000004</v>
      </c>
      <c r="S202" s="193"/>
      <c r="T202" s="195">
        <f>T203+T210+T223+T252+T283+T287+T292+T305</f>
        <v>91.75746116</v>
      </c>
      <c r="AR202" s="188" t="s">
        <v>82</v>
      </c>
      <c r="AT202" s="196" t="s">
        <v>71</v>
      </c>
      <c r="AU202" s="196" t="s">
        <v>72</v>
      </c>
      <c r="AY202" s="188" t="s">
        <v>133</v>
      </c>
      <c r="BK202" s="197">
        <f>BK203+BK210+BK223+BK252+BK283+BK287+BK292+BK305</f>
        <v>0</v>
      </c>
    </row>
    <row r="203" spans="2:63" s="10" customFormat="1" ht="19.9" customHeight="1">
      <c r="B203" s="187"/>
      <c r="D203" s="188" t="s">
        <v>71</v>
      </c>
      <c r="E203" s="198" t="s">
        <v>374</v>
      </c>
      <c r="F203" s="198" t="s">
        <v>375</v>
      </c>
      <c r="I203" s="190"/>
      <c r="J203" s="199">
        <f>BK203</f>
        <v>0</v>
      </c>
      <c r="L203" s="187"/>
      <c r="M203" s="192"/>
      <c r="N203" s="193"/>
      <c r="O203" s="193"/>
      <c r="P203" s="194">
        <f>SUM(P204:P209)</f>
        <v>0</v>
      </c>
      <c r="Q203" s="193"/>
      <c r="R203" s="194">
        <f>SUM(R204:R209)</f>
        <v>0.5618831999999999</v>
      </c>
      <c r="S203" s="193"/>
      <c r="T203" s="195">
        <f>SUM(T204:T209)</f>
        <v>0</v>
      </c>
      <c r="AR203" s="188" t="s">
        <v>82</v>
      </c>
      <c r="AT203" s="196" t="s">
        <v>71</v>
      </c>
      <c r="AU203" s="196" t="s">
        <v>80</v>
      </c>
      <c r="AY203" s="188" t="s">
        <v>133</v>
      </c>
      <c r="BK203" s="197">
        <f>SUM(BK204:BK209)</f>
        <v>0</v>
      </c>
    </row>
    <row r="204" spans="2:65" s="1" customFormat="1" ht="16.5" customHeight="1">
      <c r="B204" s="200"/>
      <c r="C204" s="201" t="s">
        <v>376</v>
      </c>
      <c r="D204" s="201" t="s">
        <v>136</v>
      </c>
      <c r="E204" s="202" t="s">
        <v>377</v>
      </c>
      <c r="F204" s="203" t="s">
        <v>378</v>
      </c>
      <c r="G204" s="204" t="s">
        <v>229</v>
      </c>
      <c r="H204" s="205">
        <v>48.48</v>
      </c>
      <c r="I204" s="206"/>
      <c r="J204" s="207">
        <f>ROUND(I204*H204,2)</f>
        <v>0</v>
      </c>
      <c r="K204" s="203" t="s">
        <v>5</v>
      </c>
      <c r="L204" s="46"/>
      <c r="M204" s="208" t="s">
        <v>5</v>
      </c>
      <c r="N204" s="209" t="s">
        <v>43</v>
      </c>
      <c r="O204" s="47"/>
      <c r="P204" s="210">
        <f>O204*H204</f>
        <v>0</v>
      </c>
      <c r="Q204" s="210">
        <v>0.01159</v>
      </c>
      <c r="R204" s="210">
        <f>Q204*H204</f>
        <v>0.5618831999999999</v>
      </c>
      <c r="S204" s="210">
        <v>0</v>
      </c>
      <c r="T204" s="211">
        <f>S204*H204</f>
        <v>0</v>
      </c>
      <c r="AR204" s="24" t="s">
        <v>379</v>
      </c>
      <c r="AT204" s="24" t="s">
        <v>136</v>
      </c>
      <c r="AU204" s="24" t="s">
        <v>82</v>
      </c>
      <c r="AY204" s="24" t="s">
        <v>133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24" t="s">
        <v>80</v>
      </c>
      <c r="BK204" s="212">
        <f>ROUND(I204*H204,2)</f>
        <v>0</v>
      </c>
      <c r="BL204" s="24" t="s">
        <v>379</v>
      </c>
      <c r="BM204" s="24" t="s">
        <v>380</v>
      </c>
    </row>
    <row r="205" spans="2:47" s="1" customFormat="1" ht="13.5">
      <c r="B205" s="46"/>
      <c r="D205" s="213" t="s">
        <v>155</v>
      </c>
      <c r="F205" s="214" t="s">
        <v>381</v>
      </c>
      <c r="I205" s="215"/>
      <c r="L205" s="46"/>
      <c r="M205" s="216"/>
      <c r="N205" s="47"/>
      <c r="O205" s="47"/>
      <c r="P205" s="47"/>
      <c r="Q205" s="47"/>
      <c r="R205" s="47"/>
      <c r="S205" s="47"/>
      <c r="T205" s="85"/>
      <c r="AT205" s="24" t="s">
        <v>155</v>
      </c>
      <c r="AU205" s="24" t="s">
        <v>82</v>
      </c>
    </row>
    <row r="206" spans="2:51" s="12" customFormat="1" ht="13.5">
      <c r="B206" s="229"/>
      <c r="D206" s="213" t="s">
        <v>163</v>
      </c>
      <c r="E206" s="230" t="s">
        <v>5</v>
      </c>
      <c r="F206" s="231" t="s">
        <v>224</v>
      </c>
      <c r="H206" s="230" t="s">
        <v>5</v>
      </c>
      <c r="I206" s="232"/>
      <c r="L206" s="229"/>
      <c r="M206" s="233"/>
      <c r="N206" s="234"/>
      <c r="O206" s="234"/>
      <c r="P206" s="234"/>
      <c r="Q206" s="234"/>
      <c r="R206" s="234"/>
      <c r="S206" s="234"/>
      <c r="T206" s="235"/>
      <c r="AT206" s="230" t="s">
        <v>163</v>
      </c>
      <c r="AU206" s="230" t="s">
        <v>82</v>
      </c>
      <c r="AV206" s="12" t="s">
        <v>80</v>
      </c>
      <c r="AW206" s="12" t="s">
        <v>35</v>
      </c>
      <c r="AX206" s="12" t="s">
        <v>72</v>
      </c>
      <c r="AY206" s="230" t="s">
        <v>133</v>
      </c>
    </row>
    <row r="207" spans="2:51" s="11" customFormat="1" ht="13.5">
      <c r="B207" s="217"/>
      <c r="D207" s="213" t="s">
        <v>163</v>
      </c>
      <c r="E207" s="218" t="s">
        <v>5</v>
      </c>
      <c r="F207" s="219" t="s">
        <v>382</v>
      </c>
      <c r="H207" s="220">
        <v>48.48</v>
      </c>
      <c r="I207" s="221"/>
      <c r="L207" s="217"/>
      <c r="M207" s="222"/>
      <c r="N207" s="223"/>
      <c r="O207" s="223"/>
      <c r="P207" s="223"/>
      <c r="Q207" s="223"/>
      <c r="R207" s="223"/>
      <c r="S207" s="223"/>
      <c r="T207" s="224"/>
      <c r="AT207" s="218" t="s">
        <v>163</v>
      </c>
      <c r="AU207" s="218" t="s">
        <v>82</v>
      </c>
      <c r="AV207" s="11" t="s">
        <v>82</v>
      </c>
      <c r="AW207" s="11" t="s">
        <v>35</v>
      </c>
      <c r="AX207" s="11" t="s">
        <v>72</v>
      </c>
      <c r="AY207" s="218" t="s">
        <v>133</v>
      </c>
    </row>
    <row r="208" spans="2:51" s="13" customFormat="1" ht="13.5">
      <c r="B208" s="236"/>
      <c r="D208" s="213" t="s">
        <v>163</v>
      </c>
      <c r="E208" s="237" t="s">
        <v>5</v>
      </c>
      <c r="F208" s="238" t="s">
        <v>226</v>
      </c>
      <c r="H208" s="239">
        <v>48.48</v>
      </c>
      <c r="I208" s="240"/>
      <c r="L208" s="236"/>
      <c r="M208" s="241"/>
      <c r="N208" s="242"/>
      <c r="O208" s="242"/>
      <c r="P208" s="242"/>
      <c r="Q208" s="242"/>
      <c r="R208" s="242"/>
      <c r="S208" s="242"/>
      <c r="T208" s="243"/>
      <c r="AT208" s="237" t="s">
        <v>163</v>
      </c>
      <c r="AU208" s="237" t="s">
        <v>82</v>
      </c>
      <c r="AV208" s="13" t="s">
        <v>140</v>
      </c>
      <c r="AW208" s="13" t="s">
        <v>35</v>
      </c>
      <c r="AX208" s="13" t="s">
        <v>80</v>
      </c>
      <c r="AY208" s="237" t="s">
        <v>133</v>
      </c>
    </row>
    <row r="209" spans="2:65" s="1" customFormat="1" ht="16.5" customHeight="1">
      <c r="B209" s="200"/>
      <c r="C209" s="201" t="s">
        <v>383</v>
      </c>
      <c r="D209" s="201" t="s">
        <v>136</v>
      </c>
      <c r="E209" s="202" t="s">
        <v>384</v>
      </c>
      <c r="F209" s="203" t="s">
        <v>385</v>
      </c>
      <c r="G209" s="204" t="s">
        <v>335</v>
      </c>
      <c r="H209" s="205">
        <v>0.562</v>
      </c>
      <c r="I209" s="206"/>
      <c r="J209" s="207">
        <f>ROUND(I209*H209,2)</f>
        <v>0</v>
      </c>
      <c r="K209" s="203" t="s">
        <v>222</v>
      </c>
      <c r="L209" s="46"/>
      <c r="M209" s="208" t="s">
        <v>5</v>
      </c>
      <c r="N209" s="209" t="s">
        <v>43</v>
      </c>
      <c r="O209" s="47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AR209" s="24" t="s">
        <v>379</v>
      </c>
      <c r="AT209" s="24" t="s">
        <v>136</v>
      </c>
      <c r="AU209" s="24" t="s">
        <v>82</v>
      </c>
      <c r="AY209" s="24" t="s">
        <v>133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24" t="s">
        <v>80</v>
      </c>
      <c r="BK209" s="212">
        <f>ROUND(I209*H209,2)</f>
        <v>0</v>
      </c>
      <c r="BL209" s="24" t="s">
        <v>379</v>
      </c>
      <c r="BM209" s="24" t="s">
        <v>386</v>
      </c>
    </row>
    <row r="210" spans="2:63" s="10" customFormat="1" ht="29.85" customHeight="1">
      <c r="B210" s="187"/>
      <c r="D210" s="188" t="s">
        <v>71</v>
      </c>
      <c r="E210" s="198" t="s">
        <v>387</v>
      </c>
      <c r="F210" s="198" t="s">
        <v>388</v>
      </c>
      <c r="I210" s="190"/>
      <c r="J210" s="199">
        <f>BK210</f>
        <v>0</v>
      </c>
      <c r="L210" s="187"/>
      <c r="M210" s="192"/>
      <c r="N210" s="193"/>
      <c r="O210" s="193"/>
      <c r="P210" s="194">
        <f>SUM(P211:P222)</f>
        <v>0</v>
      </c>
      <c r="Q210" s="193"/>
      <c r="R210" s="194">
        <f>SUM(R211:R222)</f>
        <v>0.15848</v>
      </c>
      <c r="S210" s="193"/>
      <c r="T210" s="195">
        <f>SUM(T211:T222)</f>
        <v>0</v>
      </c>
      <c r="AR210" s="188" t="s">
        <v>82</v>
      </c>
      <c r="AT210" s="196" t="s">
        <v>71</v>
      </c>
      <c r="AU210" s="196" t="s">
        <v>80</v>
      </c>
      <c r="AY210" s="188" t="s">
        <v>133</v>
      </c>
      <c r="BK210" s="197">
        <f>SUM(BK211:BK222)</f>
        <v>0</v>
      </c>
    </row>
    <row r="211" spans="2:65" s="1" customFormat="1" ht="16.5" customHeight="1">
      <c r="B211" s="200"/>
      <c r="C211" s="201" t="s">
        <v>389</v>
      </c>
      <c r="D211" s="201" t="s">
        <v>136</v>
      </c>
      <c r="E211" s="202" t="s">
        <v>390</v>
      </c>
      <c r="F211" s="203" t="s">
        <v>391</v>
      </c>
      <c r="G211" s="204" t="s">
        <v>392</v>
      </c>
      <c r="H211" s="205">
        <v>2</v>
      </c>
      <c r="I211" s="206"/>
      <c r="J211" s="207">
        <f>ROUND(I211*H211,2)</f>
        <v>0</v>
      </c>
      <c r="K211" s="203" t="s">
        <v>5</v>
      </c>
      <c r="L211" s="46"/>
      <c r="M211" s="208" t="s">
        <v>5</v>
      </c>
      <c r="N211" s="209" t="s">
        <v>43</v>
      </c>
      <c r="O211" s="47"/>
      <c r="P211" s="210">
        <f>O211*H211</f>
        <v>0</v>
      </c>
      <c r="Q211" s="210">
        <v>0.00024</v>
      </c>
      <c r="R211" s="210">
        <f>Q211*H211</f>
        <v>0.00048</v>
      </c>
      <c r="S211" s="210">
        <v>0</v>
      </c>
      <c r="T211" s="211">
        <f>S211*H211</f>
        <v>0</v>
      </c>
      <c r="AR211" s="24" t="s">
        <v>379</v>
      </c>
      <c r="AT211" s="24" t="s">
        <v>136</v>
      </c>
      <c r="AU211" s="24" t="s">
        <v>82</v>
      </c>
      <c r="AY211" s="24" t="s">
        <v>133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80</v>
      </c>
      <c r="BK211" s="212">
        <f>ROUND(I211*H211,2)</f>
        <v>0</v>
      </c>
      <c r="BL211" s="24" t="s">
        <v>379</v>
      </c>
      <c r="BM211" s="24" t="s">
        <v>393</v>
      </c>
    </row>
    <row r="212" spans="2:65" s="1" customFormat="1" ht="16.5" customHeight="1">
      <c r="B212" s="200"/>
      <c r="C212" s="244" t="s">
        <v>394</v>
      </c>
      <c r="D212" s="244" t="s">
        <v>254</v>
      </c>
      <c r="E212" s="245" t="s">
        <v>395</v>
      </c>
      <c r="F212" s="246" t="s">
        <v>396</v>
      </c>
      <c r="G212" s="247" t="s">
        <v>392</v>
      </c>
      <c r="H212" s="248">
        <v>1</v>
      </c>
      <c r="I212" s="249"/>
      <c r="J212" s="250">
        <f>ROUND(I212*H212,2)</f>
        <v>0</v>
      </c>
      <c r="K212" s="246" t="s">
        <v>5</v>
      </c>
      <c r="L212" s="251"/>
      <c r="M212" s="252" t="s">
        <v>5</v>
      </c>
      <c r="N212" s="253" t="s">
        <v>43</v>
      </c>
      <c r="O212" s="47"/>
      <c r="P212" s="210">
        <f>O212*H212</f>
        <v>0</v>
      </c>
      <c r="Q212" s="210">
        <v>0.079</v>
      </c>
      <c r="R212" s="210">
        <f>Q212*H212</f>
        <v>0.079</v>
      </c>
      <c r="S212" s="210">
        <v>0</v>
      </c>
      <c r="T212" s="211">
        <f>S212*H212</f>
        <v>0</v>
      </c>
      <c r="AR212" s="24" t="s">
        <v>397</v>
      </c>
      <c r="AT212" s="24" t="s">
        <v>254</v>
      </c>
      <c r="AU212" s="24" t="s">
        <v>82</v>
      </c>
      <c r="AY212" s="24" t="s">
        <v>133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80</v>
      </c>
      <c r="BK212" s="212">
        <f>ROUND(I212*H212,2)</f>
        <v>0</v>
      </c>
      <c r="BL212" s="24" t="s">
        <v>379</v>
      </c>
      <c r="BM212" s="24" t="s">
        <v>398</v>
      </c>
    </row>
    <row r="213" spans="2:47" s="1" customFormat="1" ht="13.5">
      <c r="B213" s="46"/>
      <c r="D213" s="213" t="s">
        <v>155</v>
      </c>
      <c r="F213" s="214" t="s">
        <v>399</v>
      </c>
      <c r="I213" s="215"/>
      <c r="L213" s="46"/>
      <c r="M213" s="216"/>
      <c r="N213" s="47"/>
      <c r="O213" s="47"/>
      <c r="P213" s="47"/>
      <c r="Q213" s="47"/>
      <c r="R213" s="47"/>
      <c r="S213" s="47"/>
      <c r="T213" s="85"/>
      <c r="AT213" s="24" t="s">
        <v>155</v>
      </c>
      <c r="AU213" s="24" t="s">
        <v>82</v>
      </c>
    </row>
    <row r="214" spans="2:51" s="12" customFormat="1" ht="13.5">
      <c r="B214" s="229"/>
      <c r="D214" s="213" t="s">
        <v>163</v>
      </c>
      <c r="E214" s="230" t="s">
        <v>5</v>
      </c>
      <c r="F214" s="231" t="s">
        <v>400</v>
      </c>
      <c r="H214" s="230" t="s">
        <v>5</v>
      </c>
      <c r="I214" s="232"/>
      <c r="L214" s="229"/>
      <c r="M214" s="233"/>
      <c r="N214" s="234"/>
      <c r="O214" s="234"/>
      <c r="P214" s="234"/>
      <c r="Q214" s="234"/>
      <c r="R214" s="234"/>
      <c r="S214" s="234"/>
      <c r="T214" s="235"/>
      <c r="AT214" s="230" t="s">
        <v>163</v>
      </c>
      <c r="AU214" s="230" t="s">
        <v>82</v>
      </c>
      <c r="AV214" s="12" t="s">
        <v>80</v>
      </c>
      <c r="AW214" s="12" t="s">
        <v>35</v>
      </c>
      <c r="AX214" s="12" t="s">
        <v>72</v>
      </c>
      <c r="AY214" s="230" t="s">
        <v>133</v>
      </c>
    </row>
    <row r="215" spans="2:51" s="11" customFormat="1" ht="13.5">
      <c r="B215" s="217"/>
      <c r="D215" s="213" t="s">
        <v>163</v>
      </c>
      <c r="E215" s="218" t="s">
        <v>5</v>
      </c>
      <c r="F215" s="219" t="s">
        <v>80</v>
      </c>
      <c r="H215" s="220">
        <v>1</v>
      </c>
      <c r="I215" s="221"/>
      <c r="L215" s="217"/>
      <c r="M215" s="222"/>
      <c r="N215" s="223"/>
      <c r="O215" s="223"/>
      <c r="P215" s="223"/>
      <c r="Q215" s="223"/>
      <c r="R215" s="223"/>
      <c r="S215" s="223"/>
      <c r="T215" s="224"/>
      <c r="AT215" s="218" t="s">
        <v>163</v>
      </c>
      <c r="AU215" s="218" t="s">
        <v>82</v>
      </c>
      <c r="AV215" s="11" t="s">
        <v>82</v>
      </c>
      <c r="AW215" s="11" t="s">
        <v>35</v>
      </c>
      <c r="AX215" s="11" t="s">
        <v>72</v>
      </c>
      <c r="AY215" s="218" t="s">
        <v>133</v>
      </c>
    </row>
    <row r="216" spans="2:51" s="13" customFormat="1" ht="13.5">
      <c r="B216" s="236"/>
      <c r="D216" s="213" t="s">
        <v>163</v>
      </c>
      <c r="E216" s="237" t="s">
        <v>5</v>
      </c>
      <c r="F216" s="238" t="s">
        <v>226</v>
      </c>
      <c r="H216" s="239">
        <v>1</v>
      </c>
      <c r="I216" s="240"/>
      <c r="L216" s="236"/>
      <c r="M216" s="241"/>
      <c r="N216" s="242"/>
      <c r="O216" s="242"/>
      <c r="P216" s="242"/>
      <c r="Q216" s="242"/>
      <c r="R216" s="242"/>
      <c r="S216" s="242"/>
      <c r="T216" s="243"/>
      <c r="AT216" s="237" t="s">
        <v>163</v>
      </c>
      <c r="AU216" s="237" t="s">
        <v>82</v>
      </c>
      <c r="AV216" s="13" t="s">
        <v>140</v>
      </c>
      <c r="AW216" s="13" t="s">
        <v>35</v>
      </c>
      <c r="AX216" s="13" t="s">
        <v>80</v>
      </c>
      <c r="AY216" s="237" t="s">
        <v>133</v>
      </c>
    </row>
    <row r="217" spans="2:65" s="1" customFormat="1" ht="16.5" customHeight="1">
      <c r="B217" s="200"/>
      <c r="C217" s="244" t="s">
        <v>401</v>
      </c>
      <c r="D217" s="244" t="s">
        <v>254</v>
      </c>
      <c r="E217" s="245" t="s">
        <v>402</v>
      </c>
      <c r="F217" s="246" t="s">
        <v>403</v>
      </c>
      <c r="G217" s="247" t="s">
        <v>392</v>
      </c>
      <c r="H217" s="248">
        <v>1</v>
      </c>
      <c r="I217" s="249"/>
      <c r="J217" s="250">
        <f>ROUND(I217*H217,2)</f>
        <v>0</v>
      </c>
      <c r="K217" s="246" t="s">
        <v>5</v>
      </c>
      <c r="L217" s="251"/>
      <c r="M217" s="252" t="s">
        <v>5</v>
      </c>
      <c r="N217" s="253" t="s">
        <v>43</v>
      </c>
      <c r="O217" s="47"/>
      <c r="P217" s="210">
        <f>O217*H217</f>
        <v>0</v>
      </c>
      <c r="Q217" s="210">
        <v>0.079</v>
      </c>
      <c r="R217" s="210">
        <f>Q217*H217</f>
        <v>0.079</v>
      </c>
      <c r="S217" s="210">
        <v>0</v>
      </c>
      <c r="T217" s="211">
        <f>S217*H217</f>
        <v>0</v>
      </c>
      <c r="AR217" s="24" t="s">
        <v>397</v>
      </c>
      <c r="AT217" s="24" t="s">
        <v>254</v>
      </c>
      <c r="AU217" s="24" t="s">
        <v>82</v>
      </c>
      <c r="AY217" s="24" t="s">
        <v>133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24" t="s">
        <v>80</v>
      </c>
      <c r="BK217" s="212">
        <f>ROUND(I217*H217,2)</f>
        <v>0</v>
      </c>
      <c r="BL217" s="24" t="s">
        <v>379</v>
      </c>
      <c r="BM217" s="24" t="s">
        <v>404</v>
      </c>
    </row>
    <row r="218" spans="2:47" s="1" customFormat="1" ht="13.5">
      <c r="B218" s="46"/>
      <c r="D218" s="213" t="s">
        <v>155</v>
      </c>
      <c r="F218" s="214" t="s">
        <v>405</v>
      </c>
      <c r="I218" s="215"/>
      <c r="L218" s="46"/>
      <c r="M218" s="216"/>
      <c r="N218" s="47"/>
      <c r="O218" s="47"/>
      <c r="P218" s="47"/>
      <c r="Q218" s="47"/>
      <c r="R218" s="47"/>
      <c r="S218" s="47"/>
      <c r="T218" s="85"/>
      <c r="AT218" s="24" t="s">
        <v>155</v>
      </c>
      <c r="AU218" s="24" t="s">
        <v>82</v>
      </c>
    </row>
    <row r="219" spans="2:51" s="12" customFormat="1" ht="13.5">
      <c r="B219" s="229"/>
      <c r="D219" s="213" t="s">
        <v>163</v>
      </c>
      <c r="E219" s="230" t="s">
        <v>5</v>
      </c>
      <c r="F219" s="231" t="s">
        <v>406</v>
      </c>
      <c r="H219" s="230" t="s">
        <v>5</v>
      </c>
      <c r="I219" s="232"/>
      <c r="L219" s="229"/>
      <c r="M219" s="233"/>
      <c r="N219" s="234"/>
      <c r="O219" s="234"/>
      <c r="P219" s="234"/>
      <c r="Q219" s="234"/>
      <c r="R219" s="234"/>
      <c r="S219" s="234"/>
      <c r="T219" s="235"/>
      <c r="AT219" s="230" t="s">
        <v>163</v>
      </c>
      <c r="AU219" s="230" t="s">
        <v>82</v>
      </c>
      <c r="AV219" s="12" t="s">
        <v>80</v>
      </c>
      <c r="AW219" s="12" t="s">
        <v>35</v>
      </c>
      <c r="AX219" s="12" t="s">
        <v>72</v>
      </c>
      <c r="AY219" s="230" t="s">
        <v>133</v>
      </c>
    </row>
    <row r="220" spans="2:51" s="11" customFormat="1" ht="13.5">
      <c r="B220" s="217"/>
      <c r="D220" s="213" t="s">
        <v>163</v>
      </c>
      <c r="E220" s="218" t="s">
        <v>5</v>
      </c>
      <c r="F220" s="219" t="s">
        <v>80</v>
      </c>
      <c r="H220" s="220">
        <v>1</v>
      </c>
      <c r="I220" s="221"/>
      <c r="L220" s="217"/>
      <c r="M220" s="222"/>
      <c r="N220" s="223"/>
      <c r="O220" s="223"/>
      <c r="P220" s="223"/>
      <c r="Q220" s="223"/>
      <c r="R220" s="223"/>
      <c r="S220" s="223"/>
      <c r="T220" s="224"/>
      <c r="AT220" s="218" t="s">
        <v>163</v>
      </c>
      <c r="AU220" s="218" t="s">
        <v>82</v>
      </c>
      <c r="AV220" s="11" t="s">
        <v>82</v>
      </c>
      <c r="AW220" s="11" t="s">
        <v>35</v>
      </c>
      <c r="AX220" s="11" t="s">
        <v>72</v>
      </c>
      <c r="AY220" s="218" t="s">
        <v>133</v>
      </c>
    </row>
    <row r="221" spans="2:51" s="13" customFormat="1" ht="13.5">
      <c r="B221" s="236"/>
      <c r="D221" s="213" t="s">
        <v>163</v>
      </c>
      <c r="E221" s="237" t="s">
        <v>5</v>
      </c>
      <c r="F221" s="238" t="s">
        <v>226</v>
      </c>
      <c r="H221" s="239">
        <v>1</v>
      </c>
      <c r="I221" s="240"/>
      <c r="L221" s="236"/>
      <c r="M221" s="241"/>
      <c r="N221" s="242"/>
      <c r="O221" s="242"/>
      <c r="P221" s="242"/>
      <c r="Q221" s="242"/>
      <c r="R221" s="242"/>
      <c r="S221" s="242"/>
      <c r="T221" s="243"/>
      <c r="AT221" s="237" t="s">
        <v>163</v>
      </c>
      <c r="AU221" s="237" t="s">
        <v>82</v>
      </c>
      <c r="AV221" s="13" t="s">
        <v>140</v>
      </c>
      <c r="AW221" s="13" t="s">
        <v>35</v>
      </c>
      <c r="AX221" s="13" t="s">
        <v>80</v>
      </c>
      <c r="AY221" s="237" t="s">
        <v>133</v>
      </c>
    </row>
    <row r="222" spans="2:65" s="1" customFormat="1" ht="16.5" customHeight="1">
      <c r="B222" s="200"/>
      <c r="C222" s="201" t="s">
        <v>407</v>
      </c>
      <c r="D222" s="201" t="s">
        <v>136</v>
      </c>
      <c r="E222" s="202" t="s">
        <v>408</v>
      </c>
      <c r="F222" s="203" t="s">
        <v>409</v>
      </c>
      <c r="G222" s="204" t="s">
        <v>335</v>
      </c>
      <c r="H222" s="205">
        <v>0.158</v>
      </c>
      <c r="I222" s="206"/>
      <c r="J222" s="207">
        <f>ROUND(I222*H222,2)</f>
        <v>0</v>
      </c>
      <c r="K222" s="203" t="s">
        <v>222</v>
      </c>
      <c r="L222" s="46"/>
      <c r="M222" s="208" t="s">
        <v>5</v>
      </c>
      <c r="N222" s="209" t="s">
        <v>43</v>
      </c>
      <c r="O222" s="47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AR222" s="24" t="s">
        <v>379</v>
      </c>
      <c r="AT222" s="24" t="s">
        <v>136</v>
      </c>
      <c r="AU222" s="24" t="s">
        <v>82</v>
      </c>
      <c r="AY222" s="24" t="s">
        <v>133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24" t="s">
        <v>80</v>
      </c>
      <c r="BK222" s="212">
        <f>ROUND(I222*H222,2)</f>
        <v>0</v>
      </c>
      <c r="BL222" s="24" t="s">
        <v>379</v>
      </c>
      <c r="BM222" s="24" t="s">
        <v>410</v>
      </c>
    </row>
    <row r="223" spans="2:63" s="10" customFormat="1" ht="29.85" customHeight="1">
      <c r="B223" s="187"/>
      <c r="D223" s="188" t="s">
        <v>71</v>
      </c>
      <c r="E223" s="198" t="s">
        <v>411</v>
      </c>
      <c r="F223" s="198" t="s">
        <v>412</v>
      </c>
      <c r="I223" s="190"/>
      <c r="J223" s="199">
        <f>BK223</f>
        <v>0</v>
      </c>
      <c r="L223" s="187"/>
      <c r="M223" s="192"/>
      <c r="N223" s="193"/>
      <c r="O223" s="193"/>
      <c r="P223" s="194">
        <f>SUM(P224:P251)</f>
        <v>0</v>
      </c>
      <c r="Q223" s="193"/>
      <c r="R223" s="194">
        <f>SUM(R224:R251)</f>
        <v>0.9202009800000001</v>
      </c>
      <c r="S223" s="193"/>
      <c r="T223" s="195">
        <f>SUM(T224:T251)</f>
        <v>90.88641000000001</v>
      </c>
      <c r="AR223" s="188" t="s">
        <v>82</v>
      </c>
      <c r="AT223" s="196" t="s">
        <v>71</v>
      </c>
      <c r="AU223" s="196" t="s">
        <v>80</v>
      </c>
      <c r="AY223" s="188" t="s">
        <v>133</v>
      </c>
      <c r="BK223" s="197">
        <f>SUM(BK224:BK251)</f>
        <v>0</v>
      </c>
    </row>
    <row r="224" spans="2:65" s="1" customFormat="1" ht="25.5" customHeight="1">
      <c r="B224" s="200"/>
      <c r="C224" s="201" t="s">
        <v>413</v>
      </c>
      <c r="D224" s="201" t="s">
        <v>136</v>
      </c>
      <c r="E224" s="202" t="s">
        <v>414</v>
      </c>
      <c r="F224" s="203" t="s">
        <v>415</v>
      </c>
      <c r="G224" s="204" t="s">
        <v>392</v>
      </c>
      <c r="H224" s="205">
        <v>48.48</v>
      </c>
      <c r="I224" s="206"/>
      <c r="J224" s="207">
        <f>ROUND(I224*H224,2)</f>
        <v>0</v>
      </c>
      <c r="K224" s="203" t="s">
        <v>222</v>
      </c>
      <c r="L224" s="46"/>
      <c r="M224" s="208" t="s">
        <v>5</v>
      </c>
      <c r="N224" s="209" t="s">
        <v>43</v>
      </c>
      <c r="O224" s="47"/>
      <c r="P224" s="210">
        <f>O224*H224</f>
        <v>0</v>
      </c>
      <c r="Q224" s="210">
        <v>0.00112</v>
      </c>
      <c r="R224" s="210">
        <f>Q224*H224</f>
        <v>0.054297599999999994</v>
      </c>
      <c r="S224" s="210">
        <v>0</v>
      </c>
      <c r="T224" s="211">
        <f>S224*H224</f>
        <v>0</v>
      </c>
      <c r="AR224" s="24" t="s">
        <v>379</v>
      </c>
      <c r="AT224" s="24" t="s">
        <v>136</v>
      </c>
      <c r="AU224" s="24" t="s">
        <v>82</v>
      </c>
      <c r="AY224" s="24" t="s">
        <v>133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24" t="s">
        <v>80</v>
      </c>
      <c r="BK224" s="212">
        <f>ROUND(I224*H224,2)</f>
        <v>0</v>
      </c>
      <c r="BL224" s="24" t="s">
        <v>379</v>
      </c>
      <c r="BM224" s="24" t="s">
        <v>416</v>
      </c>
    </row>
    <row r="225" spans="2:51" s="12" customFormat="1" ht="13.5">
      <c r="B225" s="229"/>
      <c r="D225" s="213" t="s">
        <v>163</v>
      </c>
      <c r="E225" s="230" t="s">
        <v>5</v>
      </c>
      <c r="F225" s="231" t="s">
        <v>224</v>
      </c>
      <c r="H225" s="230" t="s">
        <v>5</v>
      </c>
      <c r="I225" s="232"/>
      <c r="L225" s="229"/>
      <c r="M225" s="233"/>
      <c r="N225" s="234"/>
      <c r="O225" s="234"/>
      <c r="P225" s="234"/>
      <c r="Q225" s="234"/>
      <c r="R225" s="234"/>
      <c r="S225" s="234"/>
      <c r="T225" s="235"/>
      <c r="AT225" s="230" t="s">
        <v>163</v>
      </c>
      <c r="AU225" s="230" t="s">
        <v>82</v>
      </c>
      <c r="AV225" s="12" t="s">
        <v>80</v>
      </c>
      <c r="AW225" s="12" t="s">
        <v>35</v>
      </c>
      <c r="AX225" s="12" t="s">
        <v>72</v>
      </c>
      <c r="AY225" s="230" t="s">
        <v>133</v>
      </c>
    </row>
    <row r="226" spans="2:51" s="11" customFormat="1" ht="13.5">
      <c r="B226" s="217"/>
      <c r="D226" s="213" t="s">
        <v>163</v>
      </c>
      <c r="E226" s="218" t="s">
        <v>5</v>
      </c>
      <c r="F226" s="219" t="s">
        <v>417</v>
      </c>
      <c r="H226" s="220">
        <v>48.48</v>
      </c>
      <c r="I226" s="221"/>
      <c r="L226" s="217"/>
      <c r="M226" s="222"/>
      <c r="N226" s="223"/>
      <c r="O226" s="223"/>
      <c r="P226" s="223"/>
      <c r="Q226" s="223"/>
      <c r="R226" s="223"/>
      <c r="S226" s="223"/>
      <c r="T226" s="224"/>
      <c r="AT226" s="218" t="s">
        <v>163</v>
      </c>
      <c r="AU226" s="218" t="s">
        <v>82</v>
      </c>
      <c r="AV226" s="11" t="s">
        <v>82</v>
      </c>
      <c r="AW226" s="11" t="s">
        <v>35</v>
      </c>
      <c r="AX226" s="11" t="s">
        <v>80</v>
      </c>
      <c r="AY226" s="218" t="s">
        <v>133</v>
      </c>
    </row>
    <row r="227" spans="2:65" s="1" customFormat="1" ht="25.5" customHeight="1">
      <c r="B227" s="200"/>
      <c r="C227" s="201" t="s">
        <v>418</v>
      </c>
      <c r="D227" s="201" t="s">
        <v>136</v>
      </c>
      <c r="E227" s="202" t="s">
        <v>419</v>
      </c>
      <c r="F227" s="203" t="s">
        <v>420</v>
      </c>
      <c r="G227" s="204" t="s">
        <v>392</v>
      </c>
      <c r="H227" s="205">
        <v>48.48</v>
      </c>
      <c r="I227" s="206"/>
      <c r="J227" s="207">
        <f>ROUND(I227*H227,2)</f>
        <v>0</v>
      </c>
      <c r="K227" s="203" t="s">
        <v>222</v>
      </c>
      <c r="L227" s="46"/>
      <c r="M227" s="208" t="s">
        <v>5</v>
      </c>
      <c r="N227" s="209" t="s">
        <v>43</v>
      </c>
      <c r="O227" s="47"/>
      <c r="P227" s="210">
        <f>O227*H227</f>
        <v>0</v>
      </c>
      <c r="Q227" s="210">
        <v>0.00112</v>
      </c>
      <c r="R227" s="210">
        <f>Q227*H227</f>
        <v>0.054297599999999994</v>
      </c>
      <c r="S227" s="210">
        <v>0</v>
      </c>
      <c r="T227" s="211">
        <f>S227*H227</f>
        <v>0</v>
      </c>
      <c r="AR227" s="24" t="s">
        <v>379</v>
      </c>
      <c r="AT227" s="24" t="s">
        <v>136</v>
      </c>
      <c r="AU227" s="24" t="s">
        <v>82</v>
      </c>
      <c r="AY227" s="24" t="s">
        <v>133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24" t="s">
        <v>80</v>
      </c>
      <c r="BK227" s="212">
        <f>ROUND(I227*H227,2)</f>
        <v>0</v>
      </c>
      <c r="BL227" s="24" t="s">
        <v>379</v>
      </c>
      <c r="BM227" s="24" t="s">
        <v>421</v>
      </c>
    </row>
    <row r="228" spans="2:51" s="12" customFormat="1" ht="13.5">
      <c r="B228" s="229"/>
      <c r="D228" s="213" t="s">
        <v>163</v>
      </c>
      <c r="E228" s="230" t="s">
        <v>5</v>
      </c>
      <c r="F228" s="231" t="s">
        <v>224</v>
      </c>
      <c r="H228" s="230" t="s">
        <v>5</v>
      </c>
      <c r="I228" s="232"/>
      <c r="L228" s="229"/>
      <c r="M228" s="233"/>
      <c r="N228" s="234"/>
      <c r="O228" s="234"/>
      <c r="P228" s="234"/>
      <c r="Q228" s="234"/>
      <c r="R228" s="234"/>
      <c r="S228" s="234"/>
      <c r="T228" s="235"/>
      <c r="AT228" s="230" t="s">
        <v>163</v>
      </c>
      <c r="AU228" s="230" t="s">
        <v>82</v>
      </c>
      <c r="AV228" s="12" t="s">
        <v>80</v>
      </c>
      <c r="AW228" s="12" t="s">
        <v>35</v>
      </c>
      <c r="AX228" s="12" t="s">
        <v>72</v>
      </c>
      <c r="AY228" s="230" t="s">
        <v>133</v>
      </c>
    </row>
    <row r="229" spans="2:51" s="11" customFormat="1" ht="13.5">
      <c r="B229" s="217"/>
      <c r="D229" s="213" t="s">
        <v>163</v>
      </c>
      <c r="E229" s="218" t="s">
        <v>5</v>
      </c>
      <c r="F229" s="219" t="s">
        <v>417</v>
      </c>
      <c r="H229" s="220">
        <v>48.48</v>
      </c>
      <c r="I229" s="221"/>
      <c r="L229" s="217"/>
      <c r="M229" s="222"/>
      <c r="N229" s="223"/>
      <c r="O229" s="223"/>
      <c r="P229" s="223"/>
      <c r="Q229" s="223"/>
      <c r="R229" s="223"/>
      <c r="S229" s="223"/>
      <c r="T229" s="224"/>
      <c r="AT229" s="218" t="s">
        <v>163</v>
      </c>
      <c r="AU229" s="218" t="s">
        <v>82</v>
      </c>
      <c r="AV229" s="11" t="s">
        <v>82</v>
      </c>
      <c r="AW229" s="11" t="s">
        <v>35</v>
      </c>
      <c r="AX229" s="11" t="s">
        <v>80</v>
      </c>
      <c r="AY229" s="218" t="s">
        <v>133</v>
      </c>
    </row>
    <row r="230" spans="2:65" s="1" customFormat="1" ht="25.5" customHeight="1">
      <c r="B230" s="200"/>
      <c r="C230" s="201" t="s">
        <v>422</v>
      </c>
      <c r="D230" s="201" t="s">
        <v>136</v>
      </c>
      <c r="E230" s="202" t="s">
        <v>423</v>
      </c>
      <c r="F230" s="203" t="s">
        <v>424</v>
      </c>
      <c r="G230" s="204" t="s">
        <v>392</v>
      </c>
      <c r="H230" s="205">
        <v>48.48</v>
      </c>
      <c r="I230" s="206"/>
      <c r="J230" s="207">
        <f>ROUND(I230*H230,2)</f>
        <v>0</v>
      </c>
      <c r="K230" s="203" t="s">
        <v>222</v>
      </c>
      <c r="L230" s="46"/>
      <c r="M230" s="208" t="s">
        <v>5</v>
      </c>
      <c r="N230" s="209" t="s">
        <v>43</v>
      </c>
      <c r="O230" s="47"/>
      <c r="P230" s="210">
        <f>O230*H230</f>
        <v>0</v>
      </c>
      <c r="Q230" s="210">
        <v>0.00153</v>
      </c>
      <c r="R230" s="210">
        <f>Q230*H230</f>
        <v>0.07417439999999999</v>
      </c>
      <c r="S230" s="210">
        <v>0</v>
      </c>
      <c r="T230" s="211">
        <f>S230*H230</f>
        <v>0</v>
      </c>
      <c r="AR230" s="24" t="s">
        <v>379</v>
      </c>
      <c r="AT230" s="24" t="s">
        <v>136</v>
      </c>
      <c r="AU230" s="24" t="s">
        <v>82</v>
      </c>
      <c r="AY230" s="24" t="s">
        <v>133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24" t="s">
        <v>80</v>
      </c>
      <c r="BK230" s="212">
        <f>ROUND(I230*H230,2)</f>
        <v>0</v>
      </c>
      <c r="BL230" s="24" t="s">
        <v>379</v>
      </c>
      <c r="BM230" s="24" t="s">
        <v>425</v>
      </c>
    </row>
    <row r="231" spans="2:51" s="12" customFormat="1" ht="13.5">
      <c r="B231" s="229"/>
      <c r="D231" s="213" t="s">
        <v>163</v>
      </c>
      <c r="E231" s="230" t="s">
        <v>5</v>
      </c>
      <c r="F231" s="231" t="s">
        <v>224</v>
      </c>
      <c r="H231" s="230" t="s">
        <v>5</v>
      </c>
      <c r="I231" s="232"/>
      <c r="L231" s="229"/>
      <c r="M231" s="233"/>
      <c r="N231" s="234"/>
      <c r="O231" s="234"/>
      <c r="P231" s="234"/>
      <c r="Q231" s="234"/>
      <c r="R231" s="234"/>
      <c r="S231" s="234"/>
      <c r="T231" s="235"/>
      <c r="AT231" s="230" t="s">
        <v>163</v>
      </c>
      <c r="AU231" s="230" t="s">
        <v>82</v>
      </c>
      <c r="AV231" s="12" t="s">
        <v>80</v>
      </c>
      <c r="AW231" s="12" t="s">
        <v>35</v>
      </c>
      <c r="AX231" s="12" t="s">
        <v>72</v>
      </c>
      <c r="AY231" s="230" t="s">
        <v>133</v>
      </c>
    </row>
    <row r="232" spans="2:51" s="11" customFormat="1" ht="13.5">
      <c r="B232" s="217"/>
      <c r="D232" s="213" t="s">
        <v>163</v>
      </c>
      <c r="E232" s="218" t="s">
        <v>5</v>
      </c>
      <c r="F232" s="219" t="s">
        <v>417</v>
      </c>
      <c r="H232" s="220">
        <v>48.48</v>
      </c>
      <c r="I232" s="221"/>
      <c r="L232" s="217"/>
      <c r="M232" s="222"/>
      <c r="N232" s="223"/>
      <c r="O232" s="223"/>
      <c r="P232" s="223"/>
      <c r="Q232" s="223"/>
      <c r="R232" s="223"/>
      <c r="S232" s="223"/>
      <c r="T232" s="224"/>
      <c r="AT232" s="218" t="s">
        <v>163</v>
      </c>
      <c r="AU232" s="218" t="s">
        <v>82</v>
      </c>
      <c r="AV232" s="11" t="s">
        <v>82</v>
      </c>
      <c r="AW232" s="11" t="s">
        <v>35</v>
      </c>
      <c r="AX232" s="11" t="s">
        <v>80</v>
      </c>
      <c r="AY232" s="218" t="s">
        <v>133</v>
      </c>
    </row>
    <row r="233" spans="2:65" s="1" customFormat="1" ht="25.5" customHeight="1">
      <c r="B233" s="200"/>
      <c r="C233" s="201" t="s">
        <v>157</v>
      </c>
      <c r="D233" s="201" t="s">
        <v>136</v>
      </c>
      <c r="E233" s="202" t="s">
        <v>426</v>
      </c>
      <c r="F233" s="203" t="s">
        <v>427</v>
      </c>
      <c r="G233" s="204" t="s">
        <v>229</v>
      </c>
      <c r="H233" s="205">
        <v>544.23</v>
      </c>
      <c r="I233" s="206"/>
      <c r="J233" s="207">
        <f>ROUND(I233*H233,2)</f>
        <v>0</v>
      </c>
      <c r="K233" s="203" t="s">
        <v>5</v>
      </c>
      <c r="L233" s="46"/>
      <c r="M233" s="208" t="s">
        <v>5</v>
      </c>
      <c r="N233" s="209" t="s">
        <v>43</v>
      </c>
      <c r="O233" s="47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AR233" s="24" t="s">
        <v>379</v>
      </c>
      <c r="AT233" s="24" t="s">
        <v>136</v>
      </c>
      <c r="AU233" s="24" t="s">
        <v>82</v>
      </c>
      <c r="AY233" s="24" t="s">
        <v>133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24" t="s">
        <v>80</v>
      </c>
      <c r="BK233" s="212">
        <f>ROUND(I233*H233,2)</f>
        <v>0</v>
      </c>
      <c r="BL233" s="24" t="s">
        <v>379</v>
      </c>
      <c r="BM233" s="24" t="s">
        <v>428</v>
      </c>
    </row>
    <row r="234" spans="2:51" s="12" customFormat="1" ht="13.5">
      <c r="B234" s="229"/>
      <c r="D234" s="213" t="s">
        <v>163</v>
      </c>
      <c r="E234" s="230" t="s">
        <v>5</v>
      </c>
      <c r="F234" s="231" t="s">
        <v>429</v>
      </c>
      <c r="H234" s="230" t="s">
        <v>5</v>
      </c>
      <c r="I234" s="232"/>
      <c r="L234" s="229"/>
      <c r="M234" s="233"/>
      <c r="N234" s="234"/>
      <c r="O234" s="234"/>
      <c r="P234" s="234"/>
      <c r="Q234" s="234"/>
      <c r="R234" s="234"/>
      <c r="S234" s="234"/>
      <c r="T234" s="235"/>
      <c r="AT234" s="230" t="s">
        <v>163</v>
      </c>
      <c r="AU234" s="230" t="s">
        <v>82</v>
      </c>
      <c r="AV234" s="12" t="s">
        <v>80</v>
      </c>
      <c r="AW234" s="12" t="s">
        <v>35</v>
      </c>
      <c r="AX234" s="12" t="s">
        <v>72</v>
      </c>
      <c r="AY234" s="230" t="s">
        <v>133</v>
      </c>
    </row>
    <row r="235" spans="2:51" s="11" customFormat="1" ht="13.5">
      <c r="B235" s="217"/>
      <c r="D235" s="213" t="s">
        <v>163</v>
      </c>
      <c r="E235" s="218" t="s">
        <v>5</v>
      </c>
      <c r="F235" s="219" t="s">
        <v>430</v>
      </c>
      <c r="H235" s="220">
        <v>544.23</v>
      </c>
      <c r="I235" s="221"/>
      <c r="L235" s="217"/>
      <c r="M235" s="222"/>
      <c r="N235" s="223"/>
      <c r="O235" s="223"/>
      <c r="P235" s="223"/>
      <c r="Q235" s="223"/>
      <c r="R235" s="223"/>
      <c r="S235" s="223"/>
      <c r="T235" s="224"/>
      <c r="AT235" s="218" t="s">
        <v>163</v>
      </c>
      <c r="AU235" s="218" t="s">
        <v>82</v>
      </c>
      <c r="AV235" s="11" t="s">
        <v>82</v>
      </c>
      <c r="AW235" s="11" t="s">
        <v>35</v>
      </c>
      <c r="AX235" s="11" t="s">
        <v>72</v>
      </c>
      <c r="AY235" s="218" t="s">
        <v>133</v>
      </c>
    </row>
    <row r="236" spans="2:51" s="13" customFormat="1" ht="13.5">
      <c r="B236" s="236"/>
      <c r="D236" s="213" t="s">
        <v>163</v>
      </c>
      <c r="E236" s="237" t="s">
        <v>5</v>
      </c>
      <c r="F236" s="238" t="s">
        <v>226</v>
      </c>
      <c r="H236" s="239">
        <v>544.23</v>
      </c>
      <c r="I236" s="240"/>
      <c r="L236" s="236"/>
      <c r="M236" s="241"/>
      <c r="N236" s="242"/>
      <c r="O236" s="242"/>
      <c r="P236" s="242"/>
      <c r="Q236" s="242"/>
      <c r="R236" s="242"/>
      <c r="S236" s="242"/>
      <c r="T236" s="243"/>
      <c r="AT236" s="237" t="s">
        <v>163</v>
      </c>
      <c r="AU236" s="237" t="s">
        <v>82</v>
      </c>
      <c r="AV236" s="13" t="s">
        <v>140</v>
      </c>
      <c r="AW236" s="13" t="s">
        <v>35</v>
      </c>
      <c r="AX236" s="13" t="s">
        <v>80</v>
      </c>
      <c r="AY236" s="237" t="s">
        <v>133</v>
      </c>
    </row>
    <row r="237" spans="2:65" s="1" customFormat="1" ht="16.5" customHeight="1">
      <c r="B237" s="200"/>
      <c r="C237" s="244" t="s">
        <v>431</v>
      </c>
      <c r="D237" s="244" t="s">
        <v>254</v>
      </c>
      <c r="E237" s="245" t="s">
        <v>432</v>
      </c>
      <c r="F237" s="246" t="s">
        <v>433</v>
      </c>
      <c r="G237" s="247" t="s">
        <v>229</v>
      </c>
      <c r="H237" s="248">
        <v>598.653</v>
      </c>
      <c r="I237" s="249"/>
      <c r="J237" s="250">
        <f>ROUND(I237*H237,2)</f>
        <v>0</v>
      </c>
      <c r="K237" s="246" t="s">
        <v>5</v>
      </c>
      <c r="L237" s="251"/>
      <c r="M237" s="252" t="s">
        <v>5</v>
      </c>
      <c r="N237" s="253" t="s">
        <v>43</v>
      </c>
      <c r="O237" s="47"/>
      <c r="P237" s="210">
        <f>O237*H237</f>
        <v>0</v>
      </c>
      <c r="Q237" s="210">
        <v>0.00062</v>
      </c>
      <c r="R237" s="210">
        <f>Q237*H237</f>
        <v>0.37116486</v>
      </c>
      <c r="S237" s="210">
        <v>0</v>
      </c>
      <c r="T237" s="211">
        <f>S237*H237</f>
        <v>0</v>
      </c>
      <c r="AR237" s="24" t="s">
        <v>397</v>
      </c>
      <c r="AT237" s="24" t="s">
        <v>254</v>
      </c>
      <c r="AU237" s="24" t="s">
        <v>82</v>
      </c>
      <c r="AY237" s="24" t="s">
        <v>133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24" t="s">
        <v>80</v>
      </c>
      <c r="BK237" s="212">
        <f>ROUND(I237*H237,2)</f>
        <v>0</v>
      </c>
      <c r="BL237" s="24" t="s">
        <v>379</v>
      </c>
      <c r="BM237" s="24" t="s">
        <v>434</v>
      </c>
    </row>
    <row r="238" spans="2:51" s="11" customFormat="1" ht="13.5">
      <c r="B238" s="217"/>
      <c r="D238" s="213" t="s">
        <v>163</v>
      </c>
      <c r="E238" s="218" t="s">
        <v>5</v>
      </c>
      <c r="F238" s="219" t="s">
        <v>435</v>
      </c>
      <c r="H238" s="220">
        <v>598.653</v>
      </c>
      <c r="I238" s="221"/>
      <c r="L238" s="217"/>
      <c r="M238" s="222"/>
      <c r="N238" s="223"/>
      <c r="O238" s="223"/>
      <c r="P238" s="223"/>
      <c r="Q238" s="223"/>
      <c r="R238" s="223"/>
      <c r="S238" s="223"/>
      <c r="T238" s="224"/>
      <c r="AT238" s="218" t="s">
        <v>163</v>
      </c>
      <c r="AU238" s="218" t="s">
        <v>82</v>
      </c>
      <c r="AV238" s="11" t="s">
        <v>82</v>
      </c>
      <c r="AW238" s="11" t="s">
        <v>35</v>
      </c>
      <c r="AX238" s="11" t="s">
        <v>72</v>
      </c>
      <c r="AY238" s="218" t="s">
        <v>133</v>
      </c>
    </row>
    <row r="239" spans="2:51" s="13" customFormat="1" ht="13.5">
      <c r="B239" s="236"/>
      <c r="D239" s="213" t="s">
        <v>163</v>
      </c>
      <c r="E239" s="237" t="s">
        <v>5</v>
      </c>
      <c r="F239" s="238" t="s">
        <v>226</v>
      </c>
      <c r="H239" s="239">
        <v>598.653</v>
      </c>
      <c r="I239" s="240"/>
      <c r="L239" s="236"/>
      <c r="M239" s="241"/>
      <c r="N239" s="242"/>
      <c r="O239" s="242"/>
      <c r="P239" s="242"/>
      <c r="Q239" s="242"/>
      <c r="R239" s="242"/>
      <c r="S239" s="242"/>
      <c r="T239" s="243"/>
      <c r="AT239" s="237" t="s">
        <v>163</v>
      </c>
      <c r="AU239" s="237" t="s">
        <v>82</v>
      </c>
      <c r="AV239" s="13" t="s">
        <v>140</v>
      </c>
      <c r="AW239" s="13" t="s">
        <v>35</v>
      </c>
      <c r="AX239" s="13" t="s">
        <v>80</v>
      </c>
      <c r="AY239" s="237" t="s">
        <v>133</v>
      </c>
    </row>
    <row r="240" spans="2:65" s="1" customFormat="1" ht="38.25" customHeight="1">
      <c r="B240" s="200"/>
      <c r="C240" s="201" t="s">
        <v>436</v>
      </c>
      <c r="D240" s="201" t="s">
        <v>136</v>
      </c>
      <c r="E240" s="202" t="s">
        <v>437</v>
      </c>
      <c r="F240" s="203" t="s">
        <v>438</v>
      </c>
      <c r="G240" s="204" t="s">
        <v>229</v>
      </c>
      <c r="H240" s="205">
        <v>544.23</v>
      </c>
      <c r="I240" s="206"/>
      <c r="J240" s="207">
        <f>ROUND(I240*H240,2)</f>
        <v>0</v>
      </c>
      <c r="K240" s="203" t="s">
        <v>5</v>
      </c>
      <c r="L240" s="46"/>
      <c r="M240" s="208" t="s">
        <v>5</v>
      </c>
      <c r="N240" s="209" t="s">
        <v>43</v>
      </c>
      <c r="O240" s="47"/>
      <c r="P240" s="210">
        <f>O240*H240</f>
        <v>0</v>
      </c>
      <c r="Q240" s="210">
        <v>0</v>
      </c>
      <c r="R240" s="210">
        <f>Q240*H240</f>
        <v>0</v>
      </c>
      <c r="S240" s="210">
        <v>0.167</v>
      </c>
      <c r="T240" s="211">
        <f>S240*H240</f>
        <v>90.88641000000001</v>
      </c>
      <c r="AR240" s="24" t="s">
        <v>379</v>
      </c>
      <c r="AT240" s="24" t="s">
        <v>136</v>
      </c>
      <c r="AU240" s="24" t="s">
        <v>82</v>
      </c>
      <c r="AY240" s="24" t="s">
        <v>133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24" t="s">
        <v>80</v>
      </c>
      <c r="BK240" s="212">
        <f>ROUND(I240*H240,2)</f>
        <v>0</v>
      </c>
      <c r="BL240" s="24" t="s">
        <v>379</v>
      </c>
      <c r="BM240" s="24" t="s">
        <v>439</v>
      </c>
    </row>
    <row r="241" spans="2:51" s="12" customFormat="1" ht="13.5">
      <c r="B241" s="229"/>
      <c r="D241" s="213" t="s">
        <v>163</v>
      </c>
      <c r="E241" s="230" t="s">
        <v>5</v>
      </c>
      <c r="F241" s="231" t="s">
        <v>429</v>
      </c>
      <c r="H241" s="230" t="s">
        <v>5</v>
      </c>
      <c r="I241" s="232"/>
      <c r="L241" s="229"/>
      <c r="M241" s="233"/>
      <c r="N241" s="234"/>
      <c r="O241" s="234"/>
      <c r="P241" s="234"/>
      <c r="Q241" s="234"/>
      <c r="R241" s="234"/>
      <c r="S241" s="234"/>
      <c r="T241" s="235"/>
      <c r="AT241" s="230" t="s">
        <v>163</v>
      </c>
      <c r="AU241" s="230" t="s">
        <v>82</v>
      </c>
      <c r="AV241" s="12" t="s">
        <v>80</v>
      </c>
      <c r="AW241" s="12" t="s">
        <v>35</v>
      </c>
      <c r="AX241" s="12" t="s">
        <v>72</v>
      </c>
      <c r="AY241" s="230" t="s">
        <v>133</v>
      </c>
    </row>
    <row r="242" spans="2:51" s="11" customFormat="1" ht="13.5">
      <c r="B242" s="217"/>
      <c r="D242" s="213" t="s">
        <v>163</v>
      </c>
      <c r="E242" s="218" t="s">
        <v>5</v>
      </c>
      <c r="F242" s="219" t="s">
        <v>430</v>
      </c>
      <c r="H242" s="220">
        <v>544.23</v>
      </c>
      <c r="I242" s="221"/>
      <c r="L242" s="217"/>
      <c r="M242" s="222"/>
      <c r="N242" s="223"/>
      <c r="O242" s="223"/>
      <c r="P242" s="223"/>
      <c r="Q242" s="223"/>
      <c r="R242" s="223"/>
      <c r="S242" s="223"/>
      <c r="T242" s="224"/>
      <c r="AT242" s="218" t="s">
        <v>163</v>
      </c>
      <c r="AU242" s="218" t="s">
        <v>82</v>
      </c>
      <c r="AV242" s="11" t="s">
        <v>82</v>
      </c>
      <c r="AW242" s="11" t="s">
        <v>35</v>
      </c>
      <c r="AX242" s="11" t="s">
        <v>72</v>
      </c>
      <c r="AY242" s="218" t="s">
        <v>133</v>
      </c>
    </row>
    <row r="243" spans="2:51" s="13" customFormat="1" ht="13.5">
      <c r="B243" s="236"/>
      <c r="D243" s="213" t="s">
        <v>163</v>
      </c>
      <c r="E243" s="237" t="s">
        <v>5</v>
      </c>
      <c r="F243" s="238" t="s">
        <v>226</v>
      </c>
      <c r="H243" s="239">
        <v>544.23</v>
      </c>
      <c r="I243" s="240"/>
      <c r="L243" s="236"/>
      <c r="M243" s="241"/>
      <c r="N243" s="242"/>
      <c r="O243" s="242"/>
      <c r="P243" s="242"/>
      <c r="Q243" s="242"/>
      <c r="R243" s="242"/>
      <c r="S243" s="242"/>
      <c r="T243" s="243"/>
      <c r="AT243" s="237" t="s">
        <v>163</v>
      </c>
      <c r="AU243" s="237" t="s">
        <v>82</v>
      </c>
      <c r="AV243" s="13" t="s">
        <v>140</v>
      </c>
      <c r="AW243" s="13" t="s">
        <v>35</v>
      </c>
      <c r="AX243" s="13" t="s">
        <v>80</v>
      </c>
      <c r="AY243" s="237" t="s">
        <v>133</v>
      </c>
    </row>
    <row r="244" spans="2:65" s="1" customFormat="1" ht="25.5" customHeight="1">
      <c r="B244" s="200"/>
      <c r="C244" s="201" t="s">
        <v>440</v>
      </c>
      <c r="D244" s="201" t="s">
        <v>136</v>
      </c>
      <c r="E244" s="202" t="s">
        <v>441</v>
      </c>
      <c r="F244" s="203" t="s">
        <v>442</v>
      </c>
      <c r="G244" s="204" t="s">
        <v>229</v>
      </c>
      <c r="H244" s="205">
        <v>631.494</v>
      </c>
      <c r="I244" s="206"/>
      <c r="J244" s="207">
        <f>ROUND(I244*H244,2)</f>
        <v>0</v>
      </c>
      <c r="K244" s="203" t="s">
        <v>5</v>
      </c>
      <c r="L244" s="46"/>
      <c r="M244" s="208" t="s">
        <v>5</v>
      </c>
      <c r="N244" s="209" t="s">
        <v>43</v>
      </c>
      <c r="O244" s="47"/>
      <c r="P244" s="210">
        <f>O244*H244</f>
        <v>0</v>
      </c>
      <c r="Q244" s="210">
        <v>0.00058</v>
      </c>
      <c r="R244" s="210">
        <f>Q244*H244</f>
        <v>0.36626652000000004</v>
      </c>
      <c r="S244" s="210">
        <v>0</v>
      </c>
      <c r="T244" s="211">
        <f>S244*H244</f>
        <v>0</v>
      </c>
      <c r="AR244" s="24" t="s">
        <v>379</v>
      </c>
      <c r="AT244" s="24" t="s">
        <v>136</v>
      </c>
      <c r="AU244" s="24" t="s">
        <v>82</v>
      </c>
      <c r="AY244" s="24" t="s">
        <v>133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24" t="s">
        <v>80</v>
      </c>
      <c r="BK244" s="212">
        <f>ROUND(I244*H244,2)</f>
        <v>0</v>
      </c>
      <c r="BL244" s="24" t="s">
        <v>379</v>
      </c>
      <c r="BM244" s="24" t="s">
        <v>443</v>
      </c>
    </row>
    <row r="245" spans="2:47" s="1" customFormat="1" ht="13.5">
      <c r="B245" s="46"/>
      <c r="D245" s="213" t="s">
        <v>155</v>
      </c>
      <c r="F245" s="214" t="s">
        <v>444</v>
      </c>
      <c r="I245" s="215"/>
      <c r="L245" s="46"/>
      <c r="M245" s="216"/>
      <c r="N245" s="47"/>
      <c r="O245" s="47"/>
      <c r="P245" s="47"/>
      <c r="Q245" s="47"/>
      <c r="R245" s="47"/>
      <c r="S245" s="47"/>
      <c r="T245" s="85"/>
      <c r="AT245" s="24" t="s">
        <v>155</v>
      </c>
      <c r="AU245" s="24" t="s">
        <v>82</v>
      </c>
    </row>
    <row r="246" spans="2:51" s="12" customFormat="1" ht="13.5">
      <c r="B246" s="229"/>
      <c r="D246" s="213" t="s">
        <v>163</v>
      </c>
      <c r="E246" s="230" t="s">
        <v>5</v>
      </c>
      <c r="F246" s="231" t="s">
        <v>429</v>
      </c>
      <c r="H246" s="230" t="s">
        <v>5</v>
      </c>
      <c r="I246" s="232"/>
      <c r="L246" s="229"/>
      <c r="M246" s="233"/>
      <c r="N246" s="234"/>
      <c r="O246" s="234"/>
      <c r="P246" s="234"/>
      <c r="Q246" s="234"/>
      <c r="R246" s="234"/>
      <c r="S246" s="234"/>
      <c r="T246" s="235"/>
      <c r="AT246" s="230" t="s">
        <v>163</v>
      </c>
      <c r="AU246" s="230" t="s">
        <v>82</v>
      </c>
      <c r="AV246" s="12" t="s">
        <v>80</v>
      </c>
      <c r="AW246" s="12" t="s">
        <v>35</v>
      </c>
      <c r="AX246" s="12" t="s">
        <v>72</v>
      </c>
      <c r="AY246" s="230" t="s">
        <v>133</v>
      </c>
    </row>
    <row r="247" spans="2:51" s="11" customFormat="1" ht="13.5">
      <c r="B247" s="217"/>
      <c r="D247" s="213" t="s">
        <v>163</v>
      </c>
      <c r="E247" s="218" t="s">
        <v>5</v>
      </c>
      <c r="F247" s="219" t="s">
        <v>430</v>
      </c>
      <c r="H247" s="220">
        <v>544.23</v>
      </c>
      <c r="I247" s="221"/>
      <c r="L247" s="217"/>
      <c r="M247" s="222"/>
      <c r="N247" s="223"/>
      <c r="O247" s="223"/>
      <c r="P247" s="223"/>
      <c r="Q247" s="223"/>
      <c r="R247" s="223"/>
      <c r="S247" s="223"/>
      <c r="T247" s="224"/>
      <c r="AT247" s="218" t="s">
        <v>163</v>
      </c>
      <c r="AU247" s="218" t="s">
        <v>82</v>
      </c>
      <c r="AV247" s="11" t="s">
        <v>82</v>
      </c>
      <c r="AW247" s="11" t="s">
        <v>35</v>
      </c>
      <c r="AX247" s="11" t="s">
        <v>72</v>
      </c>
      <c r="AY247" s="218" t="s">
        <v>133</v>
      </c>
    </row>
    <row r="248" spans="2:51" s="12" customFormat="1" ht="13.5">
      <c r="B248" s="229"/>
      <c r="D248" s="213" t="s">
        <v>163</v>
      </c>
      <c r="E248" s="230" t="s">
        <v>5</v>
      </c>
      <c r="F248" s="231" t="s">
        <v>224</v>
      </c>
      <c r="H248" s="230" t="s">
        <v>5</v>
      </c>
      <c r="I248" s="232"/>
      <c r="L248" s="229"/>
      <c r="M248" s="233"/>
      <c r="N248" s="234"/>
      <c r="O248" s="234"/>
      <c r="P248" s="234"/>
      <c r="Q248" s="234"/>
      <c r="R248" s="234"/>
      <c r="S248" s="234"/>
      <c r="T248" s="235"/>
      <c r="AT248" s="230" t="s">
        <v>163</v>
      </c>
      <c r="AU248" s="230" t="s">
        <v>82</v>
      </c>
      <c r="AV248" s="12" t="s">
        <v>80</v>
      </c>
      <c r="AW248" s="12" t="s">
        <v>35</v>
      </c>
      <c r="AX248" s="12" t="s">
        <v>72</v>
      </c>
      <c r="AY248" s="230" t="s">
        <v>133</v>
      </c>
    </row>
    <row r="249" spans="2:51" s="11" customFormat="1" ht="13.5">
      <c r="B249" s="217"/>
      <c r="D249" s="213" t="s">
        <v>163</v>
      </c>
      <c r="E249" s="218" t="s">
        <v>5</v>
      </c>
      <c r="F249" s="219" t="s">
        <v>445</v>
      </c>
      <c r="H249" s="220">
        <v>87.264</v>
      </c>
      <c r="I249" s="221"/>
      <c r="L249" s="217"/>
      <c r="M249" s="222"/>
      <c r="N249" s="223"/>
      <c r="O249" s="223"/>
      <c r="P249" s="223"/>
      <c r="Q249" s="223"/>
      <c r="R249" s="223"/>
      <c r="S249" s="223"/>
      <c r="T249" s="224"/>
      <c r="AT249" s="218" t="s">
        <v>163</v>
      </c>
      <c r="AU249" s="218" t="s">
        <v>82</v>
      </c>
      <c r="AV249" s="11" t="s">
        <v>82</v>
      </c>
      <c r="AW249" s="11" t="s">
        <v>35</v>
      </c>
      <c r="AX249" s="11" t="s">
        <v>72</v>
      </c>
      <c r="AY249" s="218" t="s">
        <v>133</v>
      </c>
    </row>
    <row r="250" spans="2:51" s="13" customFormat="1" ht="13.5">
      <c r="B250" s="236"/>
      <c r="D250" s="213" t="s">
        <v>163</v>
      </c>
      <c r="E250" s="237" t="s">
        <v>5</v>
      </c>
      <c r="F250" s="238" t="s">
        <v>226</v>
      </c>
      <c r="H250" s="239">
        <v>631.494</v>
      </c>
      <c r="I250" s="240"/>
      <c r="L250" s="236"/>
      <c r="M250" s="241"/>
      <c r="N250" s="242"/>
      <c r="O250" s="242"/>
      <c r="P250" s="242"/>
      <c r="Q250" s="242"/>
      <c r="R250" s="242"/>
      <c r="S250" s="242"/>
      <c r="T250" s="243"/>
      <c r="AT250" s="237" t="s">
        <v>163</v>
      </c>
      <c r="AU250" s="237" t="s">
        <v>82</v>
      </c>
      <c r="AV250" s="13" t="s">
        <v>140</v>
      </c>
      <c r="AW250" s="13" t="s">
        <v>35</v>
      </c>
      <c r="AX250" s="13" t="s">
        <v>80</v>
      </c>
      <c r="AY250" s="237" t="s">
        <v>133</v>
      </c>
    </row>
    <row r="251" spans="2:65" s="1" customFormat="1" ht="16.5" customHeight="1">
      <c r="B251" s="200"/>
      <c r="C251" s="201" t="s">
        <v>11</v>
      </c>
      <c r="D251" s="201" t="s">
        <v>136</v>
      </c>
      <c r="E251" s="202" t="s">
        <v>446</v>
      </c>
      <c r="F251" s="203" t="s">
        <v>447</v>
      </c>
      <c r="G251" s="204" t="s">
        <v>335</v>
      </c>
      <c r="H251" s="205">
        <v>0.728</v>
      </c>
      <c r="I251" s="206"/>
      <c r="J251" s="207">
        <f>ROUND(I251*H251,2)</f>
        <v>0</v>
      </c>
      <c r="K251" s="203" t="s">
        <v>5</v>
      </c>
      <c r="L251" s="46"/>
      <c r="M251" s="208" t="s">
        <v>5</v>
      </c>
      <c r="N251" s="209" t="s">
        <v>43</v>
      </c>
      <c r="O251" s="47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AR251" s="24" t="s">
        <v>379</v>
      </c>
      <c r="AT251" s="24" t="s">
        <v>136</v>
      </c>
      <c r="AU251" s="24" t="s">
        <v>82</v>
      </c>
      <c r="AY251" s="24" t="s">
        <v>133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24" t="s">
        <v>80</v>
      </c>
      <c r="BK251" s="212">
        <f>ROUND(I251*H251,2)</f>
        <v>0</v>
      </c>
      <c r="BL251" s="24" t="s">
        <v>379</v>
      </c>
      <c r="BM251" s="24" t="s">
        <v>448</v>
      </c>
    </row>
    <row r="252" spans="2:63" s="10" customFormat="1" ht="29.85" customHeight="1">
      <c r="B252" s="187"/>
      <c r="D252" s="188" t="s">
        <v>71</v>
      </c>
      <c r="E252" s="198" t="s">
        <v>449</v>
      </c>
      <c r="F252" s="198" t="s">
        <v>450</v>
      </c>
      <c r="I252" s="190"/>
      <c r="J252" s="199">
        <f>BK252</f>
        <v>0</v>
      </c>
      <c r="L252" s="187"/>
      <c r="M252" s="192"/>
      <c r="N252" s="193"/>
      <c r="O252" s="193"/>
      <c r="P252" s="194">
        <f>SUM(P253:P282)</f>
        <v>0</v>
      </c>
      <c r="Q252" s="193"/>
      <c r="R252" s="194">
        <f>SUM(R253:R282)</f>
        <v>2.013651</v>
      </c>
      <c r="S252" s="193"/>
      <c r="T252" s="195">
        <f>SUM(T253:T282)</f>
        <v>0.246407</v>
      </c>
      <c r="AR252" s="188" t="s">
        <v>82</v>
      </c>
      <c r="AT252" s="196" t="s">
        <v>71</v>
      </c>
      <c r="AU252" s="196" t="s">
        <v>80</v>
      </c>
      <c r="AY252" s="188" t="s">
        <v>133</v>
      </c>
      <c r="BK252" s="197">
        <f>SUM(BK253:BK282)</f>
        <v>0</v>
      </c>
    </row>
    <row r="253" spans="2:65" s="1" customFormat="1" ht="25.5" customHeight="1">
      <c r="B253" s="200"/>
      <c r="C253" s="201" t="s">
        <v>451</v>
      </c>
      <c r="D253" s="201" t="s">
        <v>136</v>
      </c>
      <c r="E253" s="202" t="s">
        <v>452</v>
      </c>
      <c r="F253" s="203" t="s">
        <v>453</v>
      </c>
      <c r="G253" s="204" t="s">
        <v>229</v>
      </c>
      <c r="H253" s="205">
        <v>36.666</v>
      </c>
      <c r="I253" s="206"/>
      <c r="J253" s="207">
        <f>ROUND(I253*H253,2)</f>
        <v>0</v>
      </c>
      <c r="K253" s="203" t="s">
        <v>5</v>
      </c>
      <c r="L253" s="46"/>
      <c r="M253" s="208" t="s">
        <v>5</v>
      </c>
      <c r="N253" s="209" t="s">
        <v>43</v>
      </c>
      <c r="O253" s="47"/>
      <c r="P253" s="210">
        <f>O253*H253</f>
        <v>0</v>
      </c>
      <c r="Q253" s="210">
        <v>0</v>
      </c>
      <c r="R253" s="210">
        <f>Q253*H253</f>
        <v>0</v>
      </c>
      <c r="S253" s="210">
        <v>0.006</v>
      </c>
      <c r="T253" s="211">
        <f>S253*H253</f>
        <v>0.219996</v>
      </c>
      <c r="AR253" s="24" t="s">
        <v>379</v>
      </c>
      <c r="AT253" s="24" t="s">
        <v>136</v>
      </c>
      <c r="AU253" s="24" t="s">
        <v>82</v>
      </c>
      <c r="AY253" s="24" t="s">
        <v>133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24" t="s">
        <v>80</v>
      </c>
      <c r="BK253" s="212">
        <f>ROUND(I253*H253,2)</f>
        <v>0</v>
      </c>
      <c r="BL253" s="24" t="s">
        <v>379</v>
      </c>
      <c r="BM253" s="24" t="s">
        <v>454</v>
      </c>
    </row>
    <row r="254" spans="2:51" s="12" customFormat="1" ht="13.5">
      <c r="B254" s="229"/>
      <c r="D254" s="213" t="s">
        <v>163</v>
      </c>
      <c r="E254" s="230" t="s">
        <v>5</v>
      </c>
      <c r="F254" s="231" t="s">
        <v>329</v>
      </c>
      <c r="H254" s="230" t="s">
        <v>5</v>
      </c>
      <c r="I254" s="232"/>
      <c r="L254" s="229"/>
      <c r="M254" s="233"/>
      <c r="N254" s="234"/>
      <c r="O254" s="234"/>
      <c r="P254" s="234"/>
      <c r="Q254" s="234"/>
      <c r="R254" s="234"/>
      <c r="S254" s="234"/>
      <c r="T254" s="235"/>
      <c r="AT254" s="230" t="s">
        <v>163</v>
      </c>
      <c r="AU254" s="230" t="s">
        <v>82</v>
      </c>
      <c r="AV254" s="12" t="s">
        <v>80</v>
      </c>
      <c r="AW254" s="12" t="s">
        <v>35</v>
      </c>
      <c r="AX254" s="12" t="s">
        <v>72</v>
      </c>
      <c r="AY254" s="230" t="s">
        <v>133</v>
      </c>
    </row>
    <row r="255" spans="2:51" s="11" customFormat="1" ht="13.5">
      <c r="B255" s="217"/>
      <c r="D255" s="213" t="s">
        <v>163</v>
      </c>
      <c r="E255" s="218" t="s">
        <v>5</v>
      </c>
      <c r="F255" s="219" t="s">
        <v>455</v>
      </c>
      <c r="H255" s="220">
        <v>36.666</v>
      </c>
      <c r="I255" s="221"/>
      <c r="L255" s="217"/>
      <c r="M255" s="222"/>
      <c r="N255" s="223"/>
      <c r="O255" s="223"/>
      <c r="P255" s="223"/>
      <c r="Q255" s="223"/>
      <c r="R255" s="223"/>
      <c r="S255" s="223"/>
      <c r="T255" s="224"/>
      <c r="AT255" s="218" t="s">
        <v>163</v>
      </c>
      <c r="AU255" s="218" t="s">
        <v>82</v>
      </c>
      <c r="AV255" s="11" t="s">
        <v>82</v>
      </c>
      <c r="AW255" s="11" t="s">
        <v>35</v>
      </c>
      <c r="AX255" s="11" t="s">
        <v>72</v>
      </c>
      <c r="AY255" s="218" t="s">
        <v>133</v>
      </c>
    </row>
    <row r="256" spans="2:51" s="13" customFormat="1" ht="13.5">
      <c r="B256" s="236"/>
      <c r="D256" s="213" t="s">
        <v>163</v>
      </c>
      <c r="E256" s="237" t="s">
        <v>5</v>
      </c>
      <c r="F256" s="238" t="s">
        <v>226</v>
      </c>
      <c r="H256" s="239">
        <v>36.666</v>
      </c>
      <c r="I256" s="240"/>
      <c r="L256" s="236"/>
      <c r="M256" s="241"/>
      <c r="N256" s="242"/>
      <c r="O256" s="242"/>
      <c r="P256" s="242"/>
      <c r="Q256" s="242"/>
      <c r="R256" s="242"/>
      <c r="S256" s="242"/>
      <c r="T256" s="243"/>
      <c r="AT256" s="237" t="s">
        <v>163</v>
      </c>
      <c r="AU256" s="237" t="s">
        <v>82</v>
      </c>
      <c r="AV256" s="13" t="s">
        <v>140</v>
      </c>
      <c r="AW256" s="13" t="s">
        <v>35</v>
      </c>
      <c r="AX256" s="13" t="s">
        <v>80</v>
      </c>
      <c r="AY256" s="237" t="s">
        <v>133</v>
      </c>
    </row>
    <row r="257" spans="2:65" s="1" customFormat="1" ht="25.5" customHeight="1">
      <c r="B257" s="200"/>
      <c r="C257" s="201" t="s">
        <v>379</v>
      </c>
      <c r="D257" s="201" t="s">
        <v>136</v>
      </c>
      <c r="E257" s="202" t="s">
        <v>456</v>
      </c>
      <c r="F257" s="203" t="s">
        <v>457</v>
      </c>
      <c r="G257" s="204" t="s">
        <v>229</v>
      </c>
      <c r="H257" s="205">
        <v>544.23</v>
      </c>
      <c r="I257" s="206"/>
      <c r="J257" s="207">
        <f>ROUND(I257*H257,2)</f>
        <v>0</v>
      </c>
      <c r="K257" s="203" t="s">
        <v>5</v>
      </c>
      <c r="L257" s="46"/>
      <c r="M257" s="208" t="s">
        <v>5</v>
      </c>
      <c r="N257" s="209" t="s">
        <v>43</v>
      </c>
      <c r="O257" s="47"/>
      <c r="P257" s="210">
        <f>O257*H257</f>
        <v>0</v>
      </c>
      <c r="Q257" s="210">
        <v>0.0001</v>
      </c>
      <c r="R257" s="210">
        <f>Q257*H257</f>
        <v>0.054423000000000006</v>
      </c>
      <c r="S257" s="210">
        <v>0</v>
      </c>
      <c r="T257" s="211">
        <f>S257*H257</f>
        <v>0</v>
      </c>
      <c r="AR257" s="24" t="s">
        <v>379</v>
      </c>
      <c r="AT257" s="24" t="s">
        <v>136</v>
      </c>
      <c r="AU257" s="24" t="s">
        <v>82</v>
      </c>
      <c r="AY257" s="24" t="s">
        <v>133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24" t="s">
        <v>80</v>
      </c>
      <c r="BK257" s="212">
        <f>ROUND(I257*H257,2)</f>
        <v>0</v>
      </c>
      <c r="BL257" s="24" t="s">
        <v>379</v>
      </c>
      <c r="BM257" s="24" t="s">
        <v>458</v>
      </c>
    </row>
    <row r="258" spans="2:65" s="1" customFormat="1" ht="16.5" customHeight="1">
      <c r="B258" s="200"/>
      <c r="C258" s="244" t="s">
        <v>459</v>
      </c>
      <c r="D258" s="244" t="s">
        <v>254</v>
      </c>
      <c r="E258" s="245" t="s">
        <v>460</v>
      </c>
      <c r="F258" s="246" t="s">
        <v>461</v>
      </c>
      <c r="G258" s="247" t="s">
        <v>229</v>
      </c>
      <c r="H258" s="248">
        <v>544.23</v>
      </c>
      <c r="I258" s="249"/>
      <c r="J258" s="250">
        <f>ROUND(I258*H258,2)</f>
        <v>0</v>
      </c>
      <c r="K258" s="246" t="s">
        <v>5</v>
      </c>
      <c r="L258" s="251"/>
      <c r="M258" s="252" t="s">
        <v>5</v>
      </c>
      <c r="N258" s="253" t="s">
        <v>43</v>
      </c>
      <c r="O258" s="47"/>
      <c r="P258" s="210">
        <f>O258*H258</f>
        <v>0</v>
      </c>
      <c r="Q258" s="210">
        <v>0.0036</v>
      </c>
      <c r="R258" s="210">
        <f>Q258*H258</f>
        <v>1.959228</v>
      </c>
      <c r="S258" s="210">
        <v>0</v>
      </c>
      <c r="T258" s="211">
        <f>S258*H258</f>
        <v>0</v>
      </c>
      <c r="AR258" s="24" t="s">
        <v>397</v>
      </c>
      <c r="AT258" s="24" t="s">
        <v>254</v>
      </c>
      <c r="AU258" s="24" t="s">
        <v>82</v>
      </c>
      <c r="AY258" s="24" t="s">
        <v>133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24" t="s">
        <v>80</v>
      </c>
      <c r="BK258" s="212">
        <f>ROUND(I258*H258,2)</f>
        <v>0</v>
      </c>
      <c r="BL258" s="24" t="s">
        <v>379</v>
      </c>
      <c r="BM258" s="24" t="s">
        <v>462</v>
      </c>
    </row>
    <row r="259" spans="2:47" s="1" customFormat="1" ht="13.5">
      <c r="B259" s="46"/>
      <c r="D259" s="213" t="s">
        <v>155</v>
      </c>
      <c r="F259" s="214" t="s">
        <v>463</v>
      </c>
      <c r="I259" s="215"/>
      <c r="L259" s="46"/>
      <c r="M259" s="216"/>
      <c r="N259" s="47"/>
      <c r="O259" s="47"/>
      <c r="P259" s="47"/>
      <c r="Q259" s="47"/>
      <c r="R259" s="47"/>
      <c r="S259" s="47"/>
      <c r="T259" s="85"/>
      <c r="AT259" s="24" t="s">
        <v>155</v>
      </c>
      <c r="AU259" s="24" t="s">
        <v>82</v>
      </c>
    </row>
    <row r="260" spans="2:51" s="12" customFormat="1" ht="13.5">
      <c r="B260" s="229"/>
      <c r="D260" s="213" t="s">
        <v>163</v>
      </c>
      <c r="E260" s="230" t="s">
        <v>5</v>
      </c>
      <c r="F260" s="231" t="s">
        <v>429</v>
      </c>
      <c r="H260" s="230" t="s">
        <v>5</v>
      </c>
      <c r="I260" s="232"/>
      <c r="L260" s="229"/>
      <c r="M260" s="233"/>
      <c r="N260" s="234"/>
      <c r="O260" s="234"/>
      <c r="P260" s="234"/>
      <c r="Q260" s="234"/>
      <c r="R260" s="234"/>
      <c r="S260" s="234"/>
      <c r="T260" s="235"/>
      <c r="AT260" s="230" t="s">
        <v>163</v>
      </c>
      <c r="AU260" s="230" t="s">
        <v>82</v>
      </c>
      <c r="AV260" s="12" t="s">
        <v>80</v>
      </c>
      <c r="AW260" s="12" t="s">
        <v>35</v>
      </c>
      <c r="AX260" s="12" t="s">
        <v>72</v>
      </c>
      <c r="AY260" s="230" t="s">
        <v>133</v>
      </c>
    </row>
    <row r="261" spans="2:51" s="11" customFormat="1" ht="13.5">
      <c r="B261" s="217"/>
      <c r="D261" s="213" t="s">
        <v>163</v>
      </c>
      <c r="E261" s="218" t="s">
        <v>5</v>
      </c>
      <c r="F261" s="219" t="s">
        <v>430</v>
      </c>
      <c r="H261" s="220">
        <v>544.23</v>
      </c>
      <c r="I261" s="221"/>
      <c r="L261" s="217"/>
      <c r="M261" s="222"/>
      <c r="N261" s="223"/>
      <c r="O261" s="223"/>
      <c r="P261" s="223"/>
      <c r="Q261" s="223"/>
      <c r="R261" s="223"/>
      <c r="S261" s="223"/>
      <c r="T261" s="224"/>
      <c r="AT261" s="218" t="s">
        <v>163</v>
      </c>
      <c r="AU261" s="218" t="s">
        <v>82</v>
      </c>
      <c r="AV261" s="11" t="s">
        <v>82</v>
      </c>
      <c r="AW261" s="11" t="s">
        <v>35</v>
      </c>
      <c r="AX261" s="11" t="s">
        <v>72</v>
      </c>
      <c r="AY261" s="218" t="s">
        <v>133</v>
      </c>
    </row>
    <row r="262" spans="2:51" s="13" customFormat="1" ht="13.5">
      <c r="B262" s="236"/>
      <c r="D262" s="213" t="s">
        <v>163</v>
      </c>
      <c r="E262" s="237" t="s">
        <v>5</v>
      </c>
      <c r="F262" s="238" t="s">
        <v>226</v>
      </c>
      <c r="H262" s="239">
        <v>544.23</v>
      </c>
      <c r="I262" s="240"/>
      <c r="L262" s="236"/>
      <c r="M262" s="241"/>
      <c r="N262" s="242"/>
      <c r="O262" s="242"/>
      <c r="P262" s="242"/>
      <c r="Q262" s="242"/>
      <c r="R262" s="242"/>
      <c r="S262" s="242"/>
      <c r="T262" s="243"/>
      <c r="AT262" s="237" t="s">
        <v>163</v>
      </c>
      <c r="AU262" s="237" t="s">
        <v>82</v>
      </c>
      <c r="AV262" s="13" t="s">
        <v>140</v>
      </c>
      <c r="AW262" s="13" t="s">
        <v>35</v>
      </c>
      <c r="AX262" s="13" t="s">
        <v>80</v>
      </c>
      <c r="AY262" s="237" t="s">
        <v>133</v>
      </c>
    </row>
    <row r="263" spans="2:65" s="1" customFormat="1" ht="25.5" customHeight="1">
      <c r="B263" s="200"/>
      <c r="C263" s="201" t="s">
        <v>464</v>
      </c>
      <c r="D263" s="201" t="s">
        <v>136</v>
      </c>
      <c r="E263" s="202" t="s">
        <v>465</v>
      </c>
      <c r="F263" s="203" t="s">
        <v>466</v>
      </c>
      <c r="G263" s="204" t="s">
        <v>229</v>
      </c>
      <c r="H263" s="205">
        <v>597.149</v>
      </c>
      <c r="I263" s="206"/>
      <c r="J263" s="207">
        <f>ROUND(I263*H263,2)</f>
        <v>0</v>
      </c>
      <c r="K263" s="203" t="s">
        <v>5</v>
      </c>
      <c r="L263" s="46"/>
      <c r="M263" s="208" t="s">
        <v>5</v>
      </c>
      <c r="N263" s="209" t="s">
        <v>43</v>
      </c>
      <c r="O263" s="47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AR263" s="24" t="s">
        <v>379</v>
      </c>
      <c r="AT263" s="24" t="s">
        <v>136</v>
      </c>
      <c r="AU263" s="24" t="s">
        <v>82</v>
      </c>
      <c r="AY263" s="24" t="s">
        <v>133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24" t="s">
        <v>80</v>
      </c>
      <c r="BK263" s="212">
        <f>ROUND(I263*H263,2)</f>
        <v>0</v>
      </c>
      <c r="BL263" s="24" t="s">
        <v>379</v>
      </c>
      <c r="BM263" s="24" t="s">
        <v>467</v>
      </c>
    </row>
    <row r="264" spans="2:51" s="12" customFormat="1" ht="13.5">
      <c r="B264" s="229"/>
      <c r="D264" s="213" t="s">
        <v>163</v>
      </c>
      <c r="E264" s="230" t="s">
        <v>5</v>
      </c>
      <c r="F264" s="231" t="s">
        <v>429</v>
      </c>
      <c r="H264" s="230" t="s">
        <v>5</v>
      </c>
      <c r="I264" s="232"/>
      <c r="L264" s="229"/>
      <c r="M264" s="233"/>
      <c r="N264" s="234"/>
      <c r="O264" s="234"/>
      <c r="P264" s="234"/>
      <c r="Q264" s="234"/>
      <c r="R264" s="234"/>
      <c r="S264" s="234"/>
      <c r="T264" s="235"/>
      <c r="AT264" s="230" t="s">
        <v>163</v>
      </c>
      <c r="AU264" s="230" t="s">
        <v>82</v>
      </c>
      <c r="AV264" s="12" t="s">
        <v>80</v>
      </c>
      <c r="AW264" s="12" t="s">
        <v>35</v>
      </c>
      <c r="AX264" s="12" t="s">
        <v>72</v>
      </c>
      <c r="AY264" s="230" t="s">
        <v>133</v>
      </c>
    </row>
    <row r="265" spans="2:51" s="11" customFormat="1" ht="13.5">
      <c r="B265" s="217"/>
      <c r="D265" s="213" t="s">
        <v>163</v>
      </c>
      <c r="E265" s="218" t="s">
        <v>5</v>
      </c>
      <c r="F265" s="219" t="s">
        <v>468</v>
      </c>
      <c r="H265" s="220">
        <v>544.23</v>
      </c>
      <c r="I265" s="221"/>
      <c r="L265" s="217"/>
      <c r="M265" s="222"/>
      <c r="N265" s="223"/>
      <c r="O265" s="223"/>
      <c r="P265" s="223"/>
      <c r="Q265" s="223"/>
      <c r="R265" s="223"/>
      <c r="S265" s="223"/>
      <c r="T265" s="224"/>
      <c r="AT265" s="218" t="s">
        <v>163</v>
      </c>
      <c r="AU265" s="218" t="s">
        <v>82</v>
      </c>
      <c r="AV265" s="11" t="s">
        <v>82</v>
      </c>
      <c r="AW265" s="11" t="s">
        <v>35</v>
      </c>
      <c r="AX265" s="11" t="s">
        <v>72</v>
      </c>
      <c r="AY265" s="218" t="s">
        <v>133</v>
      </c>
    </row>
    <row r="266" spans="2:51" s="12" customFormat="1" ht="13.5">
      <c r="B266" s="229"/>
      <c r="D266" s="213" t="s">
        <v>163</v>
      </c>
      <c r="E266" s="230" t="s">
        <v>5</v>
      </c>
      <c r="F266" s="231" t="s">
        <v>469</v>
      </c>
      <c r="H266" s="230" t="s">
        <v>5</v>
      </c>
      <c r="I266" s="232"/>
      <c r="L266" s="229"/>
      <c r="M266" s="233"/>
      <c r="N266" s="234"/>
      <c r="O266" s="234"/>
      <c r="P266" s="234"/>
      <c r="Q266" s="234"/>
      <c r="R266" s="234"/>
      <c r="S266" s="234"/>
      <c r="T266" s="235"/>
      <c r="AT266" s="230" t="s">
        <v>163</v>
      </c>
      <c r="AU266" s="230" t="s">
        <v>82</v>
      </c>
      <c r="AV266" s="12" t="s">
        <v>80</v>
      </c>
      <c r="AW266" s="12" t="s">
        <v>35</v>
      </c>
      <c r="AX266" s="12" t="s">
        <v>72</v>
      </c>
      <c r="AY266" s="230" t="s">
        <v>133</v>
      </c>
    </row>
    <row r="267" spans="2:51" s="11" customFormat="1" ht="13.5">
      <c r="B267" s="217"/>
      <c r="D267" s="213" t="s">
        <v>163</v>
      </c>
      <c r="E267" s="218" t="s">
        <v>5</v>
      </c>
      <c r="F267" s="219" t="s">
        <v>470</v>
      </c>
      <c r="H267" s="220">
        <v>52.919</v>
      </c>
      <c r="I267" s="221"/>
      <c r="L267" s="217"/>
      <c r="M267" s="222"/>
      <c r="N267" s="223"/>
      <c r="O267" s="223"/>
      <c r="P267" s="223"/>
      <c r="Q267" s="223"/>
      <c r="R267" s="223"/>
      <c r="S267" s="223"/>
      <c r="T267" s="224"/>
      <c r="AT267" s="218" t="s">
        <v>163</v>
      </c>
      <c r="AU267" s="218" t="s">
        <v>82</v>
      </c>
      <c r="AV267" s="11" t="s">
        <v>82</v>
      </c>
      <c r="AW267" s="11" t="s">
        <v>35</v>
      </c>
      <c r="AX267" s="11" t="s">
        <v>72</v>
      </c>
      <c r="AY267" s="218" t="s">
        <v>133</v>
      </c>
    </row>
    <row r="268" spans="2:51" s="13" customFormat="1" ht="13.5">
      <c r="B268" s="236"/>
      <c r="D268" s="213" t="s">
        <v>163</v>
      </c>
      <c r="E268" s="237" t="s">
        <v>5</v>
      </c>
      <c r="F268" s="238" t="s">
        <v>226</v>
      </c>
      <c r="H268" s="239">
        <v>597.149</v>
      </c>
      <c r="I268" s="240"/>
      <c r="L268" s="236"/>
      <c r="M268" s="241"/>
      <c r="N268" s="242"/>
      <c r="O268" s="242"/>
      <c r="P268" s="242"/>
      <c r="Q268" s="242"/>
      <c r="R268" s="242"/>
      <c r="S268" s="242"/>
      <c r="T268" s="243"/>
      <c r="AT268" s="237" t="s">
        <v>163</v>
      </c>
      <c r="AU268" s="237" t="s">
        <v>82</v>
      </c>
      <c r="AV268" s="13" t="s">
        <v>140</v>
      </c>
      <c r="AW268" s="13" t="s">
        <v>35</v>
      </c>
      <c r="AX268" s="13" t="s">
        <v>80</v>
      </c>
      <c r="AY268" s="237" t="s">
        <v>133</v>
      </c>
    </row>
    <row r="269" spans="2:65" s="1" customFormat="1" ht="25.5" customHeight="1">
      <c r="B269" s="200"/>
      <c r="C269" s="244" t="s">
        <v>471</v>
      </c>
      <c r="D269" s="244" t="s">
        <v>254</v>
      </c>
      <c r="E269" s="245" t="s">
        <v>472</v>
      </c>
      <c r="F269" s="246" t="s">
        <v>473</v>
      </c>
      <c r="G269" s="247" t="s">
        <v>229</v>
      </c>
      <c r="H269" s="248">
        <v>609.091</v>
      </c>
      <c r="I269" s="249"/>
      <c r="J269" s="250">
        <f>ROUND(I269*H269,2)</f>
        <v>0</v>
      </c>
      <c r="K269" s="246" t="s">
        <v>5</v>
      </c>
      <c r="L269" s="251"/>
      <c r="M269" s="252" t="s">
        <v>5</v>
      </c>
      <c r="N269" s="253" t="s">
        <v>43</v>
      </c>
      <c r="O269" s="47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AR269" s="24" t="s">
        <v>397</v>
      </c>
      <c r="AT269" s="24" t="s">
        <v>254</v>
      </c>
      <c r="AU269" s="24" t="s">
        <v>82</v>
      </c>
      <c r="AY269" s="24" t="s">
        <v>133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24" t="s">
        <v>80</v>
      </c>
      <c r="BK269" s="212">
        <f>ROUND(I269*H269,2)</f>
        <v>0</v>
      </c>
      <c r="BL269" s="24" t="s">
        <v>379</v>
      </c>
      <c r="BM269" s="24" t="s">
        <v>474</v>
      </c>
    </row>
    <row r="270" spans="2:47" s="1" customFormat="1" ht="13.5">
      <c r="B270" s="46"/>
      <c r="D270" s="213" t="s">
        <v>155</v>
      </c>
      <c r="F270" s="214" t="s">
        <v>463</v>
      </c>
      <c r="I270" s="215"/>
      <c r="L270" s="46"/>
      <c r="M270" s="216"/>
      <c r="N270" s="47"/>
      <c r="O270" s="47"/>
      <c r="P270" s="47"/>
      <c r="Q270" s="47"/>
      <c r="R270" s="47"/>
      <c r="S270" s="47"/>
      <c r="T270" s="85"/>
      <c r="AT270" s="24" t="s">
        <v>155</v>
      </c>
      <c r="AU270" s="24" t="s">
        <v>82</v>
      </c>
    </row>
    <row r="271" spans="2:51" s="12" customFormat="1" ht="13.5">
      <c r="B271" s="229"/>
      <c r="D271" s="213" t="s">
        <v>163</v>
      </c>
      <c r="E271" s="230" t="s">
        <v>5</v>
      </c>
      <c r="F271" s="231" t="s">
        <v>429</v>
      </c>
      <c r="H271" s="230" t="s">
        <v>5</v>
      </c>
      <c r="I271" s="232"/>
      <c r="L271" s="229"/>
      <c r="M271" s="233"/>
      <c r="N271" s="234"/>
      <c r="O271" s="234"/>
      <c r="P271" s="234"/>
      <c r="Q271" s="234"/>
      <c r="R271" s="234"/>
      <c r="S271" s="234"/>
      <c r="T271" s="235"/>
      <c r="AT271" s="230" t="s">
        <v>163</v>
      </c>
      <c r="AU271" s="230" t="s">
        <v>82</v>
      </c>
      <c r="AV271" s="12" t="s">
        <v>80</v>
      </c>
      <c r="AW271" s="12" t="s">
        <v>35</v>
      </c>
      <c r="AX271" s="12" t="s">
        <v>72</v>
      </c>
      <c r="AY271" s="230" t="s">
        <v>133</v>
      </c>
    </row>
    <row r="272" spans="2:51" s="11" customFormat="1" ht="13.5">
      <c r="B272" s="217"/>
      <c r="D272" s="213" t="s">
        <v>163</v>
      </c>
      <c r="E272" s="218" t="s">
        <v>5</v>
      </c>
      <c r="F272" s="219" t="s">
        <v>475</v>
      </c>
      <c r="H272" s="220">
        <v>555.114</v>
      </c>
      <c r="I272" s="221"/>
      <c r="L272" s="217"/>
      <c r="M272" s="222"/>
      <c r="N272" s="223"/>
      <c r="O272" s="223"/>
      <c r="P272" s="223"/>
      <c r="Q272" s="223"/>
      <c r="R272" s="223"/>
      <c r="S272" s="223"/>
      <c r="T272" s="224"/>
      <c r="AT272" s="218" t="s">
        <v>163</v>
      </c>
      <c r="AU272" s="218" t="s">
        <v>82</v>
      </c>
      <c r="AV272" s="11" t="s">
        <v>82</v>
      </c>
      <c r="AW272" s="11" t="s">
        <v>35</v>
      </c>
      <c r="AX272" s="11" t="s">
        <v>72</v>
      </c>
      <c r="AY272" s="218" t="s">
        <v>133</v>
      </c>
    </row>
    <row r="273" spans="2:51" s="12" customFormat="1" ht="13.5">
      <c r="B273" s="229"/>
      <c r="D273" s="213" t="s">
        <v>163</v>
      </c>
      <c r="E273" s="230" t="s">
        <v>5</v>
      </c>
      <c r="F273" s="231" t="s">
        <v>469</v>
      </c>
      <c r="H273" s="230" t="s">
        <v>5</v>
      </c>
      <c r="I273" s="232"/>
      <c r="L273" s="229"/>
      <c r="M273" s="233"/>
      <c r="N273" s="234"/>
      <c r="O273" s="234"/>
      <c r="P273" s="234"/>
      <c r="Q273" s="234"/>
      <c r="R273" s="234"/>
      <c r="S273" s="234"/>
      <c r="T273" s="235"/>
      <c r="AT273" s="230" t="s">
        <v>163</v>
      </c>
      <c r="AU273" s="230" t="s">
        <v>82</v>
      </c>
      <c r="AV273" s="12" t="s">
        <v>80</v>
      </c>
      <c r="AW273" s="12" t="s">
        <v>35</v>
      </c>
      <c r="AX273" s="12" t="s">
        <v>72</v>
      </c>
      <c r="AY273" s="230" t="s">
        <v>133</v>
      </c>
    </row>
    <row r="274" spans="2:51" s="11" customFormat="1" ht="13.5">
      <c r="B274" s="217"/>
      <c r="D274" s="213" t="s">
        <v>163</v>
      </c>
      <c r="E274" s="218" t="s">
        <v>5</v>
      </c>
      <c r="F274" s="219" t="s">
        <v>476</v>
      </c>
      <c r="H274" s="220">
        <v>53.977</v>
      </c>
      <c r="I274" s="221"/>
      <c r="L274" s="217"/>
      <c r="M274" s="222"/>
      <c r="N274" s="223"/>
      <c r="O274" s="223"/>
      <c r="P274" s="223"/>
      <c r="Q274" s="223"/>
      <c r="R274" s="223"/>
      <c r="S274" s="223"/>
      <c r="T274" s="224"/>
      <c r="AT274" s="218" t="s">
        <v>163</v>
      </c>
      <c r="AU274" s="218" t="s">
        <v>82</v>
      </c>
      <c r="AV274" s="11" t="s">
        <v>82</v>
      </c>
      <c r="AW274" s="11" t="s">
        <v>35</v>
      </c>
      <c r="AX274" s="11" t="s">
        <v>72</v>
      </c>
      <c r="AY274" s="218" t="s">
        <v>133</v>
      </c>
    </row>
    <row r="275" spans="2:51" s="11" customFormat="1" ht="13.5">
      <c r="B275" s="217"/>
      <c r="D275" s="213" t="s">
        <v>163</v>
      </c>
      <c r="E275" s="218" t="s">
        <v>5</v>
      </c>
      <c r="F275" s="219" t="s">
        <v>5</v>
      </c>
      <c r="H275" s="220">
        <v>0</v>
      </c>
      <c r="I275" s="221"/>
      <c r="L275" s="217"/>
      <c r="M275" s="222"/>
      <c r="N275" s="223"/>
      <c r="O275" s="223"/>
      <c r="P275" s="223"/>
      <c r="Q275" s="223"/>
      <c r="R275" s="223"/>
      <c r="S275" s="223"/>
      <c r="T275" s="224"/>
      <c r="AT275" s="218" t="s">
        <v>163</v>
      </c>
      <c r="AU275" s="218" t="s">
        <v>82</v>
      </c>
      <c r="AV275" s="11" t="s">
        <v>82</v>
      </c>
      <c r="AW275" s="11" t="s">
        <v>6</v>
      </c>
      <c r="AX275" s="11" t="s">
        <v>72</v>
      </c>
      <c r="AY275" s="218" t="s">
        <v>133</v>
      </c>
    </row>
    <row r="276" spans="2:51" s="11" customFormat="1" ht="13.5">
      <c r="B276" s="217"/>
      <c r="D276" s="213" t="s">
        <v>163</v>
      </c>
      <c r="E276" s="218" t="s">
        <v>5</v>
      </c>
      <c r="F276" s="219" t="s">
        <v>5</v>
      </c>
      <c r="H276" s="220">
        <v>0</v>
      </c>
      <c r="I276" s="221"/>
      <c r="L276" s="217"/>
      <c r="M276" s="222"/>
      <c r="N276" s="223"/>
      <c r="O276" s="223"/>
      <c r="P276" s="223"/>
      <c r="Q276" s="223"/>
      <c r="R276" s="223"/>
      <c r="S276" s="223"/>
      <c r="T276" s="224"/>
      <c r="AT276" s="218" t="s">
        <v>163</v>
      </c>
      <c r="AU276" s="218" t="s">
        <v>82</v>
      </c>
      <c r="AV276" s="11" t="s">
        <v>82</v>
      </c>
      <c r="AW276" s="11" t="s">
        <v>6</v>
      </c>
      <c r="AX276" s="11" t="s">
        <v>72</v>
      </c>
      <c r="AY276" s="218" t="s">
        <v>133</v>
      </c>
    </row>
    <row r="277" spans="2:51" s="13" customFormat="1" ht="13.5">
      <c r="B277" s="236"/>
      <c r="D277" s="213" t="s">
        <v>163</v>
      </c>
      <c r="E277" s="237" t="s">
        <v>5</v>
      </c>
      <c r="F277" s="238" t="s">
        <v>226</v>
      </c>
      <c r="H277" s="239">
        <v>609.091</v>
      </c>
      <c r="I277" s="240"/>
      <c r="L277" s="236"/>
      <c r="M277" s="241"/>
      <c r="N277" s="242"/>
      <c r="O277" s="242"/>
      <c r="P277" s="242"/>
      <c r="Q277" s="242"/>
      <c r="R277" s="242"/>
      <c r="S277" s="242"/>
      <c r="T277" s="243"/>
      <c r="AT277" s="237" t="s">
        <v>163</v>
      </c>
      <c r="AU277" s="237" t="s">
        <v>82</v>
      </c>
      <c r="AV277" s="13" t="s">
        <v>140</v>
      </c>
      <c r="AW277" s="13" t="s">
        <v>35</v>
      </c>
      <c r="AX277" s="13" t="s">
        <v>80</v>
      </c>
      <c r="AY277" s="237" t="s">
        <v>133</v>
      </c>
    </row>
    <row r="278" spans="2:65" s="1" customFormat="1" ht="16.5" customHeight="1">
      <c r="B278" s="200"/>
      <c r="C278" s="201" t="s">
        <v>477</v>
      </c>
      <c r="D278" s="201" t="s">
        <v>136</v>
      </c>
      <c r="E278" s="202" t="s">
        <v>478</v>
      </c>
      <c r="F278" s="203" t="s">
        <v>479</v>
      </c>
      <c r="G278" s="204" t="s">
        <v>229</v>
      </c>
      <c r="H278" s="205">
        <v>9.604</v>
      </c>
      <c r="I278" s="206"/>
      <c r="J278" s="207">
        <f>ROUND(I278*H278,2)</f>
        <v>0</v>
      </c>
      <c r="K278" s="203" t="s">
        <v>5</v>
      </c>
      <c r="L278" s="46"/>
      <c r="M278" s="208" t="s">
        <v>5</v>
      </c>
      <c r="N278" s="209" t="s">
        <v>43</v>
      </c>
      <c r="O278" s="47"/>
      <c r="P278" s="210">
        <f>O278*H278</f>
        <v>0</v>
      </c>
      <c r="Q278" s="210">
        <v>0</v>
      </c>
      <c r="R278" s="210">
        <f>Q278*H278</f>
        <v>0</v>
      </c>
      <c r="S278" s="210">
        <v>0.00275</v>
      </c>
      <c r="T278" s="211">
        <f>S278*H278</f>
        <v>0.026410999999999997</v>
      </c>
      <c r="AR278" s="24" t="s">
        <v>379</v>
      </c>
      <c r="AT278" s="24" t="s">
        <v>136</v>
      </c>
      <c r="AU278" s="24" t="s">
        <v>82</v>
      </c>
      <c r="AY278" s="24" t="s">
        <v>133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24" t="s">
        <v>80</v>
      </c>
      <c r="BK278" s="212">
        <f>ROUND(I278*H278,2)</f>
        <v>0</v>
      </c>
      <c r="BL278" s="24" t="s">
        <v>379</v>
      </c>
      <c r="BM278" s="24" t="s">
        <v>480</v>
      </c>
    </row>
    <row r="279" spans="2:51" s="11" customFormat="1" ht="13.5">
      <c r="B279" s="217"/>
      <c r="D279" s="213" t="s">
        <v>163</v>
      </c>
      <c r="E279" s="218" t="s">
        <v>5</v>
      </c>
      <c r="F279" s="219" t="s">
        <v>481</v>
      </c>
      <c r="H279" s="220">
        <v>9.604</v>
      </c>
      <c r="I279" s="221"/>
      <c r="L279" s="217"/>
      <c r="M279" s="222"/>
      <c r="N279" s="223"/>
      <c r="O279" s="223"/>
      <c r="P279" s="223"/>
      <c r="Q279" s="223"/>
      <c r="R279" s="223"/>
      <c r="S279" s="223"/>
      <c r="T279" s="224"/>
      <c r="AT279" s="218" t="s">
        <v>163</v>
      </c>
      <c r="AU279" s="218" t="s">
        <v>82</v>
      </c>
      <c r="AV279" s="11" t="s">
        <v>82</v>
      </c>
      <c r="AW279" s="11" t="s">
        <v>35</v>
      </c>
      <c r="AX279" s="11" t="s">
        <v>72</v>
      </c>
      <c r="AY279" s="218" t="s">
        <v>133</v>
      </c>
    </row>
    <row r="280" spans="2:51" s="13" customFormat="1" ht="13.5">
      <c r="B280" s="236"/>
      <c r="D280" s="213" t="s">
        <v>163</v>
      </c>
      <c r="E280" s="237" t="s">
        <v>5</v>
      </c>
      <c r="F280" s="238" t="s">
        <v>226</v>
      </c>
      <c r="H280" s="239">
        <v>9.604</v>
      </c>
      <c r="I280" s="240"/>
      <c r="L280" s="236"/>
      <c r="M280" s="241"/>
      <c r="N280" s="242"/>
      <c r="O280" s="242"/>
      <c r="P280" s="242"/>
      <c r="Q280" s="242"/>
      <c r="R280" s="242"/>
      <c r="S280" s="242"/>
      <c r="T280" s="243"/>
      <c r="AT280" s="237" t="s">
        <v>163</v>
      </c>
      <c r="AU280" s="237" t="s">
        <v>82</v>
      </c>
      <c r="AV280" s="13" t="s">
        <v>140</v>
      </c>
      <c r="AW280" s="13" t="s">
        <v>35</v>
      </c>
      <c r="AX280" s="13" t="s">
        <v>80</v>
      </c>
      <c r="AY280" s="237" t="s">
        <v>133</v>
      </c>
    </row>
    <row r="281" spans="2:65" s="1" customFormat="1" ht="16.5" customHeight="1">
      <c r="B281" s="200"/>
      <c r="C281" s="201" t="s">
        <v>10</v>
      </c>
      <c r="D281" s="201" t="s">
        <v>136</v>
      </c>
      <c r="E281" s="202" t="s">
        <v>482</v>
      </c>
      <c r="F281" s="203" t="s">
        <v>483</v>
      </c>
      <c r="G281" s="204" t="s">
        <v>392</v>
      </c>
      <c r="H281" s="205">
        <v>6</v>
      </c>
      <c r="I281" s="206"/>
      <c r="J281" s="207">
        <f>ROUND(I281*H281,2)</f>
        <v>0</v>
      </c>
      <c r="K281" s="203" t="s">
        <v>5</v>
      </c>
      <c r="L281" s="46"/>
      <c r="M281" s="208" t="s">
        <v>5</v>
      </c>
      <c r="N281" s="209" t="s">
        <v>43</v>
      </c>
      <c r="O281" s="47"/>
      <c r="P281" s="210">
        <f>O281*H281</f>
        <v>0</v>
      </c>
      <c r="Q281" s="210">
        <v>0</v>
      </c>
      <c r="R281" s="210">
        <f>Q281*H281</f>
        <v>0</v>
      </c>
      <c r="S281" s="210">
        <v>0</v>
      </c>
      <c r="T281" s="211">
        <f>S281*H281</f>
        <v>0</v>
      </c>
      <c r="AR281" s="24" t="s">
        <v>379</v>
      </c>
      <c r="AT281" s="24" t="s">
        <v>136</v>
      </c>
      <c r="AU281" s="24" t="s">
        <v>82</v>
      </c>
      <c r="AY281" s="24" t="s">
        <v>133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24" t="s">
        <v>80</v>
      </c>
      <c r="BK281" s="212">
        <f>ROUND(I281*H281,2)</f>
        <v>0</v>
      </c>
      <c r="BL281" s="24" t="s">
        <v>379</v>
      </c>
      <c r="BM281" s="24" t="s">
        <v>484</v>
      </c>
    </row>
    <row r="282" spans="2:65" s="1" customFormat="1" ht="16.5" customHeight="1">
      <c r="B282" s="200"/>
      <c r="C282" s="201" t="s">
        <v>485</v>
      </c>
      <c r="D282" s="201" t="s">
        <v>136</v>
      </c>
      <c r="E282" s="202" t="s">
        <v>486</v>
      </c>
      <c r="F282" s="203" t="s">
        <v>487</v>
      </c>
      <c r="G282" s="204" t="s">
        <v>335</v>
      </c>
      <c r="H282" s="205">
        <v>2.014</v>
      </c>
      <c r="I282" s="206"/>
      <c r="J282" s="207">
        <f>ROUND(I282*H282,2)</f>
        <v>0</v>
      </c>
      <c r="K282" s="203" t="s">
        <v>5</v>
      </c>
      <c r="L282" s="46"/>
      <c r="M282" s="208" t="s">
        <v>5</v>
      </c>
      <c r="N282" s="209" t="s">
        <v>43</v>
      </c>
      <c r="O282" s="47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AR282" s="24" t="s">
        <v>379</v>
      </c>
      <c r="AT282" s="24" t="s">
        <v>136</v>
      </c>
      <c r="AU282" s="24" t="s">
        <v>82</v>
      </c>
      <c r="AY282" s="24" t="s">
        <v>133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24" t="s">
        <v>80</v>
      </c>
      <c r="BK282" s="212">
        <f>ROUND(I282*H282,2)</f>
        <v>0</v>
      </c>
      <c r="BL282" s="24" t="s">
        <v>379</v>
      </c>
      <c r="BM282" s="24" t="s">
        <v>488</v>
      </c>
    </row>
    <row r="283" spans="2:63" s="10" customFormat="1" ht="29.85" customHeight="1">
      <c r="B283" s="187"/>
      <c r="D283" s="188" t="s">
        <v>71</v>
      </c>
      <c r="E283" s="198" t="s">
        <v>489</v>
      </c>
      <c r="F283" s="198" t="s">
        <v>490</v>
      </c>
      <c r="I283" s="190"/>
      <c r="J283" s="199">
        <f>BK283</f>
        <v>0</v>
      </c>
      <c r="L283" s="187"/>
      <c r="M283" s="192"/>
      <c r="N283" s="193"/>
      <c r="O283" s="193"/>
      <c r="P283" s="194">
        <f>SUM(P284:P286)</f>
        <v>0</v>
      </c>
      <c r="Q283" s="193"/>
      <c r="R283" s="194">
        <f>SUM(R284:R286)</f>
        <v>0.0083</v>
      </c>
      <c r="S283" s="193"/>
      <c r="T283" s="195">
        <f>SUM(T284:T286)</f>
        <v>0.04614</v>
      </c>
      <c r="AR283" s="188" t="s">
        <v>82</v>
      </c>
      <c r="AT283" s="196" t="s">
        <v>71</v>
      </c>
      <c r="AU283" s="196" t="s">
        <v>80</v>
      </c>
      <c r="AY283" s="188" t="s">
        <v>133</v>
      </c>
      <c r="BK283" s="197">
        <f>SUM(BK284:BK286)</f>
        <v>0</v>
      </c>
    </row>
    <row r="284" spans="2:65" s="1" customFormat="1" ht="16.5" customHeight="1">
      <c r="B284" s="200"/>
      <c r="C284" s="201" t="s">
        <v>491</v>
      </c>
      <c r="D284" s="201" t="s">
        <v>136</v>
      </c>
      <c r="E284" s="202" t="s">
        <v>492</v>
      </c>
      <c r="F284" s="203" t="s">
        <v>493</v>
      </c>
      <c r="G284" s="204" t="s">
        <v>392</v>
      </c>
      <c r="H284" s="205">
        <v>2</v>
      </c>
      <c r="I284" s="206"/>
      <c r="J284" s="207">
        <f>ROUND(I284*H284,2)</f>
        <v>0</v>
      </c>
      <c r="K284" s="203" t="s">
        <v>5</v>
      </c>
      <c r="L284" s="46"/>
      <c r="M284" s="208" t="s">
        <v>5</v>
      </c>
      <c r="N284" s="209" t="s">
        <v>43</v>
      </c>
      <c r="O284" s="47"/>
      <c r="P284" s="210">
        <f>O284*H284</f>
        <v>0</v>
      </c>
      <c r="Q284" s="210">
        <v>0</v>
      </c>
      <c r="R284" s="210">
        <f>Q284*H284</f>
        <v>0</v>
      </c>
      <c r="S284" s="210">
        <v>0.02307</v>
      </c>
      <c r="T284" s="211">
        <f>S284*H284</f>
        <v>0.04614</v>
      </c>
      <c r="AR284" s="24" t="s">
        <v>379</v>
      </c>
      <c r="AT284" s="24" t="s">
        <v>136</v>
      </c>
      <c r="AU284" s="24" t="s">
        <v>82</v>
      </c>
      <c r="AY284" s="24" t="s">
        <v>133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24" t="s">
        <v>80</v>
      </c>
      <c r="BK284" s="212">
        <f>ROUND(I284*H284,2)</f>
        <v>0</v>
      </c>
      <c r="BL284" s="24" t="s">
        <v>379</v>
      </c>
      <c r="BM284" s="24" t="s">
        <v>494</v>
      </c>
    </row>
    <row r="285" spans="2:65" s="1" customFormat="1" ht="16.5" customHeight="1">
      <c r="B285" s="200"/>
      <c r="C285" s="201" t="s">
        <v>495</v>
      </c>
      <c r="D285" s="201" t="s">
        <v>136</v>
      </c>
      <c r="E285" s="202" t="s">
        <v>496</v>
      </c>
      <c r="F285" s="203" t="s">
        <v>497</v>
      </c>
      <c r="G285" s="204" t="s">
        <v>392</v>
      </c>
      <c r="H285" s="205">
        <v>2</v>
      </c>
      <c r="I285" s="206"/>
      <c r="J285" s="207">
        <f>ROUND(I285*H285,2)</f>
        <v>0</v>
      </c>
      <c r="K285" s="203" t="s">
        <v>5</v>
      </c>
      <c r="L285" s="46"/>
      <c r="M285" s="208" t="s">
        <v>5</v>
      </c>
      <c r="N285" s="209" t="s">
        <v>43</v>
      </c>
      <c r="O285" s="47"/>
      <c r="P285" s="210">
        <f>O285*H285</f>
        <v>0</v>
      </c>
      <c r="Q285" s="210">
        <v>0.00415</v>
      </c>
      <c r="R285" s="210">
        <f>Q285*H285</f>
        <v>0.0083</v>
      </c>
      <c r="S285" s="210">
        <v>0</v>
      </c>
      <c r="T285" s="211">
        <f>S285*H285</f>
        <v>0</v>
      </c>
      <c r="AR285" s="24" t="s">
        <v>379</v>
      </c>
      <c r="AT285" s="24" t="s">
        <v>136</v>
      </c>
      <c r="AU285" s="24" t="s">
        <v>82</v>
      </c>
      <c r="AY285" s="24" t="s">
        <v>133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24" t="s">
        <v>80</v>
      </c>
      <c r="BK285" s="212">
        <f>ROUND(I285*H285,2)</f>
        <v>0</v>
      </c>
      <c r="BL285" s="24" t="s">
        <v>379</v>
      </c>
      <c r="BM285" s="24" t="s">
        <v>498</v>
      </c>
    </row>
    <row r="286" spans="2:65" s="1" customFormat="1" ht="16.5" customHeight="1">
      <c r="B286" s="200"/>
      <c r="C286" s="201" t="s">
        <v>499</v>
      </c>
      <c r="D286" s="201" t="s">
        <v>136</v>
      </c>
      <c r="E286" s="202" t="s">
        <v>500</v>
      </c>
      <c r="F286" s="203" t="s">
        <v>501</v>
      </c>
      <c r="G286" s="204" t="s">
        <v>335</v>
      </c>
      <c r="H286" s="205">
        <v>0.008</v>
      </c>
      <c r="I286" s="206"/>
      <c r="J286" s="207">
        <f>ROUND(I286*H286,2)</f>
        <v>0</v>
      </c>
      <c r="K286" s="203" t="s">
        <v>5</v>
      </c>
      <c r="L286" s="46"/>
      <c r="M286" s="208" t="s">
        <v>5</v>
      </c>
      <c r="N286" s="209" t="s">
        <v>43</v>
      </c>
      <c r="O286" s="47"/>
      <c r="P286" s="210">
        <f>O286*H286</f>
        <v>0</v>
      </c>
      <c r="Q286" s="210">
        <v>0</v>
      </c>
      <c r="R286" s="210">
        <f>Q286*H286</f>
        <v>0</v>
      </c>
      <c r="S286" s="210">
        <v>0</v>
      </c>
      <c r="T286" s="211">
        <f>S286*H286</f>
        <v>0</v>
      </c>
      <c r="AR286" s="24" t="s">
        <v>379</v>
      </c>
      <c r="AT286" s="24" t="s">
        <v>136</v>
      </c>
      <c r="AU286" s="24" t="s">
        <v>82</v>
      </c>
      <c r="AY286" s="24" t="s">
        <v>133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24" t="s">
        <v>80</v>
      </c>
      <c r="BK286" s="212">
        <f>ROUND(I286*H286,2)</f>
        <v>0</v>
      </c>
      <c r="BL286" s="24" t="s">
        <v>379</v>
      </c>
      <c r="BM286" s="24" t="s">
        <v>502</v>
      </c>
    </row>
    <row r="287" spans="2:63" s="10" customFormat="1" ht="29.85" customHeight="1">
      <c r="B287" s="187"/>
      <c r="D287" s="188" t="s">
        <v>71</v>
      </c>
      <c r="E287" s="198" t="s">
        <v>503</v>
      </c>
      <c r="F287" s="198" t="s">
        <v>504</v>
      </c>
      <c r="I287" s="190"/>
      <c r="J287" s="199">
        <f>BK287</f>
        <v>0</v>
      </c>
      <c r="L287" s="187"/>
      <c r="M287" s="192"/>
      <c r="N287" s="193"/>
      <c r="O287" s="193"/>
      <c r="P287" s="194">
        <f>SUM(P288:P291)</f>
        <v>0</v>
      </c>
      <c r="Q287" s="193"/>
      <c r="R287" s="194">
        <f>SUM(R288:R291)</f>
        <v>0</v>
      </c>
      <c r="S287" s="193"/>
      <c r="T287" s="195">
        <f>SUM(T288:T291)</f>
        <v>0.13333596</v>
      </c>
      <c r="AR287" s="188" t="s">
        <v>82</v>
      </c>
      <c r="AT287" s="196" t="s">
        <v>71</v>
      </c>
      <c r="AU287" s="196" t="s">
        <v>80</v>
      </c>
      <c r="AY287" s="188" t="s">
        <v>133</v>
      </c>
      <c r="BK287" s="197">
        <f>SUM(BK288:BK291)</f>
        <v>0</v>
      </c>
    </row>
    <row r="288" spans="2:65" s="1" customFormat="1" ht="16.5" customHeight="1">
      <c r="B288" s="200"/>
      <c r="C288" s="201" t="s">
        <v>505</v>
      </c>
      <c r="D288" s="201" t="s">
        <v>136</v>
      </c>
      <c r="E288" s="202" t="s">
        <v>506</v>
      </c>
      <c r="F288" s="203" t="s">
        <v>507</v>
      </c>
      <c r="G288" s="204" t="s">
        <v>300</v>
      </c>
      <c r="H288" s="205">
        <v>215.058</v>
      </c>
      <c r="I288" s="206"/>
      <c r="J288" s="207">
        <f>ROUND(I288*H288,2)</f>
        <v>0</v>
      </c>
      <c r="K288" s="203" t="s">
        <v>222</v>
      </c>
      <c r="L288" s="46"/>
      <c r="M288" s="208" t="s">
        <v>5</v>
      </c>
      <c r="N288" s="209" t="s">
        <v>43</v>
      </c>
      <c r="O288" s="47"/>
      <c r="P288" s="210">
        <f>O288*H288</f>
        <v>0</v>
      </c>
      <c r="Q288" s="210">
        <v>0</v>
      </c>
      <c r="R288" s="210">
        <f>Q288*H288</f>
        <v>0</v>
      </c>
      <c r="S288" s="210">
        <v>0.00062</v>
      </c>
      <c r="T288" s="211">
        <f>S288*H288</f>
        <v>0.13333596</v>
      </c>
      <c r="AR288" s="24" t="s">
        <v>379</v>
      </c>
      <c r="AT288" s="24" t="s">
        <v>136</v>
      </c>
      <c r="AU288" s="24" t="s">
        <v>82</v>
      </c>
      <c r="AY288" s="24" t="s">
        <v>133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24" t="s">
        <v>80</v>
      </c>
      <c r="BK288" s="212">
        <f>ROUND(I288*H288,2)</f>
        <v>0</v>
      </c>
      <c r="BL288" s="24" t="s">
        <v>379</v>
      </c>
      <c r="BM288" s="24" t="s">
        <v>508</v>
      </c>
    </row>
    <row r="289" spans="2:51" s="11" customFormat="1" ht="13.5">
      <c r="B289" s="217"/>
      <c r="D289" s="213" t="s">
        <v>163</v>
      </c>
      <c r="E289" s="218" t="s">
        <v>5</v>
      </c>
      <c r="F289" s="219" t="s">
        <v>509</v>
      </c>
      <c r="H289" s="220">
        <v>215.058</v>
      </c>
      <c r="I289" s="221"/>
      <c r="L289" s="217"/>
      <c r="M289" s="222"/>
      <c r="N289" s="223"/>
      <c r="O289" s="223"/>
      <c r="P289" s="223"/>
      <c r="Q289" s="223"/>
      <c r="R289" s="223"/>
      <c r="S289" s="223"/>
      <c r="T289" s="224"/>
      <c r="AT289" s="218" t="s">
        <v>163</v>
      </c>
      <c r="AU289" s="218" t="s">
        <v>82</v>
      </c>
      <c r="AV289" s="11" t="s">
        <v>82</v>
      </c>
      <c r="AW289" s="11" t="s">
        <v>35</v>
      </c>
      <c r="AX289" s="11" t="s">
        <v>72</v>
      </c>
      <c r="AY289" s="218" t="s">
        <v>133</v>
      </c>
    </row>
    <row r="290" spans="2:51" s="13" customFormat="1" ht="13.5">
      <c r="B290" s="236"/>
      <c r="D290" s="213" t="s">
        <v>163</v>
      </c>
      <c r="E290" s="237" t="s">
        <v>5</v>
      </c>
      <c r="F290" s="238" t="s">
        <v>226</v>
      </c>
      <c r="H290" s="239">
        <v>215.058</v>
      </c>
      <c r="I290" s="240"/>
      <c r="L290" s="236"/>
      <c r="M290" s="241"/>
      <c r="N290" s="242"/>
      <c r="O290" s="242"/>
      <c r="P290" s="242"/>
      <c r="Q290" s="242"/>
      <c r="R290" s="242"/>
      <c r="S290" s="242"/>
      <c r="T290" s="243"/>
      <c r="AT290" s="237" t="s">
        <v>163</v>
      </c>
      <c r="AU290" s="237" t="s">
        <v>82</v>
      </c>
      <c r="AV290" s="13" t="s">
        <v>140</v>
      </c>
      <c r="AW290" s="13" t="s">
        <v>35</v>
      </c>
      <c r="AX290" s="13" t="s">
        <v>80</v>
      </c>
      <c r="AY290" s="237" t="s">
        <v>133</v>
      </c>
    </row>
    <row r="291" spans="2:65" s="1" customFormat="1" ht="16.5" customHeight="1">
      <c r="B291" s="200"/>
      <c r="C291" s="201" t="s">
        <v>510</v>
      </c>
      <c r="D291" s="201" t="s">
        <v>136</v>
      </c>
      <c r="E291" s="202" t="s">
        <v>511</v>
      </c>
      <c r="F291" s="203" t="s">
        <v>512</v>
      </c>
      <c r="G291" s="204" t="s">
        <v>335</v>
      </c>
      <c r="H291" s="205">
        <v>0.133</v>
      </c>
      <c r="I291" s="206"/>
      <c r="J291" s="207">
        <f>ROUND(I291*H291,2)</f>
        <v>0</v>
      </c>
      <c r="K291" s="203" t="s">
        <v>222</v>
      </c>
      <c r="L291" s="46"/>
      <c r="M291" s="208" t="s">
        <v>5</v>
      </c>
      <c r="N291" s="209" t="s">
        <v>43</v>
      </c>
      <c r="O291" s="47"/>
      <c r="P291" s="210">
        <f>O291*H291</f>
        <v>0</v>
      </c>
      <c r="Q291" s="210">
        <v>0</v>
      </c>
      <c r="R291" s="210">
        <f>Q291*H291</f>
        <v>0</v>
      </c>
      <c r="S291" s="210">
        <v>0</v>
      </c>
      <c r="T291" s="211">
        <f>S291*H291</f>
        <v>0</v>
      </c>
      <c r="AR291" s="24" t="s">
        <v>379</v>
      </c>
      <c r="AT291" s="24" t="s">
        <v>136</v>
      </c>
      <c r="AU291" s="24" t="s">
        <v>82</v>
      </c>
      <c r="AY291" s="24" t="s">
        <v>133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24" t="s">
        <v>80</v>
      </c>
      <c r="BK291" s="212">
        <f>ROUND(I291*H291,2)</f>
        <v>0</v>
      </c>
      <c r="BL291" s="24" t="s">
        <v>379</v>
      </c>
      <c r="BM291" s="24" t="s">
        <v>513</v>
      </c>
    </row>
    <row r="292" spans="2:63" s="10" customFormat="1" ht="29.85" customHeight="1">
      <c r="B292" s="187"/>
      <c r="D292" s="188" t="s">
        <v>71</v>
      </c>
      <c r="E292" s="198" t="s">
        <v>514</v>
      </c>
      <c r="F292" s="198" t="s">
        <v>515</v>
      </c>
      <c r="I292" s="190"/>
      <c r="J292" s="199">
        <f>BK292</f>
        <v>0</v>
      </c>
      <c r="L292" s="187"/>
      <c r="M292" s="192"/>
      <c r="N292" s="193"/>
      <c r="O292" s="193"/>
      <c r="P292" s="194">
        <f>SUM(P293:P304)</f>
        <v>0</v>
      </c>
      <c r="Q292" s="193"/>
      <c r="R292" s="194">
        <f>SUM(R293:R304)</f>
        <v>0</v>
      </c>
      <c r="S292" s="193"/>
      <c r="T292" s="195">
        <f>SUM(T293:T304)</f>
        <v>0.4259682</v>
      </c>
      <c r="AR292" s="188" t="s">
        <v>82</v>
      </c>
      <c r="AT292" s="196" t="s">
        <v>71</v>
      </c>
      <c r="AU292" s="196" t="s">
        <v>80</v>
      </c>
      <c r="AY292" s="188" t="s">
        <v>133</v>
      </c>
      <c r="BK292" s="197">
        <f>SUM(BK293:BK304)</f>
        <v>0</v>
      </c>
    </row>
    <row r="293" spans="2:65" s="1" customFormat="1" ht="16.5" customHeight="1">
      <c r="B293" s="200"/>
      <c r="C293" s="201" t="s">
        <v>516</v>
      </c>
      <c r="D293" s="201" t="s">
        <v>136</v>
      </c>
      <c r="E293" s="202" t="s">
        <v>517</v>
      </c>
      <c r="F293" s="203" t="s">
        <v>518</v>
      </c>
      <c r="G293" s="204" t="s">
        <v>300</v>
      </c>
      <c r="H293" s="205">
        <v>111.51</v>
      </c>
      <c r="I293" s="206"/>
      <c r="J293" s="207">
        <f>ROUND(I293*H293,2)</f>
        <v>0</v>
      </c>
      <c r="K293" s="203" t="s">
        <v>5</v>
      </c>
      <c r="L293" s="46"/>
      <c r="M293" s="208" t="s">
        <v>5</v>
      </c>
      <c r="N293" s="209" t="s">
        <v>43</v>
      </c>
      <c r="O293" s="47"/>
      <c r="P293" s="210">
        <f>O293*H293</f>
        <v>0</v>
      </c>
      <c r="Q293" s="210">
        <v>0</v>
      </c>
      <c r="R293" s="210">
        <f>Q293*H293</f>
        <v>0</v>
      </c>
      <c r="S293" s="210">
        <v>0.00191</v>
      </c>
      <c r="T293" s="211">
        <f>S293*H293</f>
        <v>0.2129841</v>
      </c>
      <c r="AR293" s="24" t="s">
        <v>379</v>
      </c>
      <c r="AT293" s="24" t="s">
        <v>136</v>
      </c>
      <c r="AU293" s="24" t="s">
        <v>82</v>
      </c>
      <c r="AY293" s="24" t="s">
        <v>133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24" t="s">
        <v>80</v>
      </c>
      <c r="BK293" s="212">
        <f>ROUND(I293*H293,2)</f>
        <v>0</v>
      </c>
      <c r="BL293" s="24" t="s">
        <v>379</v>
      </c>
      <c r="BM293" s="24" t="s">
        <v>519</v>
      </c>
    </row>
    <row r="294" spans="2:51" s="12" customFormat="1" ht="13.5">
      <c r="B294" s="229"/>
      <c r="D294" s="213" t="s">
        <v>163</v>
      </c>
      <c r="E294" s="230" t="s">
        <v>5</v>
      </c>
      <c r="F294" s="231" t="s">
        <v>224</v>
      </c>
      <c r="H294" s="230" t="s">
        <v>5</v>
      </c>
      <c r="I294" s="232"/>
      <c r="L294" s="229"/>
      <c r="M294" s="233"/>
      <c r="N294" s="234"/>
      <c r="O294" s="234"/>
      <c r="P294" s="234"/>
      <c r="Q294" s="234"/>
      <c r="R294" s="234"/>
      <c r="S294" s="234"/>
      <c r="T294" s="235"/>
      <c r="AT294" s="230" t="s">
        <v>163</v>
      </c>
      <c r="AU294" s="230" t="s">
        <v>82</v>
      </c>
      <c r="AV294" s="12" t="s">
        <v>80</v>
      </c>
      <c r="AW294" s="12" t="s">
        <v>35</v>
      </c>
      <c r="AX294" s="12" t="s">
        <v>72</v>
      </c>
      <c r="AY294" s="230" t="s">
        <v>133</v>
      </c>
    </row>
    <row r="295" spans="2:51" s="11" customFormat="1" ht="13.5">
      <c r="B295" s="217"/>
      <c r="D295" s="213" t="s">
        <v>163</v>
      </c>
      <c r="E295" s="218" t="s">
        <v>5</v>
      </c>
      <c r="F295" s="219" t="s">
        <v>520</v>
      </c>
      <c r="H295" s="220">
        <v>111.51</v>
      </c>
      <c r="I295" s="221"/>
      <c r="L295" s="217"/>
      <c r="M295" s="222"/>
      <c r="N295" s="223"/>
      <c r="O295" s="223"/>
      <c r="P295" s="223"/>
      <c r="Q295" s="223"/>
      <c r="R295" s="223"/>
      <c r="S295" s="223"/>
      <c r="T295" s="224"/>
      <c r="AT295" s="218" t="s">
        <v>163</v>
      </c>
      <c r="AU295" s="218" t="s">
        <v>82</v>
      </c>
      <c r="AV295" s="11" t="s">
        <v>82</v>
      </c>
      <c r="AW295" s="11" t="s">
        <v>35</v>
      </c>
      <c r="AX295" s="11" t="s">
        <v>72</v>
      </c>
      <c r="AY295" s="218" t="s">
        <v>133</v>
      </c>
    </row>
    <row r="296" spans="2:51" s="13" customFormat="1" ht="13.5">
      <c r="B296" s="236"/>
      <c r="D296" s="213" t="s">
        <v>163</v>
      </c>
      <c r="E296" s="237" t="s">
        <v>5</v>
      </c>
      <c r="F296" s="238" t="s">
        <v>226</v>
      </c>
      <c r="H296" s="239">
        <v>111.51</v>
      </c>
      <c r="I296" s="240"/>
      <c r="L296" s="236"/>
      <c r="M296" s="241"/>
      <c r="N296" s="242"/>
      <c r="O296" s="242"/>
      <c r="P296" s="242"/>
      <c r="Q296" s="242"/>
      <c r="R296" s="242"/>
      <c r="S296" s="242"/>
      <c r="T296" s="243"/>
      <c r="AT296" s="237" t="s">
        <v>163</v>
      </c>
      <c r="AU296" s="237" t="s">
        <v>82</v>
      </c>
      <c r="AV296" s="13" t="s">
        <v>140</v>
      </c>
      <c r="AW296" s="13" t="s">
        <v>35</v>
      </c>
      <c r="AX296" s="13" t="s">
        <v>80</v>
      </c>
      <c r="AY296" s="237" t="s">
        <v>133</v>
      </c>
    </row>
    <row r="297" spans="2:65" s="1" customFormat="1" ht="16.5" customHeight="1">
      <c r="B297" s="200"/>
      <c r="C297" s="201" t="s">
        <v>521</v>
      </c>
      <c r="D297" s="201" t="s">
        <v>136</v>
      </c>
      <c r="E297" s="202" t="s">
        <v>522</v>
      </c>
      <c r="F297" s="203" t="s">
        <v>523</v>
      </c>
      <c r="G297" s="204" t="s">
        <v>300</v>
      </c>
      <c r="H297" s="205">
        <v>111.51</v>
      </c>
      <c r="I297" s="206"/>
      <c r="J297" s="207">
        <f>ROUND(I297*H297,2)</f>
        <v>0</v>
      </c>
      <c r="K297" s="203" t="s">
        <v>5</v>
      </c>
      <c r="L297" s="46"/>
      <c r="M297" s="208" t="s">
        <v>5</v>
      </c>
      <c r="N297" s="209" t="s">
        <v>43</v>
      </c>
      <c r="O297" s="47"/>
      <c r="P297" s="210">
        <f>O297*H297</f>
        <v>0</v>
      </c>
      <c r="Q297" s="210">
        <v>0</v>
      </c>
      <c r="R297" s="210">
        <f>Q297*H297</f>
        <v>0</v>
      </c>
      <c r="S297" s="210">
        <v>0.00191</v>
      </c>
      <c r="T297" s="211">
        <f>S297*H297</f>
        <v>0.2129841</v>
      </c>
      <c r="AR297" s="24" t="s">
        <v>379</v>
      </c>
      <c r="AT297" s="24" t="s">
        <v>136</v>
      </c>
      <c r="AU297" s="24" t="s">
        <v>82</v>
      </c>
      <c r="AY297" s="24" t="s">
        <v>133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24" t="s">
        <v>80</v>
      </c>
      <c r="BK297" s="212">
        <f>ROUND(I297*H297,2)</f>
        <v>0</v>
      </c>
      <c r="BL297" s="24" t="s">
        <v>379</v>
      </c>
      <c r="BM297" s="24" t="s">
        <v>524</v>
      </c>
    </row>
    <row r="298" spans="2:51" s="12" customFormat="1" ht="13.5">
      <c r="B298" s="229"/>
      <c r="D298" s="213" t="s">
        <v>163</v>
      </c>
      <c r="E298" s="230" t="s">
        <v>5</v>
      </c>
      <c r="F298" s="231" t="s">
        <v>224</v>
      </c>
      <c r="H298" s="230" t="s">
        <v>5</v>
      </c>
      <c r="I298" s="232"/>
      <c r="L298" s="229"/>
      <c r="M298" s="233"/>
      <c r="N298" s="234"/>
      <c r="O298" s="234"/>
      <c r="P298" s="234"/>
      <c r="Q298" s="234"/>
      <c r="R298" s="234"/>
      <c r="S298" s="234"/>
      <c r="T298" s="235"/>
      <c r="AT298" s="230" t="s">
        <v>163</v>
      </c>
      <c r="AU298" s="230" t="s">
        <v>82</v>
      </c>
      <c r="AV298" s="12" t="s">
        <v>80</v>
      </c>
      <c r="AW298" s="12" t="s">
        <v>35</v>
      </c>
      <c r="AX298" s="12" t="s">
        <v>72</v>
      </c>
      <c r="AY298" s="230" t="s">
        <v>133</v>
      </c>
    </row>
    <row r="299" spans="2:51" s="11" customFormat="1" ht="13.5">
      <c r="B299" s="217"/>
      <c r="D299" s="213" t="s">
        <v>163</v>
      </c>
      <c r="E299" s="218" t="s">
        <v>5</v>
      </c>
      <c r="F299" s="219" t="s">
        <v>520</v>
      </c>
      <c r="H299" s="220">
        <v>111.51</v>
      </c>
      <c r="I299" s="221"/>
      <c r="L299" s="217"/>
      <c r="M299" s="222"/>
      <c r="N299" s="223"/>
      <c r="O299" s="223"/>
      <c r="P299" s="223"/>
      <c r="Q299" s="223"/>
      <c r="R299" s="223"/>
      <c r="S299" s="223"/>
      <c r="T299" s="224"/>
      <c r="AT299" s="218" t="s">
        <v>163</v>
      </c>
      <c r="AU299" s="218" t="s">
        <v>82</v>
      </c>
      <c r="AV299" s="11" t="s">
        <v>82</v>
      </c>
      <c r="AW299" s="11" t="s">
        <v>35</v>
      </c>
      <c r="AX299" s="11" t="s">
        <v>72</v>
      </c>
      <c r="AY299" s="218" t="s">
        <v>133</v>
      </c>
    </row>
    <row r="300" spans="2:51" s="13" customFormat="1" ht="13.5">
      <c r="B300" s="236"/>
      <c r="D300" s="213" t="s">
        <v>163</v>
      </c>
      <c r="E300" s="237" t="s">
        <v>5</v>
      </c>
      <c r="F300" s="238" t="s">
        <v>226</v>
      </c>
      <c r="H300" s="239">
        <v>111.51</v>
      </c>
      <c r="I300" s="240"/>
      <c r="L300" s="236"/>
      <c r="M300" s="241"/>
      <c r="N300" s="242"/>
      <c r="O300" s="242"/>
      <c r="P300" s="242"/>
      <c r="Q300" s="242"/>
      <c r="R300" s="242"/>
      <c r="S300" s="242"/>
      <c r="T300" s="243"/>
      <c r="AT300" s="237" t="s">
        <v>163</v>
      </c>
      <c r="AU300" s="237" t="s">
        <v>82</v>
      </c>
      <c r="AV300" s="13" t="s">
        <v>140</v>
      </c>
      <c r="AW300" s="13" t="s">
        <v>35</v>
      </c>
      <c r="AX300" s="13" t="s">
        <v>80</v>
      </c>
      <c r="AY300" s="237" t="s">
        <v>133</v>
      </c>
    </row>
    <row r="301" spans="2:65" s="1" customFormat="1" ht="16.5" customHeight="1">
      <c r="B301" s="200"/>
      <c r="C301" s="201" t="s">
        <v>525</v>
      </c>
      <c r="D301" s="201" t="s">
        <v>136</v>
      </c>
      <c r="E301" s="202" t="s">
        <v>526</v>
      </c>
      <c r="F301" s="203" t="s">
        <v>527</v>
      </c>
      <c r="G301" s="204" t="s">
        <v>392</v>
      </c>
      <c r="H301" s="205">
        <v>1</v>
      </c>
      <c r="I301" s="206"/>
      <c r="J301" s="207">
        <f>ROUND(I301*H301,2)</f>
        <v>0</v>
      </c>
      <c r="K301" s="203" t="s">
        <v>5</v>
      </c>
      <c r="L301" s="46"/>
      <c r="M301" s="208" t="s">
        <v>5</v>
      </c>
      <c r="N301" s="209" t="s">
        <v>43</v>
      </c>
      <c r="O301" s="47"/>
      <c r="P301" s="210">
        <f>O301*H301</f>
        <v>0</v>
      </c>
      <c r="Q301" s="210">
        <v>0</v>
      </c>
      <c r="R301" s="210">
        <f>Q301*H301</f>
        <v>0</v>
      </c>
      <c r="S301" s="210">
        <v>0</v>
      </c>
      <c r="T301" s="211">
        <f>S301*H301</f>
        <v>0</v>
      </c>
      <c r="AR301" s="24" t="s">
        <v>379</v>
      </c>
      <c r="AT301" s="24" t="s">
        <v>136</v>
      </c>
      <c r="AU301" s="24" t="s">
        <v>82</v>
      </c>
      <c r="AY301" s="24" t="s">
        <v>133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24" t="s">
        <v>80</v>
      </c>
      <c r="BK301" s="212">
        <f>ROUND(I301*H301,2)</f>
        <v>0</v>
      </c>
      <c r="BL301" s="24" t="s">
        <v>379</v>
      </c>
      <c r="BM301" s="24" t="s">
        <v>528</v>
      </c>
    </row>
    <row r="302" spans="2:65" s="1" customFormat="1" ht="16.5" customHeight="1">
      <c r="B302" s="200"/>
      <c r="C302" s="201" t="s">
        <v>529</v>
      </c>
      <c r="D302" s="201" t="s">
        <v>136</v>
      </c>
      <c r="E302" s="202" t="s">
        <v>530</v>
      </c>
      <c r="F302" s="203" t="s">
        <v>531</v>
      </c>
      <c r="G302" s="204" t="s">
        <v>392</v>
      </c>
      <c r="H302" s="205">
        <v>1</v>
      </c>
      <c r="I302" s="206"/>
      <c r="J302" s="207">
        <f>ROUND(I302*H302,2)</f>
        <v>0</v>
      </c>
      <c r="K302" s="203" t="s">
        <v>5</v>
      </c>
      <c r="L302" s="46"/>
      <c r="M302" s="208" t="s">
        <v>5</v>
      </c>
      <c r="N302" s="209" t="s">
        <v>43</v>
      </c>
      <c r="O302" s="47"/>
      <c r="P302" s="210">
        <f>O302*H302</f>
        <v>0</v>
      </c>
      <c r="Q302" s="210">
        <v>0</v>
      </c>
      <c r="R302" s="210">
        <f>Q302*H302</f>
        <v>0</v>
      </c>
      <c r="S302" s="210">
        <v>0</v>
      </c>
      <c r="T302" s="211">
        <f>S302*H302</f>
        <v>0</v>
      </c>
      <c r="AR302" s="24" t="s">
        <v>140</v>
      </c>
      <c r="AT302" s="24" t="s">
        <v>136</v>
      </c>
      <c r="AU302" s="24" t="s">
        <v>82</v>
      </c>
      <c r="AY302" s="24" t="s">
        <v>133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24" t="s">
        <v>80</v>
      </c>
      <c r="BK302" s="212">
        <f>ROUND(I302*H302,2)</f>
        <v>0</v>
      </c>
      <c r="BL302" s="24" t="s">
        <v>140</v>
      </c>
      <c r="BM302" s="24" t="s">
        <v>532</v>
      </c>
    </row>
    <row r="303" spans="2:47" s="1" customFormat="1" ht="13.5">
      <c r="B303" s="46"/>
      <c r="D303" s="213" t="s">
        <v>155</v>
      </c>
      <c r="F303" s="214" t="s">
        <v>533</v>
      </c>
      <c r="I303" s="215"/>
      <c r="L303" s="46"/>
      <c r="M303" s="216"/>
      <c r="N303" s="47"/>
      <c r="O303" s="47"/>
      <c r="P303" s="47"/>
      <c r="Q303" s="47"/>
      <c r="R303" s="47"/>
      <c r="S303" s="47"/>
      <c r="T303" s="85"/>
      <c r="AT303" s="24" t="s">
        <v>155</v>
      </c>
      <c r="AU303" s="24" t="s">
        <v>82</v>
      </c>
    </row>
    <row r="304" spans="2:65" s="1" customFormat="1" ht="16.5" customHeight="1">
      <c r="B304" s="200"/>
      <c r="C304" s="201" t="s">
        <v>534</v>
      </c>
      <c r="D304" s="201" t="s">
        <v>136</v>
      </c>
      <c r="E304" s="202" t="s">
        <v>535</v>
      </c>
      <c r="F304" s="203" t="s">
        <v>536</v>
      </c>
      <c r="G304" s="204" t="s">
        <v>335</v>
      </c>
      <c r="H304" s="205">
        <v>0.641</v>
      </c>
      <c r="I304" s="206"/>
      <c r="J304" s="207">
        <f>ROUND(I304*H304,2)</f>
        <v>0</v>
      </c>
      <c r="K304" s="203" t="s">
        <v>5</v>
      </c>
      <c r="L304" s="46"/>
      <c r="M304" s="208" t="s">
        <v>5</v>
      </c>
      <c r="N304" s="209" t="s">
        <v>43</v>
      </c>
      <c r="O304" s="47"/>
      <c r="P304" s="210">
        <f>O304*H304</f>
        <v>0</v>
      </c>
      <c r="Q304" s="210">
        <v>0</v>
      </c>
      <c r="R304" s="210">
        <f>Q304*H304</f>
        <v>0</v>
      </c>
      <c r="S304" s="210">
        <v>0</v>
      </c>
      <c r="T304" s="211">
        <f>S304*H304</f>
        <v>0</v>
      </c>
      <c r="AR304" s="24" t="s">
        <v>379</v>
      </c>
      <c r="AT304" s="24" t="s">
        <v>136</v>
      </c>
      <c r="AU304" s="24" t="s">
        <v>82</v>
      </c>
      <c r="AY304" s="24" t="s">
        <v>133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24" t="s">
        <v>80</v>
      </c>
      <c r="BK304" s="212">
        <f>ROUND(I304*H304,2)</f>
        <v>0</v>
      </c>
      <c r="BL304" s="24" t="s">
        <v>379</v>
      </c>
      <c r="BM304" s="24" t="s">
        <v>537</v>
      </c>
    </row>
    <row r="305" spans="2:63" s="10" customFormat="1" ht="29.85" customHeight="1">
      <c r="B305" s="187"/>
      <c r="D305" s="188" t="s">
        <v>71</v>
      </c>
      <c r="E305" s="198" t="s">
        <v>538</v>
      </c>
      <c r="F305" s="198" t="s">
        <v>539</v>
      </c>
      <c r="I305" s="190"/>
      <c r="J305" s="199">
        <f>BK305</f>
        <v>0</v>
      </c>
      <c r="L305" s="187"/>
      <c r="M305" s="192"/>
      <c r="N305" s="193"/>
      <c r="O305" s="193"/>
      <c r="P305" s="194">
        <f>SUM(P306:P321)</f>
        <v>0</v>
      </c>
      <c r="Q305" s="193"/>
      <c r="R305" s="194">
        <f>SUM(R306:R321)</f>
        <v>0.0889</v>
      </c>
      <c r="S305" s="193"/>
      <c r="T305" s="195">
        <f>SUM(T306:T321)</f>
        <v>0.019200000000000002</v>
      </c>
      <c r="AR305" s="188" t="s">
        <v>82</v>
      </c>
      <c r="AT305" s="196" t="s">
        <v>71</v>
      </c>
      <c r="AU305" s="196" t="s">
        <v>80</v>
      </c>
      <c r="AY305" s="188" t="s">
        <v>133</v>
      </c>
      <c r="BK305" s="197">
        <f>SUM(BK306:BK321)</f>
        <v>0</v>
      </c>
    </row>
    <row r="306" spans="2:65" s="1" customFormat="1" ht="16.5" customHeight="1">
      <c r="B306" s="200"/>
      <c r="C306" s="201" t="s">
        <v>540</v>
      </c>
      <c r="D306" s="201" t="s">
        <v>136</v>
      </c>
      <c r="E306" s="202" t="s">
        <v>541</v>
      </c>
      <c r="F306" s="203" t="s">
        <v>542</v>
      </c>
      <c r="G306" s="204" t="s">
        <v>392</v>
      </c>
      <c r="H306" s="205">
        <v>1</v>
      </c>
      <c r="I306" s="206"/>
      <c r="J306" s="207">
        <f>ROUND(I306*H306,2)</f>
        <v>0</v>
      </c>
      <c r="K306" s="203" t="s">
        <v>5</v>
      </c>
      <c r="L306" s="46"/>
      <c r="M306" s="208" t="s">
        <v>5</v>
      </c>
      <c r="N306" s="209" t="s">
        <v>43</v>
      </c>
      <c r="O306" s="47"/>
      <c r="P306" s="210">
        <f>O306*H306</f>
        <v>0</v>
      </c>
      <c r="Q306" s="210">
        <v>0</v>
      </c>
      <c r="R306" s="210">
        <f>Q306*H306</f>
        <v>0</v>
      </c>
      <c r="S306" s="210">
        <v>0</v>
      </c>
      <c r="T306" s="211">
        <f>S306*H306</f>
        <v>0</v>
      </c>
      <c r="AR306" s="24" t="s">
        <v>379</v>
      </c>
      <c r="AT306" s="24" t="s">
        <v>136</v>
      </c>
      <c r="AU306" s="24" t="s">
        <v>82</v>
      </c>
      <c r="AY306" s="24" t="s">
        <v>133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24" t="s">
        <v>80</v>
      </c>
      <c r="BK306" s="212">
        <f>ROUND(I306*H306,2)</f>
        <v>0</v>
      </c>
      <c r="BL306" s="24" t="s">
        <v>379</v>
      </c>
      <c r="BM306" s="24" t="s">
        <v>543</v>
      </c>
    </row>
    <row r="307" spans="2:47" s="1" customFormat="1" ht="13.5">
      <c r="B307" s="46"/>
      <c r="D307" s="213" t="s">
        <v>155</v>
      </c>
      <c r="F307" s="214" t="s">
        <v>544</v>
      </c>
      <c r="I307" s="215"/>
      <c r="L307" s="46"/>
      <c r="M307" s="216"/>
      <c r="N307" s="47"/>
      <c r="O307" s="47"/>
      <c r="P307" s="47"/>
      <c r="Q307" s="47"/>
      <c r="R307" s="47"/>
      <c r="S307" s="47"/>
      <c r="T307" s="85"/>
      <c r="AT307" s="24" t="s">
        <v>155</v>
      </c>
      <c r="AU307" s="24" t="s">
        <v>82</v>
      </c>
    </row>
    <row r="308" spans="2:65" s="1" customFormat="1" ht="16.5" customHeight="1">
      <c r="B308" s="200"/>
      <c r="C308" s="201" t="s">
        <v>545</v>
      </c>
      <c r="D308" s="201" t="s">
        <v>136</v>
      </c>
      <c r="E308" s="202" t="s">
        <v>546</v>
      </c>
      <c r="F308" s="203" t="s">
        <v>547</v>
      </c>
      <c r="G308" s="204" t="s">
        <v>392</v>
      </c>
      <c r="H308" s="205">
        <v>6</v>
      </c>
      <c r="I308" s="206"/>
      <c r="J308" s="207">
        <f>ROUND(I308*H308,2)</f>
        <v>0</v>
      </c>
      <c r="K308" s="203" t="s">
        <v>222</v>
      </c>
      <c r="L308" s="46"/>
      <c r="M308" s="208" t="s">
        <v>5</v>
      </c>
      <c r="N308" s="209" t="s">
        <v>43</v>
      </c>
      <c r="O308" s="47"/>
      <c r="P308" s="210">
        <f>O308*H308</f>
        <v>0</v>
      </c>
      <c r="Q308" s="210">
        <v>0</v>
      </c>
      <c r="R308" s="210">
        <f>Q308*H308</f>
        <v>0</v>
      </c>
      <c r="S308" s="210">
        <v>0.0032</v>
      </c>
      <c r="T308" s="211">
        <f>S308*H308</f>
        <v>0.019200000000000002</v>
      </c>
      <c r="AR308" s="24" t="s">
        <v>379</v>
      </c>
      <c r="AT308" s="24" t="s">
        <v>136</v>
      </c>
      <c r="AU308" s="24" t="s">
        <v>82</v>
      </c>
      <c r="AY308" s="24" t="s">
        <v>133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24" t="s">
        <v>80</v>
      </c>
      <c r="BK308" s="212">
        <f>ROUND(I308*H308,2)</f>
        <v>0</v>
      </c>
      <c r="BL308" s="24" t="s">
        <v>379</v>
      </c>
      <c r="BM308" s="24" t="s">
        <v>548</v>
      </c>
    </row>
    <row r="309" spans="2:65" s="1" customFormat="1" ht="16.5" customHeight="1">
      <c r="B309" s="200"/>
      <c r="C309" s="201" t="s">
        <v>549</v>
      </c>
      <c r="D309" s="201" t="s">
        <v>136</v>
      </c>
      <c r="E309" s="202" t="s">
        <v>550</v>
      </c>
      <c r="F309" s="203" t="s">
        <v>551</v>
      </c>
      <c r="G309" s="204" t="s">
        <v>392</v>
      </c>
      <c r="H309" s="205">
        <v>6</v>
      </c>
      <c r="I309" s="206"/>
      <c r="J309" s="207">
        <f>ROUND(I309*H309,2)</f>
        <v>0</v>
      </c>
      <c r="K309" s="203" t="s">
        <v>5</v>
      </c>
      <c r="L309" s="46"/>
      <c r="M309" s="208" t="s">
        <v>5</v>
      </c>
      <c r="N309" s="209" t="s">
        <v>43</v>
      </c>
      <c r="O309" s="47"/>
      <c r="P309" s="210">
        <f>O309*H309</f>
        <v>0</v>
      </c>
      <c r="Q309" s="210">
        <v>0</v>
      </c>
      <c r="R309" s="210">
        <f>Q309*H309</f>
        <v>0</v>
      </c>
      <c r="S309" s="210">
        <v>0</v>
      </c>
      <c r="T309" s="211">
        <f>S309*H309</f>
        <v>0</v>
      </c>
      <c r="AR309" s="24" t="s">
        <v>379</v>
      </c>
      <c r="AT309" s="24" t="s">
        <v>136</v>
      </c>
      <c r="AU309" s="24" t="s">
        <v>82</v>
      </c>
      <c r="AY309" s="24" t="s">
        <v>133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24" t="s">
        <v>80</v>
      </c>
      <c r="BK309" s="212">
        <f>ROUND(I309*H309,2)</f>
        <v>0</v>
      </c>
      <c r="BL309" s="24" t="s">
        <v>379</v>
      </c>
      <c r="BM309" s="24" t="s">
        <v>552</v>
      </c>
    </row>
    <row r="310" spans="2:65" s="1" customFormat="1" ht="16.5" customHeight="1">
      <c r="B310" s="200"/>
      <c r="C310" s="244" t="s">
        <v>397</v>
      </c>
      <c r="D310" s="244" t="s">
        <v>254</v>
      </c>
      <c r="E310" s="245" t="s">
        <v>553</v>
      </c>
      <c r="F310" s="246" t="s">
        <v>554</v>
      </c>
      <c r="G310" s="247" t="s">
        <v>392</v>
      </c>
      <c r="H310" s="248">
        <v>6</v>
      </c>
      <c r="I310" s="249"/>
      <c r="J310" s="250">
        <f>ROUND(I310*H310,2)</f>
        <v>0</v>
      </c>
      <c r="K310" s="246" t="s">
        <v>5</v>
      </c>
      <c r="L310" s="251"/>
      <c r="M310" s="252" t="s">
        <v>5</v>
      </c>
      <c r="N310" s="253" t="s">
        <v>43</v>
      </c>
      <c r="O310" s="47"/>
      <c r="P310" s="210">
        <f>O310*H310</f>
        <v>0</v>
      </c>
      <c r="Q310" s="210">
        <v>0.013</v>
      </c>
      <c r="R310" s="210">
        <f>Q310*H310</f>
        <v>0.078</v>
      </c>
      <c r="S310" s="210">
        <v>0</v>
      </c>
      <c r="T310" s="211">
        <f>S310*H310</f>
        <v>0</v>
      </c>
      <c r="AR310" s="24" t="s">
        <v>397</v>
      </c>
      <c r="AT310" s="24" t="s">
        <v>254</v>
      </c>
      <c r="AU310" s="24" t="s">
        <v>82</v>
      </c>
      <c r="AY310" s="24" t="s">
        <v>133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24" t="s">
        <v>80</v>
      </c>
      <c r="BK310" s="212">
        <f>ROUND(I310*H310,2)</f>
        <v>0</v>
      </c>
      <c r="BL310" s="24" t="s">
        <v>379</v>
      </c>
      <c r="BM310" s="24" t="s">
        <v>555</v>
      </c>
    </row>
    <row r="311" spans="2:47" s="1" customFormat="1" ht="13.5">
      <c r="B311" s="46"/>
      <c r="D311" s="213" t="s">
        <v>155</v>
      </c>
      <c r="F311" s="214" t="s">
        <v>556</v>
      </c>
      <c r="I311" s="215"/>
      <c r="L311" s="46"/>
      <c r="M311" s="216"/>
      <c r="N311" s="47"/>
      <c r="O311" s="47"/>
      <c r="P311" s="47"/>
      <c r="Q311" s="47"/>
      <c r="R311" s="47"/>
      <c r="S311" s="47"/>
      <c r="T311" s="85"/>
      <c r="AT311" s="24" t="s">
        <v>155</v>
      </c>
      <c r="AU311" s="24" t="s">
        <v>82</v>
      </c>
    </row>
    <row r="312" spans="2:51" s="11" customFormat="1" ht="13.5">
      <c r="B312" s="217"/>
      <c r="D312" s="213" t="s">
        <v>163</v>
      </c>
      <c r="E312" s="218" t="s">
        <v>5</v>
      </c>
      <c r="F312" s="219" t="s">
        <v>171</v>
      </c>
      <c r="H312" s="220">
        <v>6</v>
      </c>
      <c r="I312" s="221"/>
      <c r="L312" s="217"/>
      <c r="M312" s="222"/>
      <c r="N312" s="223"/>
      <c r="O312" s="223"/>
      <c r="P312" s="223"/>
      <c r="Q312" s="223"/>
      <c r="R312" s="223"/>
      <c r="S312" s="223"/>
      <c r="T312" s="224"/>
      <c r="AT312" s="218" t="s">
        <v>163</v>
      </c>
      <c r="AU312" s="218" t="s">
        <v>82</v>
      </c>
      <c r="AV312" s="11" t="s">
        <v>82</v>
      </c>
      <c r="AW312" s="11" t="s">
        <v>35</v>
      </c>
      <c r="AX312" s="11" t="s">
        <v>72</v>
      </c>
      <c r="AY312" s="218" t="s">
        <v>133</v>
      </c>
    </row>
    <row r="313" spans="2:51" s="13" customFormat="1" ht="13.5">
      <c r="B313" s="236"/>
      <c r="D313" s="213" t="s">
        <v>163</v>
      </c>
      <c r="E313" s="237" t="s">
        <v>5</v>
      </c>
      <c r="F313" s="238" t="s">
        <v>226</v>
      </c>
      <c r="H313" s="239">
        <v>6</v>
      </c>
      <c r="I313" s="240"/>
      <c r="L313" s="236"/>
      <c r="M313" s="241"/>
      <c r="N313" s="242"/>
      <c r="O313" s="242"/>
      <c r="P313" s="242"/>
      <c r="Q313" s="242"/>
      <c r="R313" s="242"/>
      <c r="S313" s="242"/>
      <c r="T313" s="243"/>
      <c r="AT313" s="237" t="s">
        <v>163</v>
      </c>
      <c r="AU313" s="237" t="s">
        <v>82</v>
      </c>
      <c r="AV313" s="13" t="s">
        <v>140</v>
      </c>
      <c r="AW313" s="13" t="s">
        <v>35</v>
      </c>
      <c r="AX313" s="13" t="s">
        <v>80</v>
      </c>
      <c r="AY313" s="237" t="s">
        <v>133</v>
      </c>
    </row>
    <row r="314" spans="2:65" s="1" customFormat="1" ht="16.5" customHeight="1">
      <c r="B314" s="200"/>
      <c r="C314" s="201" t="s">
        <v>557</v>
      </c>
      <c r="D314" s="201" t="s">
        <v>136</v>
      </c>
      <c r="E314" s="202" t="s">
        <v>558</v>
      </c>
      <c r="F314" s="203" t="s">
        <v>559</v>
      </c>
      <c r="G314" s="204" t="s">
        <v>560</v>
      </c>
      <c r="H314" s="205">
        <v>218</v>
      </c>
      <c r="I314" s="206"/>
      <c r="J314" s="207">
        <f>ROUND(I314*H314,2)</f>
        <v>0</v>
      </c>
      <c r="K314" s="203" t="s">
        <v>5</v>
      </c>
      <c r="L314" s="46"/>
      <c r="M314" s="208" t="s">
        <v>5</v>
      </c>
      <c r="N314" s="209" t="s">
        <v>43</v>
      </c>
      <c r="O314" s="47"/>
      <c r="P314" s="210">
        <f>O314*H314</f>
        <v>0</v>
      </c>
      <c r="Q314" s="210">
        <v>5E-05</v>
      </c>
      <c r="R314" s="210">
        <f>Q314*H314</f>
        <v>0.0109</v>
      </c>
      <c r="S314" s="210">
        <v>0</v>
      </c>
      <c r="T314" s="211">
        <f>S314*H314</f>
        <v>0</v>
      </c>
      <c r="AR314" s="24" t="s">
        <v>379</v>
      </c>
      <c r="AT314" s="24" t="s">
        <v>136</v>
      </c>
      <c r="AU314" s="24" t="s">
        <v>82</v>
      </c>
      <c r="AY314" s="24" t="s">
        <v>133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24" t="s">
        <v>80</v>
      </c>
      <c r="BK314" s="212">
        <f>ROUND(I314*H314,2)</f>
        <v>0</v>
      </c>
      <c r="BL314" s="24" t="s">
        <v>379</v>
      </c>
      <c r="BM314" s="24" t="s">
        <v>561</v>
      </c>
    </row>
    <row r="315" spans="2:47" s="1" customFormat="1" ht="13.5">
      <c r="B315" s="46"/>
      <c r="D315" s="213" t="s">
        <v>155</v>
      </c>
      <c r="F315" s="214" t="s">
        <v>562</v>
      </c>
      <c r="I315" s="215"/>
      <c r="L315" s="46"/>
      <c r="M315" s="216"/>
      <c r="N315" s="47"/>
      <c r="O315" s="47"/>
      <c r="P315" s="47"/>
      <c r="Q315" s="47"/>
      <c r="R315" s="47"/>
      <c r="S315" s="47"/>
      <c r="T315" s="85"/>
      <c r="AT315" s="24" t="s">
        <v>155</v>
      </c>
      <c r="AU315" s="24" t="s">
        <v>82</v>
      </c>
    </row>
    <row r="316" spans="2:51" s="12" customFormat="1" ht="13.5">
      <c r="B316" s="229"/>
      <c r="D316" s="213" t="s">
        <v>163</v>
      </c>
      <c r="E316" s="230" t="s">
        <v>5</v>
      </c>
      <c r="F316" s="231" t="s">
        <v>563</v>
      </c>
      <c r="H316" s="230" t="s">
        <v>5</v>
      </c>
      <c r="I316" s="232"/>
      <c r="L316" s="229"/>
      <c r="M316" s="233"/>
      <c r="N316" s="234"/>
      <c r="O316" s="234"/>
      <c r="P316" s="234"/>
      <c r="Q316" s="234"/>
      <c r="R316" s="234"/>
      <c r="S316" s="234"/>
      <c r="T316" s="235"/>
      <c r="AT316" s="230" t="s">
        <v>163</v>
      </c>
      <c r="AU316" s="230" t="s">
        <v>82</v>
      </c>
      <c r="AV316" s="12" t="s">
        <v>80</v>
      </c>
      <c r="AW316" s="12" t="s">
        <v>35</v>
      </c>
      <c r="AX316" s="12" t="s">
        <v>72</v>
      </c>
      <c r="AY316" s="230" t="s">
        <v>133</v>
      </c>
    </row>
    <row r="317" spans="2:51" s="11" customFormat="1" ht="13.5">
      <c r="B317" s="217"/>
      <c r="D317" s="213" t="s">
        <v>163</v>
      </c>
      <c r="E317" s="218" t="s">
        <v>5</v>
      </c>
      <c r="F317" s="219" t="s">
        <v>564</v>
      </c>
      <c r="H317" s="220">
        <v>120</v>
      </c>
      <c r="I317" s="221"/>
      <c r="L317" s="217"/>
      <c r="M317" s="222"/>
      <c r="N317" s="223"/>
      <c r="O317" s="223"/>
      <c r="P317" s="223"/>
      <c r="Q317" s="223"/>
      <c r="R317" s="223"/>
      <c r="S317" s="223"/>
      <c r="T317" s="224"/>
      <c r="AT317" s="218" t="s">
        <v>163</v>
      </c>
      <c r="AU317" s="218" t="s">
        <v>82</v>
      </c>
      <c r="AV317" s="11" t="s">
        <v>82</v>
      </c>
      <c r="AW317" s="11" t="s">
        <v>35</v>
      </c>
      <c r="AX317" s="11" t="s">
        <v>72</v>
      </c>
      <c r="AY317" s="218" t="s">
        <v>133</v>
      </c>
    </row>
    <row r="318" spans="2:51" s="12" customFormat="1" ht="13.5">
      <c r="B318" s="229"/>
      <c r="D318" s="213" t="s">
        <v>163</v>
      </c>
      <c r="E318" s="230" t="s">
        <v>5</v>
      </c>
      <c r="F318" s="231" t="s">
        <v>565</v>
      </c>
      <c r="H318" s="230" t="s">
        <v>5</v>
      </c>
      <c r="I318" s="232"/>
      <c r="L318" s="229"/>
      <c r="M318" s="233"/>
      <c r="N318" s="234"/>
      <c r="O318" s="234"/>
      <c r="P318" s="234"/>
      <c r="Q318" s="234"/>
      <c r="R318" s="234"/>
      <c r="S318" s="234"/>
      <c r="T318" s="235"/>
      <c r="AT318" s="230" t="s">
        <v>163</v>
      </c>
      <c r="AU318" s="230" t="s">
        <v>82</v>
      </c>
      <c r="AV318" s="12" t="s">
        <v>80</v>
      </c>
      <c r="AW318" s="12" t="s">
        <v>35</v>
      </c>
      <c r="AX318" s="12" t="s">
        <v>72</v>
      </c>
      <c r="AY318" s="230" t="s">
        <v>133</v>
      </c>
    </row>
    <row r="319" spans="2:51" s="11" customFormat="1" ht="13.5">
      <c r="B319" s="217"/>
      <c r="D319" s="213" t="s">
        <v>163</v>
      </c>
      <c r="E319" s="218" t="s">
        <v>5</v>
      </c>
      <c r="F319" s="219" t="s">
        <v>566</v>
      </c>
      <c r="H319" s="220">
        <v>98</v>
      </c>
      <c r="I319" s="221"/>
      <c r="L319" s="217"/>
      <c r="M319" s="222"/>
      <c r="N319" s="223"/>
      <c r="O319" s="223"/>
      <c r="P319" s="223"/>
      <c r="Q319" s="223"/>
      <c r="R319" s="223"/>
      <c r="S319" s="223"/>
      <c r="T319" s="224"/>
      <c r="AT319" s="218" t="s">
        <v>163</v>
      </c>
      <c r="AU319" s="218" t="s">
        <v>82</v>
      </c>
      <c r="AV319" s="11" t="s">
        <v>82</v>
      </c>
      <c r="AW319" s="11" t="s">
        <v>35</v>
      </c>
      <c r="AX319" s="11" t="s">
        <v>72</v>
      </c>
      <c r="AY319" s="218" t="s">
        <v>133</v>
      </c>
    </row>
    <row r="320" spans="2:51" s="13" customFormat="1" ht="13.5">
      <c r="B320" s="236"/>
      <c r="D320" s="213" t="s">
        <v>163</v>
      </c>
      <c r="E320" s="237" t="s">
        <v>5</v>
      </c>
      <c r="F320" s="238" t="s">
        <v>226</v>
      </c>
      <c r="H320" s="239">
        <v>218</v>
      </c>
      <c r="I320" s="240"/>
      <c r="L320" s="236"/>
      <c r="M320" s="241"/>
      <c r="N320" s="242"/>
      <c r="O320" s="242"/>
      <c r="P320" s="242"/>
      <c r="Q320" s="242"/>
      <c r="R320" s="242"/>
      <c r="S320" s="242"/>
      <c r="T320" s="243"/>
      <c r="AT320" s="237" t="s">
        <v>163</v>
      </c>
      <c r="AU320" s="237" t="s">
        <v>82</v>
      </c>
      <c r="AV320" s="13" t="s">
        <v>140</v>
      </c>
      <c r="AW320" s="13" t="s">
        <v>35</v>
      </c>
      <c r="AX320" s="13" t="s">
        <v>80</v>
      </c>
      <c r="AY320" s="237" t="s">
        <v>133</v>
      </c>
    </row>
    <row r="321" spans="2:65" s="1" customFormat="1" ht="16.5" customHeight="1">
      <c r="B321" s="200"/>
      <c r="C321" s="201" t="s">
        <v>567</v>
      </c>
      <c r="D321" s="201" t="s">
        <v>136</v>
      </c>
      <c r="E321" s="202" t="s">
        <v>568</v>
      </c>
      <c r="F321" s="203" t="s">
        <v>569</v>
      </c>
      <c r="G321" s="204" t="s">
        <v>335</v>
      </c>
      <c r="H321" s="205">
        <v>0.686</v>
      </c>
      <c r="I321" s="206"/>
      <c r="J321" s="207">
        <f>ROUND(I321*H321,2)</f>
        <v>0</v>
      </c>
      <c r="K321" s="203" t="s">
        <v>5</v>
      </c>
      <c r="L321" s="46"/>
      <c r="M321" s="208" t="s">
        <v>5</v>
      </c>
      <c r="N321" s="209" t="s">
        <v>43</v>
      </c>
      <c r="O321" s="47"/>
      <c r="P321" s="210">
        <f>O321*H321</f>
        <v>0</v>
      </c>
      <c r="Q321" s="210">
        <v>0</v>
      </c>
      <c r="R321" s="210">
        <f>Q321*H321</f>
        <v>0</v>
      </c>
      <c r="S321" s="210">
        <v>0</v>
      </c>
      <c r="T321" s="211">
        <f>S321*H321</f>
        <v>0</v>
      </c>
      <c r="AR321" s="24" t="s">
        <v>379</v>
      </c>
      <c r="AT321" s="24" t="s">
        <v>136</v>
      </c>
      <c r="AU321" s="24" t="s">
        <v>82</v>
      </c>
      <c r="AY321" s="24" t="s">
        <v>133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24" t="s">
        <v>80</v>
      </c>
      <c r="BK321" s="212">
        <f>ROUND(I321*H321,2)</f>
        <v>0</v>
      </c>
      <c r="BL321" s="24" t="s">
        <v>379</v>
      </c>
      <c r="BM321" s="24" t="s">
        <v>570</v>
      </c>
    </row>
    <row r="322" spans="2:63" s="10" customFormat="1" ht="37.4" customHeight="1">
      <c r="B322" s="187"/>
      <c r="D322" s="188" t="s">
        <v>71</v>
      </c>
      <c r="E322" s="189" t="s">
        <v>254</v>
      </c>
      <c r="F322" s="189" t="s">
        <v>571</v>
      </c>
      <c r="I322" s="190"/>
      <c r="J322" s="191">
        <f>BK322</f>
        <v>0</v>
      </c>
      <c r="L322" s="187"/>
      <c r="M322" s="192"/>
      <c r="N322" s="193"/>
      <c r="O322" s="193"/>
      <c r="P322" s="194">
        <f>P323</f>
        <v>0</v>
      </c>
      <c r="Q322" s="193"/>
      <c r="R322" s="194">
        <f>R323</f>
        <v>0.11398074</v>
      </c>
      <c r="S322" s="193"/>
      <c r="T322" s="195">
        <f>T323</f>
        <v>0</v>
      </c>
      <c r="AR322" s="188" t="s">
        <v>145</v>
      </c>
      <c r="AT322" s="196" t="s">
        <v>71</v>
      </c>
      <c r="AU322" s="196" t="s">
        <v>72</v>
      </c>
      <c r="AY322" s="188" t="s">
        <v>133</v>
      </c>
      <c r="BK322" s="197">
        <f>BK323</f>
        <v>0</v>
      </c>
    </row>
    <row r="323" spans="2:63" s="10" customFormat="1" ht="19.9" customHeight="1">
      <c r="B323" s="187"/>
      <c r="D323" s="188" t="s">
        <v>71</v>
      </c>
      <c r="E323" s="198" t="s">
        <v>572</v>
      </c>
      <c r="F323" s="198" t="s">
        <v>573</v>
      </c>
      <c r="I323" s="190"/>
      <c r="J323" s="199">
        <f>BK323</f>
        <v>0</v>
      </c>
      <c r="L323" s="187"/>
      <c r="M323" s="192"/>
      <c r="N323" s="193"/>
      <c r="O323" s="193"/>
      <c r="P323" s="194">
        <f>SUM(P324:P327)</f>
        <v>0</v>
      </c>
      <c r="Q323" s="193"/>
      <c r="R323" s="194">
        <f>SUM(R324:R327)</f>
        <v>0.11398074</v>
      </c>
      <c r="S323" s="193"/>
      <c r="T323" s="195">
        <f>SUM(T324:T327)</f>
        <v>0</v>
      </c>
      <c r="AR323" s="188" t="s">
        <v>145</v>
      </c>
      <c r="AT323" s="196" t="s">
        <v>71</v>
      </c>
      <c r="AU323" s="196" t="s">
        <v>80</v>
      </c>
      <c r="AY323" s="188" t="s">
        <v>133</v>
      </c>
      <c r="BK323" s="197">
        <f>SUM(BK324:BK327)</f>
        <v>0</v>
      </c>
    </row>
    <row r="324" spans="2:65" s="1" customFormat="1" ht="25.5" customHeight="1">
      <c r="B324" s="200"/>
      <c r="C324" s="201" t="s">
        <v>574</v>
      </c>
      <c r="D324" s="201" t="s">
        <v>136</v>
      </c>
      <c r="E324" s="202" t="s">
        <v>575</v>
      </c>
      <c r="F324" s="203" t="s">
        <v>576</v>
      </c>
      <c r="G324" s="204" t="s">
        <v>300</v>
      </c>
      <c r="H324" s="205">
        <v>215.058</v>
      </c>
      <c r="I324" s="206"/>
      <c r="J324" s="207">
        <f>ROUND(I324*H324,2)</f>
        <v>0</v>
      </c>
      <c r="K324" s="203" t="s">
        <v>5</v>
      </c>
      <c r="L324" s="46"/>
      <c r="M324" s="208" t="s">
        <v>5</v>
      </c>
      <c r="N324" s="209" t="s">
        <v>43</v>
      </c>
      <c r="O324" s="47"/>
      <c r="P324" s="210">
        <f>O324*H324</f>
        <v>0</v>
      </c>
      <c r="Q324" s="210">
        <v>0</v>
      </c>
      <c r="R324" s="210">
        <f>Q324*H324</f>
        <v>0</v>
      </c>
      <c r="S324" s="210">
        <v>0</v>
      </c>
      <c r="T324" s="211">
        <f>S324*H324</f>
        <v>0</v>
      </c>
      <c r="AR324" s="24" t="s">
        <v>383</v>
      </c>
      <c r="AT324" s="24" t="s">
        <v>136</v>
      </c>
      <c r="AU324" s="24" t="s">
        <v>82</v>
      </c>
      <c r="AY324" s="24" t="s">
        <v>133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24" t="s">
        <v>80</v>
      </c>
      <c r="BK324" s="212">
        <f>ROUND(I324*H324,2)</f>
        <v>0</v>
      </c>
      <c r="BL324" s="24" t="s">
        <v>383</v>
      </c>
      <c r="BM324" s="24" t="s">
        <v>577</v>
      </c>
    </row>
    <row r="325" spans="2:65" s="1" customFormat="1" ht="16.5" customHeight="1">
      <c r="B325" s="200"/>
      <c r="C325" s="244" t="s">
        <v>578</v>
      </c>
      <c r="D325" s="244" t="s">
        <v>254</v>
      </c>
      <c r="E325" s="245" t="s">
        <v>579</v>
      </c>
      <c r="F325" s="246" t="s">
        <v>580</v>
      </c>
      <c r="G325" s="247" t="s">
        <v>300</v>
      </c>
      <c r="H325" s="248">
        <v>215.058</v>
      </c>
      <c r="I325" s="249"/>
      <c r="J325" s="250">
        <f>ROUND(I325*H325,2)</f>
        <v>0</v>
      </c>
      <c r="K325" s="246" t="s">
        <v>5</v>
      </c>
      <c r="L325" s="251"/>
      <c r="M325" s="252" t="s">
        <v>5</v>
      </c>
      <c r="N325" s="253" t="s">
        <v>43</v>
      </c>
      <c r="O325" s="47"/>
      <c r="P325" s="210">
        <f>O325*H325</f>
        <v>0</v>
      </c>
      <c r="Q325" s="210">
        <v>0.00053</v>
      </c>
      <c r="R325" s="210">
        <f>Q325*H325</f>
        <v>0.11398074</v>
      </c>
      <c r="S325" s="210">
        <v>0</v>
      </c>
      <c r="T325" s="211">
        <f>S325*H325</f>
        <v>0</v>
      </c>
      <c r="AR325" s="24" t="s">
        <v>581</v>
      </c>
      <c r="AT325" s="24" t="s">
        <v>254</v>
      </c>
      <c r="AU325" s="24" t="s">
        <v>82</v>
      </c>
      <c r="AY325" s="24" t="s">
        <v>133</v>
      </c>
      <c r="BE325" s="212">
        <f>IF(N325="základní",J325,0)</f>
        <v>0</v>
      </c>
      <c r="BF325" s="212">
        <f>IF(N325="snížená",J325,0)</f>
        <v>0</v>
      </c>
      <c r="BG325" s="212">
        <f>IF(N325="zákl. přenesená",J325,0)</f>
        <v>0</v>
      </c>
      <c r="BH325" s="212">
        <f>IF(N325="sníž. přenesená",J325,0)</f>
        <v>0</v>
      </c>
      <c r="BI325" s="212">
        <f>IF(N325="nulová",J325,0)</f>
        <v>0</v>
      </c>
      <c r="BJ325" s="24" t="s">
        <v>80</v>
      </c>
      <c r="BK325" s="212">
        <f>ROUND(I325*H325,2)</f>
        <v>0</v>
      </c>
      <c r="BL325" s="24" t="s">
        <v>383</v>
      </c>
      <c r="BM325" s="24" t="s">
        <v>582</v>
      </c>
    </row>
    <row r="326" spans="2:51" s="11" customFormat="1" ht="13.5">
      <c r="B326" s="217"/>
      <c r="D326" s="213" t="s">
        <v>163</v>
      </c>
      <c r="E326" s="218" t="s">
        <v>5</v>
      </c>
      <c r="F326" s="219" t="s">
        <v>509</v>
      </c>
      <c r="H326" s="220">
        <v>215.058</v>
      </c>
      <c r="I326" s="221"/>
      <c r="L326" s="217"/>
      <c r="M326" s="222"/>
      <c r="N326" s="223"/>
      <c r="O326" s="223"/>
      <c r="P326" s="223"/>
      <c r="Q326" s="223"/>
      <c r="R326" s="223"/>
      <c r="S326" s="223"/>
      <c r="T326" s="224"/>
      <c r="AT326" s="218" t="s">
        <v>163</v>
      </c>
      <c r="AU326" s="218" t="s">
        <v>82</v>
      </c>
      <c r="AV326" s="11" t="s">
        <v>82</v>
      </c>
      <c r="AW326" s="11" t="s">
        <v>35</v>
      </c>
      <c r="AX326" s="11" t="s">
        <v>72</v>
      </c>
      <c r="AY326" s="218" t="s">
        <v>133</v>
      </c>
    </row>
    <row r="327" spans="2:51" s="13" customFormat="1" ht="13.5">
      <c r="B327" s="236"/>
      <c r="D327" s="213" t="s">
        <v>163</v>
      </c>
      <c r="E327" s="237" t="s">
        <v>5</v>
      </c>
      <c r="F327" s="238" t="s">
        <v>226</v>
      </c>
      <c r="H327" s="239">
        <v>215.058</v>
      </c>
      <c r="I327" s="240"/>
      <c r="L327" s="236"/>
      <c r="M327" s="254"/>
      <c r="N327" s="255"/>
      <c r="O327" s="255"/>
      <c r="P327" s="255"/>
      <c r="Q327" s="255"/>
      <c r="R327" s="255"/>
      <c r="S327" s="255"/>
      <c r="T327" s="256"/>
      <c r="AT327" s="237" t="s">
        <v>163</v>
      </c>
      <c r="AU327" s="237" t="s">
        <v>82</v>
      </c>
      <c r="AV327" s="13" t="s">
        <v>140</v>
      </c>
      <c r="AW327" s="13" t="s">
        <v>35</v>
      </c>
      <c r="AX327" s="13" t="s">
        <v>80</v>
      </c>
      <c r="AY327" s="237" t="s">
        <v>133</v>
      </c>
    </row>
    <row r="328" spans="2:12" s="1" customFormat="1" ht="6.95" customHeight="1">
      <c r="B328" s="67"/>
      <c r="C328" s="68"/>
      <c r="D328" s="68"/>
      <c r="E328" s="68"/>
      <c r="F328" s="68"/>
      <c r="G328" s="68"/>
      <c r="H328" s="68"/>
      <c r="I328" s="152"/>
      <c r="J328" s="68"/>
      <c r="K328" s="68"/>
      <c r="L328" s="46"/>
    </row>
  </sheetData>
  <autoFilter ref="C92:K327"/>
  <mergeCells count="10">
    <mergeCell ref="E7:H7"/>
    <mergeCell ref="E9:H9"/>
    <mergeCell ref="E24:H24"/>
    <mergeCell ref="E45:H45"/>
    <mergeCell ref="E47:H47"/>
    <mergeCell ref="J51:J52"/>
    <mergeCell ref="E83:H83"/>
    <mergeCell ref="E85:H85"/>
    <mergeCell ref="G1:H1"/>
    <mergeCell ref="L2:V2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98</v>
      </c>
      <c r="G1" s="125" t="s">
        <v>99</v>
      </c>
      <c r="H1" s="125"/>
      <c r="I1" s="126"/>
      <c r="J1" s="125" t="s">
        <v>100</v>
      </c>
      <c r="K1" s="124" t="s">
        <v>101</v>
      </c>
      <c r="L1" s="125" t="s">
        <v>102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Revitalizace ZŠ Zárubova - oprava střešního pláště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583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6.9.2017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42.75" customHeight="1">
      <c r="B24" s="134"/>
      <c r="C24" s="135"/>
      <c r="D24" s="135"/>
      <c r="E24" s="44" t="s">
        <v>37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38</v>
      </c>
      <c r="E27" s="47"/>
      <c r="F27" s="47"/>
      <c r="G27" s="47"/>
      <c r="H27" s="47"/>
      <c r="I27" s="130"/>
      <c r="J27" s="141">
        <f>ROUND(J93,2)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3">
        <f>ROUND(SUM(BE93:BE317),2)</f>
        <v>0</v>
      </c>
      <c r="G30" s="47"/>
      <c r="H30" s="47"/>
      <c r="I30" s="144">
        <v>0.21</v>
      </c>
      <c r="J30" s="143">
        <f>ROUND(ROUND((SUM(BE93:BE317)),2)*I30,2)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3">
        <f>ROUND(SUM(BF93:BF317),2)</f>
        <v>0</v>
      </c>
      <c r="G31" s="47"/>
      <c r="H31" s="47"/>
      <c r="I31" s="144">
        <v>0.15</v>
      </c>
      <c r="J31" s="143">
        <f>ROUND(ROUND((SUM(BF93:BF317)),2)*I31,2)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3">
        <f>ROUND(SUM(BG93:BG317),2)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3">
        <f>ROUND(SUM(BH93:BH317),2)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3">
        <f>ROUND(SUM(BI93:BI317),2)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48</v>
      </c>
      <c r="E36" s="88"/>
      <c r="F36" s="88"/>
      <c r="G36" s="147" t="s">
        <v>49</v>
      </c>
      <c r="H36" s="148" t="s">
        <v>50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Revitalizace ZŠ Zárubova - oprava střešního pláště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02 - Pavilon 2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Zárubova č.p.977,č.o.17,142 00 Praha 4 Kamýk</v>
      </c>
      <c r="G49" s="47"/>
      <c r="H49" s="47"/>
      <c r="I49" s="132" t="s">
        <v>25</v>
      </c>
      <c r="J49" s="133" t="str">
        <f>IF(J12="","",J12)</f>
        <v>6.9.2017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MČ Praha 12, Písková 830/25, Praha 4, 143 00 </v>
      </c>
      <c r="G51" s="47"/>
      <c r="H51" s="47"/>
      <c r="I51" s="132" t="s">
        <v>33</v>
      </c>
      <c r="J51" s="44" t="str">
        <f>E21</f>
        <v>Ing.arch. Jan Mudra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107</v>
      </c>
      <c r="D54" s="145"/>
      <c r="E54" s="145"/>
      <c r="F54" s="145"/>
      <c r="G54" s="145"/>
      <c r="H54" s="145"/>
      <c r="I54" s="157"/>
      <c r="J54" s="158" t="s">
        <v>108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109</v>
      </c>
      <c r="D56" s="47"/>
      <c r="E56" s="47"/>
      <c r="F56" s="47"/>
      <c r="G56" s="47"/>
      <c r="H56" s="47"/>
      <c r="I56" s="130"/>
      <c r="J56" s="141">
        <f>J93</f>
        <v>0</v>
      </c>
      <c r="K56" s="51"/>
      <c r="AU56" s="24" t="s">
        <v>110</v>
      </c>
    </row>
    <row r="57" spans="2:11" s="7" customFormat="1" ht="24.95" customHeight="1">
      <c r="B57" s="161"/>
      <c r="C57" s="162"/>
      <c r="D57" s="163" t="s">
        <v>584</v>
      </c>
      <c r="E57" s="164"/>
      <c r="F57" s="164"/>
      <c r="G57" s="164"/>
      <c r="H57" s="164"/>
      <c r="I57" s="165"/>
      <c r="J57" s="166">
        <f>J94</f>
        <v>0</v>
      </c>
      <c r="K57" s="167"/>
    </row>
    <row r="58" spans="2:11" s="8" customFormat="1" ht="19.9" customHeight="1">
      <c r="B58" s="168"/>
      <c r="C58" s="169"/>
      <c r="D58" s="170" t="s">
        <v>199</v>
      </c>
      <c r="E58" s="171"/>
      <c r="F58" s="171"/>
      <c r="G58" s="171"/>
      <c r="H58" s="171"/>
      <c r="I58" s="172"/>
      <c r="J58" s="173">
        <f>J95</f>
        <v>0</v>
      </c>
      <c r="K58" s="174"/>
    </row>
    <row r="59" spans="2:11" s="8" customFormat="1" ht="19.9" customHeight="1">
      <c r="B59" s="168"/>
      <c r="C59" s="169"/>
      <c r="D59" s="170" t="s">
        <v>200</v>
      </c>
      <c r="E59" s="171"/>
      <c r="F59" s="171"/>
      <c r="G59" s="171"/>
      <c r="H59" s="171"/>
      <c r="I59" s="172"/>
      <c r="J59" s="173">
        <f>J108</f>
        <v>0</v>
      </c>
      <c r="K59" s="174"/>
    </row>
    <row r="60" spans="2:11" s="8" customFormat="1" ht="19.9" customHeight="1">
      <c r="B60" s="168"/>
      <c r="C60" s="169"/>
      <c r="D60" s="170" t="s">
        <v>201</v>
      </c>
      <c r="E60" s="171"/>
      <c r="F60" s="171"/>
      <c r="G60" s="171"/>
      <c r="H60" s="171"/>
      <c r="I60" s="172"/>
      <c r="J60" s="173">
        <f>J166</f>
        <v>0</v>
      </c>
      <c r="K60" s="174"/>
    </row>
    <row r="61" spans="2:11" s="8" customFormat="1" ht="19.9" customHeight="1">
      <c r="B61" s="168"/>
      <c r="C61" s="169"/>
      <c r="D61" s="170" t="s">
        <v>202</v>
      </c>
      <c r="E61" s="171"/>
      <c r="F61" s="171"/>
      <c r="G61" s="171"/>
      <c r="H61" s="171"/>
      <c r="I61" s="172"/>
      <c r="J61" s="173">
        <f>J170</f>
        <v>0</v>
      </c>
      <c r="K61" s="174"/>
    </row>
    <row r="62" spans="2:11" s="8" customFormat="1" ht="19.9" customHeight="1">
      <c r="B62" s="168"/>
      <c r="C62" s="169"/>
      <c r="D62" s="170" t="s">
        <v>203</v>
      </c>
      <c r="E62" s="171"/>
      <c r="F62" s="171"/>
      <c r="G62" s="171"/>
      <c r="H62" s="171"/>
      <c r="I62" s="172"/>
      <c r="J62" s="173">
        <f>J187</f>
        <v>0</v>
      </c>
      <c r="K62" s="174"/>
    </row>
    <row r="63" spans="2:11" s="7" customFormat="1" ht="24.95" customHeight="1">
      <c r="B63" s="161"/>
      <c r="C63" s="162"/>
      <c r="D63" s="163" t="s">
        <v>585</v>
      </c>
      <c r="E63" s="164"/>
      <c r="F63" s="164"/>
      <c r="G63" s="164"/>
      <c r="H63" s="164"/>
      <c r="I63" s="165"/>
      <c r="J63" s="166">
        <f>J189</f>
        <v>0</v>
      </c>
      <c r="K63" s="167"/>
    </row>
    <row r="64" spans="2:11" s="8" customFormat="1" ht="19.9" customHeight="1">
      <c r="B64" s="168"/>
      <c r="C64" s="169"/>
      <c r="D64" s="170" t="s">
        <v>207</v>
      </c>
      <c r="E64" s="171"/>
      <c r="F64" s="171"/>
      <c r="G64" s="171"/>
      <c r="H64" s="171"/>
      <c r="I64" s="172"/>
      <c r="J64" s="173">
        <f>J190</f>
        <v>0</v>
      </c>
      <c r="K64" s="174"/>
    </row>
    <row r="65" spans="2:11" s="8" customFormat="1" ht="19.9" customHeight="1">
      <c r="B65" s="168"/>
      <c r="C65" s="169"/>
      <c r="D65" s="170" t="s">
        <v>208</v>
      </c>
      <c r="E65" s="171"/>
      <c r="F65" s="171"/>
      <c r="G65" s="171"/>
      <c r="H65" s="171"/>
      <c r="I65" s="172"/>
      <c r="J65" s="173">
        <f>J219</f>
        <v>0</v>
      </c>
      <c r="K65" s="174"/>
    </row>
    <row r="66" spans="2:11" s="8" customFormat="1" ht="19.9" customHeight="1">
      <c r="B66" s="168"/>
      <c r="C66" s="169"/>
      <c r="D66" s="170" t="s">
        <v>209</v>
      </c>
      <c r="E66" s="171"/>
      <c r="F66" s="171"/>
      <c r="G66" s="171"/>
      <c r="H66" s="171"/>
      <c r="I66" s="172"/>
      <c r="J66" s="173">
        <f>J245</f>
        <v>0</v>
      </c>
      <c r="K66" s="174"/>
    </row>
    <row r="67" spans="2:11" s="8" customFormat="1" ht="19.9" customHeight="1">
      <c r="B67" s="168"/>
      <c r="C67" s="169"/>
      <c r="D67" s="170" t="s">
        <v>210</v>
      </c>
      <c r="E67" s="171"/>
      <c r="F67" s="171"/>
      <c r="G67" s="171"/>
      <c r="H67" s="171"/>
      <c r="I67" s="172"/>
      <c r="J67" s="173">
        <f>J249</f>
        <v>0</v>
      </c>
      <c r="K67" s="174"/>
    </row>
    <row r="68" spans="2:11" s="8" customFormat="1" ht="19.9" customHeight="1">
      <c r="B68" s="168"/>
      <c r="C68" s="169"/>
      <c r="D68" s="170" t="s">
        <v>205</v>
      </c>
      <c r="E68" s="171"/>
      <c r="F68" s="171"/>
      <c r="G68" s="171"/>
      <c r="H68" s="171"/>
      <c r="I68" s="172"/>
      <c r="J68" s="173">
        <f>J255</f>
        <v>0</v>
      </c>
      <c r="K68" s="174"/>
    </row>
    <row r="69" spans="2:11" s="8" customFormat="1" ht="19.9" customHeight="1">
      <c r="B69" s="168"/>
      <c r="C69" s="169"/>
      <c r="D69" s="170" t="s">
        <v>211</v>
      </c>
      <c r="E69" s="171"/>
      <c r="F69" s="171"/>
      <c r="G69" s="171"/>
      <c r="H69" s="171"/>
      <c r="I69" s="172"/>
      <c r="J69" s="173">
        <f>J262</f>
        <v>0</v>
      </c>
      <c r="K69" s="174"/>
    </row>
    <row r="70" spans="2:11" s="8" customFormat="1" ht="19.9" customHeight="1">
      <c r="B70" s="168"/>
      <c r="C70" s="169"/>
      <c r="D70" s="170" t="s">
        <v>206</v>
      </c>
      <c r="E70" s="171"/>
      <c r="F70" s="171"/>
      <c r="G70" s="171"/>
      <c r="H70" s="171"/>
      <c r="I70" s="172"/>
      <c r="J70" s="173">
        <f>J279</f>
        <v>0</v>
      </c>
      <c r="K70" s="174"/>
    </row>
    <row r="71" spans="2:11" s="8" customFormat="1" ht="19.9" customHeight="1">
      <c r="B71" s="168"/>
      <c r="C71" s="169"/>
      <c r="D71" s="170" t="s">
        <v>212</v>
      </c>
      <c r="E71" s="171"/>
      <c r="F71" s="171"/>
      <c r="G71" s="171"/>
      <c r="H71" s="171"/>
      <c r="I71" s="172"/>
      <c r="J71" s="173">
        <f>J296</f>
        <v>0</v>
      </c>
      <c r="K71" s="174"/>
    </row>
    <row r="72" spans="2:11" s="7" customFormat="1" ht="24.95" customHeight="1">
      <c r="B72" s="161"/>
      <c r="C72" s="162"/>
      <c r="D72" s="163" t="s">
        <v>586</v>
      </c>
      <c r="E72" s="164"/>
      <c r="F72" s="164"/>
      <c r="G72" s="164"/>
      <c r="H72" s="164"/>
      <c r="I72" s="165"/>
      <c r="J72" s="166">
        <f>J311</f>
        <v>0</v>
      </c>
      <c r="K72" s="167"/>
    </row>
    <row r="73" spans="2:11" s="8" customFormat="1" ht="19.9" customHeight="1">
      <c r="B73" s="168"/>
      <c r="C73" s="169"/>
      <c r="D73" s="170" t="s">
        <v>214</v>
      </c>
      <c r="E73" s="171"/>
      <c r="F73" s="171"/>
      <c r="G73" s="171"/>
      <c r="H73" s="171"/>
      <c r="I73" s="172"/>
      <c r="J73" s="173">
        <f>J312</f>
        <v>0</v>
      </c>
      <c r="K73" s="174"/>
    </row>
    <row r="74" spans="2:11" s="1" customFormat="1" ht="21.8" customHeight="1">
      <c r="B74" s="46"/>
      <c r="C74" s="47"/>
      <c r="D74" s="47"/>
      <c r="E74" s="47"/>
      <c r="F74" s="47"/>
      <c r="G74" s="47"/>
      <c r="H74" s="47"/>
      <c r="I74" s="130"/>
      <c r="J74" s="47"/>
      <c r="K74" s="51"/>
    </row>
    <row r="75" spans="2:11" s="1" customFormat="1" ht="6.95" customHeight="1">
      <c r="B75" s="67"/>
      <c r="C75" s="68"/>
      <c r="D75" s="68"/>
      <c r="E75" s="68"/>
      <c r="F75" s="68"/>
      <c r="G75" s="68"/>
      <c r="H75" s="68"/>
      <c r="I75" s="152"/>
      <c r="J75" s="68"/>
      <c r="K75" s="69"/>
    </row>
    <row r="79" spans="2:12" s="1" customFormat="1" ht="6.95" customHeight="1">
      <c r="B79" s="70"/>
      <c r="C79" s="71"/>
      <c r="D79" s="71"/>
      <c r="E79" s="71"/>
      <c r="F79" s="71"/>
      <c r="G79" s="71"/>
      <c r="H79" s="71"/>
      <c r="I79" s="153"/>
      <c r="J79" s="71"/>
      <c r="K79" s="71"/>
      <c r="L79" s="46"/>
    </row>
    <row r="80" spans="2:12" s="1" customFormat="1" ht="36.95" customHeight="1">
      <c r="B80" s="46"/>
      <c r="C80" s="72" t="s">
        <v>117</v>
      </c>
      <c r="L80" s="46"/>
    </row>
    <row r="81" spans="2:12" s="1" customFormat="1" ht="6.95" customHeight="1">
      <c r="B81" s="46"/>
      <c r="L81" s="46"/>
    </row>
    <row r="82" spans="2:12" s="1" customFormat="1" ht="14.4" customHeight="1">
      <c r="B82" s="46"/>
      <c r="C82" s="74" t="s">
        <v>19</v>
      </c>
      <c r="L82" s="46"/>
    </row>
    <row r="83" spans="2:12" s="1" customFormat="1" ht="16.5" customHeight="1">
      <c r="B83" s="46"/>
      <c r="E83" s="175" t="str">
        <f>E7</f>
        <v>Revitalizace ZŠ Zárubova - oprava střešního pláště</v>
      </c>
      <c r="F83" s="74"/>
      <c r="G83" s="74"/>
      <c r="H83" s="74"/>
      <c r="L83" s="46"/>
    </row>
    <row r="84" spans="2:12" s="1" customFormat="1" ht="14.4" customHeight="1">
      <c r="B84" s="46"/>
      <c r="C84" s="74" t="s">
        <v>104</v>
      </c>
      <c r="L84" s="46"/>
    </row>
    <row r="85" spans="2:12" s="1" customFormat="1" ht="17.25" customHeight="1">
      <c r="B85" s="46"/>
      <c r="E85" s="77" t="str">
        <f>E9</f>
        <v>02 - Pavilon 2</v>
      </c>
      <c r="F85" s="1"/>
      <c r="G85" s="1"/>
      <c r="H85" s="1"/>
      <c r="L85" s="46"/>
    </row>
    <row r="86" spans="2:12" s="1" customFormat="1" ht="6.95" customHeight="1">
      <c r="B86" s="46"/>
      <c r="L86" s="46"/>
    </row>
    <row r="87" spans="2:12" s="1" customFormat="1" ht="18" customHeight="1">
      <c r="B87" s="46"/>
      <c r="C87" s="74" t="s">
        <v>23</v>
      </c>
      <c r="F87" s="176" t="str">
        <f>F12</f>
        <v xml:space="preserve"> Zárubova č.p.977,č.o.17,142 00 Praha 4 Kamýk</v>
      </c>
      <c r="I87" s="177" t="s">
        <v>25</v>
      </c>
      <c r="J87" s="79" t="str">
        <f>IF(J12="","",J12)</f>
        <v>6.9.2017</v>
      </c>
      <c r="L87" s="46"/>
    </row>
    <row r="88" spans="2:12" s="1" customFormat="1" ht="6.95" customHeight="1">
      <c r="B88" s="46"/>
      <c r="L88" s="46"/>
    </row>
    <row r="89" spans="2:12" s="1" customFormat="1" ht="13.5">
      <c r="B89" s="46"/>
      <c r="C89" s="74" t="s">
        <v>27</v>
      </c>
      <c r="F89" s="176" t="str">
        <f>E15</f>
        <v xml:space="preserve">MČ Praha 12, Písková 830/25, Praha 4, 143 00 </v>
      </c>
      <c r="I89" s="177" t="s">
        <v>33</v>
      </c>
      <c r="J89" s="176" t="str">
        <f>E21</f>
        <v>Ing.arch. Jan Mudra</v>
      </c>
      <c r="L89" s="46"/>
    </row>
    <row r="90" spans="2:12" s="1" customFormat="1" ht="14.4" customHeight="1">
      <c r="B90" s="46"/>
      <c r="C90" s="74" t="s">
        <v>31</v>
      </c>
      <c r="F90" s="176" t="str">
        <f>IF(E18="","",E18)</f>
        <v/>
      </c>
      <c r="L90" s="46"/>
    </row>
    <row r="91" spans="2:12" s="1" customFormat="1" ht="10.3" customHeight="1">
      <c r="B91" s="46"/>
      <c r="L91" s="46"/>
    </row>
    <row r="92" spans="2:20" s="9" customFormat="1" ht="29.25" customHeight="1">
      <c r="B92" s="178"/>
      <c r="C92" s="179" t="s">
        <v>118</v>
      </c>
      <c r="D92" s="180" t="s">
        <v>57</v>
      </c>
      <c r="E92" s="180" t="s">
        <v>53</v>
      </c>
      <c r="F92" s="180" t="s">
        <v>119</v>
      </c>
      <c r="G92" s="180" t="s">
        <v>120</v>
      </c>
      <c r="H92" s="180" t="s">
        <v>121</v>
      </c>
      <c r="I92" s="181" t="s">
        <v>122</v>
      </c>
      <c r="J92" s="180" t="s">
        <v>108</v>
      </c>
      <c r="K92" s="182" t="s">
        <v>123</v>
      </c>
      <c r="L92" s="178"/>
      <c r="M92" s="92" t="s">
        <v>124</v>
      </c>
      <c r="N92" s="93" t="s">
        <v>42</v>
      </c>
      <c r="O92" s="93" t="s">
        <v>125</v>
      </c>
      <c r="P92" s="93" t="s">
        <v>126</v>
      </c>
      <c r="Q92" s="93" t="s">
        <v>127</v>
      </c>
      <c r="R92" s="93" t="s">
        <v>128</v>
      </c>
      <c r="S92" s="93" t="s">
        <v>129</v>
      </c>
      <c r="T92" s="94" t="s">
        <v>130</v>
      </c>
    </row>
    <row r="93" spans="2:63" s="1" customFormat="1" ht="29.25" customHeight="1">
      <c r="B93" s="46"/>
      <c r="C93" s="96" t="s">
        <v>109</v>
      </c>
      <c r="J93" s="183">
        <f>BK93</f>
        <v>0</v>
      </c>
      <c r="L93" s="46"/>
      <c r="M93" s="95"/>
      <c r="N93" s="82"/>
      <c r="O93" s="82"/>
      <c r="P93" s="184">
        <f>P94+P189+P311</f>
        <v>0</v>
      </c>
      <c r="Q93" s="82"/>
      <c r="R93" s="184">
        <f>R94+R189+R311</f>
        <v>25.48417752</v>
      </c>
      <c r="S93" s="82"/>
      <c r="T93" s="185">
        <f>T94+T189+T311</f>
        <v>200.83751720000004</v>
      </c>
      <c r="AT93" s="24" t="s">
        <v>71</v>
      </c>
      <c r="AU93" s="24" t="s">
        <v>110</v>
      </c>
      <c r="BK93" s="186">
        <f>BK94+BK189+BK311</f>
        <v>0</v>
      </c>
    </row>
    <row r="94" spans="2:63" s="10" customFormat="1" ht="37.4" customHeight="1">
      <c r="B94" s="187"/>
      <c r="D94" s="188" t="s">
        <v>71</v>
      </c>
      <c r="E94" s="189" t="s">
        <v>215</v>
      </c>
      <c r="F94" s="189" t="s">
        <v>587</v>
      </c>
      <c r="I94" s="190"/>
      <c r="J94" s="191">
        <f>BK94</f>
        <v>0</v>
      </c>
      <c r="L94" s="187"/>
      <c r="M94" s="192"/>
      <c r="N94" s="193"/>
      <c r="O94" s="193"/>
      <c r="P94" s="194">
        <f>P95+P108+P166+P170+P187</f>
        <v>0</v>
      </c>
      <c r="Q94" s="193"/>
      <c r="R94" s="194">
        <f>R95+R108+R166+R170+R187</f>
        <v>17.03767649</v>
      </c>
      <c r="S94" s="193"/>
      <c r="T94" s="195">
        <f>T95+T108+T166+T170+T187</f>
        <v>1.0465</v>
      </c>
      <c r="AR94" s="188" t="s">
        <v>80</v>
      </c>
      <c r="AT94" s="196" t="s">
        <v>71</v>
      </c>
      <c r="AU94" s="196" t="s">
        <v>72</v>
      </c>
      <c r="AY94" s="188" t="s">
        <v>133</v>
      </c>
      <c r="BK94" s="197">
        <f>BK95+BK108+BK166+BK170+BK187</f>
        <v>0</v>
      </c>
    </row>
    <row r="95" spans="2:63" s="10" customFormat="1" ht="19.9" customHeight="1">
      <c r="B95" s="187"/>
      <c r="D95" s="188" t="s">
        <v>71</v>
      </c>
      <c r="E95" s="198" t="s">
        <v>145</v>
      </c>
      <c r="F95" s="198" t="s">
        <v>217</v>
      </c>
      <c r="I95" s="190"/>
      <c r="J95" s="199">
        <f>BK95</f>
        <v>0</v>
      </c>
      <c r="L95" s="187"/>
      <c r="M95" s="192"/>
      <c r="N95" s="193"/>
      <c r="O95" s="193"/>
      <c r="P95" s="194">
        <f>SUM(P96:P107)</f>
        <v>0</v>
      </c>
      <c r="Q95" s="193"/>
      <c r="R95" s="194">
        <f>SUM(R96:R107)</f>
        <v>13.780710819999998</v>
      </c>
      <c r="S95" s="193"/>
      <c r="T95" s="195">
        <f>SUM(T96:T107)</f>
        <v>0</v>
      </c>
      <c r="AR95" s="188" t="s">
        <v>80</v>
      </c>
      <c r="AT95" s="196" t="s">
        <v>71</v>
      </c>
      <c r="AU95" s="196" t="s">
        <v>80</v>
      </c>
      <c r="AY95" s="188" t="s">
        <v>133</v>
      </c>
      <c r="BK95" s="197">
        <f>SUM(BK96:BK107)</f>
        <v>0</v>
      </c>
    </row>
    <row r="96" spans="2:65" s="1" customFormat="1" ht="25.5" customHeight="1">
      <c r="B96" s="200"/>
      <c r="C96" s="201" t="s">
        <v>564</v>
      </c>
      <c r="D96" s="201" t="s">
        <v>136</v>
      </c>
      <c r="E96" s="202" t="s">
        <v>219</v>
      </c>
      <c r="F96" s="203" t="s">
        <v>220</v>
      </c>
      <c r="G96" s="204" t="s">
        <v>221</v>
      </c>
      <c r="H96" s="205">
        <v>18.947</v>
      </c>
      <c r="I96" s="206"/>
      <c r="J96" s="207">
        <f>ROUND(I96*H96,2)</f>
        <v>0</v>
      </c>
      <c r="K96" s="203" t="s">
        <v>222</v>
      </c>
      <c r="L96" s="46"/>
      <c r="M96" s="208" t="s">
        <v>5</v>
      </c>
      <c r="N96" s="209" t="s">
        <v>43</v>
      </c>
      <c r="O96" s="47"/>
      <c r="P96" s="210">
        <f>O96*H96</f>
        <v>0</v>
      </c>
      <c r="Q96" s="210">
        <v>0.70068</v>
      </c>
      <c r="R96" s="210">
        <f>Q96*H96</f>
        <v>13.275783959999998</v>
      </c>
      <c r="S96" s="210">
        <v>0</v>
      </c>
      <c r="T96" s="211">
        <f>S96*H96</f>
        <v>0</v>
      </c>
      <c r="AR96" s="24" t="s">
        <v>140</v>
      </c>
      <c r="AT96" s="24" t="s">
        <v>136</v>
      </c>
      <c r="AU96" s="24" t="s">
        <v>82</v>
      </c>
      <c r="AY96" s="24" t="s">
        <v>133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80</v>
      </c>
      <c r="BK96" s="212">
        <f>ROUND(I96*H96,2)</f>
        <v>0</v>
      </c>
      <c r="BL96" s="24" t="s">
        <v>140</v>
      </c>
      <c r="BM96" s="24" t="s">
        <v>588</v>
      </c>
    </row>
    <row r="97" spans="2:51" s="12" customFormat="1" ht="13.5">
      <c r="B97" s="229"/>
      <c r="D97" s="213" t="s">
        <v>163</v>
      </c>
      <c r="E97" s="230" t="s">
        <v>5</v>
      </c>
      <c r="F97" s="231" t="s">
        <v>589</v>
      </c>
      <c r="H97" s="230" t="s">
        <v>5</v>
      </c>
      <c r="I97" s="232"/>
      <c r="L97" s="229"/>
      <c r="M97" s="233"/>
      <c r="N97" s="234"/>
      <c r="O97" s="234"/>
      <c r="P97" s="234"/>
      <c r="Q97" s="234"/>
      <c r="R97" s="234"/>
      <c r="S97" s="234"/>
      <c r="T97" s="235"/>
      <c r="AT97" s="230" t="s">
        <v>163</v>
      </c>
      <c r="AU97" s="230" t="s">
        <v>82</v>
      </c>
      <c r="AV97" s="12" t="s">
        <v>80</v>
      </c>
      <c r="AW97" s="12" t="s">
        <v>35</v>
      </c>
      <c r="AX97" s="12" t="s">
        <v>72</v>
      </c>
      <c r="AY97" s="230" t="s">
        <v>133</v>
      </c>
    </row>
    <row r="98" spans="2:51" s="11" customFormat="1" ht="13.5">
      <c r="B98" s="217"/>
      <c r="D98" s="213" t="s">
        <v>163</v>
      </c>
      <c r="E98" s="218" t="s">
        <v>5</v>
      </c>
      <c r="F98" s="219" t="s">
        <v>590</v>
      </c>
      <c r="H98" s="220">
        <v>16.307</v>
      </c>
      <c r="I98" s="221"/>
      <c r="L98" s="217"/>
      <c r="M98" s="222"/>
      <c r="N98" s="223"/>
      <c r="O98" s="223"/>
      <c r="P98" s="223"/>
      <c r="Q98" s="223"/>
      <c r="R98" s="223"/>
      <c r="S98" s="223"/>
      <c r="T98" s="224"/>
      <c r="AT98" s="218" t="s">
        <v>163</v>
      </c>
      <c r="AU98" s="218" t="s">
        <v>82</v>
      </c>
      <c r="AV98" s="11" t="s">
        <v>82</v>
      </c>
      <c r="AW98" s="11" t="s">
        <v>35</v>
      </c>
      <c r="AX98" s="11" t="s">
        <v>72</v>
      </c>
      <c r="AY98" s="218" t="s">
        <v>133</v>
      </c>
    </row>
    <row r="99" spans="2:51" s="12" customFormat="1" ht="13.5">
      <c r="B99" s="229"/>
      <c r="D99" s="213" t="s">
        <v>163</v>
      </c>
      <c r="E99" s="230" t="s">
        <v>5</v>
      </c>
      <c r="F99" s="231" t="s">
        <v>591</v>
      </c>
      <c r="H99" s="230" t="s">
        <v>5</v>
      </c>
      <c r="I99" s="232"/>
      <c r="L99" s="229"/>
      <c r="M99" s="233"/>
      <c r="N99" s="234"/>
      <c r="O99" s="234"/>
      <c r="P99" s="234"/>
      <c r="Q99" s="234"/>
      <c r="R99" s="234"/>
      <c r="S99" s="234"/>
      <c r="T99" s="235"/>
      <c r="AT99" s="230" t="s">
        <v>163</v>
      </c>
      <c r="AU99" s="230" t="s">
        <v>82</v>
      </c>
      <c r="AV99" s="12" t="s">
        <v>80</v>
      </c>
      <c r="AW99" s="12" t="s">
        <v>35</v>
      </c>
      <c r="AX99" s="12" t="s">
        <v>72</v>
      </c>
      <c r="AY99" s="230" t="s">
        <v>133</v>
      </c>
    </row>
    <row r="100" spans="2:51" s="11" customFormat="1" ht="13.5">
      <c r="B100" s="217"/>
      <c r="D100" s="213" t="s">
        <v>163</v>
      </c>
      <c r="E100" s="218" t="s">
        <v>5</v>
      </c>
      <c r="F100" s="219" t="s">
        <v>592</v>
      </c>
      <c r="H100" s="220">
        <v>2.64</v>
      </c>
      <c r="I100" s="221"/>
      <c r="L100" s="217"/>
      <c r="M100" s="222"/>
      <c r="N100" s="223"/>
      <c r="O100" s="223"/>
      <c r="P100" s="223"/>
      <c r="Q100" s="223"/>
      <c r="R100" s="223"/>
      <c r="S100" s="223"/>
      <c r="T100" s="224"/>
      <c r="AT100" s="218" t="s">
        <v>163</v>
      </c>
      <c r="AU100" s="218" t="s">
        <v>82</v>
      </c>
      <c r="AV100" s="11" t="s">
        <v>82</v>
      </c>
      <c r="AW100" s="11" t="s">
        <v>35</v>
      </c>
      <c r="AX100" s="11" t="s">
        <v>72</v>
      </c>
      <c r="AY100" s="218" t="s">
        <v>133</v>
      </c>
    </row>
    <row r="101" spans="2:51" s="13" customFormat="1" ht="13.5">
      <c r="B101" s="236"/>
      <c r="D101" s="213" t="s">
        <v>163</v>
      </c>
      <c r="E101" s="237" t="s">
        <v>5</v>
      </c>
      <c r="F101" s="238" t="s">
        <v>226</v>
      </c>
      <c r="H101" s="239">
        <v>18.947</v>
      </c>
      <c r="I101" s="240"/>
      <c r="L101" s="236"/>
      <c r="M101" s="241"/>
      <c r="N101" s="242"/>
      <c r="O101" s="242"/>
      <c r="P101" s="242"/>
      <c r="Q101" s="242"/>
      <c r="R101" s="242"/>
      <c r="S101" s="242"/>
      <c r="T101" s="243"/>
      <c r="AT101" s="237" t="s">
        <v>163</v>
      </c>
      <c r="AU101" s="237" t="s">
        <v>82</v>
      </c>
      <c r="AV101" s="13" t="s">
        <v>140</v>
      </c>
      <c r="AW101" s="13" t="s">
        <v>35</v>
      </c>
      <c r="AX101" s="13" t="s">
        <v>80</v>
      </c>
      <c r="AY101" s="237" t="s">
        <v>133</v>
      </c>
    </row>
    <row r="102" spans="2:65" s="1" customFormat="1" ht="25.5" customHeight="1">
      <c r="B102" s="200"/>
      <c r="C102" s="201" t="s">
        <v>521</v>
      </c>
      <c r="D102" s="201" t="s">
        <v>136</v>
      </c>
      <c r="E102" s="202" t="s">
        <v>227</v>
      </c>
      <c r="F102" s="203" t="s">
        <v>228</v>
      </c>
      <c r="G102" s="204" t="s">
        <v>229</v>
      </c>
      <c r="H102" s="205">
        <v>6.953</v>
      </c>
      <c r="I102" s="206"/>
      <c r="J102" s="207">
        <f>ROUND(I102*H102,2)</f>
        <v>0</v>
      </c>
      <c r="K102" s="203" t="s">
        <v>5</v>
      </c>
      <c r="L102" s="46"/>
      <c r="M102" s="208" t="s">
        <v>5</v>
      </c>
      <c r="N102" s="209" t="s">
        <v>43</v>
      </c>
      <c r="O102" s="47"/>
      <c r="P102" s="210">
        <f>O102*H102</f>
        <v>0</v>
      </c>
      <c r="Q102" s="210">
        <v>0.07262</v>
      </c>
      <c r="R102" s="210">
        <f>Q102*H102</f>
        <v>0.5049268600000001</v>
      </c>
      <c r="S102" s="210">
        <v>0</v>
      </c>
      <c r="T102" s="211">
        <f>S102*H102</f>
        <v>0</v>
      </c>
      <c r="AR102" s="24" t="s">
        <v>140</v>
      </c>
      <c r="AT102" s="24" t="s">
        <v>136</v>
      </c>
      <c r="AU102" s="24" t="s">
        <v>82</v>
      </c>
      <c r="AY102" s="24" t="s">
        <v>133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80</v>
      </c>
      <c r="BK102" s="212">
        <f>ROUND(I102*H102,2)</f>
        <v>0</v>
      </c>
      <c r="BL102" s="24" t="s">
        <v>140</v>
      </c>
      <c r="BM102" s="24" t="s">
        <v>593</v>
      </c>
    </row>
    <row r="103" spans="2:51" s="12" customFormat="1" ht="13.5">
      <c r="B103" s="229"/>
      <c r="D103" s="213" t="s">
        <v>163</v>
      </c>
      <c r="E103" s="230" t="s">
        <v>5</v>
      </c>
      <c r="F103" s="231" t="s">
        <v>284</v>
      </c>
      <c r="H103" s="230" t="s">
        <v>5</v>
      </c>
      <c r="I103" s="232"/>
      <c r="L103" s="229"/>
      <c r="M103" s="233"/>
      <c r="N103" s="234"/>
      <c r="O103" s="234"/>
      <c r="P103" s="234"/>
      <c r="Q103" s="234"/>
      <c r="R103" s="234"/>
      <c r="S103" s="234"/>
      <c r="T103" s="235"/>
      <c r="AT103" s="230" t="s">
        <v>163</v>
      </c>
      <c r="AU103" s="230" t="s">
        <v>82</v>
      </c>
      <c r="AV103" s="12" t="s">
        <v>80</v>
      </c>
      <c r="AW103" s="12" t="s">
        <v>35</v>
      </c>
      <c r="AX103" s="12" t="s">
        <v>72</v>
      </c>
      <c r="AY103" s="230" t="s">
        <v>133</v>
      </c>
    </row>
    <row r="104" spans="2:51" s="11" customFormat="1" ht="13.5">
      <c r="B104" s="217"/>
      <c r="D104" s="213" t="s">
        <v>163</v>
      </c>
      <c r="E104" s="218" t="s">
        <v>5</v>
      </c>
      <c r="F104" s="219" t="s">
        <v>594</v>
      </c>
      <c r="H104" s="220">
        <v>6.279</v>
      </c>
      <c r="I104" s="221"/>
      <c r="L104" s="217"/>
      <c r="M104" s="222"/>
      <c r="N104" s="223"/>
      <c r="O104" s="223"/>
      <c r="P104" s="223"/>
      <c r="Q104" s="223"/>
      <c r="R104" s="223"/>
      <c r="S104" s="223"/>
      <c r="T104" s="224"/>
      <c r="AT104" s="218" t="s">
        <v>163</v>
      </c>
      <c r="AU104" s="218" t="s">
        <v>82</v>
      </c>
      <c r="AV104" s="11" t="s">
        <v>82</v>
      </c>
      <c r="AW104" s="11" t="s">
        <v>35</v>
      </c>
      <c r="AX104" s="11" t="s">
        <v>72</v>
      </c>
      <c r="AY104" s="218" t="s">
        <v>133</v>
      </c>
    </row>
    <row r="105" spans="2:51" s="12" customFormat="1" ht="13.5">
      <c r="B105" s="229"/>
      <c r="D105" s="213" t="s">
        <v>163</v>
      </c>
      <c r="E105" s="230" t="s">
        <v>5</v>
      </c>
      <c r="F105" s="231" t="s">
        <v>595</v>
      </c>
      <c r="H105" s="230" t="s">
        <v>5</v>
      </c>
      <c r="I105" s="232"/>
      <c r="L105" s="229"/>
      <c r="M105" s="233"/>
      <c r="N105" s="234"/>
      <c r="O105" s="234"/>
      <c r="P105" s="234"/>
      <c r="Q105" s="234"/>
      <c r="R105" s="234"/>
      <c r="S105" s="234"/>
      <c r="T105" s="235"/>
      <c r="AT105" s="230" t="s">
        <v>163</v>
      </c>
      <c r="AU105" s="230" t="s">
        <v>82</v>
      </c>
      <c r="AV105" s="12" t="s">
        <v>80</v>
      </c>
      <c r="AW105" s="12" t="s">
        <v>35</v>
      </c>
      <c r="AX105" s="12" t="s">
        <v>72</v>
      </c>
      <c r="AY105" s="230" t="s">
        <v>133</v>
      </c>
    </row>
    <row r="106" spans="2:51" s="11" customFormat="1" ht="13.5">
      <c r="B106" s="217"/>
      <c r="D106" s="213" t="s">
        <v>163</v>
      </c>
      <c r="E106" s="218" t="s">
        <v>5</v>
      </c>
      <c r="F106" s="219" t="s">
        <v>596</v>
      </c>
      <c r="H106" s="220">
        <v>0.674</v>
      </c>
      <c r="I106" s="221"/>
      <c r="L106" s="217"/>
      <c r="M106" s="222"/>
      <c r="N106" s="223"/>
      <c r="O106" s="223"/>
      <c r="P106" s="223"/>
      <c r="Q106" s="223"/>
      <c r="R106" s="223"/>
      <c r="S106" s="223"/>
      <c r="T106" s="224"/>
      <c r="AT106" s="218" t="s">
        <v>163</v>
      </c>
      <c r="AU106" s="218" t="s">
        <v>82</v>
      </c>
      <c r="AV106" s="11" t="s">
        <v>82</v>
      </c>
      <c r="AW106" s="11" t="s">
        <v>35</v>
      </c>
      <c r="AX106" s="11" t="s">
        <v>72</v>
      </c>
      <c r="AY106" s="218" t="s">
        <v>133</v>
      </c>
    </row>
    <row r="107" spans="2:51" s="13" customFormat="1" ht="13.5">
      <c r="B107" s="236"/>
      <c r="D107" s="213" t="s">
        <v>163</v>
      </c>
      <c r="E107" s="237" t="s">
        <v>5</v>
      </c>
      <c r="F107" s="238" t="s">
        <v>226</v>
      </c>
      <c r="H107" s="239">
        <v>6.953</v>
      </c>
      <c r="I107" s="240"/>
      <c r="L107" s="236"/>
      <c r="M107" s="241"/>
      <c r="N107" s="242"/>
      <c r="O107" s="242"/>
      <c r="P107" s="242"/>
      <c r="Q107" s="242"/>
      <c r="R107" s="242"/>
      <c r="S107" s="242"/>
      <c r="T107" s="243"/>
      <c r="AT107" s="237" t="s">
        <v>163</v>
      </c>
      <c r="AU107" s="237" t="s">
        <v>82</v>
      </c>
      <c r="AV107" s="13" t="s">
        <v>140</v>
      </c>
      <c r="AW107" s="13" t="s">
        <v>35</v>
      </c>
      <c r="AX107" s="13" t="s">
        <v>80</v>
      </c>
      <c r="AY107" s="237" t="s">
        <v>133</v>
      </c>
    </row>
    <row r="108" spans="2:63" s="10" customFormat="1" ht="29.85" customHeight="1">
      <c r="B108" s="187"/>
      <c r="D108" s="188" t="s">
        <v>71</v>
      </c>
      <c r="E108" s="198" t="s">
        <v>171</v>
      </c>
      <c r="F108" s="198" t="s">
        <v>235</v>
      </c>
      <c r="I108" s="190"/>
      <c r="J108" s="199">
        <f>BK108</f>
        <v>0</v>
      </c>
      <c r="L108" s="187"/>
      <c r="M108" s="192"/>
      <c r="N108" s="193"/>
      <c r="O108" s="193"/>
      <c r="P108" s="194">
        <f>SUM(P109:P165)</f>
        <v>0</v>
      </c>
      <c r="Q108" s="193"/>
      <c r="R108" s="194">
        <f>SUM(R109:R165)</f>
        <v>3.2569656700000005</v>
      </c>
      <c r="S108" s="193"/>
      <c r="T108" s="195">
        <f>SUM(T109:T165)</f>
        <v>0</v>
      </c>
      <c r="AR108" s="188" t="s">
        <v>80</v>
      </c>
      <c r="AT108" s="196" t="s">
        <v>71</v>
      </c>
      <c r="AU108" s="196" t="s">
        <v>80</v>
      </c>
      <c r="AY108" s="188" t="s">
        <v>133</v>
      </c>
      <c r="BK108" s="197">
        <f>SUM(BK109:BK165)</f>
        <v>0</v>
      </c>
    </row>
    <row r="109" spans="2:65" s="1" customFormat="1" ht="16.5" customHeight="1">
      <c r="B109" s="200"/>
      <c r="C109" s="201" t="s">
        <v>597</v>
      </c>
      <c r="D109" s="201" t="s">
        <v>136</v>
      </c>
      <c r="E109" s="202" t="s">
        <v>237</v>
      </c>
      <c r="F109" s="203" t="s">
        <v>238</v>
      </c>
      <c r="G109" s="204" t="s">
        <v>229</v>
      </c>
      <c r="H109" s="205">
        <v>6.279</v>
      </c>
      <c r="I109" s="206"/>
      <c r="J109" s="207">
        <f>ROUND(I109*H109,2)</f>
        <v>0</v>
      </c>
      <c r="K109" s="203" t="s">
        <v>5</v>
      </c>
      <c r="L109" s="46"/>
      <c r="M109" s="208" t="s">
        <v>5</v>
      </c>
      <c r="N109" s="209" t="s">
        <v>43</v>
      </c>
      <c r="O109" s="47"/>
      <c r="P109" s="210">
        <f>O109*H109</f>
        <v>0</v>
      </c>
      <c r="Q109" s="210">
        <v>0.00735</v>
      </c>
      <c r="R109" s="210">
        <f>Q109*H109</f>
        <v>0.046150649999999994</v>
      </c>
      <c r="S109" s="210">
        <v>0</v>
      </c>
      <c r="T109" s="211">
        <f>S109*H109</f>
        <v>0</v>
      </c>
      <c r="AR109" s="24" t="s">
        <v>140</v>
      </c>
      <c r="AT109" s="24" t="s">
        <v>136</v>
      </c>
      <c r="AU109" s="24" t="s">
        <v>82</v>
      </c>
      <c r="AY109" s="24" t="s">
        <v>133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80</v>
      </c>
      <c r="BK109" s="212">
        <f>ROUND(I109*H109,2)</f>
        <v>0</v>
      </c>
      <c r="BL109" s="24" t="s">
        <v>140</v>
      </c>
      <c r="BM109" s="24" t="s">
        <v>598</v>
      </c>
    </row>
    <row r="110" spans="2:51" s="12" customFormat="1" ht="13.5">
      <c r="B110" s="229"/>
      <c r="D110" s="213" t="s">
        <v>163</v>
      </c>
      <c r="E110" s="230" t="s">
        <v>5</v>
      </c>
      <c r="F110" s="231" t="s">
        <v>284</v>
      </c>
      <c r="H110" s="230" t="s">
        <v>5</v>
      </c>
      <c r="I110" s="232"/>
      <c r="L110" s="229"/>
      <c r="M110" s="233"/>
      <c r="N110" s="234"/>
      <c r="O110" s="234"/>
      <c r="P110" s="234"/>
      <c r="Q110" s="234"/>
      <c r="R110" s="234"/>
      <c r="S110" s="234"/>
      <c r="T110" s="235"/>
      <c r="AT110" s="230" t="s">
        <v>163</v>
      </c>
      <c r="AU110" s="230" t="s">
        <v>82</v>
      </c>
      <c r="AV110" s="12" t="s">
        <v>80</v>
      </c>
      <c r="AW110" s="12" t="s">
        <v>35</v>
      </c>
      <c r="AX110" s="12" t="s">
        <v>72</v>
      </c>
      <c r="AY110" s="230" t="s">
        <v>133</v>
      </c>
    </row>
    <row r="111" spans="2:51" s="11" customFormat="1" ht="13.5">
      <c r="B111" s="217"/>
      <c r="D111" s="213" t="s">
        <v>163</v>
      </c>
      <c r="E111" s="218" t="s">
        <v>5</v>
      </c>
      <c r="F111" s="219" t="s">
        <v>594</v>
      </c>
      <c r="H111" s="220">
        <v>6.279</v>
      </c>
      <c r="I111" s="221"/>
      <c r="L111" s="217"/>
      <c r="M111" s="222"/>
      <c r="N111" s="223"/>
      <c r="O111" s="223"/>
      <c r="P111" s="223"/>
      <c r="Q111" s="223"/>
      <c r="R111" s="223"/>
      <c r="S111" s="223"/>
      <c r="T111" s="224"/>
      <c r="AT111" s="218" t="s">
        <v>163</v>
      </c>
      <c r="AU111" s="218" t="s">
        <v>82</v>
      </c>
      <c r="AV111" s="11" t="s">
        <v>82</v>
      </c>
      <c r="AW111" s="11" t="s">
        <v>35</v>
      </c>
      <c r="AX111" s="11" t="s">
        <v>72</v>
      </c>
      <c r="AY111" s="218" t="s">
        <v>133</v>
      </c>
    </row>
    <row r="112" spans="2:51" s="13" customFormat="1" ht="13.5">
      <c r="B112" s="236"/>
      <c r="D112" s="213" t="s">
        <v>163</v>
      </c>
      <c r="E112" s="237" t="s">
        <v>5</v>
      </c>
      <c r="F112" s="238" t="s">
        <v>226</v>
      </c>
      <c r="H112" s="239">
        <v>6.279</v>
      </c>
      <c r="I112" s="240"/>
      <c r="L112" s="236"/>
      <c r="M112" s="241"/>
      <c r="N112" s="242"/>
      <c r="O112" s="242"/>
      <c r="P112" s="242"/>
      <c r="Q112" s="242"/>
      <c r="R112" s="242"/>
      <c r="S112" s="242"/>
      <c r="T112" s="243"/>
      <c r="AT112" s="237" t="s">
        <v>163</v>
      </c>
      <c r="AU112" s="237" t="s">
        <v>82</v>
      </c>
      <c r="AV112" s="13" t="s">
        <v>140</v>
      </c>
      <c r="AW112" s="13" t="s">
        <v>35</v>
      </c>
      <c r="AX112" s="13" t="s">
        <v>80</v>
      </c>
      <c r="AY112" s="237" t="s">
        <v>133</v>
      </c>
    </row>
    <row r="113" spans="2:65" s="1" customFormat="1" ht="25.5" customHeight="1">
      <c r="B113" s="200"/>
      <c r="C113" s="201" t="s">
        <v>599</v>
      </c>
      <c r="D113" s="201" t="s">
        <v>136</v>
      </c>
      <c r="E113" s="202" t="s">
        <v>242</v>
      </c>
      <c r="F113" s="203" t="s">
        <v>243</v>
      </c>
      <c r="G113" s="204" t="s">
        <v>229</v>
      </c>
      <c r="H113" s="205">
        <v>6.279</v>
      </c>
      <c r="I113" s="206"/>
      <c r="J113" s="207">
        <f>ROUND(I113*H113,2)</f>
        <v>0</v>
      </c>
      <c r="K113" s="203" t="s">
        <v>5</v>
      </c>
      <c r="L113" s="46"/>
      <c r="M113" s="208" t="s">
        <v>5</v>
      </c>
      <c r="N113" s="209" t="s">
        <v>43</v>
      </c>
      <c r="O113" s="47"/>
      <c r="P113" s="210">
        <f>O113*H113</f>
        <v>0</v>
      </c>
      <c r="Q113" s="210">
        <v>0.00489</v>
      </c>
      <c r="R113" s="210">
        <f>Q113*H113</f>
        <v>0.030704310000000002</v>
      </c>
      <c r="S113" s="210">
        <v>0</v>
      </c>
      <c r="T113" s="211">
        <f>S113*H113</f>
        <v>0</v>
      </c>
      <c r="AR113" s="24" t="s">
        <v>140</v>
      </c>
      <c r="AT113" s="24" t="s">
        <v>136</v>
      </c>
      <c r="AU113" s="24" t="s">
        <v>82</v>
      </c>
      <c r="AY113" s="24" t="s">
        <v>133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80</v>
      </c>
      <c r="BK113" s="212">
        <f>ROUND(I113*H113,2)</f>
        <v>0</v>
      </c>
      <c r="BL113" s="24" t="s">
        <v>140</v>
      </c>
      <c r="BM113" s="24" t="s">
        <v>600</v>
      </c>
    </row>
    <row r="114" spans="2:51" s="12" customFormat="1" ht="13.5">
      <c r="B114" s="229"/>
      <c r="D114" s="213" t="s">
        <v>163</v>
      </c>
      <c r="E114" s="230" t="s">
        <v>5</v>
      </c>
      <c r="F114" s="231" t="s">
        <v>284</v>
      </c>
      <c r="H114" s="230" t="s">
        <v>5</v>
      </c>
      <c r="I114" s="232"/>
      <c r="L114" s="229"/>
      <c r="M114" s="233"/>
      <c r="N114" s="234"/>
      <c r="O114" s="234"/>
      <c r="P114" s="234"/>
      <c r="Q114" s="234"/>
      <c r="R114" s="234"/>
      <c r="S114" s="234"/>
      <c r="T114" s="235"/>
      <c r="AT114" s="230" t="s">
        <v>163</v>
      </c>
      <c r="AU114" s="230" t="s">
        <v>82</v>
      </c>
      <c r="AV114" s="12" t="s">
        <v>80</v>
      </c>
      <c r="AW114" s="12" t="s">
        <v>35</v>
      </c>
      <c r="AX114" s="12" t="s">
        <v>72</v>
      </c>
      <c r="AY114" s="230" t="s">
        <v>133</v>
      </c>
    </row>
    <row r="115" spans="2:51" s="11" customFormat="1" ht="13.5">
      <c r="B115" s="217"/>
      <c r="D115" s="213" t="s">
        <v>163</v>
      </c>
      <c r="E115" s="218" t="s">
        <v>5</v>
      </c>
      <c r="F115" s="219" t="s">
        <v>594</v>
      </c>
      <c r="H115" s="220">
        <v>6.279</v>
      </c>
      <c r="I115" s="221"/>
      <c r="L115" s="217"/>
      <c r="M115" s="222"/>
      <c r="N115" s="223"/>
      <c r="O115" s="223"/>
      <c r="P115" s="223"/>
      <c r="Q115" s="223"/>
      <c r="R115" s="223"/>
      <c r="S115" s="223"/>
      <c r="T115" s="224"/>
      <c r="AT115" s="218" t="s">
        <v>163</v>
      </c>
      <c r="AU115" s="218" t="s">
        <v>82</v>
      </c>
      <c r="AV115" s="11" t="s">
        <v>82</v>
      </c>
      <c r="AW115" s="11" t="s">
        <v>35</v>
      </c>
      <c r="AX115" s="11" t="s">
        <v>72</v>
      </c>
      <c r="AY115" s="218" t="s">
        <v>133</v>
      </c>
    </row>
    <row r="116" spans="2:51" s="13" customFormat="1" ht="13.5">
      <c r="B116" s="236"/>
      <c r="D116" s="213" t="s">
        <v>163</v>
      </c>
      <c r="E116" s="237" t="s">
        <v>5</v>
      </c>
      <c r="F116" s="238" t="s">
        <v>226</v>
      </c>
      <c r="H116" s="239">
        <v>6.279</v>
      </c>
      <c r="I116" s="240"/>
      <c r="L116" s="236"/>
      <c r="M116" s="241"/>
      <c r="N116" s="242"/>
      <c r="O116" s="242"/>
      <c r="P116" s="242"/>
      <c r="Q116" s="242"/>
      <c r="R116" s="242"/>
      <c r="S116" s="242"/>
      <c r="T116" s="243"/>
      <c r="AT116" s="237" t="s">
        <v>163</v>
      </c>
      <c r="AU116" s="237" t="s">
        <v>82</v>
      </c>
      <c r="AV116" s="13" t="s">
        <v>140</v>
      </c>
      <c r="AW116" s="13" t="s">
        <v>35</v>
      </c>
      <c r="AX116" s="13" t="s">
        <v>80</v>
      </c>
      <c r="AY116" s="237" t="s">
        <v>133</v>
      </c>
    </row>
    <row r="117" spans="2:65" s="1" customFormat="1" ht="25.5" customHeight="1">
      <c r="B117" s="200"/>
      <c r="C117" s="201" t="s">
        <v>601</v>
      </c>
      <c r="D117" s="201" t="s">
        <v>136</v>
      </c>
      <c r="E117" s="202" t="s">
        <v>246</v>
      </c>
      <c r="F117" s="203" t="s">
        <v>247</v>
      </c>
      <c r="G117" s="204" t="s">
        <v>229</v>
      </c>
      <c r="H117" s="205">
        <v>6.279</v>
      </c>
      <c r="I117" s="206"/>
      <c r="J117" s="207">
        <f>ROUND(I117*H117,2)</f>
        <v>0</v>
      </c>
      <c r="K117" s="203" t="s">
        <v>5</v>
      </c>
      <c r="L117" s="46"/>
      <c r="M117" s="208" t="s">
        <v>5</v>
      </c>
      <c r="N117" s="209" t="s">
        <v>43</v>
      </c>
      <c r="O117" s="47"/>
      <c r="P117" s="210">
        <f>O117*H117</f>
        <v>0</v>
      </c>
      <c r="Q117" s="210">
        <v>0.01313</v>
      </c>
      <c r="R117" s="210">
        <f>Q117*H117</f>
        <v>0.08244327</v>
      </c>
      <c r="S117" s="210">
        <v>0</v>
      </c>
      <c r="T117" s="211">
        <f>S117*H117</f>
        <v>0</v>
      </c>
      <c r="AR117" s="24" t="s">
        <v>140</v>
      </c>
      <c r="AT117" s="24" t="s">
        <v>136</v>
      </c>
      <c r="AU117" s="24" t="s">
        <v>82</v>
      </c>
      <c r="AY117" s="24" t="s">
        <v>133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80</v>
      </c>
      <c r="BK117" s="212">
        <f>ROUND(I117*H117,2)</f>
        <v>0</v>
      </c>
      <c r="BL117" s="24" t="s">
        <v>140</v>
      </c>
      <c r="BM117" s="24" t="s">
        <v>602</v>
      </c>
    </row>
    <row r="118" spans="2:51" s="12" customFormat="1" ht="13.5">
      <c r="B118" s="229"/>
      <c r="D118" s="213" t="s">
        <v>163</v>
      </c>
      <c r="E118" s="230" t="s">
        <v>5</v>
      </c>
      <c r="F118" s="231" t="s">
        <v>284</v>
      </c>
      <c r="H118" s="230" t="s">
        <v>5</v>
      </c>
      <c r="I118" s="232"/>
      <c r="L118" s="229"/>
      <c r="M118" s="233"/>
      <c r="N118" s="234"/>
      <c r="O118" s="234"/>
      <c r="P118" s="234"/>
      <c r="Q118" s="234"/>
      <c r="R118" s="234"/>
      <c r="S118" s="234"/>
      <c r="T118" s="235"/>
      <c r="AT118" s="230" t="s">
        <v>163</v>
      </c>
      <c r="AU118" s="230" t="s">
        <v>82</v>
      </c>
      <c r="AV118" s="12" t="s">
        <v>80</v>
      </c>
      <c r="AW118" s="12" t="s">
        <v>35</v>
      </c>
      <c r="AX118" s="12" t="s">
        <v>72</v>
      </c>
      <c r="AY118" s="230" t="s">
        <v>133</v>
      </c>
    </row>
    <row r="119" spans="2:51" s="11" customFormat="1" ht="13.5">
      <c r="B119" s="217"/>
      <c r="D119" s="213" t="s">
        <v>163</v>
      </c>
      <c r="E119" s="218" t="s">
        <v>5</v>
      </c>
      <c r="F119" s="219" t="s">
        <v>594</v>
      </c>
      <c r="H119" s="220">
        <v>6.279</v>
      </c>
      <c r="I119" s="221"/>
      <c r="L119" s="217"/>
      <c r="M119" s="222"/>
      <c r="N119" s="223"/>
      <c r="O119" s="223"/>
      <c r="P119" s="223"/>
      <c r="Q119" s="223"/>
      <c r="R119" s="223"/>
      <c r="S119" s="223"/>
      <c r="T119" s="224"/>
      <c r="AT119" s="218" t="s">
        <v>163</v>
      </c>
      <c r="AU119" s="218" t="s">
        <v>82</v>
      </c>
      <c r="AV119" s="11" t="s">
        <v>82</v>
      </c>
      <c r="AW119" s="11" t="s">
        <v>35</v>
      </c>
      <c r="AX119" s="11" t="s">
        <v>72</v>
      </c>
      <c r="AY119" s="218" t="s">
        <v>133</v>
      </c>
    </row>
    <row r="120" spans="2:51" s="13" customFormat="1" ht="13.5">
      <c r="B120" s="236"/>
      <c r="D120" s="213" t="s">
        <v>163</v>
      </c>
      <c r="E120" s="237" t="s">
        <v>5</v>
      </c>
      <c r="F120" s="238" t="s">
        <v>226</v>
      </c>
      <c r="H120" s="239">
        <v>6.279</v>
      </c>
      <c r="I120" s="240"/>
      <c r="L120" s="236"/>
      <c r="M120" s="241"/>
      <c r="N120" s="242"/>
      <c r="O120" s="242"/>
      <c r="P120" s="242"/>
      <c r="Q120" s="242"/>
      <c r="R120" s="242"/>
      <c r="S120" s="242"/>
      <c r="T120" s="243"/>
      <c r="AT120" s="237" t="s">
        <v>163</v>
      </c>
      <c r="AU120" s="237" t="s">
        <v>82</v>
      </c>
      <c r="AV120" s="13" t="s">
        <v>140</v>
      </c>
      <c r="AW120" s="13" t="s">
        <v>35</v>
      </c>
      <c r="AX120" s="13" t="s">
        <v>80</v>
      </c>
      <c r="AY120" s="237" t="s">
        <v>133</v>
      </c>
    </row>
    <row r="121" spans="2:65" s="1" customFormat="1" ht="25.5" customHeight="1">
      <c r="B121" s="200"/>
      <c r="C121" s="201" t="s">
        <v>603</v>
      </c>
      <c r="D121" s="201" t="s">
        <v>136</v>
      </c>
      <c r="E121" s="202" t="s">
        <v>249</v>
      </c>
      <c r="F121" s="203" t="s">
        <v>250</v>
      </c>
      <c r="G121" s="204" t="s">
        <v>229</v>
      </c>
      <c r="H121" s="205">
        <v>127.946</v>
      </c>
      <c r="I121" s="206"/>
      <c r="J121" s="207">
        <f>ROUND(I121*H121,2)</f>
        <v>0</v>
      </c>
      <c r="K121" s="203" t="s">
        <v>5</v>
      </c>
      <c r="L121" s="46"/>
      <c r="M121" s="208" t="s">
        <v>5</v>
      </c>
      <c r="N121" s="209" t="s">
        <v>43</v>
      </c>
      <c r="O121" s="47"/>
      <c r="P121" s="210">
        <f>O121*H121</f>
        <v>0</v>
      </c>
      <c r="Q121" s="210">
        <v>0.00828</v>
      </c>
      <c r="R121" s="210">
        <f>Q121*H121</f>
        <v>1.0593928799999999</v>
      </c>
      <c r="S121" s="210">
        <v>0</v>
      </c>
      <c r="T121" s="211">
        <f>S121*H121</f>
        <v>0</v>
      </c>
      <c r="AR121" s="24" t="s">
        <v>140</v>
      </c>
      <c r="AT121" s="24" t="s">
        <v>136</v>
      </c>
      <c r="AU121" s="24" t="s">
        <v>82</v>
      </c>
      <c r="AY121" s="24" t="s">
        <v>133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4" t="s">
        <v>80</v>
      </c>
      <c r="BK121" s="212">
        <f>ROUND(I121*H121,2)</f>
        <v>0</v>
      </c>
      <c r="BL121" s="24" t="s">
        <v>140</v>
      </c>
      <c r="BM121" s="24" t="s">
        <v>604</v>
      </c>
    </row>
    <row r="122" spans="2:51" s="12" customFormat="1" ht="13.5">
      <c r="B122" s="229"/>
      <c r="D122" s="213" t="s">
        <v>163</v>
      </c>
      <c r="E122" s="230" t="s">
        <v>5</v>
      </c>
      <c r="F122" s="231" t="s">
        <v>605</v>
      </c>
      <c r="H122" s="230" t="s">
        <v>5</v>
      </c>
      <c r="I122" s="232"/>
      <c r="L122" s="229"/>
      <c r="M122" s="233"/>
      <c r="N122" s="234"/>
      <c r="O122" s="234"/>
      <c r="P122" s="234"/>
      <c r="Q122" s="234"/>
      <c r="R122" s="234"/>
      <c r="S122" s="234"/>
      <c r="T122" s="235"/>
      <c r="AT122" s="230" t="s">
        <v>163</v>
      </c>
      <c r="AU122" s="230" t="s">
        <v>82</v>
      </c>
      <c r="AV122" s="12" t="s">
        <v>80</v>
      </c>
      <c r="AW122" s="12" t="s">
        <v>35</v>
      </c>
      <c r="AX122" s="12" t="s">
        <v>72</v>
      </c>
      <c r="AY122" s="230" t="s">
        <v>133</v>
      </c>
    </row>
    <row r="123" spans="2:51" s="11" customFormat="1" ht="13.5">
      <c r="B123" s="217"/>
      <c r="D123" s="213" t="s">
        <v>163</v>
      </c>
      <c r="E123" s="218" t="s">
        <v>5</v>
      </c>
      <c r="F123" s="219" t="s">
        <v>606</v>
      </c>
      <c r="H123" s="220">
        <v>127.946</v>
      </c>
      <c r="I123" s="221"/>
      <c r="L123" s="217"/>
      <c r="M123" s="222"/>
      <c r="N123" s="223"/>
      <c r="O123" s="223"/>
      <c r="P123" s="223"/>
      <c r="Q123" s="223"/>
      <c r="R123" s="223"/>
      <c r="S123" s="223"/>
      <c r="T123" s="224"/>
      <c r="AT123" s="218" t="s">
        <v>163</v>
      </c>
      <c r="AU123" s="218" t="s">
        <v>82</v>
      </c>
      <c r="AV123" s="11" t="s">
        <v>82</v>
      </c>
      <c r="AW123" s="11" t="s">
        <v>35</v>
      </c>
      <c r="AX123" s="11" t="s">
        <v>72</v>
      </c>
      <c r="AY123" s="218" t="s">
        <v>133</v>
      </c>
    </row>
    <row r="124" spans="2:51" s="13" customFormat="1" ht="13.5">
      <c r="B124" s="236"/>
      <c r="D124" s="213" t="s">
        <v>163</v>
      </c>
      <c r="E124" s="237" t="s">
        <v>5</v>
      </c>
      <c r="F124" s="238" t="s">
        <v>226</v>
      </c>
      <c r="H124" s="239">
        <v>127.946</v>
      </c>
      <c r="I124" s="240"/>
      <c r="L124" s="236"/>
      <c r="M124" s="241"/>
      <c r="N124" s="242"/>
      <c r="O124" s="242"/>
      <c r="P124" s="242"/>
      <c r="Q124" s="242"/>
      <c r="R124" s="242"/>
      <c r="S124" s="242"/>
      <c r="T124" s="243"/>
      <c r="AT124" s="237" t="s">
        <v>163</v>
      </c>
      <c r="AU124" s="237" t="s">
        <v>82</v>
      </c>
      <c r="AV124" s="13" t="s">
        <v>140</v>
      </c>
      <c r="AW124" s="13" t="s">
        <v>35</v>
      </c>
      <c r="AX124" s="13" t="s">
        <v>80</v>
      </c>
      <c r="AY124" s="237" t="s">
        <v>133</v>
      </c>
    </row>
    <row r="125" spans="2:65" s="1" customFormat="1" ht="16.5" customHeight="1">
      <c r="B125" s="200"/>
      <c r="C125" s="244" t="s">
        <v>607</v>
      </c>
      <c r="D125" s="244" t="s">
        <v>254</v>
      </c>
      <c r="E125" s="245" t="s">
        <v>255</v>
      </c>
      <c r="F125" s="246" t="s">
        <v>256</v>
      </c>
      <c r="G125" s="247" t="s">
        <v>229</v>
      </c>
      <c r="H125" s="248">
        <v>130.505</v>
      </c>
      <c r="I125" s="249"/>
      <c r="J125" s="250">
        <f>ROUND(I125*H125,2)</f>
        <v>0</v>
      </c>
      <c r="K125" s="246" t="s">
        <v>5</v>
      </c>
      <c r="L125" s="251"/>
      <c r="M125" s="252" t="s">
        <v>5</v>
      </c>
      <c r="N125" s="253" t="s">
        <v>43</v>
      </c>
      <c r="O125" s="47"/>
      <c r="P125" s="210">
        <f>O125*H125</f>
        <v>0</v>
      </c>
      <c r="Q125" s="210">
        <v>0.00136</v>
      </c>
      <c r="R125" s="210">
        <f>Q125*H125</f>
        <v>0.1774868</v>
      </c>
      <c r="S125" s="210">
        <v>0</v>
      </c>
      <c r="T125" s="211">
        <f>S125*H125</f>
        <v>0</v>
      </c>
      <c r="AR125" s="24" t="s">
        <v>184</v>
      </c>
      <c r="AT125" s="24" t="s">
        <v>254</v>
      </c>
      <c r="AU125" s="24" t="s">
        <v>82</v>
      </c>
      <c r="AY125" s="24" t="s">
        <v>133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4" t="s">
        <v>80</v>
      </c>
      <c r="BK125" s="212">
        <f>ROUND(I125*H125,2)</f>
        <v>0</v>
      </c>
      <c r="BL125" s="24" t="s">
        <v>140</v>
      </c>
      <c r="BM125" s="24" t="s">
        <v>608</v>
      </c>
    </row>
    <row r="126" spans="2:47" s="1" customFormat="1" ht="13.5">
      <c r="B126" s="46"/>
      <c r="D126" s="213" t="s">
        <v>155</v>
      </c>
      <c r="F126" s="214" t="s">
        <v>258</v>
      </c>
      <c r="I126" s="215"/>
      <c r="L126" s="46"/>
      <c r="M126" s="216"/>
      <c r="N126" s="47"/>
      <c r="O126" s="47"/>
      <c r="P126" s="47"/>
      <c r="Q126" s="47"/>
      <c r="R126" s="47"/>
      <c r="S126" s="47"/>
      <c r="T126" s="85"/>
      <c r="AT126" s="24" t="s">
        <v>155</v>
      </c>
      <c r="AU126" s="24" t="s">
        <v>82</v>
      </c>
    </row>
    <row r="127" spans="2:51" s="11" customFormat="1" ht="13.5">
      <c r="B127" s="217"/>
      <c r="D127" s="213" t="s">
        <v>163</v>
      </c>
      <c r="E127" s="218" t="s">
        <v>5</v>
      </c>
      <c r="F127" s="219" t="s">
        <v>609</v>
      </c>
      <c r="H127" s="220">
        <v>130.505</v>
      </c>
      <c r="I127" s="221"/>
      <c r="L127" s="217"/>
      <c r="M127" s="222"/>
      <c r="N127" s="223"/>
      <c r="O127" s="223"/>
      <c r="P127" s="223"/>
      <c r="Q127" s="223"/>
      <c r="R127" s="223"/>
      <c r="S127" s="223"/>
      <c r="T127" s="224"/>
      <c r="AT127" s="218" t="s">
        <v>163</v>
      </c>
      <c r="AU127" s="218" t="s">
        <v>82</v>
      </c>
      <c r="AV127" s="11" t="s">
        <v>82</v>
      </c>
      <c r="AW127" s="11" t="s">
        <v>35</v>
      </c>
      <c r="AX127" s="11" t="s">
        <v>72</v>
      </c>
      <c r="AY127" s="218" t="s">
        <v>133</v>
      </c>
    </row>
    <row r="128" spans="2:51" s="13" customFormat="1" ht="13.5">
      <c r="B128" s="236"/>
      <c r="D128" s="213" t="s">
        <v>163</v>
      </c>
      <c r="E128" s="237" t="s">
        <v>5</v>
      </c>
      <c r="F128" s="238" t="s">
        <v>226</v>
      </c>
      <c r="H128" s="239">
        <v>130.505</v>
      </c>
      <c r="I128" s="240"/>
      <c r="L128" s="236"/>
      <c r="M128" s="241"/>
      <c r="N128" s="242"/>
      <c r="O128" s="242"/>
      <c r="P128" s="242"/>
      <c r="Q128" s="242"/>
      <c r="R128" s="242"/>
      <c r="S128" s="242"/>
      <c r="T128" s="243"/>
      <c r="AT128" s="237" t="s">
        <v>163</v>
      </c>
      <c r="AU128" s="237" t="s">
        <v>82</v>
      </c>
      <c r="AV128" s="13" t="s">
        <v>140</v>
      </c>
      <c r="AW128" s="13" t="s">
        <v>35</v>
      </c>
      <c r="AX128" s="13" t="s">
        <v>80</v>
      </c>
      <c r="AY128" s="237" t="s">
        <v>133</v>
      </c>
    </row>
    <row r="129" spans="2:65" s="1" customFormat="1" ht="25.5" customHeight="1">
      <c r="B129" s="200"/>
      <c r="C129" s="201" t="s">
        <v>610</v>
      </c>
      <c r="D129" s="201" t="s">
        <v>136</v>
      </c>
      <c r="E129" s="202" t="s">
        <v>611</v>
      </c>
      <c r="F129" s="203" t="s">
        <v>612</v>
      </c>
      <c r="G129" s="204" t="s">
        <v>229</v>
      </c>
      <c r="H129" s="205">
        <v>10.56</v>
      </c>
      <c r="I129" s="206"/>
      <c r="J129" s="207">
        <f>ROUND(I129*H129,2)</f>
        <v>0</v>
      </c>
      <c r="K129" s="203" t="s">
        <v>222</v>
      </c>
      <c r="L129" s="46"/>
      <c r="M129" s="208" t="s">
        <v>5</v>
      </c>
      <c r="N129" s="209" t="s">
        <v>43</v>
      </c>
      <c r="O129" s="47"/>
      <c r="P129" s="210">
        <f>O129*H129</f>
        <v>0</v>
      </c>
      <c r="Q129" s="210">
        <v>0.00838</v>
      </c>
      <c r="R129" s="210">
        <f>Q129*H129</f>
        <v>0.08849280000000001</v>
      </c>
      <c r="S129" s="210">
        <v>0</v>
      </c>
      <c r="T129" s="211">
        <f>S129*H129</f>
        <v>0</v>
      </c>
      <c r="AR129" s="24" t="s">
        <v>140</v>
      </c>
      <c r="AT129" s="24" t="s">
        <v>136</v>
      </c>
      <c r="AU129" s="24" t="s">
        <v>82</v>
      </c>
      <c r="AY129" s="24" t="s">
        <v>133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80</v>
      </c>
      <c r="BK129" s="212">
        <f>ROUND(I129*H129,2)</f>
        <v>0</v>
      </c>
      <c r="BL129" s="24" t="s">
        <v>140</v>
      </c>
      <c r="BM129" s="24" t="s">
        <v>613</v>
      </c>
    </row>
    <row r="130" spans="2:51" s="12" customFormat="1" ht="13.5">
      <c r="B130" s="229"/>
      <c r="D130" s="213" t="s">
        <v>163</v>
      </c>
      <c r="E130" s="230" t="s">
        <v>5</v>
      </c>
      <c r="F130" s="231" t="s">
        <v>591</v>
      </c>
      <c r="H130" s="230" t="s">
        <v>5</v>
      </c>
      <c r="I130" s="232"/>
      <c r="L130" s="229"/>
      <c r="M130" s="233"/>
      <c r="N130" s="234"/>
      <c r="O130" s="234"/>
      <c r="P130" s="234"/>
      <c r="Q130" s="234"/>
      <c r="R130" s="234"/>
      <c r="S130" s="234"/>
      <c r="T130" s="235"/>
      <c r="AT130" s="230" t="s">
        <v>163</v>
      </c>
      <c r="AU130" s="230" t="s">
        <v>82</v>
      </c>
      <c r="AV130" s="12" t="s">
        <v>80</v>
      </c>
      <c r="AW130" s="12" t="s">
        <v>35</v>
      </c>
      <c r="AX130" s="12" t="s">
        <v>72</v>
      </c>
      <c r="AY130" s="230" t="s">
        <v>133</v>
      </c>
    </row>
    <row r="131" spans="2:51" s="11" customFormat="1" ht="13.5">
      <c r="B131" s="217"/>
      <c r="D131" s="213" t="s">
        <v>163</v>
      </c>
      <c r="E131" s="218" t="s">
        <v>5</v>
      </c>
      <c r="F131" s="219" t="s">
        <v>614</v>
      </c>
      <c r="H131" s="220">
        <v>10.56</v>
      </c>
      <c r="I131" s="221"/>
      <c r="L131" s="217"/>
      <c r="M131" s="222"/>
      <c r="N131" s="223"/>
      <c r="O131" s="223"/>
      <c r="P131" s="223"/>
      <c r="Q131" s="223"/>
      <c r="R131" s="223"/>
      <c r="S131" s="223"/>
      <c r="T131" s="224"/>
      <c r="AT131" s="218" t="s">
        <v>163</v>
      </c>
      <c r="AU131" s="218" t="s">
        <v>82</v>
      </c>
      <c r="AV131" s="11" t="s">
        <v>82</v>
      </c>
      <c r="AW131" s="11" t="s">
        <v>35</v>
      </c>
      <c r="AX131" s="11" t="s">
        <v>80</v>
      </c>
      <c r="AY131" s="218" t="s">
        <v>133</v>
      </c>
    </row>
    <row r="132" spans="2:65" s="1" customFormat="1" ht="25.5" customHeight="1">
      <c r="B132" s="200"/>
      <c r="C132" s="244" t="s">
        <v>615</v>
      </c>
      <c r="D132" s="244" t="s">
        <v>254</v>
      </c>
      <c r="E132" s="245" t="s">
        <v>616</v>
      </c>
      <c r="F132" s="246" t="s">
        <v>617</v>
      </c>
      <c r="G132" s="247" t="s">
        <v>229</v>
      </c>
      <c r="H132" s="248">
        <v>10.771</v>
      </c>
      <c r="I132" s="249"/>
      <c r="J132" s="250">
        <f>ROUND(I132*H132,2)</f>
        <v>0</v>
      </c>
      <c r="K132" s="246" t="s">
        <v>222</v>
      </c>
      <c r="L132" s="251"/>
      <c r="M132" s="252" t="s">
        <v>5</v>
      </c>
      <c r="N132" s="253" t="s">
        <v>43</v>
      </c>
      <c r="O132" s="47"/>
      <c r="P132" s="210">
        <f>O132*H132</f>
        <v>0</v>
      </c>
      <c r="Q132" s="210">
        <v>0.003</v>
      </c>
      <c r="R132" s="210">
        <f>Q132*H132</f>
        <v>0.032313</v>
      </c>
      <c r="S132" s="210">
        <v>0</v>
      </c>
      <c r="T132" s="211">
        <f>S132*H132</f>
        <v>0</v>
      </c>
      <c r="AR132" s="24" t="s">
        <v>184</v>
      </c>
      <c r="AT132" s="24" t="s">
        <v>254</v>
      </c>
      <c r="AU132" s="24" t="s">
        <v>82</v>
      </c>
      <c r="AY132" s="24" t="s">
        <v>133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80</v>
      </c>
      <c r="BK132" s="212">
        <f>ROUND(I132*H132,2)</f>
        <v>0</v>
      </c>
      <c r="BL132" s="24" t="s">
        <v>140</v>
      </c>
      <c r="BM132" s="24" t="s">
        <v>618</v>
      </c>
    </row>
    <row r="133" spans="2:47" s="1" customFormat="1" ht="13.5">
      <c r="B133" s="46"/>
      <c r="D133" s="213" t="s">
        <v>155</v>
      </c>
      <c r="F133" s="214" t="s">
        <v>619</v>
      </c>
      <c r="I133" s="215"/>
      <c r="L133" s="46"/>
      <c r="M133" s="216"/>
      <c r="N133" s="47"/>
      <c r="O133" s="47"/>
      <c r="P133" s="47"/>
      <c r="Q133" s="47"/>
      <c r="R133" s="47"/>
      <c r="S133" s="47"/>
      <c r="T133" s="85"/>
      <c r="AT133" s="24" t="s">
        <v>155</v>
      </c>
      <c r="AU133" s="24" t="s">
        <v>82</v>
      </c>
    </row>
    <row r="134" spans="2:51" s="11" customFormat="1" ht="13.5">
      <c r="B134" s="217"/>
      <c r="D134" s="213" t="s">
        <v>163</v>
      </c>
      <c r="E134" s="218" t="s">
        <v>5</v>
      </c>
      <c r="F134" s="219" t="s">
        <v>620</v>
      </c>
      <c r="H134" s="220">
        <v>10.771</v>
      </c>
      <c r="I134" s="221"/>
      <c r="L134" s="217"/>
      <c r="M134" s="222"/>
      <c r="N134" s="223"/>
      <c r="O134" s="223"/>
      <c r="P134" s="223"/>
      <c r="Q134" s="223"/>
      <c r="R134" s="223"/>
      <c r="S134" s="223"/>
      <c r="T134" s="224"/>
      <c r="AT134" s="218" t="s">
        <v>163</v>
      </c>
      <c r="AU134" s="218" t="s">
        <v>82</v>
      </c>
      <c r="AV134" s="11" t="s">
        <v>82</v>
      </c>
      <c r="AW134" s="11" t="s">
        <v>35</v>
      </c>
      <c r="AX134" s="11" t="s">
        <v>80</v>
      </c>
      <c r="AY134" s="218" t="s">
        <v>133</v>
      </c>
    </row>
    <row r="135" spans="2:65" s="1" customFormat="1" ht="25.5" customHeight="1">
      <c r="B135" s="200"/>
      <c r="C135" s="201" t="s">
        <v>621</v>
      </c>
      <c r="D135" s="201" t="s">
        <v>136</v>
      </c>
      <c r="E135" s="202" t="s">
        <v>266</v>
      </c>
      <c r="F135" s="203" t="s">
        <v>267</v>
      </c>
      <c r="G135" s="204" t="s">
        <v>229</v>
      </c>
      <c r="H135" s="205">
        <v>65.228</v>
      </c>
      <c r="I135" s="206"/>
      <c r="J135" s="207">
        <f>ROUND(I135*H135,2)</f>
        <v>0</v>
      </c>
      <c r="K135" s="203" t="s">
        <v>222</v>
      </c>
      <c r="L135" s="46"/>
      <c r="M135" s="208" t="s">
        <v>5</v>
      </c>
      <c r="N135" s="209" t="s">
        <v>43</v>
      </c>
      <c r="O135" s="47"/>
      <c r="P135" s="210">
        <f>O135*H135</f>
        <v>0</v>
      </c>
      <c r="Q135" s="210">
        <v>0.00825</v>
      </c>
      <c r="R135" s="210">
        <f>Q135*H135</f>
        <v>0.538131</v>
      </c>
      <c r="S135" s="210">
        <v>0</v>
      </c>
      <c r="T135" s="211">
        <f>S135*H135</f>
        <v>0</v>
      </c>
      <c r="AR135" s="24" t="s">
        <v>140</v>
      </c>
      <c r="AT135" s="24" t="s">
        <v>136</v>
      </c>
      <c r="AU135" s="24" t="s">
        <v>82</v>
      </c>
      <c r="AY135" s="24" t="s">
        <v>133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80</v>
      </c>
      <c r="BK135" s="212">
        <f>ROUND(I135*H135,2)</f>
        <v>0</v>
      </c>
      <c r="BL135" s="24" t="s">
        <v>140</v>
      </c>
      <c r="BM135" s="24" t="s">
        <v>622</v>
      </c>
    </row>
    <row r="136" spans="2:65" s="1" customFormat="1" ht="16.5" customHeight="1">
      <c r="B136" s="200"/>
      <c r="C136" s="244" t="s">
        <v>623</v>
      </c>
      <c r="D136" s="244" t="s">
        <v>254</v>
      </c>
      <c r="E136" s="245" t="s">
        <v>270</v>
      </c>
      <c r="F136" s="246" t="s">
        <v>271</v>
      </c>
      <c r="G136" s="247" t="s">
        <v>229</v>
      </c>
      <c r="H136" s="248">
        <v>65.228</v>
      </c>
      <c r="I136" s="249"/>
      <c r="J136" s="250">
        <f>ROUND(I136*H136,2)</f>
        <v>0</v>
      </c>
      <c r="K136" s="246" t="s">
        <v>222</v>
      </c>
      <c r="L136" s="251"/>
      <c r="M136" s="252" t="s">
        <v>5</v>
      </c>
      <c r="N136" s="253" t="s">
        <v>43</v>
      </c>
      <c r="O136" s="47"/>
      <c r="P136" s="210">
        <f>O136*H136</f>
        <v>0</v>
      </c>
      <c r="Q136" s="210">
        <v>0.00034</v>
      </c>
      <c r="R136" s="210">
        <f>Q136*H136</f>
        <v>0.02217752</v>
      </c>
      <c r="S136" s="210">
        <v>0</v>
      </c>
      <c r="T136" s="211">
        <f>S136*H136</f>
        <v>0</v>
      </c>
      <c r="AR136" s="24" t="s">
        <v>184</v>
      </c>
      <c r="AT136" s="24" t="s">
        <v>254</v>
      </c>
      <c r="AU136" s="24" t="s">
        <v>82</v>
      </c>
      <c r="AY136" s="24" t="s">
        <v>133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24" t="s">
        <v>80</v>
      </c>
      <c r="BK136" s="212">
        <f>ROUND(I136*H136,2)</f>
        <v>0</v>
      </c>
      <c r="BL136" s="24" t="s">
        <v>140</v>
      </c>
      <c r="BM136" s="24" t="s">
        <v>624</v>
      </c>
    </row>
    <row r="137" spans="2:47" s="1" customFormat="1" ht="13.5">
      <c r="B137" s="46"/>
      <c r="D137" s="213" t="s">
        <v>155</v>
      </c>
      <c r="F137" s="214" t="s">
        <v>273</v>
      </c>
      <c r="I137" s="215"/>
      <c r="L137" s="46"/>
      <c r="M137" s="216"/>
      <c r="N137" s="47"/>
      <c r="O137" s="47"/>
      <c r="P137" s="47"/>
      <c r="Q137" s="47"/>
      <c r="R137" s="47"/>
      <c r="S137" s="47"/>
      <c r="T137" s="85"/>
      <c r="AT137" s="24" t="s">
        <v>155</v>
      </c>
      <c r="AU137" s="24" t="s">
        <v>82</v>
      </c>
    </row>
    <row r="138" spans="2:51" s="11" customFormat="1" ht="13.5">
      <c r="B138" s="217"/>
      <c r="D138" s="213" t="s">
        <v>163</v>
      </c>
      <c r="E138" s="218" t="s">
        <v>5</v>
      </c>
      <c r="F138" s="219" t="s">
        <v>625</v>
      </c>
      <c r="H138" s="220">
        <v>65.228</v>
      </c>
      <c r="I138" s="221"/>
      <c r="L138" s="217"/>
      <c r="M138" s="222"/>
      <c r="N138" s="223"/>
      <c r="O138" s="223"/>
      <c r="P138" s="223"/>
      <c r="Q138" s="223"/>
      <c r="R138" s="223"/>
      <c r="S138" s="223"/>
      <c r="T138" s="224"/>
      <c r="AT138" s="218" t="s">
        <v>163</v>
      </c>
      <c r="AU138" s="218" t="s">
        <v>82</v>
      </c>
      <c r="AV138" s="11" t="s">
        <v>82</v>
      </c>
      <c r="AW138" s="11" t="s">
        <v>35</v>
      </c>
      <c r="AX138" s="11" t="s">
        <v>72</v>
      </c>
      <c r="AY138" s="218" t="s">
        <v>133</v>
      </c>
    </row>
    <row r="139" spans="2:51" s="13" customFormat="1" ht="13.5">
      <c r="B139" s="236"/>
      <c r="D139" s="213" t="s">
        <v>163</v>
      </c>
      <c r="E139" s="237" t="s">
        <v>5</v>
      </c>
      <c r="F139" s="238" t="s">
        <v>226</v>
      </c>
      <c r="H139" s="239">
        <v>65.228</v>
      </c>
      <c r="I139" s="240"/>
      <c r="L139" s="236"/>
      <c r="M139" s="241"/>
      <c r="N139" s="242"/>
      <c r="O139" s="242"/>
      <c r="P139" s="242"/>
      <c r="Q139" s="242"/>
      <c r="R139" s="242"/>
      <c r="S139" s="242"/>
      <c r="T139" s="243"/>
      <c r="AT139" s="237" t="s">
        <v>163</v>
      </c>
      <c r="AU139" s="237" t="s">
        <v>82</v>
      </c>
      <c r="AV139" s="13" t="s">
        <v>140</v>
      </c>
      <c r="AW139" s="13" t="s">
        <v>35</v>
      </c>
      <c r="AX139" s="13" t="s">
        <v>80</v>
      </c>
      <c r="AY139" s="237" t="s">
        <v>133</v>
      </c>
    </row>
    <row r="140" spans="2:65" s="1" customFormat="1" ht="25.5" customHeight="1">
      <c r="B140" s="200"/>
      <c r="C140" s="201" t="s">
        <v>626</v>
      </c>
      <c r="D140" s="201" t="s">
        <v>136</v>
      </c>
      <c r="E140" s="202" t="s">
        <v>277</v>
      </c>
      <c r="F140" s="203" t="s">
        <v>278</v>
      </c>
      <c r="G140" s="204" t="s">
        <v>229</v>
      </c>
      <c r="H140" s="205">
        <v>5.907</v>
      </c>
      <c r="I140" s="206"/>
      <c r="J140" s="207">
        <f>ROUND(I140*H140,2)</f>
        <v>0</v>
      </c>
      <c r="K140" s="203" t="s">
        <v>5</v>
      </c>
      <c r="L140" s="46"/>
      <c r="M140" s="208" t="s">
        <v>5</v>
      </c>
      <c r="N140" s="209" t="s">
        <v>43</v>
      </c>
      <c r="O140" s="47"/>
      <c r="P140" s="210">
        <f>O140*H140</f>
        <v>0</v>
      </c>
      <c r="Q140" s="210">
        <v>0.00825</v>
      </c>
      <c r="R140" s="210">
        <f>Q140*H140</f>
        <v>0.048732750000000005</v>
      </c>
      <c r="S140" s="210">
        <v>0</v>
      </c>
      <c r="T140" s="211">
        <f>S140*H140</f>
        <v>0</v>
      </c>
      <c r="AR140" s="24" t="s">
        <v>140</v>
      </c>
      <c r="AT140" s="24" t="s">
        <v>136</v>
      </c>
      <c r="AU140" s="24" t="s">
        <v>82</v>
      </c>
      <c r="AY140" s="24" t="s">
        <v>133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80</v>
      </c>
      <c r="BK140" s="212">
        <f>ROUND(I140*H140,2)</f>
        <v>0</v>
      </c>
      <c r="BL140" s="24" t="s">
        <v>140</v>
      </c>
      <c r="BM140" s="24" t="s">
        <v>627</v>
      </c>
    </row>
    <row r="141" spans="2:51" s="12" customFormat="1" ht="13.5">
      <c r="B141" s="229"/>
      <c r="D141" s="213" t="s">
        <v>163</v>
      </c>
      <c r="E141" s="230" t="s">
        <v>5</v>
      </c>
      <c r="F141" s="231" t="s">
        <v>284</v>
      </c>
      <c r="H141" s="230" t="s">
        <v>5</v>
      </c>
      <c r="I141" s="232"/>
      <c r="L141" s="229"/>
      <c r="M141" s="233"/>
      <c r="N141" s="234"/>
      <c r="O141" s="234"/>
      <c r="P141" s="234"/>
      <c r="Q141" s="234"/>
      <c r="R141" s="234"/>
      <c r="S141" s="234"/>
      <c r="T141" s="235"/>
      <c r="AT141" s="230" t="s">
        <v>163</v>
      </c>
      <c r="AU141" s="230" t="s">
        <v>82</v>
      </c>
      <c r="AV141" s="12" t="s">
        <v>80</v>
      </c>
      <c r="AW141" s="12" t="s">
        <v>35</v>
      </c>
      <c r="AX141" s="12" t="s">
        <v>72</v>
      </c>
      <c r="AY141" s="230" t="s">
        <v>133</v>
      </c>
    </row>
    <row r="142" spans="2:51" s="11" customFormat="1" ht="13.5">
      <c r="B142" s="217"/>
      <c r="D142" s="213" t="s">
        <v>163</v>
      </c>
      <c r="E142" s="218" t="s">
        <v>5</v>
      </c>
      <c r="F142" s="219" t="s">
        <v>628</v>
      </c>
      <c r="H142" s="220">
        <v>5.233</v>
      </c>
      <c r="I142" s="221"/>
      <c r="L142" s="217"/>
      <c r="M142" s="222"/>
      <c r="N142" s="223"/>
      <c r="O142" s="223"/>
      <c r="P142" s="223"/>
      <c r="Q142" s="223"/>
      <c r="R142" s="223"/>
      <c r="S142" s="223"/>
      <c r="T142" s="224"/>
      <c r="AT142" s="218" t="s">
        <v>163</v>
      </c>
      <c r="AU142" s="218" t="s">
        <v>82</v>
      </c>
      <c r="AV142" s="11" t="s">
        <v>82</v>
      </c>
      <c r="AW142" s="11" t="s">
        <v>35</v>
      </c>
      <c r="AX142" s="11" t="s">
        <v>72</v>
      </c>
      <c r="AY142" s="218" t="s">
        <v>133</v>
      </c>
    </row>
    <row r="143" spans="2:51" s="12" customFormat="1" ht="13.5">
      <c r="B143" s="229"/>
      <c r="D143" s="213" t="s">
        <v>163</v>
      </c>
      <c r="E143" s="230" t="s">
        <v>5</v>
      </c>
      <c r="F143" s="231" t="s">
        <v>595</v>
      </c>
      <c r="H143" s="230" t="s">
        <v>5</v>
      </c>
      <c r="I143" s="232"/>
      <c r="L143" s="229"/>
      <c r="M143" s="233"/>
      <c r="N143" s="234"/>
      <c r="O143" s="234"/>
      <c r="P143" s="234"/>
      <c r="Q143" s="234"/>
      <c r="R143" s="234"/>
      <c r="S143" s="234"/>
      <c r="T143" s="235"/>
      <c r="AT143" s="230" t="s">
        <v>163</v>
      </c>
      <c r="AU143" s="230" t="s">
        <v>82</v>
      </c>
      <c r="AV143" s="12" t="s">
        <v>80</v>
      </c>
      <c r="AW143" s="12" t="s">
        <v>35</v>
      </c>
      <c r="AX143" s="12" t="s">
        <v>72</v>
      </c>
      <c r="AY143" s="230" t="s">
        <v>133</v>
      </c>
    </row>
    <row r="144" spans="2:51" s="11" customFormat="1" ht="13.5">
      <c r="B144" s="217"/>
      <c r="D144" s="213" t="s">
        <v>163</v>
      </c>
      <c r="E144" s="218" t="s">
        <v>5</v>
      </c>
      <c r="F144" s="219" t="s">
        <v>596</v>
      </c>
      <c r="H144" s="220">
        <v>0.674</v>
      </c>
      <c r="I144" s="221"/>
      <c r="L144" s="217"/>
      <c r="M144" s="222"/>
      <c r="N144" s="223"/>
      <c r="O144" s="223"/>
      <c r="P144" s="223"/>
      <c r="Q144" s="223"/>
      <c r="R144" s="223"/>
      <c r="S144" s="223"/>
      <c r="T144" s="224"/>
      <c r="AT144" s="218" t="s">
        <v>163</v>
      </c>
      <c r="AU144" s="218" t="s">
        <v>82</v>
      </c>
      <c r="AV144" s="11" t="s">
        <v>82</v>
      </c>
      <c r="AW144" s="11" t="s">
        <v>35</v>
      </c>
      <c r="AX144" s="11" t="s">
        <v>72</v>
      </c>
      <c r="AY144" s="218" t="s">
        <v>133</v>
      </c>
    </row>
    <row r="145" spans="2:51" s="13" customFormat="1" ht="13.5">
      <c r="B145" s="236"/>
      <c r="D145" s="213" t="s">
        <v>163</v>
      </c>
      <c r="E145" s="237" t="s">
        <v>5</v>
      </c>
      <c r="F145" s="238" t="s">
        <v>226</v>
      </c>
      <c r="H145" s="239">
        <v>5.907</v>
      </c>
      <c r="I145" s="240"/>
      <c r="L145" s="236"/>
      <c r="M145" s="241"/>
      <c r="N145" s="242"/>
      <c r="O145" s="242"/>
      <c r="P145" s="242"/>
      <c r="Q145" s="242"/>
      <c r="R145" s="242"/>
      <c r="S145" s="242"/>
      <c r="T145" s="243"/>
      <c r="AT145" s="237" t="s">
        <v>163</v>
      </c>
      <c r="AU145" s="237" t="s">
        <v>82</v>
      </c>
      <c r="AV145" s="13" t="s">
        <v>140</v>
      </c>
      <c r="AW145" s="13" t="s">
        <v>35</v>
      </c>
      <c r="AX145" s="13" t="s">
        <v>80</v>
      </c>
      <c r="AY145" s="237" t="s">
        <v>133</v>
      </c>
    </row>
    <row r="146" spans="2:65" s="1" customFormat="1" ht="16.5" customHeight="1">
      <c r="B146" s="200"/>
      <c r="C146" s="244" t="s">
        <v>629</v>
      </c>
      <c r="D146" s="244" t="s">
        <v>254</v>
      </c>
      <c r="E146" s="245" t="s">
        <v>280</v>
      </c>
      <c r="F146" s="246" t="s">
        <v>281</v>
      </c>
      <c r="G146" s="247" t="s">
        <v>229</v>
      </c>
      <c r="H146" s="248">
        <v>6.025</v>
      </c>
      <c r="I146" s="249"/>
      <c r="J146" s="250">
        <f>ROUND(I146*H146,2)</f>
        <v>0</v>
      </c>
      <c r="K146" s="246" t="s">
        <v>5</v>
      </c>
      <c r="L146" s="251"/>
      <c r="M146" s="252" t="s">
        <v>5</v>
      </c>
      <c r="N146" s="253" t="s">
        <v>43</v>
      </c>
      <c r="O146" s="47"/>
      <c r="P146" s="210">
        <f>O146*H146</f>
        <v>0</v>
      </c>
      <c r="Q146" s="210">
        <v>0.0028</v>
      </c>
      <c r="R146" s="210">
        <f>Q146*H146</f>
        <v>0.01687</v>
      </c>
      <c r="S146" s="210">
        <v>0</v>
      </c>
      <c r="T146" s="211">
        <f>S146*H146</f>
        <v>0</v>
      </c>
      <c r="AR146" s="24" t="s">
        <v>184</v>
      </c>
      <c r="AT146" s="24" t="s">
        <v>254</v>
      </c>
      <c r="AU146" s="24" t="s">
        <v>82</v>
      </c>
      <c r="AY146" s="24" t="s">
        <v>133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80</v>
      </c>
      <c r="BK146" s="212">
        <f>ROUND(I146*H146,2)</f>
        <v>0</v>
      </c>
      <c r="BL146" s="24" t="s">
        <v>140</v>
      </c>
      <c r="BM146" s="24" t="s">
        <v>630</v>
      </c>
    </row>
    <row r="147" spans="2:47" s="1" customFormat="1" ht="13.5">
      <c r="B147" s="46"/>
      <c r="D147" s="213" t="s">
        <v>155</v>
      </c>
      <c r="F147" s="214" t="s">
        <v>283</v>
      </c>
      <c r="I147" s="215"/>
      <c r="L147" s="46"/>
      <c r="M147" s="216"/>
      <c r="N147" s="47"/>
      <c r="O147" s="47"/>
      <c r="P147" s="47"/>
      <c r="Q147" s="47"/>
      <c r="R147" s="47"/>
      <c r="S147" s="47"/>
      <c r="T147" s="85"/>
      <c r="AT147" s="24" t="s">
        <v>155</v>
      </c>
      <c r="AU147" s="24" t="s">
        <v>82</v>
      </c>
    </row>
    <row r="148" spans="2:51" s="11" customFormat="1" ht="13.5">
      <c r="B148" s="217"/>
      <c r="D148" s="213" t="s">
        <v>163</v>
      </c>
      <c r="E148" s="218" t="s">
        <v>5</v>
      </c>
      <c r="F148" s="219" t="s">
        <v>631</v>
      </c>
      <c r="H148" s="220">
        <v>6.025</v>
      </c>
      <c r="I148" s="221"/>
      <c r="L148" s="217"/>
      <c r="M148" s="222"/>
      <c r="N148" s="223"/>
      <c r="O148" s="223"/>
      <c r="P148" s="223"/>
      <c r="Q148" s="223"/>
      <c r="R148" s="223"/>
      <c r="S148" s="223"/>
      <c r="T148" s="224"/>
      <c r="AT148" s="218" t="s">
        <v>163</v>
      </c>
      <c r="AU148" s="218" t="s">
        <v>82</v>
      </c>
      <c r="AV148" s="11" t="s">
        <v>82</v>
      </c>
      <c r="AW148" s="11" t="s">
        <v>35</v>
      </c>
      <c r="AX148" s="11" t="s">
        <v>72</v>
      </c>
      <c r="AY148" s="218" t="s">
        <v>133</v>
      </c>
    </row>
    <row r="149" spans="2:51" s="13" customFormat="1" ht="13.5">
      <c r="B149" s="236"/>
      <c r="D149" s="213" t="s">
        <v>163</v>
      </c>
      <c r="E149" s="237" t="s">
        <v>5</v>
      </c>
      <c r="F149" s="238" t="s">
        <v>226</v>
      </c>
      <c r="H149" s="239">
        <v>6.025</v>
      </c>
      <c r="I149" s="240"/>
      <c r="L149" s="236"/>
      <c r="M149" s="241"/>
      <c r="N149" s="242"/>
      <c r="O149" s="242"/>
      <c r="P149" s="242"/>
      <c r="Q149" s="242"/>
      <c r="R149" s="242"/>
      <c r="S149" s="242"/>
      <c r="T149" s="243"/>
      <c r="AT149" s="237" t="s">
        <v>163</v>
      </c>
      <c r="AU149" s="237" t="s">
        <v>82</v>
      </c>
      <c r="AV149" s="13" t="s">
        <v>140</v>
      </c>
      <c r="AW149" s="13" t="s">
        <v>35</v>
      </c>
      <c r="AX149" s="13" t="s">
        <v>80</v>
      </c>
      <c r="AY149" s="237" t="s">
        <v>133</v>
      </c>
    </row>
    <row r="150" spans="2:65" s="1" customFormat="1" ht="25.5" customHeight="1">
      <c r="B150" s="200"/>
      <c r="C150" s="201" t="s">
        <v>632</v>
      </c>
      <c r="D150" s="201" t="s">
        <v>136</v>
      </c>
      <c r="E150" s="202" t="s">
        <v>633</v>
      </c>
      <c r="F150" s="203" t="s">
        <v>634</v>
      </c>
      <c r="G150" s="204" t="s">
        <v>229</v>
      </c>
      <c r="H150" s="205">
        <v>78.273</v>
      </c>
      <c r="I150" s="206"/>
      <c r="J150" s="207">
        <f>ROUND(I150*H150,2)</f>
        <v>0</v>
      </c>
      <c r="K150" s="203" t="s">
        <v>222</v>
      </c>
      <c r="L150" s="46"/>
      <c r="M150" s="208" t="s">
        <v>5</v>
      </c>
      <c r="N150" s="209" t="s">
        <v>43</v>
      </c>
      <c r="O150" s="47"/>
      <c r="P150" s="210">
        <f>O150*H150</f>
        <v>0</v>
      </c>
      <c r="Q150" s="210">
        <v>0.0085</v>
      </c>
      <c r="R150" s="210">
        <f>Q150*H150</f>
        <v>0.6653205</v>
      </c>
      <c r="S150" s="210">
        <v>0</v>
      </c>
      <c r="T150" s="211">
        <f>S150*H150</f>
        <v>0</v>
      </c>
      <c r="AR150" s="24" t="s">
        <v>140</v>
      </c>
      <c r="AT150" s="24" t="s">
        <v>136</v>
      </c>
      <c r="AU150" s="24" t="s">
        <v>82</v>
      </c>
      <c r="AY150" s="24" t="s">
        <v>133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4" t="s">
        <v>80</v>
      </c>
      <c r="BK150" s="212">
        <f>ROUND(I150*H150,2)</f>
        <v>0</v>
      </c>
      <c r="BL150" s="24" t="s">
        <v>140</v>
      </c>
      <c r="BM150" s="24" t="s">
        <v>635</v>
      </c>
    </row>
    <row r="151" spans="2:51" s="11" customFormat="1" ht="13.5">
      <c r="B151" s="217"/>
      <c r="D151" s="213" t="s">
        <v>163</v>
      </c>
      <c r="E151" s="218" t="s">
        <v>5</v>
      </c>
      <c r="F151" s="219" t="s">
        <v>636</v>
      </c>
      <c r="H151" s="220">
        <v>78.273</v>
      </c>
      <c r="I151" s="221"/>
      <c r="L151" s="217"/>
      <c r="M151" s="222"/>
      <c r="N151" s="223"/>
      <c r="O151" s="223"/>
      <c r="P151" s="223"/>
      <c r="Q151" s="223"/>
      <c r="R151" s="223"/>
      <c r="S151" s="223"/>
      <c r="T151" s="224"/>
      <c r="AT151" s="218" t="s">
        <v>163</v>
      </c>
      <c r="AU151" s="218" t="s">
        <v>82</v>
      </c>
      <c r="AV151" s="11" t="s">
        <v>82</v>
      </c>
      <c r="AW151" s="11" t="s">
        <v>35</v>
      </c>
      <c r="AX151" s="11" t="s">
        <v>72</v>
      </c>
      <c r="AY151" s="218" t="s">
        <v>133</v>
      </c>
    </row>
    <row r="152" spans="2:51" s="13" customFormat="1" ht="13.5">
      <c r="B152" s="236"/>
      <c r="D152" s="213" t="s">
        <v>163</v>
      </c>
      <c r="E152" s="237" t="s">
        <v>5</v>
      </c>
      <c r="F152" s="238" t="s">
        <v>226</v>
      </c>
      <c r="H152" s="239">
        <v>78.273</v>
      </c>
      <c r="I152" s="240"/>
      <c r="L152" s="236"/>
      <c r="M152" s="241"/>
      <c r="N152" s="242"/>
      <c r="O152" s="242"/>
      <c r="P152" s="242"/>
      <c r="Q152" s="242"/>
      <c r="R152" s="242"/>
      <c r="S152" s="242"/>
      <c r="T152" s="243"/>
      <c r="AT152" s="237" t="s">
        <v>163</v>
      </c>
      <c r="AU152" s="237" t="s">
        <v>82</v>
      </c>
      <c r="AV152" s="13" t="s">
        <v>140</v>
      </c>
      <c r="AW152" s="13" t="s">
        <v>35</v>
      </c>
      <c r="AX152" s="13" t="s">
        <v>80</v>
      </c>
      <c r="AY152" s="237" t="s">
        <v>133</v>
      </c>
    </row>
    <row r="153" spans="2:65" s="1" customFormat="1" ht="16.5" customHeight="1">
      <c r="B153" s="200"/>
      <c r="C153" s="244" t="s">
        <v>637</v>
      </c>
      <c r="D153" s="244" t="s">
        <v>254</v>
      </c>
      <c r="E153" s="245" t="s">
        <v>638</v>
      </c>
      <c r="F153" s="246" t="s">
        <v>639</v>
      </c>
      <c r="G153" s="247" t="s">
        <v>229</v>
      </c>
      <c r="H153" s="248">
        <v>79.838</v>
      </c>
      <c r="I153" s="249"/>
      <c r="J153" s="250">
        <f>ROUND(I153*H153,2)</f>
        <v>0</v>
      </c>
      <c r="K153" s="246" t="s">
        <v>222</v>
      </c>
      <c r="L153" s="251"/>
      <c r="M153" s="252" t="s">
        <v>5</v>
      </c>
      <c r="N153" s="253" t="s">
        <v>43</v>
      </c>
      <c r="O153" s="47"/>
      <c r="P153" s="210">
        <f>O153*H153</f>
        <v>0</v>
      </c>
      <c r="Q153" s="210">
        <v>0.00238</v>
      </c>
      <c r="R153" s="210">
        <f>Q153*H153</f>
        <v>0.19001444</v>
      </c>
      <c r="S153" s="210">
        <v>0</v>
      </c>
      <c r="T153" s="211">
        <f>S153*H153</f>
        <v>0</v>
      </c>
      <c r="AR153" s="24" t="s">
        <v>184</v>
      </c>
      <c r="AT153" s="24" t="s">
        <v>254</v>
      </c>
      <c r="AU153" s="24" t="s">
        <v>82</v>
      </c>
      <c r="AY153" s="24" t="s">
        <v>133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80</v>
      </c>
      <c r="BK153" s="212">
        <f>ROUND(I153*H153,2)</f>
        <v>0</v>
      </c>
      <c r="BL153" s="24" t="s">
        <v>140</v>
      </c>
      <c r="BM153" s="24" t="s">
        <v>640</v>
      </c>
    </row>
    <row r="154" spans="2:47" s="1" customFormat="1" ht="13.5">
      <c r="B154" s="46"/>
      <c r="D154" s="213" t="s">
        <v>155</v>
      </c>
      <c r="F154" s="214" t="s">
        <v>273</v>
      </c>
      <c r="I154" s="215"/>
      <c r="L154" s="46"/>
      <c r="M154" s="216"/>
      <c r="N154" s="47"/>
      <c r="O154" s="47"/>
      <c r="P154" s="47"/>
      <c r="Q154" s="47"/>
      <c r="R154" s="47"/>
      <c r="S154" s="47"/>
      <c r="T154" s="85"/>
      <c r="AT154" s="24" t="s">
        <v>155</v>
      </c>
      <c r="AU154" s="24" t="s">
        <v>82</v>
      </c>
    </row>
    <row r="155" spans="2:51" s="11" customFormat="1" ht="13.5">
      <c r="B155" s="217"/>
      <c r="D155" s="213" t="s">
        <v>163</v>
      </c>
      <c r="E155" s="218" t="s">
        <v>5</v>
      </c>
      <c r="F155" s="219" t="s">
        <v>641</v>
      </c>
      <c r="H155" s="220">
        <v>79.838</v>
      </c>
      <c r="I155" s="221"/>
      <c r="L155" s="217"/>
      <c r="M155" s="222"/>
      <c r="N155" s="223"/>
      <c r="O155" s="223"/>
      <c r="P155" s="223"/>
      <c r="Q155" s="223"/>
      <c r="R155" s="223"/>
      <c r="S155" s="223"/>
      <c r="T155" s="224"/>
      <c r="AT155" s="218" t="s">
        <v>163</v>
      </c>
      <c r="AU155" s="218" t="s">
        <v>82</v>
      </c>
      <c r="AV155" s="11" t="s">
        <v>82</v>
      </c>
      <c r="AW155" s="11" t="s">
        <v>35</v>
      </c>
      <c r="AX155" s="11" t="s">
        <v>80</v>
      </c>
      <c r="AY155" s="218" t="s">
        <v>133</v>
      </c>
    </row>
    <row r="156" spans="2:65" s="1" customFormat="1" ht="16.5" customHeight="1">
      <c r="B156" s="200"/>
      <c r="C156" s="201" t="s">
        <v>642</v>
      </c>
      <c r="D156" s="201" t="s">
        <v>136</v>
      </c>
      <c r="E156" s="202" t="s">
        <v>298</v>
      </c>
      <c r="F156" s="203" t="s">
        <v>299</v>
      </c>
      <c r="G156" s="204" t="s">
        <v>300</v>
      </c>
      <c r="H156" s="205">
        <v>173.94</v>
      </c>
      <c r="I156" s="206"/>
      <c r="J156" s="207">
        <f>ROUND(I156*H156,2)</f>
        <v>0</v>
      </c>
      <c r="K156" s="203" t="s">
        <v>222</v>
      </c>
      <c r="L156" s="46"/>
      <c r="M156" s="208" t="s">
        <v>5</v>
      </c>
      <c r="N156" s="209" t="s">
        <v>43</v>
      </c>
      <c r="O156" s="47"/>
      <c r="P156" s="210">
        <f>O156*H156</f>
        <v>0</v>
      </c>
      <c r="Q156" s="210">
        <v>0.00025</v>
      </c>
      <c r="R156" s="210">
        <f>Q156*H156</f>
        <v>0.043485</v>
      </c>
      <c r="S156" s="210">
        <v>0</v>
      </c>
      <c r="T156" s="211">
        <f>S156*H156</f>
        <v>0</v>
      </c>
      <c r="AR156" s="24" t="s">
        <v>140</v>
      </c>
      <c r="AT156" s="24" t="s">
        <v>136</v>
      </c>
      <c r="AU156" s="24" t="s">
        <v>82</v>
      </c>
      <c r="AY156" s="24" t="s">
        <v>133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4" t="s">
        <v>80</v>
      </c>
      <c r="BK156" s="212">
        <f>ROUND(I156*H156,2)</f>
        <v>0</v>
      </c>
      <c r="BL156" s="24" t="s">
        <v>140</v>
      </c>
      <c r="BM156" s="24" t="s">
        <v>643</v>
      </c>
    </row>
    <row r="157" spans="2:65" s="1" customFormat="1" ht="16.5" customHeight="1">
      <c r="B157" s="200"/>
      <c r="C157" s="244" t="s">
        <v>644</v>
      </c>
      <c r="D157" s="244" t="s">
        <v>254</v>
      </c>
      <c r="E157" s="245" t="s">
        <v>304</v>
      </c>
      <c r="F157" s="246" t="s">
        <v>305</v>
      </c>
      <c r="G157" s="247" t="s">
        <v>300</v>
      </c>
      <c r="H157" s="248">
        <v>182.637</v>
      </c>
      <c r="I157" s="249"/>
      <c r="J157" s="250">
        <f>ROUND(I157*H157,2)</f>
        <v>0</v>
      </c>
      <c r="K157" s="246" t="s">
        <v>5</v>
      </c>
      <c r="L157" s="251"/>
      <c r="M157" s="252" t="s">
        <v>5</v>
      </c>
      <c r="N157" s="253" t="s">
        <v>43</v>
      </c>
      <c r="O157" s="47"/>
      <c r="P157" s="210">
        <f>O157*H157</f>
        <v>0</v>
      </c>
      <c r="Q157" s="210">
        <v>3E-05</v>
      </c>
      <c r="R157" s="210">
        <f>Q157*H157</f>
        <v>0.005479110000000001</v>
      </c>
      <c r="S157" s="210">
        <v>0</v>
      </c>
      <c r="T157" s="211">
        <f>S157*H157</f>
        <v>0</v>
      </c>
      <c r="AR157" s="24" t="s">
        <v>184</v>
      </c>
      <c r="AT157" s="24" t="s">
        <v>254</v>
      </c>
      <c r="AU157" s="24" t="s">
        <v>82</v>
      </c>
      <c r="AY157" s="24" t="s">
        <v>133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24" t="s">
        <v>80</v>
      </c>
      <c r="BK157" s="212">
        <f>ROUND(I157*H157,2)</f>
        <v>0</v>
      </c>
      <c r="BL157" s="24" t="s">
        <v>140</v>
      </c>
      <c r="BM157" s="24" t="s">
        <v>645</v>
      </c>
    </row>
    <row r="158" spans="2:51" s="12" customFormat="1" ht="13.5">
      <c r="B158" s="229"/>
      <c r="D158" s="213" t="s">
        <v>163</v>
      </c>
      <c r="E158" s="230" t="s">
        <v>5</v>
      </c>
      <c r="F158" s="231" t="s">
        <v>589</v>
      </c>
      <c r="H158" s="230" t="s">
        <v>5</v>
      </c>
      <c r="I158" s="232"/>
      <c r="L158" s="229"/>
      <c r="M158" s="233"/>
      <c r="N158" s="234"/>
      <c r="O158" s="234"/>
      <c r="P158" s="234"/>
      <c r="Q158" s="234"/>
      <c r="R158" s="234"/>
      <c r="S158" s="234"/>
      <c r="T158" s="235"/>
      <c r="AT158" s="230" t="s">
        <v>163</v>
      </c>
      <c r="AU158" s="230" t="s">
        <v>82</v>
      </c>
      <c r="AV158" s="12" t="s">
        <v>80</v>
      </c>
      <c r="AW158" s="12" t="s">
        <v>35</v>
      </c>
      <c r="AX158" s="12" t="s">
        <v>72</v>
      </c>
      <c r="AY158" s="230" t="s">
        <v>133</v>
      </c>
    </row>
    <row r="159" spans="2:51" s="11" customFormat="1" ht="13.5">
      <c r="B159" s="217"/>
      <c r="D159" s="213" t="s">
        <v>163</v>
      </c>
      <c r="E159" s="218" t="s">
        <v>5</v>
      </c>
      <c r="F159" s="219" t="s">
        <v>646</v>
      </c>
      <c r="H159" s="220">
        <v>173.94</v>
      </c>
      <c r="I159" s="221"/>
      <c r="L159" s="217"/>
      <c r="M159" s="222"/>
      <c r="N159" s="223"/>
      <c r="O159" s="223"/>
      <c r="P159" s="223"/>
      <c r="Q159" s="223"/>
      <c r="R159" s="223"/>
      <c r="S159" s="223"/>
      <c r="T159" s="224"/>
      <c r="AT159" s="218" t="s">
        <v>163</v>
      </c>
      <c r="AU159" s="218" t="s">
        <v>82</v>
      </c>
      <c r="AV159" s="11" t="s">
        <v>82</v>
      </c>
      <c r="AW159" s="11" t="s">
        <v>35</v>
      </c>
      <c r="AX159" s="11" t="s">
        <v>72</v>
      </c>
      <c r="AY159" s="218" t="s">
        <v>133</v>
      </c>
    </row>
    <row r="160" spans="2:51" s="13" customFormat="1" ht="13.5">
      <c r="B160" s="236"/>
      <c r="D160" s="213" t="s">
        <v>163</v>
      </c>
      <c r="E160" s="237" t="s">
        <v>5</v>
      </c>
      <c r="F160" s="238" t="s">
        <v>226</v>
      </c>
      <c r="H160" s="239">
        <v>173.94</v>
      </c>
      <c r="I160" s="240"/>
      <c r="L160" s="236"/>
      <c r="M160" s="241"/>
      <c r="N160" s="242"/>
      <c r="O160" s="242"/>
      <c r="P160" s="242"/>
      <c r="Q160" s="242"/>
      <c r="R160" s="242"/>
      <c r="S160" s="242"/>
      <c r="T160" s="243"/>
      <c r="AT160" s="237" t="s">
        <v>163</v>
      </c>
      <c r="AU160" s="237" t="s">
        <v>82</v>
      </c>
      <c r="AV160" s="13" t="s">
        <v>140</v>
      </c>
      <c r="AW160" s="13" t="s">
        <v>35</v>
      </c>
      <c r="AX160" s="13" t="s">
        <v>72</v>
      </c>
      <c r="AY160" s="237" t="s">
        <v>133</v>
      </c>
    </row>
    <row r="161" spans="2:51" s="11" customFormat="1" ht="13.5">
      <c r="B161" s="217"/>
      <c r="D161" s="213" t="s">
        <v>163</v>
      </c>
      <c r="E161" s="218" t="s">
        <v>5</v>
      </c>
      <c r="F161" s="219" t="s">
        <v>647</v>
      </c>
      <c r="H161" s="220">
        <v>182.637</v>
      </c>
      <c r="I161" s="221"/>
      <c r="L161" s="217"/>
      <c r="M161" s="222"/>
      <c r="N161" s="223"/>
      <c r="O161" s="223"/>
      <c r="P161" s="223"/>
      <c r="Q161" s="223"/>
      <c r="R161" s="223"/>
      <c r="S161" s="223"/>
      <c r="T161" s="224"/>
      <c r="AT161" s="218" t="s">
        <v>163</v>
      </c>
      <c r="AU161" s="218" t="s">
        <v>82</v>
      </c>
      <c r="AV161" s="11" t="s">
        <v>82</v>
      </c>
      <c r="AW161" s="11" t="s">
        <v>35</v>
      </c>
      <c r="AX161" s="11" t="s">
        <v>80</v>
      </c>
      <c r="AY161" s="218" t="s">
        <v>133</v>
      </c>
    </row>
    <row r="162" spans="2:65" s="1" customFormat="1" ht="25.5" customHeight="1">
      <c r="B162" s="200"/>
      <c r="C162" s="201" t="s">
        <v>648</v>
      </c>
      <c r="D162" s="201" t="s">
        <v>136</v>
      </c>
      <c r="E162" s="202" t="s">
        <v>320</v>
      </c>
      <c r="F162" s="203" t="s">
        <v>321</v>
      </c>
      <c r="G162" s="204" t="s">
        <v>229</v>
      </c>
      <c r="H162" s="205">
        <v>78.273</v>
      </c>
      <c r="I162" s="206"/>
      <c r="J162" s="207">
        <f>ROUND(I162*H162,2)</f>
        <v>0</v>
      </c>
      <c r="K162" s="203" t="s">
        <v>239</v>
      </c>
      <c r="L162" s="46"/>
      <c r="M162" s="208" t="s">
        <v>5</v>
      </c>
      <c r="N162" s="209" t="s">
        <v>43</v>
      </c>
      <c r="O162" s="47"/>
      <c r="P162" s="210">
        <f>O162*H162</f>
        <v>0</v>
      </c>
      <c r="Q162" s="210">
        <v>0.00268</v>
      </c>
      <c r="R162" s="210">
        <f>Q162*H162</f>
        <v>0.20977164</v>
      </c>
      <c r="S162" s="210">
        <v>0</v>
      </c>
      <c r="T162" s="211">
        <f>S162*H162</f>
        <v>0</v>
      </c>
      <c r="AR162" s="24" t="s">
        <v>140</v>
      </c>
      <c r="AT162" s="24" t="s">
        <v>136</v>
      </c>
      <c r="AU162" s="24" t="s">
        <v>82</v>
      </c>
      <c r="AY162" s="24" t="s">
        <v>133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4" t="s">
        <v>80</v>
      </c>
      <c r="BK162" s="212">
        <f>ROUND(I162*H162,2)</f>
        <v>0</v>
      </c>
      <c r="BL162" s="24" t="s">
        <v>140</v>
      </c>
      <c r="BM162" s="24" t="s">
        <v>649</v>
      </c>
    </row>
    <row r="163" spans="2:47" s="1" customFormat="1" ht="13.5">
      <c r="B163" s="46"/>
      <c r="D163" s="213" t="s">
        <v>155</v>
      </c>
      <c r="F163" s="214" t="s">
        <v>323</v>
      </c>
      <c r="I163" s="215"/>
      <c r="L163" s="46"/>
      <c r="M163" s="216"/>
      <c r="N163" s="47"/>
      <c r="O163" s="47"/>
      <c r="P163" s="47"/>
      <c r="Q163" s="47"/>
      <c r="R163" s="47"/>
      <c r="S163" s="47"/>
      <c r="T163" s="85"/>
      <c r="AT163" s="24" t="s">
        <v>155</v>
      </c>
      <c r="AU163" s="24" t="s">
        <v>82</v>
      </c>
    </row>
    <row r="164" spans="2:51" s="11" customFormat="1" ht="13.5">
      <c r="B164" s="217"/>
      <c r="D164" s="213" t="s">
        <v>163</v>
      </c>
      <c r="E164" s="218" t="s">
        <v>5</v>
      </c>
      <c r="F164" s="219" t="s">
        <v>636</v>
      </c>
      <c r="H164" s="220">
        <v>78.273</v>
      </c>
      <c r="I164" s="221"/>
      <c r="L164" s="217"/>
      <c r="M164" s="222"/>
      <c r="N164" s="223"/>
      <c r="O164" s="223"/>
      <c r="P164" s="223"/>
      <c r="Q164" s="223"/>
      <c r="R164" s="223"/>
      <c r="S164" s="223"/>
      <c r="T164" s="224"/>
      <c r="AT164" s="218" t="s">
        <v>163</v>
      </c>
      <c r="AU164" s="218" t="s">
        <v>82</v>
      </c>
      <c r="AV164" s="11" t="s">
        <v>82</v>
      </c>
      <c r="AW164" s="11" t="s">
        <v>35</v>
      </c>
      <c r="AX164" s="11" t="s">
        <v>72</v>
      </c>
      <c r="AY164" s="218" t="s">
        <v>133</v>
      </c>
    </row>
    <row r="165" spans="2:51" s="13" customFormat="1" ht="13.5">
      <c r="B165" s="236"/>
      <c r="D165" s="213" t="s">
        <v>163</v>
      </c>
      <c r="E165" s="237" t="s">
        <v>5</v>
      </c>
      <c r="F165" s="238" t="s">
        <v>226</v>
      </c>
      <c r="H165" s="239">
        <v>78.273</v>
      </c>
      <c r="I165" s="240"/>
      <c r="L165" s="236"/>
      <c r="M165" s="241"/>
      <c r="N165" s="242"/>
      <c r="O165" s="242"/>
      <c r="P165" s="242"/>
      <c r="Q165" s="242"/>
      <c r="R165" s="242"/>
      <c r="S165" s="242"/>
      <c r="T165" s="243"/>
      <c r="AT165" s="237" t="s">
        <v>163</v>
      </c>
      <c r="AU165" s="237" t="s">
        <v>82</v>
      </c>
      <c r="AV165" s="13" t="s">
        <v>140</v>
      </c>
      <c r="AW165" s="13" t="s">
        <v>35</v>
      </c>
      <c r="AX165" s="13" t="s">
        <v>80</v>
      </c>
      <c r="AY165" s="237" t="s">
        <v>133</v>
      </c>
    </row>
    <row r="166" spans="2:63" s="10" customFormat="1" ht="29.85" customHeight="1">
      <c r="B166" s="187"/>
      <c r="D166" s="188" t="s">
        <v>71</v>
      </c>
      <c r="E166" s="198" t="s">
        <v>189</v>
      </c>
      <c r="F166" s="198" t="s">
        <v>331</v>
      </c>
      <c r="I166" s="190"/>
      <c r="J166" s="199">
        <f>BK166</f>
        <v>0</v>
      </c>
      <c r="L166" s="187"/>
      <c r="M166" s="192"/>
      <c r="N166" s="193"/>
      <c r="O166" s="193"/>
      <c r="P166" s="194">
        <f>SUM(P167:P169)</f>
        <v>0</v>
      </c>
      <c r="Q166" s="193"/>
      <c r="R166" s="194">
        <f>SUM(R167:R169)</f>
        <v>0</v>
      </c>
      <c r="S166" s="193"/>
      <c r="T166" s="195">
        <f>SUM(T167:T169)</f>
        <v>1.0465</v>
      </c>
      <c r="AR166" s="188" t="s">
        <v>80</v>
      </c>
      <c r="AT166" s="196" t="s">
        <v>71</v>
      </c>
      <c r="AU166" s="196" t="s">
        <v>80</v>
      </c>
      <c r="AY166" s="188" t="s">
        <v>133</v>
      </c>
      <c r="BK166" s="197">
        <f>SUM(BK167:BK169)</f>
        <v>0</v>
      </c>
    </row>
    <row r="167" spans="2:65" s="1" customFormat="1" ht="16.5" customHeight="1">
      <c r="B167" s="200"/>
      <c r="C167" s="201" t="s">
        <v>650</v>
      </c>
      <c r="D167" s="201" t="s">
        <v>136</v>
      </c>
      <c r="E167" s="202" t="s">
        <v>651</v>
      </c>
      <c r="F167" s="203" t="s">
        <v>652</v>
      </c>
      <c r="G167" s="204" t="s">
        <v>229</v>
      </c>
      <c r="H167" s="205">
        <v>45.5</v>
      </c>
      <c r="I167" s="206"/>
      <c r="J167" s="207">
        <f>ROUND(I167*H167,2)</f>
        <v>0</v>
      </c>
      <c r="K167" s="203" t="s">
        <v>5</v>
      </c>
      <c r="L167" s="46"/>
      <c r="M167" s="208" t="s">
        <v>5</v>
      </c>
      <c r="N167" s="209" t="s">
        <v>43</v>
      </c>
      <c r="O167" s="47"/>
      <c r="P167" s="210">
        <f>O167*H167</f>
        <v>0</v>
      </c>
      <c r="Q167" s="210">
        <v>0</v>
      </c>
      <c r="R167" s="210">
        <f>Q167*H167</f>
        <v>0</v>
      </c>
      <c r="S167" s="210">
        <v>0.023</v>
      </c>
      <c r="T167" s="211">
        <f>S167*H167</f>
        <v>1.0465</v>
      </c>
      <c r="AR167" s="24" t="s">
        <v>140</v>
      </c>
      <c r="AT167" s="24" t="s">
        <v>136</v>
      </c>
      <c r="AU167" s="24" t="s">
        <v>82</v>
      </c>
      <c r="AY167" s="24" t="s">
        <v>133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4" t="s">
        <v>80</v>
      </c>
      <c r="BK167" s="212">
        <f>ROUND(I167*H167,2)</f>
        <v>0</v>
      </c>
      <c r="BL167" s="24" t="s">
        <v>140</v>
      </c>
      <c r="BM167" s="24" t="s">
        <v>653</v>
      </c>
    </row>
    <row r="168" spans="2:51" s="11" customFormat="1" ht="13.5">
      <c r="B168" s="217"/>
      <c r="D168" s="213" t="s">
        <v>163</v>
      </c>
      <c r="E168" s="218" t="s">
        <v>5</v>
      </c>
      <c r="F168" s="219" t="s">
        <v>654</v>
      </c>
      <c r="H168" s="220">
        <v>45.5</v>
      </c>
      <c r="I168" s="221"/>
      <c r="L168" s="217"/>
      <c r="M168" s="222"/>
      <c r="N168" s="223"/>
      <c r="O168" s="223"/>
      <c r="P168" s="223"/>
      <c r="Q168" s="223"/>
      <c r="R168" s="223"/>
      <c r="S168" s="223"/>
      <c r="T168" s="224"/>
      <c r="AT168" s="218" t="s">
        <v>163</v>
      </c>
      <c r="AU168" s="218" t="s">
        <v>82</v>
      </c>
      <c r="AV168" s="11" t="s">
        <v>82</v>
      </c>
      <c r="AW168" s="11" t="s">
        <v>35</v>
      </c>
      <c r="AX168" s="11" t="s">
        <v>72</v>
      </c>
      <c r="AY168" s="218" t="s">
        <v>133</v>
      </c>
    </row>
    <row r="169" spans="2:51" s="13" customFormat="1" ht="13.5">
      <c r="B169" s="236"/>
      <c r="D169" s="213" t="s">
        <v>163</v>
      </c>
      <c r="E169" s="237" t="s">
        <v>5</v>
      </c>
      <c r="F169" s="238" t="s">
        <v>226</v>
      </c>
      <c r="H169" s="239">
        <v>45.5</v>
      </c>
      <c r="I169" s="240"/>
      <c r="L169" s="236"/>
      <c r="M169" s="241"/>
      <c r="N169" s="242"/>
      <c r="O169" s="242"/>
      <c r="P169" s="242"/>
      <c r="Q169" s="242"/>
      <c r="R169" s="242"/>
      <c r="S169" s="242"/>
      <c r="T169" s="243"/>
      <c r="AT169" s="237" t="s">
        <v>163</v>
      </c>
      <c r="AU169" s="237" t="s">
        <v>82</v>
      </c>
      <c r="AV169" s="13" t="s">
        <v>140</v>
      </c>
      <c r="AW169" s="13" t="s">
        <v>35</v>
      </c>
      <c r="AX169" s="13" t="s">
        <v>80</v>
      </c>
      <c r="AY169" s="237" t="s">
        <v>133</v>
      </c>
    </row>
    <row r="170" spans="2:63" s="10" customFormat="1" ht="29.85" customHeight="1">
      <c r="B170" s="187"/>
      <c r="D170" s="188" t="s">
        <v>71</v>
      </c>
      <c r="E170" s="198" t="s">
        <v>345</v>
      </c>
      <c r="F170" s="198" t="s">
        <v>346</v>
      </c>
      <c r="I170" s="190"/>
      <c r="J170" s="199">
        <f>BK170</f>
        <v>0</v>
      </c>
      <c r="L170" s="187"/>
      <c r="M170" s="192"/>
      <c r="N170" s="193"/>
      <c r="O170" s="193"/>
      <c r="P170" s="194">
        <f>SUM(P171:P186)</f>
        <v>0</v>
      </c>
      <c r="Q170" s="193"/>
      <c r="R170" s="194">
        <f>SUM(R171:R186)</f>
        <v>0</v>
      </c>
      <c r="S170" s="193"/>
      <c r="T170" s="195">
        <f>SUM(T171:T186)</f>
        <v>0</v>
      </c>
      <c r="AR170" s="188" t="s">
        <v>80</v>
      </c>
      <c r="AT170" s="196" t="s">
        <v>71</v>
      </c>
      <c r="AU170" s="196" t="s">
        <v>80</v>
      </c>
      <c r="AY170" s="188" t="s">
        <v>133</v>
      </c>
      <c r="BK170" s="197">
        <f>SUM(BK171:BK186)</f>
        <v>0</v>
      </c>
    </row>
    <row r="171" spans="2:65" s="1" customFormat="1" ht="25.5" customHeight="1">
      <c r="B171" s="200"/>
      <c r="C171" s="201" t="s">
        <v>655</v>
      </c>
      <c r="D171" s="201" t="s">
        <v>136</v>
      </c>
      <c r="E171" s="202" t="s">
        <v>347</v>
      </c>
      <c r="F171" s="203" t="s">
        <v>348</v>
      </c>
      <c r="G171" s="204" t="s">
        <v>335</v>
      </c>
      <c r="H171" s="205">
        <v>247.875</v>
      </c>
      <c r="I171" s="206"/>
      <c r="J171" s="207">
        <f>ROUND(I171*H171,2)</f>
        <v>0</v>
      </c>
      <c r="K171" s="203" t="s">
        <v>239</v>
      </c>
      <c r="L171" s="46"/>
      <c r="M171" s="208" t="s">
        <v>5</v>
      </c>
      <c r="N171" s="209" t="s">
        <v>43</v>
      </c>
      <c r="O171" s="47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24" t="s">
        <v>140</v>
      </c>
      <c r="AT171" s="24" t="s">
        <v>136</v>
      </c>
      <c r="AU171" s="24" t="s">
        <v>82</v>
      </c>
      <c r="AY171" s="24" t="s">
        <v>133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80</v>
      </c>
      <c r="BK171" s="212">
        <f>ROUND(I171*H171,2)</f>
        <v>0</v>
      </c>
      <c r="BL171" s="24" t="s">
        <v>140</v>
      </c>
      <c r="BM171" s="24" t="s">
        <v>656</v>
      </c>
    </row>
    <row r="172" spans="2:51" s="12" customFormat="1" ht="13.5">
      <c r="B172" s="229"/>
      <c r="D172" s="213" t="s">
        <v>163</v>
      </c>
      <c r="E172" s="230" t="s">
        <v>5</v>
      </c>
      <c r="F172" s="231" t="s">
        <v>350</v>
      </c>
      <c r="H172" s="230" t="s">
        <v>5</v>
      </c>
      <c r="I172" s="232"/>
      <c r="L172" s="229"/>
      <c r="M172" s="233"/>
      <c r="N172" s="234"/>
      <c r="O172" s="234"/>
      <c r="P172" s="234"/>
      <c r="Q172" s="234"/>
      <c r="R172" s="234"/>
      <c r="S172" s="234"/>
      <c r="T172" s="235"/>
      <c r="AT172" s="230" t="s">
        <v>163</v>
      </c>
      <c r="AU172" s="230" t="s">
        <v>82</v>
      </c>
      <c r="AV172" s="12" t="s">
        <v>80</v>
      </c>
      <c r="AW172" s="12" t="s">
        <v>35</v>
      </c>
      <c r="AX172" s="12" t="s">
        <v>72</v>
      </c>
      <c r="AY172" s="230" t="s">
        <v>133</v>
      </c>
    </row>
    <row r="173" spans="2:51" s="11" customFormat="1" ht="13.5">
      <c r="B173" s="217"/>
      <c r="D173" s="213" t="s">
        <v>163</v>
      </c>
      <c r="E173" s="218" t="s">
        <v>5</v>
      </c>
      <c r="F173" s="219" t="s">
        <v>657</v>
      </c>
      <c r="H173" s="220">
        <v>49.46</v>
      </c>
      <c r="I173" s="221"/>
      <c r="L173" s="217"/>
      <c r="M173" s="222"/>
      <c r="N173" s="223"/>
      <c r="O173" s="223"/>
      <c r="P173" s="223"/>
      <c r="Q173" s="223"/>
      <c r="R173" s="223"/>
      <c r="S173" s="223"/>
      <c r="T173" s="224"/>
      <c r="AT173" s="218" t="s">
        <v>163</v>
      </c>
      <c r="AU173" s="218" t="s">
        <v>82</v>
      </c>
      <c r="AV173" s="11" t="s">
        <v>82</v>
      </c>
      <c r="AW173" s="11" t="s">
        <v>35</v>
      </c>
      <c r="AX173" s="11" t="s">
        <v>72</v>
      </c>
      <c r="AY173" s="218" t="s">
        <v>133</v>
      </c>
    </row>
    <row r="174" spans="2:51" s="12" customFormat="1" ht="13.5">
      <c r="B174" s="229"/>
      <c r="D174" s="213" t="s">
        <v>163</v>
      </c>
      <c r="E174" s="230" t="s">
        <v>5</v>
      </c>
      <c r="F174" s="231" t="s">
        <v>352</v>
      </c>
      <c r="H174" s="230" t="s">
        <v>5</v>
      </c>
      <c r="I174" s="232"/>
      <c r="L174" s="229"/>
      <c r="M174" s="233"/>
      <c r="N174" s="234"/>
      <c r="O174" s="234"/>
      <c r="P174" s="234"/>
      <c r="Q174" s="234"/>
      <c r="R174" s="234"/>
      <c r="S174" s="234"/>
      <c r="T174" s="235"/>
      <c r="AT174" s="230" t="s">
        <v>163</v>
      </c>
      <c r="AU174" s="230" t="s">
        <v>82</v>
      </c>
      <c r="AV174" s="12" t="s">
        <v>80</v>
      </c>
      <c r="AW174" s="12" t="s">
        <v>35</v>
      </c>
      <c r="AX174" s="12" t="s">
        <v>72</v>
      </c>
      <c r="AY174" s="230" t="s">
        <v>133</v>
      </c>
    </row>
    <row r="175" spans="2:51" s="11" customFormat="1" ht="13.5">
      <c r="B175" s="217"/>
      <c r="D175" s="213" t="s">
        <v>163</v>
      </c>
      <c r="E175" s="218" t="s">
        <v>5</v>
      </c>
      <c r="F175" s="219" t="s">
        <v>658</v>
      </c>
      <c r="H175" s="220">
        <v>198.415</v>
      </c>
      <c r="I175" s="221"/>
      <c r="L175" s="217"/>
      <c r="M175" s="222"/>
      <c r="N175" s="223"/>
      <c r="O175" s="223"/>
      <c r="P175" s="223"/>
      <c r="Q175" s="223"/>
      <c r="R175" s="223"/>
      <c r="S175" s="223"/>
      <c r="T175" s="224"/>
      <c r="AT175" s="218" t="s">
        <v>163</v>
      </c>
      <c r="AU175" s="218" t="s">
        <v>82</v>
      </c>
      <c r="AV175" s="11" t="s">
        <v>82</v>
      </c>
      <c r="AW175" s="11" t="s">
        <v>35</v>
      </c>
      <c r="AX175" s="11" t="s">
        <v>72</v>
      </c>
      <c r="AY175" s="218" t="s">
        <v>133</v>
      </c>
    </row>
    <row r="176" spans="2:51" s="13" customFormat="1" ht="13.5">
      <c r="B176" s="236"/>
      <c r="D176" s="213" t="s">
        <v>163</v>
      </c>
      <c r="E176" s="237" t="s">
        <v>5</v>
      </c>
      <c r="F176" s="238" t="s">
        <v>226</v>
      </c>
      <c r="H176" s="239">
        <v>247.875</v>
      </c>
      <c r="I176" s="240"/>
      <c r="L176" s="236"/>
      <c r="M176" s="241"/>
      <c r="N176" s="242"/>
      <c r="O176" s="242"/>
      <c r="P176" s="242"/>
      <c r="Q176" s="242"/>
      <c r="R176" s="242"/>
      <c r="S176" s="242"/>
      <c r="T176" s="243"/>
      <c r="AT176" s="237" t="s">
        <v>163</v>
      </c>
      <c r="AU176" s="237" t="s">
        <v>82</v>
      </c>
      <c r="AV176" s="13" t="s">
        <v>140</v>
      </c>
      <c r="AW176" s="13" t="s">
        <v>35</v>
      </c>
      <c r="AX176" s="13" t="s">
        <v>80</v>
      </c>
      <c r="AY176" s="237" t="s">
        <v>133</v>
      </c>
    </row>
    <row r="177" spans="2:65" s="1" customFormat="1" ht="25.5" customHeight="1">
      <c r="B177" s="200"/>
      <c r="C177" s="201" t="s">
        <v>659</v>
      </c>
      <c r="D177" s="201" t="s">
        <v>136</v>
      </c>
      <c r="E177" s="202" t="s">
        <v>354</v>
      </c>
      <c r="F177" s="203" t="s">
        <v>355</v>
      </c>
      <c r="G177" s="204" t="s">
        <v>335</v>
      </c>
      <c r="H177" s="205">
        <v>2725.475</v>
      </c>
      <c r="I177" s="206"/>
      <c r="J177" s="207">
        <f>ROUND(I177*H177,2)</f>
        <v>0</v>
      </c>
      <c r="K177" s="203" t="s">
        <v>239</v>
      </c>
      <c r="L177" s="46"/>
      <c r="M177" s="208" t="s">
        <v>5</v>
      </c>
      <c r="N177" s="209" t="s">
        <v>43</v>
      </c>
      <c r="O177" s="47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24" t="s">
        <v>140</v>
      </c>
      <c r="AT177" s="24" t="s">
        <v>136</v>
      </c>
      <c r="AU177" s="24" t="s">
        <v>82</v>
      </c>
      <c r="AY177" s="24" t="s">
        <v>133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4" t="s">
        <v>80</v>
      </c>
      <c r="BK177" s="212">
        <f>ROUND(I177*H177,2)</f>
        <v>0</v>
      </c>
      <c r="BL177" s="24" t="s">
        <v>140</v>
      </c>
      <c r="BM177" s="24" t="s">
        <v>660</v>
      </c>
    </row>
    <row r="178" spans="2:47" s="1" customFormat="1" ht="13.5">
      <c r="B178" s="46"/>
      <c r="D178" s="213" t="s">
        <v>155</v>
      </c>
      <c r="F178" s="214" t="s">
        <v>357</v>
      </c>
      <c r="I178" s="215"/>
      <c r="L178" s="46"/>
      <c r="M178" s="216"/>
      <c r="N178" s="47"/>
      <c r="O178" s="47"/>
      <c r="P178" s="47"/>
      <c r="Q178" s="47"/>
      <c r="R178" s="47"/>
      <c r="S178" s="47"/>
      <c r="T178" s="85"/>
      <c r="AT178" s="24" t="s">
        <v>155</v>
      </c>
      <c r="AU178" s="24" t="s">
        <v>82</v>
      </c>
    </row>
    <row r="179" spans="2:51" s="12" customFormat="1" ht="13.5">
      <c r="B179" s="229"/>
      <c r="D179" s="213" t="s">
        <v>163</v>
      </c>
      <c r="E179" s="230" t="s">
        <v>5</v>
      </c>
      <c r="F179" s="231" t="s">
        <v>350</v>
      </c>
      <c r="H179" s="230" t="s">
        <v>5</v>
      </c>
      <c r="I179" s="232"/>
      <c r="L179" s="229"/>
      <c r="M179" s="233"/>
      <c r="N179" s="234"/>
      <c r="O179" s="234"/>
      <c r="P179" s="234"/>
      <c r="Q179" s="234"/>
      <c r="R179" s="234"/>
      <c r="S179" s="234"/>
      <c r="T179" s="235"/>
      <c r="AT179" s="230" t="s">
        <v>163</v>
      </c>
      <c r="AU179" s="230" t="s">
        <v>82</v>
      </c>
      <c r="AV179" s="12" t="s">
        <v>80</v>
      </c>
      <c r="AW179" s="12" t="s">
        <v>35</v>
      </c>
      <c r="AX179" s="12" t="s">
        <v>72</v>
      </c>
      <c r="AY179" s="230" t="s">
        <v>133</v>
      </c>
    </row>
    <row r="180" spans="2:51" s="11" customFormat="1" ht="13.5">
      <c r="B180" s="217"/>
      <c r="D180" s="213" t="s">
        <v>163</v>
      </c>
      <c r="E180" s="218" t="s">
        <v>5</v>
      </c>
      <c r="F180" s="219" t="s">
        <v>661</v>
      </c>
      <c r="H180" s="220">
        <v>939.74</v>
      </c>
      <c r="I180" s="221"/>
      <c r="L180" s="217"/>
      <c r="M180" s="222"/>
      <c r="N180" s="223"/>
      <c r="O180" s="223"/>
      <c r="P180" s="223"/>
      <c r="Q180" s="223"/>
      <c r="R180" s="223"/>
      <c r="S180" s="223"/>
      <c r="T180" s="224"/>
      <c r="AT180" s="218" t="s">
        <v>163</v>
      </c>
      <c r="AU180" s="218" t="s">
        <v>82</v>
      </c>
      <c r="AV180" s="11" t="s">
        <v>82</v>
      </c>
      <c r="AW180" s="11" t="s">
        <v>35</v>
      </c>
      <c r="AX180" s="11" t="s">
        <v>72</v>
      </c>
      <c r="AY180" s="218" t="s">
        <v>133</v>
      </c>
    </row>
    <row r="181" spans="2:51" s="12" customFormat="1" ht="13.5">
      <c r="B181" s="229"/>
      <c r="D181" s="213" t="s">
        <v>163</v>
      </c>
      <c r="E181" s="230" t="s">
        <v>5</v>
      </c>
      <c r="F181" s="231" t="s">
        <v>359</v>
      </c>
      <c r="H181" s="230" t="s">
        <v>5</v>
      </c>
      <c r="I181" s="232"/>
      <c r="L181" s="229"/>
      <c r="M181" s="233"/>
      <c r="N181" s="234"/>
      <c r="O181" s="234"/>
      <c r="P181" s="234"/>
      <c r="Q181" s="234"/>
      <c r="R181" s="234"/>
      <c r="S181" s="234"/>
      <c r="T181" s="235"/>
      <c r="AT181" s="230" t="s">
        <v>163</v>
      </c>
      <c r="AU181" s="230" t="s">
        <v>82</v>
      </c>
      <c r="AV181" s="12" t="s">
        <v>80</v>
      </c>
      <c r="AW181" s="12" t="s">
        <v>35</v>
      </c>
      <c r="AX181" s="12" t="s">
        <v>72</v>
      </c>
      <c r="AY181" s="230" t="s">
        <v>133</v>
      </c>
    </row>
    <row r="182" spans="2:51" s="11" customFormat="1" ht="13.5">
      <c r="B182" s="217"/>
      <c r="D182" s="213" t="s">
        <v>163</v>
      </c>
      <c r="E182" s="218" t="s">
        <v>5</v>
      </c>
      <c r="F182" s="219" t="s">
        <v>662</v>
      </c>
      <c r="H182" s="220">
        <v>1785.735</v>
      </c>
      <c r="I182" s="221"/>
      <c r="L182" s="217"/>
      <c r="M182" s="222"/>
      <c r="N182" s="223"/>
      <c r="O182" s="223"/>
      <c r="P182" s="223"/>
      <c r="Q182" s="223"/>
      <c r="R182" s="223"/>
      <c r="S182" s="223"/>
      <c r="T182" s="224"/>
      <c r="AT182" s="218" t="s">
        <v>163</v>
      </c>
      <c r="AU182" s="218" t="s">
        <v>82</v>
      </c>
      <c r="AV182" s="11" t="s">
        <v>82</v>
      </c>
      <c r="AW182" s="11" t="s">
        <v>35</v>
      </c>
      <c r="AX182" s="11" t="s">
        <v>72</v>
      </c>
      <c r="AY182" s="218" t="s">
        <v>133</v>
      </c>
    </row>
    <row r="183" spans="2:51" s="13" customFormat="1" ht="13.5">
      <c r="B183" s="236"/>
      <c r="D183" s="213" t="s">
        <v>163</v>
      </c>
      <c r="E183" s="237" t="s">
        <v>5</v>
      </c>
      <c r="F183" s="238" t="s">
        <v>226</v>
      </c>
      <c r="H183" s="239">
        <v>2725.475</v>
      </c>
      <c r="I183" s="240"/>
      <c r="L183" s="236"/>
      <c r="M183" s="241"/>
      <c r="N183" s="242"/>
      <c r="O183" s="242"/>
      <c r="P183" s="242"/>
      <c r="Q183" s="242"/>
      <c r="R183" s="242"/>
      <c r="S183" s="242"/>
      <c r="T183" s="243"/>
      <c r="AT183" s="237" t="s">
        <v>163</v>
      </c>
      <c r="AU183" s="237" t="s">
        <v>82</v>
      </c>
      <c r="AV183" s="13" t="s">
        <v>140</v>
      </c>
      <c r="AW183" s="13" t="s">
        <v>35</v>
      </c>
      <c r="AX183" s="13" t="s">
        <v>80</v>
      </c>
      <c r="AY183" s="237" t="s">
        <v>133</v>
      </c>
    </row>
    <row r="184" spans="2:65" s="1" customFormat="1" ht="25.5" customHeight="1">
      <c r="B184" s="200"/>
      <c r="C184" s="201" t="s">
        <v>663</v>
      </c>
      <c r="D184" s="201" t="s">
        <v>136</v>
      </c>
      <c r="E184" s="202" t="s">
        <v>361</v>
      </c>
      <c r="F184" s="203" t="s">
        <v>362</v>
      </c>
      <c r="G184" s="204" t="s">
        <v>335</v>
      </c>
      <c r="H184" s="205">
        <v>8.073</v>
      </c>
      <c r="I184" s="206"/>
      <c r="J184" s="207">
        <f>ROUND(I184*H184,2)</f>
        <v>0</v>
      </c>
      <c r="K184" s="203" t="s">
        <v>239</v>
      </c>
      <c r="L184" s="46"/>
      <c r="M184" s="208" t="s">
        <v>5</v>
      </c>
      <c r="N184" s="209" t="s">
        <v>43</v>
      </c>
      <c r="O184" s="47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4" t="s">
        <v>140</v>
      </c>
      <c r="AT184" s="24" t="s">
        <v>136</v>
      </c>
      <c r="AU184" s="24" t="s">
        <v>82</v>
      </c>
      <c r="AY184" s="24" t="s">
        <v>133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80</v>
      </c>
      <c r="BK184" s="212">
        <f>ROUND(I184*H184,2)</f>
        <v>0</v>
      </c>
      <c r="BL184" s="24" t="s">
        <v>140</v>
      </c>
      <c r="BM184" s="24" t="s">
        <v>664</v>
      </c>
    </row>
    <row r="185" spans="2:65" s="1" customFormat="1" ht="25.5" customHeight="1">
      <c r="B185" s="200"/>
      <c r="C185" s="201" t="s">
        <v>665</v>
      </c>
      <c r="D185" s="201" t="s">
        <v>136</v>
      </c>
      <c r="E185" s="202" t="s">
        <v>364</v>
      </c>
      <c r="F185" s="203" t="s">
        <v>365</v>
      </c>
      <c r="G185" s="204" t="s">
        <v>335</v>
      </c>
      <c r="H185" s="205">
        <v>0.255</v>
      </c>
      <c r="I185" s="206"/>
      <c r="J185" s="207">
        <f>ROUND(I185*H185,2)</f>
        <v>0</v>
      </c>
      <c r="K185" s="203" t="s">
        <v>239</v>
      </c>
      <c r="L185" s="46"/>
      <c r="M185" s="208" t="s">
        <v>5</v>
      </c>
      <c r="N185" s="209" t="s">
        <v>43</v>
      </c>
      <c r="O185" s="47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24" t="s">
        <v>140</v>
      </c>
      <c r="AT185" s="24" t="s">
        <v>136</v>
      </c>
      <c r="AU185" s="24" t="s">
        <v>82</v>
      </c>
      <c r="AY185" s="24" t="s">
        <v>133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4" t="s">
        <v>80</v>
      </c>
      <c r="BK185" s="212">
        <f>ROUND(I185*H185,2)</f>
        <v>0</v>
      </c>
      <c r="BL185" s="24" t="s">
        <v>140</v>
      </c>
      <c r="BM185" s="24" t="s">
        <v>666</v>
      </c>
    </row>
    <row r="186" spans="2:51" s="11" customFormat="1" ht="13.5">
      <c r="B186" s="217"/>
      <c r="D186" s="213" t="s">
        <v>163</v>
      </c>
      <c r="E186" s="218" t="s">
        <v>5</v>
      </c>
      <c r="F186" s="219" t="s">
        <v>667</v>
      </c>
      <c r="H186" s="220">
        <v>0.255</v>
      </c>
      <c r="I186" s="221"/>
      <c r="L186" s="217"/>
      <c r="M186" s="222"/>
      <c r="N186" s="223"/>
      <c r="O186" s="223"/>
      <c r="P186" s="223"/>
      <c r="Q186" s="223"/>
      <c r="R186" s="223"/>
      <c r="S186" s="223"/>
      <c r="T186" s="224"/>
      <c r="AT186" s="218" t="s">
        <v>163</v>
      </c>
      <c r="AU186" s="218" t="s">
        <v>82</v>
      </c>
      <c r="AV186" s="11" t="s">
        <v>82</v>
      </c>
      <c r="AW186" s="11" t="s">
        <v>35</v>
      </c>
      <c r="AX186" s="11" t="s">
        <v>80</v>
      </c>
      <c r="AY186" s="218" t="s">
        <v>133</v>
      </c>
    </row>
    <row r="187" spans="2:63" s="10" customFormat="1" ht="29.85" customHeight="1">
      <c r="B187" s="187"/>
      <c r="D187" s="188" t="s">
        <v>71</v>
      </c>
      <c r="E187" s="198" t="s">
        <v>367</v>
      </c>
      <c r="F187" s="198" t="s">
        <v>368</v>
      </c>
      <c r="I187" s="190"/>
      <c r="J187" s="199">
        <f>BK187</f>
        <v>0</v>
      </c>
      <c r="L187" s="187"/>
      <c r="M187" s="192"/>
      <c r="N187" s="193"/>
      <c r="O187" s="193"/>
      <c r="P187" s="194">
        <f>P188</f>
        <v>0</v>
      </c>
      <c r="Q187" s="193"/>
      <c r="R187" s="194">
        <f>R188</f>
        <v>0</v>
      </c>
      <c r="S187" s="193"/>
      <c r="T187" s="195">
        <f>T188</f>
        <v>0</v>
      </c>
      <c r="AR187" s="188" t="s">
        <v>80</v>
      </c>
      <c r="AT187" s="196" t="s">
        <v>71</v>
      </c>
      <c r="AU187" s="196" t="s">
        <v>80</v>
      </c>
      <c r="AY187" s="188" t="s">
        <v>133</v>
      </c>
      <c r="BK187" s="197">
        <f>BK188</f>
        <v>0</v>
      </c>
    </row>
    <row r="188" spans="2:65" s="1" customFormat="1" ht="16.5" customHeight="1">
      <c r="B188" s="200"/>
      <c r="C188" s="201" t="s">
        <v>566</v>
      </c>
      <c r="D188" s="201" t="s">
        <v>136</v>
      </c>
      <c r="E188" s="202" t="s">
        <v>369</v>
      </c>
      <c r="F188" s="203" t="s">
        <v>370</v>
      </c>
      <c r="G188" s="204" t="s">
        <v>335</v>
      </c>
      <c r="H188" s="205">
        <v>32.475</v>
      </c>
      <c r="I188" s="206"/>
      <c r="J188" s="207">
        <f>ROUND(I188*H188,2)</f>
        <v>0</v>
      </c>
      <c r="K188" s="203" t="s">
        <v>239</v>
      </c>
      <c r="L188" s="46"/>
      <c r="M188" s="208" t="s">
        <v>5</v>
      </c>
      <c r="N188" s="209" t="s">
        <v>43</v>
      </c>
      <c r="O188" s="47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AR188" s="24" t="s">
        <v>140</v>
      </c>
      <c r="AT188" s="24" t="s">
        <v>136</v>
      </c>
      <c r="AU188" s="24" t="s">
        <v>82</v>
      </c>
      <c r="AY188" s="24" t="s">
        <v>133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24" t="s">
        <v>80</v>
      </c>
      <c r="BK188" s="212">
        <f>ROUND(I188*H188,2)</f>
        <v>0</v>
      </c>
      <c r="BL188" s="24" t="s">
        <v>140</v>
      </c>
      <c r="BM188" s="24" t="s">
        <v>668</v>
      </c>
    </row>
    <row r="189" spans="2:63" s="10" customFormat="1" ht="37.4" customHeight="1">
      <c r="B189" s="187"/>
      <c r="D189" s="188" t="s">
        <v>71</v>
      </c>
      <c r="E189" s="189" t="s">
        <v>372</v>
      </c>
      <c r="F189" s="189" t="s">
        <v>669</v>
      </c>
      <c r="I189" s="190"/>
      <c r="J189" s="191">
        <f>BK189</f>
        <v>0</v>
      </c>
      <c r="L189" s="187"/>
      <c r="M189" s="192"/>
      <c r="N189" s="193"/>
      <c r="O189" s="193"/>
      <c r="P189" s="194">
        <f>P190+P219+P245+P249+P255+P262+P279+P296</f>
        <v>0</v>
      </c>
      <c r="Q189" s="193"/>
      <c r="R189" s="194">
        <f>R190+R219+R245+R249+R255+R262+R279+R296</f>
        <v>8.262326029999999</v>
      </c>
      <c r="S189" s="193"/>
      <c r="T189" s="195">
        <f>T190+T219+T245+T249+T255+T262+T279+T296</f>
        <v>199.79101720000003</v>
      </c>
      <c r="AR189" s="188" t="s">
        <v>82</v>
      </c>
      <c r="AT189" s="196" t="s">
        <v>71</v>
      </c>
      <c r="AU189" s="196" t="s">
        <v>72</v>
      </c>
      <c r="AY189" s="188" t="s">
        <v>133</v>
      </c>
      <c r="BK189" s="197">
        <f>BK190+BK219+BK245+BK249+BK255+BK262+BK279+BK296</f>
        <v>0</v>
      </c>
    </row>
    <row r="190" spans="2:63" s="10" customFormat="1" ht="19.9" customHeight="1">
      <c r="B190" s="187"/>
      <c r="D190" s="188" t="s">
        <v>71</v>
      </c>
      <c r="E190" s="198" t="s">
        <v>411</v>
      </c>
      <c r="F190" s="198" t="s">
        <v>412</v>
      </c>
      <c r="I190" s="190"/>
      <c r="J190" s="199">
        <f>BK190</f>
        <v>0</v>
      </c>
      <c r="L190" s="187"/>
      <c r="M190" s="192"/>
      <c r="N190" s="193"/>
      <c r="O190" s="193"/>
      <c r="P190" s="194">
        <f>SUM(P191:P218)</f>
        <v>0</v>
      </c>
      <c r="Q190" s="193"/>
      <c r="R190" s="194">
        <f>SUM(R191:R218)</f>
        <v>1.9281593199999998</v>
      </c>
      <c r="S190" s="193"/>
      <c r="T190" s="195">
        <f>SUM(T191:T218)</f>
        <v>198.41470400000003</v>
      </c>
      <c r="AR190" s="188" t="s">
        <v>82</v>
      </c>
      <c r="AT190" s="196" t="s">
        <v>71</v>
      </c>
      <c r="AU190" s="196" t="s">
        <v>80</v>
      </c>
      <c r="AY190" s="188" t="s">
        <v>133</v>
      </c>
      <c r="BK190" s="197">
        <f>SUM(BK191:BK218)</f>
        <v>0</v>
      </c>
    </row>
    <row r="191" spans="2:65" s="1" customFormat="1" ht="25.5" customHeight="1">
      <c r="B191" s="200"/>
      <c r="C191" s="201" t="s">
        <v>670</v>
      </c>
      <c r="D191" s="201" t="s">
        <v>136</v>
      </c>
      <c r="E191" s="202" t="s">
        <v>414</v>
      </c>
      <c r="F191" s="203" t="s">
        <v>415</v>
      </c>
      <c r="G191" s="204" t="s">
        <v>392</v>
      </c>
      <c r="H191" s="205">
        <v>86.97</v>
      </c>
      <c r="I191" s="206"/>
      <c r="J191" s="207">
        <f>ROUND(I191*H191,2)</f>
        <v>0</v>
      </c>
      <c r="K191" s="203" t="s">
        <v>222</v>
      </c>
      <c r="L191" s="46"/>
      <c r="M191" s="208" t="s">
        <v>5</v>
      </c>
      <c r="N191" s="209" t="s">
        <v>43</v>
      </c>
      <c r="O191" s="47"/>
      <c r="P191" s="210">
        <f>O191*H191</f>
        <v>0</v>
      </c>
      <c r="Q191" s="210">
        <v>0.00112</v>
      </c>
      <c r="R191" s="210">
        <f>Q191*H191</f>
        <v>0.09740639999999999</v>
      </c>
      <c r="S191" s="210">
        <v>0</v>
      </c>
      <c r="T191" s="211">
        <f>S191*H191</f>
        <v>0</v>
      </c>
      <c r="AR191" s="24" t="s">
        <v>379</v>
      </c>
      <c r="AT191" s="24" t="s">
        <v>136</v>
      </c>
      <c r="AU191" s="24" t="s">
        <v>82</v>
      </c>
      <c r="AY191" s="24" t="s">
        <v>133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4" t="s">
        <v>80</v>
      </c>
      <c r="BK191" s="212">
        <f>ROUND(I191*H191,2)</f>
        <v>0</v>
      </c>
      <c r="BL191" s="24" t="s">
        <v>379</v>
      </c>
      <c r="BM191" s="24" t="s">
        <v>671</v>
      </c>
    </row>
    <row r="192" spans="2:51" s="12" customFormat="1" ht="13.5">
      <c r="B192" s="229"/>
      <c r="D192" s="213" t="s">
        <v>163</v>
      </c>
      <c r="E192" s="230" t="s">
        <v>5</v>
      </c>
      <c r="F192" s="231" t="s">
        <v>589</v>
      </c>
      <c r="H192" s="230" t="s">
        <v>5</v>
      </c>
      <c r="I192" s="232"/>
      <c r="L192" s="229"/>
      <c r="M192" s="233"/>
      <c r="N192" s="234"/>
      <c r="O192" s="234"/>
      <c r="P192" s="234"/>
      <c r="Q192" s="234"/>
      <c r="R192" s="234"/>
      <c r="S192" s="234"/>
      <c r="T192" s="235"/>
      <c r="AT192" s="230" t="s">
        <v>163</v>
      </c>
      <c r="AU192" s="230" t="s">
        <v>82</v>
      </c>
      <c r="AV192" s="12" t="s">
        <v>80</v>
      </c>
      <c r="AW192" s="12" t="s">
        <v>35</v>
      </c>
      <c r="AX192" s="12" t="s">
        <v>72</v>
      </c>
      <c r="AY192" s="230" t="s">
        <v>133</v>
      </c>
    </row>
    <row r="193" spans="2:51" s="11" customFormat="1" ht="13.5">
      <c r="B193" s="217"/>
      <c r="D193" s="213" t="s">
        <v>163</v>
      </c>
      <c r="E193" s="218" t="s">
        <v>5</v>
      </c>
      <c r="F193" s="219" t="s">
        <v>672</v>
      </c>
      <c r="H193" s="220">
        <v>86.97</v>
      </c>
      <c r="I193" s="221"/>
      <c r="L193" s="217"/>
      <c r="M193" s="222"/>
      <c r="N193" s="223"/>
      <c r="O193" s="223"/>
      <c r="P193" s="223"/>
      <c r="Q193" s="223"/>
      <c r="R193" s="223"/>
      <c r="S193" s="223"/>
      <c r="T193" s="224"/>
      <c r="AT193" s="218" t="s">
        <v>163</v>
      </c>
      <c r="AU193" s="218" t="s">
        <v>82</v>
      </c>
      <c r="AV193" s="11" t="s">
        <v>82</v>
      </c>
      <c r="AW193" s="11" t="s">
        <v>35</v>
      </c>
      <c r="AX193" s="11" t="s">
        <v>72</v>
      </c>
      <c r="AY193" s="218" t="s">
        <v>133</v>
      </c>
    </row>
    <row r="194" spans="2:51" s="13" customFormat="1" ht="13.5">
      <c r="B194" s="236"/>
      <c r="D194" s="213" t="s">
        <v>163</v>
      </c>
      <c r="E194" s="237" t="s">
        <v>5</v>
      </c>
      <c r="F194" s="238" t="s">
        <v>226</v>
      </c>
      <c r="H194" s="239">
        <v>86.97</v>
      </c>
      <c r="I194" s="240"/>
      <c r="L194" s="236"/>
      <c r="M194" s="241"/>
      <c r="N194" s="242"/>
      <c r="O194" s="242"/>
      <c r="P194" s="242"/>
      <c r="Q194" s="242"/>
      <c r="R194" s="242"/>
      <c r="S194" s="242"/>
      <c r="T194" s="243"/>
      <c r="AT194" s="237" t="s">
        <v>163</v>
      </c>
      <c r="AU194" s="237" t="s">
        <v>82</v>
      </c>
      <c r="AV194" s="13" t="s">
        <v>140</v>
      </c>
      <c r="AW194" s="13" t="s">
        <v>35</v>
      </c>
      <c r="AX194" s="13" t="s">
        <v>80</v>
      </c>
      <c r="AY194" s="237" t="s">
        <v>133</v>
      </c>
    </row>
    <row r="195" spans="2:65" s="1" customFormat="1" ht="25.5" customHeight="1">
      <c r="B195" s="200"/>
      <c r="C195" s="201" t="s">
        <v>673</v>
      </c>
      <c r="D195" s="201" t="s">
        <v>136</v>
      </c>
      <c r="E195" s="202" t="s">
        <v>419</v>
      </c>
      <c r="F195" s="203" t="s">
        <v>420</v>
      </c>
      <c r="G195" s="204" t="s">
        <v>392</v>
      </c>
      <c r="H195" s="205">
        <v>86.97</v>
      </c>
      <c r="I195" s="206"/>
      <c r="J195" s="207">
        <f>ROUND(I195*H195,2)</f>
        <v>0</v>
      </c>
      <c r="K195" s="203" t="s">
        <v>222</v>
      </c>
      <c r="L195" s="46"/>
      <c r="M195" s="208" t="s">
        <v>5</v>
      </c>
      <c r="N195" s="209" t="s">
        <v>43</v>
      </c>
      <c r="O195" s="47"/>
      <c r="P195" s="210">
        <f>O195*H195</f>
        <v>0</v>
      </c>
      <c r="Q195" s="210">
        <v>0.00112</v>
      </c>
      <c r="R195" s="210">
        <f>Q195*H195</f>
        <v>0.09740639999999999</v>
      </c>
      <c r="S195" s="210">
        <v>0</v>
      </c>
      <c r="T195" s="211">
        <f>S195*H195</f>
        <v>0</v>
      </c>
      <c r="AR195" s="24" t="s">
        <v>379</v>
      </c>
      <c r="AT195" s="24" t="s">
        <v>136</v>
      </c>
      <c r="AU195" s="24" t="s">
        <v>82</v>
      </c>
      <c r="AY195" s="24" t="s">
        <v>133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24" t="s">
        <v>80</v>
      </c>
      <c r="BK195" s="212">
        <f>ROUND(I195*H195,2)</f>
        <v>0</v>
      </c>
      <c r="BL195" s="24" t="s">
        <v>379</v>
      </c>
      <c r="BM195" s="24" t="s">
        <v>674</v>
      </c>
    </row>
    <row r="196" spans="2:51" s="12" customFormat="1" ht="13.5">
      <c r="B196" s="229"/>
      <c r="D196" s="213" t="s">
        <v>163</v>
      </c>
      <c r="E196" s="230" t="s">
        <v>5</v>
      </c>
      <c r="F196" s="231" t="s">
        <v>589</v>
      </c>
      <c r="H196" s="230" t="s">
        <v>5</v>
      </c>
      <c r="I196" s="232"/>
      <c r="L196" s="229"/>
      <c r="M196" s="233"/>
      <c r="N196" s="234"/>
      <c r="O196" s="234"/>
      <c r="P196" s="234"/>
      <c r="Q196" s="234"/>
      <c r="R196" s="234"/>
      <c r="S196" s="234"/>
      <c r="T196" s="235"/>
      <c r="AT196" s="230" t="s">
        <v>163</v>
      </c>
      <c r="AU196" s="230" t="s">
        <v>82</v>
      </c>
      <c r="AV196" s="12" t="s">
        <v>80</v>
      </c>
      <c r="AW196" s="12" t="s">
        <v>35</v>
      </c>
      <c r="AX196" s="12" t="s">
        <v>72</v>
      </c>
      <c r="AY196" s="230" t="s">
        <v>133</v>
      </c>
    </row>
    <row r="197" spans="2:51" s="11" customFormat="1" ht="13.5">
      <c r="B197" s="217"/>
      <c r="D197" s="213" t="s">
        <v>163</v>
      </c>
      <c r="E197" s="218" t="s">
        <v>5</v>
      </c>
      <c r="F197" s="219" t="s">
        <v>672</v>
      </c>
      <c r="H197" s="220">
        <v>86.97</v>
      </c>
      <c r="I197" s="221"/>
      <c r="L197" s="217"/>
      <c r="M197" s="222"/>
      <c r="N197" s="223"/>
      <c r="O197" s="223"/>
      <c r="P197" s="223"/>
      <c r="Q197" s="223"/>
      <c r="R197" s="223"/>
      <c r="S197" s="223"/>
      <c r="T197" s="224"/>
      <c r="AT197" s="218" t="s">
        <v>163</v>
      </c>
      <c r="AU197" s="218" t="s">
        <v>82</v>
      </c>
      <c r="AV197" s="11" t="s">
        <v>82</v>
      </c>
      <c r="AW197" s="11" t="s">
        <v>35</v>
      </c>
      <c r="AX197" s="11" t="s">
        <v>72</v>
      </c>
      <c r="AY197" s="218" t="s">
        <v>133</v>
      </c>
    </row>
    <row r="198" spans="2:51" s="13" customFormat="1" ht="13.5">
      <c r="B198" s="236"/>
      <c r="D198" s="213" t="s">
        <v>163</v>
      </c>
      <c r="E198" s="237" t="s">
        <v>5</v>
      </c>
      <c r="F198" s="238" t="s">
        <v>226</v>
      </c>
      <c r="H198" s="239">
        <v>86.97</v>
      </c>
      <c r="I198" s="240"/>
      <c r="L198" s="236"/>
      <c r="M198" s="241"/>
      <c r="N198" s="242"/>
      <c r="O198" s="242"/>
      <c r="P198" s="242"/>
      <c r="Q198" s="242"/>
      <c r="R198" s="242"/>
      <c r="S198" s="242"/>
      <c r="T198" s="243"/>
      <c r="AT198" s="237" t="s">
        <v>163</v>
      </c>
      <c r="AU198" s="237" t="s">
        <v>82</v>
      </c>
      <c r="AV198" s="13" t="s">
        <v>140</v>
      </c>
      <c r="AW198" s="13" t="s">
        <v>35</v>
      </c>
      <c r="AX198" s="13" t="s">
        <v>80</v>
      </c>
      <c r="AY198" s="237" t="s">
        <v>133</v>
      </c>
    </row>
    <row r="199" spans="2:65" s="1" customFormat="1" ht="25.5" customHeight="1">
      <c r="B199" s="200"/>
      <c r="C199" s="201" t="s">
        <v>675</v>
      </c>
      <c r="D199" s="201" t="s">
        <v>136</v>
      </c>
      <c r="E199" s="202" t="s">
        <v>423</v>
      </c>
      <c r="F199" s="203" t="s">
        <v>424</v>
      </c>
      <c r="G199" s="204" t="s">
        <v>392</v>
      </c>
      <c r="H199" s="205">
        <v>86.97</v>
      </c>
      <c r="I199" s="206"/>
      <c r="J199" s="207">
        <f>ROUND(I199*H199,2)</f>
        <v>0</v>
      </c>
      <c r="K199" s="203" t="s">
        <v>222</v>
      </c>
      <c r="L199" s="46"/>
      <c r="M199" s="208" t="s">
        <v>5</v>
      </c>
      <c r="N199" s="209" t="s">
        <v>43</v>
      </c>
      <c r="O199" s="47"/>
      <c r="P199" s="210">
        <f>O199*H199</f>
        <v>0</v>
      </c>
      <c r="Q199" s="210">
        <v>0.00153</v>
      </c>
      <c r="R199" s="210">
        <f>Q199*H199</f>
        <v>0.1330641</v>
      </c>
      <c r="S199" s="210">
        <v>0</v>
      </c>
      <c r="T199" s="211">
        <f>S199*H199</f>
        <v>0</v>
      </c>
      <c r="AR199" s="24" t="s">
        <v>379</v>
      </c>
      <c r="AT199" s="24" t="s">
        <v>136</v>
      </c>
      <c r="AU199" s="24" t="s">
        <v>82</v>
      </c>
      <c r="AY199" s="24" t="s">
        <v>133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24" t="s">
        <v>80</v>
      </c>
      <c r="BK199" s="212">
        <f>ROUND(I199*H199,2)</f>
        <v>0</v>
      </c>
      <c r="BL199" s="24" t="s">
        <v>379</v>
      </c>
      <c r="BM199" s="24" t="s">
        <v>676</v>
      </c>
    </row>
    <row r="200" spans="2:51" s="12" customFormat="1" ht="13.5">
      <c r="B200" s="229"/>
      <c r="D200" s="213" t="s">
        <v>163</v>
      </c>
      <c r="E200" s="230" t="s">
        <v>5</v>
      </c>
      <c r="F200" s="231" t="s">
        <v>589</v>
      </c>
      <c r="H200" s="230" t="s">
        <v>5</v>
      </c>
      <c r="I200" s="232"/>
      <c r="L200" s="229"/>
      <c r="M200" s="233"/>
      <c r="N200" s="234"/>
      <c r="O200" s="234"/>
      <c r="P200" s="234"/>
      <c r="Q200" s="234"/>
      <c r="R200" s="234"/>
      <c r="S200" s="234"/>
      <c r="T200" s="235"/>
      <c r="AT200" s="230" t="s">
        <v>163</v>
      </c>
      <c r="AU200" s="230" t="s">
        <v>82</v>
      </c>
      <c r="AV200" s="12" t="s">
        <v>80</v>
      </c>
      <c r="AW200" s="12" t="s">
        <v>35</v>
      </c>
      <c r="AX200" s="12" t="s">
        <v>72</v>
      </c>
      <c r="AY200" s="230" t="s">
        <v>133</v>
      </c>
    </row>
    <row r="201" spans="2:51" s="11" customFormat="1" ht="13.5">
      <c r="B201" s="217"/>
      <c r="D201" s="213" t="s">
        <v>163</v>
      </c>
      <c r="E201" s="218" t="s">
        <v>5</v>
      </c>
      <c r="F201" s="219" t="s">
        <v>672</v>
      </c>
      <c r="H201" s="220">
        <v>86.97</v>
      </c>
      <c r="I201" s="221"/>
      <c r="L201" s="217"/>
      <c r="M201" s="222"/>
      <c r="N201" s="223"/>
      <c r="O201" s="223"/>
      <c r="P201" s="223"/>
      <c r="Q201" s="223"/>
      <c r="R201" s="223"/>
      <c r="S201" s="223"/>
      <c r="T201" s="224"/>
      <c r="AT201" s="218" t="s">
        <v>163</v>
      </c>
      <c r="AU201" s="218" t="s">
        <v>82</v>
      </c>
      <c r="AV201" s="11" t="s">
        <v>82</v>
      </c>
      <c r="AW201" s="11" t="s">
        <v>35</v>
      </c>
      <c r="AX201" s="11" t="s">
        <v>72</v>
      </c>
      <c r="AY201" s="218" t="s">
        <v>133</v>
      </c>
    </row>
    <row r="202" spans="2:51" s="13" customFormat="1" ht="13.5">
      <c r="B202" s="236"/>
      <c r="D202" s="213" t="s">
        <v>163</v>
      </c>
      <c r="E202" s="237" t="s">
        <v>5</v>
      </c>
      <c r="F202" s="238" t="s">
        <v>226</v>
      </c>
      <c r="H202" s="239">
        <v>86.97</v>
      </c>
      <c r="I202" s="240"/>
      <c r="L202" s="236"/>
      <c r="M202" s="241"/>
      <c r="N202" s="242"/>
      <c r="O202" s="242"/>
      <c r="P202" s="242"/>
      <c r="Q202" s="242"/>
      <c r="R202" s="242"/>
      <c r="S202" s="242"/>
      <c r="T202" s="243"/>
      <c r="AT202" s="237" t="s">
        <v>163</v>
      </c>
      <c r="AU202" s="237" t="s">
        <v>82</v>
      </c>
      <c r="AV202" s="13" t="s">
        <v>140</v>
      </c>
      <c r="AW202" s="13" t="s">
        <v>35</v>
      </c>
      <c r="AX202" s="13" t="s">
        <v>80</v>
      </c>
      <c r="AY202" s="237" t="s">
        <v>133</v>
      </c>
    </row>
    <row r="203" spans="2:65" s="1" customFormat="1" ht="25.5" customHeight="1">
      <c r="B203" s="200"/>
      <c r="C203" s="201" t="s">
        <v>324</v>
      </c>
      <c r="D203" s="201" t="s">
        <v>136</v>
      </c>
      <c r="E203" s="202" t="s">
        <v>426</v>
      </c>
      <c r="F203" s="203" t="s">
        <v>427</v>
      </c>
      <c r="G203" s="204" t="s">
        <v>229</v>
      </c>
      <c r="H203" s="205">
        <v>1188.112</v>
      </c>
      <c r="I203" s="206"/>
      <c r="J203" s="207">
        <f>ROUND(I203*H203,2)</f>
        <v>0</v>
      </c>
      <c r="K203" s="203" t="s">
        <v>5</v>
      </c>
      <c r="L203" s="46"/>
      <c r="M203" s="208" t="s">
        <v>5</v>
      </c>
      <c r="N203" s="209" t="s">
        <v>43</v>
      </c>
      <c r="O203" s="47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379</v>
      </c>
      <c r="AT203" s="24" t="s">
        <v>136</v>
      </c>
      <c r="AU203" s="24" t="s">
        <v>82</v>
      </c>
      <c r="AY203" s="24" t="s">
        <v>133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80</v>
      </c>
      <c r="BK203" s="212">
        <f>ROUND(I203*H203,2)</f>
        <v>0</v>
      </c>
      <c r="BL203" s="24" t="s">
        <v>379</v>
      </c>
      <c r="BM203" s="24" t="s">
        <v>677</v>
      </c>
    </row>
    <row r="204" spans="2:65" s="1" customFormat="1" ht="16.5" customHeight="1">
      <c r="B204" s="200"/>
      <c r="C204" s="244" t="s">
        <v>308</v>
      </c>
      <c r="D204" s="244" t="s">
        <v>254</v>
      </c>
      <c r="E204" s="245" t="s">
        <v>432</v>
      </c>
      <c r="F204" s="246" t="s">
        <v>433</v>
      </c>
      <c r="G204" s="247" t="s">
        <v>229</v>
      </c>
      <c r="H204" s="248">
        <v>1306.923</v>
      </c>
      <c r="I204" s="249"/>
      <c r="J204" s="250">
        <f>ROUND(I204*H204,2)</f>
        <v>0</v>
      </c>
      <c r="K204" s="246" t="s">
        <v>5</v>
      </c>
      <c r="L204" s="251"/>
      <c r="M204" s="252" t="s">
        <v>5</v>
      </c>
      <c r="N204" s="253" t="s">
        <v>43</v>
      </c>
      <c r="O204" s="47"/>
      <c r="P204" s="210">
        <f>O204*H204</f>
        <v>0</v>
      </c>
      <c r="Q204" s="210">
        <v>0.00062</v>
      </c>
      <c r="R204" s="210">
        <f>Q204*H204</f>
        <v>0.81029226</v>
      </c>
      <c r="S204" s="210">
        <v>0</v>
      </c>
      <c r="T204" s="211">
        <f>S204*H204</f>
        <v>0</v>
      </c>
      <c r="AR204" s="24" t="s">
        <v>397</v>
      </c>
      <c r="AT204" s="24" t="s">
        <v>254</v>
      </c>
      <c r="AU204" s="24" t="s">
        <v>82</v>
      </c>
      <c r="AY204" s="24" t="s">
        <v>133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24" t="s">
        <v>80</v>
      </c>
      <c r="BK204" s="212">
        <f>ROUND(I204*H204,2)</f>
        <v>0</v>
      </c>
      <c r="BL204" s="24" t="s">
        <v>379</v>
      </c>
      <c r="BM204" s="24" t="s">
        <v>678</v>
      </c>
    </row>
    <row r="205" spans="2:51" s="11" customFormat="1" ht="13.5">
      <c r="B205" s="217"/>
      <c r="D205" s="213" t="s">
        <v>163</v>
      </c>
      <c r="E205" s="218" t="s">
        <v>5</v>
      </c>
      <c r="F205" s="219" t="s">
        <v>679</v>
      </c>
      <c r="H205" s="220">
        <v>1306.923</v>
      </c>
      <c r="I205" s="221"/>
      <c r="L205" s="217"/>
      <c r="M205" s="222"/>
      <c r="N205" s="223"/>
      <c r="O205" s="223"/>
      <c r="P205" s="223"/>
      <c r="Q205" s="223"/>
      <c r="R205" s="223"/>
      <c r="S205" s="223"/>
      <c r="T205" s="224"/>
      <c r="AT205" s="218" t="s">
        <v>163</v>
      </c>
      <c r="AU205" s="218" t="s">
        <v>82</v>
      </c>
      <c r="AV205" s="11" t="s">
        <v>82</v>
      </c>
      <c r="AW205" s="11" t="s">
        <v>35</v>
      </c>
      <c r="AX205" s="11" t="s">
        <v>72</v>
      </c>
      <c r="AY205" s="218" t="s">
        <v>133</v>
      </c>
    </row>
    <row r="206" spans="2:51" s="13" customFormat="1" ht="13.5">
      <c r="B206" s="236"/>
      <c r="D206" s="213" t="s">
        <v>163</v>
      </c>
      <c r="E206" s="237" t="s">
        <v>5</v>
      </c>
      <c r="F206" s="238" t="s">
        <v>226</v>
      </c>
      <c r="H206" s="239">
        <v>1306.923</v>
      </c>
      <c r="I206" s="240"/>
      <c r="L206" s="236"/>
      <c r="M206" s="241"/>
      <c r="N206" s="242"/>
      <c r="O206" s="242"/>
      <c r="P206" s="242"/>
      <c r="Q206" s="242"/>
      <c r="R206" s="242"/>
      <c r="S206" s="242"/>
      <c r="T206" s="243"/>
      <c r="AT206" s="237" t="s">
        <v>163</v>
      </c>
      <c r="AU206" s="237" t="s">
        <v>82</v>
      </c>
      <c r="AV206" s="13" t="s">
        <v>140</v>
      </c>
      <c r="AW206" s="13" t="s">
        <v>35</v>
      </c>
      <c r="AX206" s="13" t="s">
        <v>80</v>
      </c>
      <c r="AY206" s="237" t="s">
        <v>133</v>
      </c>
    </row>
    <row r="207" spans="2:65" s="1" customFormat="1" ht="38.25" customHeight="1">
      <c r="B207" s="200"/>
      <c r="C207" s="201" t="s">
        <v>241</v>
      </c>
      <c r="D207" s="201" t="s">
        <v>136</v>
      </c>
      <c r="E207" s="202" t="s">
        <v>437</v>
      </c>
      <c r="F207" s="203" t="s">
        <v>438</v>
      </c>
      <c r="G207" s="204" t="s">
        <v>229</v>
      </c>
      <c r="H207" s="205">
        <v>1188.112</v>
      </c>
      <c r="I207" s="206"/>
      <c r="J207" s="207">
        <f>ROUND(I207*H207,2)</f>
        <v>0</v>
      </c>
      <c r="K207" s="203" t="s">
        <v>5</v>
      </c>
      <c r="L207" s="46"/>
      <c r="M207" s="208" t="s">
        <v>5</v>
      </c>
      <c r="N207" s="209" t="s">
        <v>43</v>
      </c>
      <c r="O207" s="47"/>
      <c r="P207" s="210">
        <f>O207*H207</f>
        <v>0</v>
      </c>
      <c r="Q207" s="210">
        <v>0</v>
      </c>
      <c r="R207" s="210">
        <f>Q207*H207</f>
        <v>0</v>
      </c>
      <c r="S207" s="210">
        <v>0.167</v>
      </c>
      <c r="T207" s="211">
        <f>S207*H207</f>
        <v>198.41470400000003</v>
      </c>
      <c r="AR207" s="24" t="s">
        <v>379</v>
      </c>
      <c r="AT207" s="24" t="s">
        <v>136</v>
      </c>
      <c r="AU207" s="24" t="s">
        <v>82</v>
      </c>
      <c r="AY207" s="24" t="s">
        <v>133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80</v>
      </c>
      <c r="BK207" s="212">
        <f>ROUND(I207*H207,2)</f>
        <v>0</v>
      </c>
      <c r="BL207" s="24" t="s">
        <v>379</v>
      </c>
      <c r="BM207" s="24" t="s">
        <v>680</v>
      </c>
    </row>
    <row r="208" spans="2:51" s="12" customFormat="1" ht="13.5">
      <c r="B208" s="229"/>
      <c r="D208" s="213" t="s">
        <v>163</v>
      </c>
      <c r="E208" s="230" t="s">
        <v>5</v>
      </c>
      <c r="F208" s="231" t="s">
        <v>681</v>
      </c>
      <c r="H208" s="230" t="s">
        <v>5</v>
      </c>
      <c r="I208" s="232"/>
      <c r="L208" s="229"/>
      <c r="M208" s="233"/>
      <c r="N208" s="234"/>
      <c r="O208" s="234"/>
      <c r="P208" s="234"/>
      <c r="Q208" s="234"/>
      <c r="R208" s="234"/>
      <c r="S208" s="234"/>
      <c r="T208" s="235"/>
      <c r="AT208" s="230" t="s">
        <v>163</v>
      </c>
      <c r="AU208" s="230" t="s">
        <v>82</v>
      </c>
      <c r="AV208" s="12" t="s">
        <v>80</v>
      </c>
      <c r="AW208" s="12" t="s">
        <v>35</v>
      </c>
      <c r="AX208" s="12" t="s">
        <v>72</v>
      </c>
      <c r="AY208" s="230" t="s">
        <v>133</v>
      </c>
    </row>
    <row r="209" spans="2:51" s="11" customFormat="1" ht="13.5">
      <c r="B209" s="217"/>
      <c r="D209" s="213" t="s">
        <v>163</v>
      </c>
      <c r="E209" s="218" t="s">
        <v>5</v>
      </c>
      <c r="F209" s="219" t="s">
        <v>682</v>
      </c>
      <c r="H209" s="220">
        <v>1188.112</v>
      </c>
      <c r="I209" s="221"/>
      <c r="L209" s="217"/>
      <c r="M209" s="222"/>
      <c r="N209" s="223"/>
      <c r="O209" s="223"/>
      <c r="P209" s="223"/>
      <c r="Q209" s="223"/>
      <c r="R209" s="223"/>
      <c r="S209" s="223"/>
      <c r="T209" s="224"/>
      <c r="AT209" s="218" t="s">
        <v>163</v>
      </c>
      <c r="AU209" s="218" t="s">
        <v>82</v>
      </c>
      <c r="AV209" s="11" t="s">
        <v>82</v>
      </c>
      <c r="AW209" s="11" t="s">
        <v>35</v>
      </c>
      <c r="AX209" s="11" t="s">
        <v>72</v>
      </c>
      <c r="AY209" s="218" t="s">
        <v>133</v>
      </c>
    </row>
    <row r="210" spans="2:51" s="13" customFormat="1" ht="13.5">
      <c r="B210" s="236"/>
      <c r="D210" s="213" t="s">
        <v>163</v>
      </c>
      <c r="E210" s="237" t="s">
        <v>5</v>
      </c>
      <c r="F210" s="238" t="s">
        <v>226</v>
      </c>
      <c r="H210" s="239">
        <v>1188.112</v>
      </c>
      <c r="I210" s="240"/>
      <c r="L210" s="236"/>
      <c r="M210" s="241"/>
      <c r="N210" s="242"/>
      <c r="O210" s="242"/>
      <c r="P210" s="242"/>
      <c r="Q210" s="242"/>
      <c r="R210" s="242"/>
      <c r="S210" s="242"/>
      <c r="T210" s="243"/>
      <c r="AT210" s="237" t="s">
        <v>163</v>
      </c>
      <c r="AU210" s="237" t="s">
        <v>82</v>
      </c>
      <c r="AV210" s="13" t="s">
        <v>140</v>
      </c>
      <c r="AW210" s="13" t="s">
        <v>35</v>
      </c>
      <c r="AX210" s="13" t="s">
        <v>80</v>
      </c>
      <c r="AY210" s="237" t="s">
        <v>133</v>
      </c>
    </row>
    <row r="211" spans="2:65" s="1" customFormat="1" ht="25.5" customHeight="1">
      <c r="B211" s="200"/>
      <c r="C211" s="201" t="s">
        <v>314</v>
      </c>
      <c r="D211" s="201" t="s">
        <v>136</v>
      </c>
      <c r="E211" s="202" t="s">
        <v>441</v>
      </c>
      <c r="F211" s="203" t="s">
        <v>442</v>
      </c>
      <c r="G211" s="204" t="s">
        <v>229</v>
      </c>
      <c r="H211" s="205">
        <v>1362.052</v>
      </c>
      <c r="I211" s="206"/>
      <c r="J211" s="207">
        <f>ROUND(I211*H211,2)</f>
        <v>0</v>
      </c>
      <c r="K211" s="203" t="s">
        <v>5</v>
      </c>
      <c r="L211" s="46"/>
      <c r="M211" s="208" t="s">
        <v>5</v>
      </c>
      <c r="N211" s="209" t="s">
        <v>43</v>
      </c>
      <c r="O211" s="47"/>
      <c r="P211" s="210">
        <f>O211*H211</f>
        <v>0</v>
      </c>
      <c r="Q211" s="210">
        <v>0.00058</v>
      </c>
      <c r="R211" s="210">
        <f>Q211*H211</f>
        <v>0.78999016</v>
      </c>
      <c r="S211" s="210">
        <v>0</v>
      </c>
      <c r="T211" s="211">
        <f>S211*H211</f>
        <v>0</v>
      </c>
      <c r="AR211" s="24" t="s">
        <v>379</v>
      </c>
      <c r="AT211" s="24" t="s">
        <v>136</v>
      </c>
      <c r="AU211" s="24" t="s">
        <v>82</v>
      </c>
      <c r="AY211" s="24" t="s">
        <v>133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80</v>
      </c>
      <c r="BK211" s="212">
        <f>ROUND(I211*H211,2)</f>
        <v>0</v>
      </c>
      <c r="BL211" s="24" t="s">
        <v>379</v>
      </c>
      <c r="BM211" s="24" t="s">
        <v>683</v>
      </c>
    </row>
    <row r="212" spans="2:47" s="1" customFormat="1" ht="13.5">
      <c r="B212" s="46"/>
      <c r="D212" s="213" t="s">
        <v>155</v>
      </c>
      <c r="F212" s="214" t="s">
        <v>444</v>
      </c>
      <c r="I212" s="215"/>
      <c r="L212" s="46"/>
      <c r="M212" s="216"/>
      <c r="N212" s="47"/>
      <c r="O212" s="47"/>
      <c r="P212" s="47"/>
      <c r="Q212" s="47"/>
      <c r="R212" s="47"/>
      <c r="S212" s="47"/>
      <c r="T212" s="85"/>
      <c r="AT212" s="24" t="s">
        <v>155</v>
      </c>
      <c r="AU212" s="24" t="s">
        <v>82</v>
      </c>
    </row>
    <row r="213" spans="2:51" s="12" customFormat="1" ht="13.5">
      <c r="B213" s="229"/>
      <c r="D213" s="213" t="s">
        <v>163</v>
      </c>
      <c r="E213" s="230" t="s">
        <v>5</v>
      </c>
      <c r="F213" s="231" t="s">
        <v>429</v>
      </c>
      <c r="H213" s="230" t="s">
        <v>5</v>
      </c>
      <c r="I213" s="232"/>
      <c r="L213" s="229"/>
      <c r="M213" s="233"/>
      <c r="N213" s="234"/>
      <c r="O213" s="234"/>
      <c r="P213" s="234"/>
      <c r="Q213" s="234"/>
      <c r="R213" s="234"/>
      <c r="S213" s="234"/>
      <c r="T213" s="235"/>
      <c r="AT213" s="230" t="s">
        <v>163</v>
      </c>
      <c r="AU213" s="230" t="s">
        <v>82</v>
      </c>
      <c r="AV213" s="12" t="s">
        <v>80</v>
      </c>
      <c r="AW213" s="12" t="s">
        <v>35</v>
      </c>
      <c r="AX213" s="12" t="s">
        <v>72</v>
      </c>
      <c r="AY213" s="230" t="s">
        <v>133</v>
      </c>
    </row>
    <row r="214" spans="2:51" s="11" customFormat="1" ht="13.5">
      <c r="B214" s="217"/>
      <c r="D214" s="213" t="s">
        <v>163</v>
      </c>
      <c r="E214" s="218" t="s">
        <v>5</v>
      </c>
      <c r="F214" s="219" t="s">
        <v>684</v>
      </c>
      <c r="H214" s="220">
        <v>1188.112</v>
      </c>
      <c r="I214" s="221"/>
      <c r="L214" s="217"/>
      <c r="M214" s="222"/>
      <c r="N214" s="223"/>
      <c r="O214" s="223"/>
      <c r="P214" s="223"/>
      <c r="Q214" s="223"/>
      <c r="R214" s="223"/>
      <c r="S214" s="223"/>
      <c r="T214" s="224"/>
      <c r="AT214" s="218" t="s">
        <v>163</v>
      </c>
      <c r="AU214" s="218" t="s">
        <v>82</v>
      </c>
      <c r="AV214" s="11" t="s">
        <v>82</v>
      </c>
      <c r="AW214" s="11" t="s">
        <v>35</v>
      </c>
      <c r="AX214" s="11" t="s">
        <v>72</v>
      </c>
      <c r="AY214" s="218" t="s">
        <v>133</v>
      </c>
    </row>
    <row r="215" spans="2:51" s="12" customFormat="1" ht="13.5">
      <c r="B215" s="229"/>
      <c r="D215" s="213" t="s">
        <v>163</v>
      </c>
      <c r="E215" s="230" t="s">
        <v>5</v>
      </c>
      <c r="F215" s="231" t="s">
        <v>224</v>
      </c>
      <c r="H215" s="230" t="s">
        <v>5</v>
      </c>
      <c r="I215" s="232"/>
      <c r="L215" s="229"/>
      <c r="M215" s="233"/>
      <c r="N215" s="234"/>
      <c r="O215" s="234"/>
      <c r="P215" s="234"/>
      <c r="Q215" s="234"/>
      <c r="R215" s="234"/>
      <c r="S215" s="234"/>
      <c r="T215" s="235"/>
      <c r="AT215" s="230" t="s">
        <v>163</v>
      </c>
      <c r="AU215" s="230" t="s">
        <v>82</v>
      </c>
      <c r="AV215" s="12" t="s">
        <v>80</v>
      </c>
      <c r="AW215" s="12" t="s">
        <v>35</v>
      </c>
      <c r="AX215" s="12" t="s">
        <v>72</v>
      </c>
      <c r="AY215" s="230" t="s">
        <v>133</v>
      </c>
    </row>
    <row r="216" spans="2:51" s="11" customFormat="1" ht="13.5">
      <c r="B216" s="217"/>
      <c r="D216" s="213" t="s">
        <v>163</v>
      </c>
      <c r="E216" s="218" t="s">
        <v>5</v>
      </c>
      <c r="F216" s="219" t="s">
        <v>685</v>
      </c>
      <c r="H216" s="220">
        <v>173.94</v>
      </c>
      <c r="I216" s="221"/>
      <c r="L216" s="217"/>
      <c r="M216" s="222"/>
      <c r="N216" s="223"/>
      <c r="O216" s="223"/>
      <c r="P216" s="223"/>
      <c r="Q216" s="223"/>
      <c r="R216" s="223"/>
      <c r="S216" s="223"/>
      <c r="T216" s="224"/>
      <c r="AT216" s="218" t="s">
        <v>163</v>
      </c>
      <c r="AU216" s="218" t="s">
        <v>82</v>
      </c>
      <c r="AV216" s="11" t="s">
        <v>82</v>
      </c>
      <c r="AW216" s="11" t="s">
        <v>35</v>
      </c>
      <c r="AX216" s="11" t="s">
        <v>72</v>
      </c>
      <c r="AY216" s="218" t="s">
        <v>133</v>
      </c>
    </row>
    <row r="217" spans="2:51" s="13" customFormat="1" ht="13.5">
      <c r="B217" s="236"/>
      <c r="D217" s="213" t="s">
        <v>163</v>
      </c>
      <c r="E217" s="237" t="s">
        <v>5</v>
      </c>
      <c r="F217" s="238" t="s">
        <v>226</v>
      </c>
      <c r="H217" s="239">
        <v>1362.052</v>
      </c>
      <c r="I217" s="240"/>
      <c r="L217" s="236"/>
      <c r="M217" s="241"/>
      <c r="N217" s="242"/>
      <c r="O217" s="242"/>
      <c r="P217" s="242"/>
      <c r="Q217" s="242"/>
      <c r="R217" s="242"/>
      <c r="S217" s="242"/>
      <c r="T217" s="243"/>
      <c r="AT217" s="237" t="s">
        <v>163</v>
      </c>
      <c r="AU217" s="237" t="s">
        <v>82</v>
      </c>
      <c r="AV217" s="13" t="s">
        <v>140</v>
      </c>
      <c r="AW217" s="13" t="s">
        <v>35</v>
      </c>
      <c r="AX217" s="13" t="s">
        <v>80</v>
      </c>
      <c r="AY217" s="237" t="s">
        <v>133</v>
      </c>
    </row>
    <row r="218" spans="2:65" s="1" customFormat="1" ht="16.5" customHeight="1">
      <c r="B218" s="200"/>
      <c r="C218" s="201" t="s">
        <v>686</v>
      </c>
      <c r="D218" s="201" t="s">
        <v>136</v>
      </c>
      <c r="E218" s="202" t="s">
        <v>446</v>
      </c>
      <c r="F218" s="203" t="s">
        <v>447</v>
      </c>
      <c r="G218" s="204" t="s">
        <v>335</v>
      </c>
      <c r="H218" s="205">
        <v>1.499</v>
      </c>
      <c r="I218" s="206"/>
      <c r="J218" s="207">
        <f>ROUND(I218*H218,2)</f>
        <v>0</v>
      </c>
      <c r="K218" s="203" t="s">
        <v>239</v>
      </c>
      <c r="L218" s="46"/>
      <c r="M218" s="208" t="s">
        <v>5</v>
      </c>
      <c r="N218" s="209" t="s">
        <v>43</v>
      </c>
      <c r="O218" s="47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24" t="s">
        <v>379</v>
      </c>
      <c r="AT218" s="24" t="s">
        <v>136</v>
      </c>
      <c r="AU218" s="24" t="s">
        <v>82</v>
      </c>
      <c r="AY218" s="24" t="s">
        <v>133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24" t="s">
        <v>80</v>
      </c>
      <c r="BK218" s="212">
        <f>ROUND(I218*H218,2)</f>
        <v>0</v>
      </c>
      <c r="BL218" s="24" t="s">
        <v>379</v>
      </c>
      <c r="BM218" s="24" t="s">
        <v>687</v>
      </c>
    </row>
    <row r="219" spans="2:63" s="10" customFormat="1" ht="29.85" customHeight="1">
      <c r="B219" s="187"/>
      <c r="D219" s="188" t="s">
        <v>71</v>
      </c>
      <c r="E219" s="198" t="s">
        <v>449</v>
      </c>
      <c r="F219" s="198" t="s">
        <v>450</v>
      </c>
      <c r="I219" s="190"/>
      <c r="J219" s="199">
        <f>BK219</f>
        <v>0</v>
      </c>
      <c r="L219" s="187"/>
      <c r="M219" s="192"/>
      <c r="N219" s="193"/>
      <c r="O219" s="193"/>
      <c r="P219" s="194">
        <f>SUM(P220:P244)</f>
        <v>0</v>
      </c>
      <c r="Q219" s="193"/>
      <c r="R219" s="194">
        <f>SUM(R220:R244)</f>
        <v>4.4815575999999995</v>
      </c>
      <c r="S219" s="193"/>
      <c r="T219" s="195">
        <f>SUM(T220:T244)</f>
        <v>0.11444399999999999</v>
      </c>
      <c r="AR219" s="188" t="s">
        <v>82</v>
      </c>
      <c r="AT219" s="196" t="s">
        <v>71</v>
      </c>
      <c r="AU219" s="196" t="s">
        <v>80</v>
      </c>
      <c r="AY219" s="188" t="s">
        <v>133</v>
      </c>
      <c r="BK219" s="197">
        <f>SUM(BK220:BK244)</f>
        <v>0</v>
      </c>
    </row>
    <row r="220" spans="2:65" s="1" customFormat="1" ht="25.5" customHeight="1">
      <c r="B220" s="200"/>
      <c r="C220" s="201" t="s">
        <v>245</v>
      </c>
      <c r="D220" s="201" t="s">
        <v>136</v>
      </c>
      <c r="E220" s="202" t="s">
        <v>456</v>
      </c>
      <c r="F220" s="203" t="s">
        <v>457</v>
      </c>
      <c r="G220" s="204" t="s">
        <v>229</v>
      </c>
      <c r="H220" s="205">
        <v>1188.112</v>
      </c>
      <c r="I220" s="206"/>
      <c r="J220" s="207">
        <f>ROUND(I220*H220,2)</f>
        <v>0</v>
      </c>
      <c r="K220" s="203" t="s">
        <v>5</v>
      </c>
      <c r="L220" s="46"/>
      <c r="M220" s="208" t="s">
        <v>5</v>
      </c>
      <c r="N220" s="209" t="s">
        <v>43</v>
      </c>
      <c r="O220" s="47"/>
      <c r="P220" s="210">
        <f>O220*H220</f>
        <v>0</v>
      </c>
      <c r="Q220" s="210">
        <v>0.0001</v>
      </c>
      <c r="R220" s="210">
        <f>Q220*H220</f>
        <v>0.11881120000000002</v>
      </c>
      <c r="S220" s="210">
        <v>0</v>
      </c>
      <c r="T220" s="211">
        <f>S220*H220</f>
        <v>0</v>
      </c>
      <c r="AR220" s="24" t="s">
        <v>379</v>
      </c>
      <c r="AT220" s="24" t="s">
        <v>136</v>
      </c>
      <c r="AU220" s="24" t="s">
        <v>82</v>
      </c>
      <c r="AY220" s="24" t="s">
        <v>133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24" t="s">
        <v>80</v>
      </c>
      <c r="BK220" s="212">
        <f>ROUND(I220*H220,2)</f>
        <v>0</v>
      </c>
      <c r="BL220" s="24" t="s">
        <v>379</v>
      </c>
      <c r="BM220" s="24" t="s">
        <v>688</v>
      </c>
    </row>
    <row r="221" spans="2:51" s="12" customFormat="1" ht="13.5">
      <c r="B221" s="229"/>
      <c r="D221" s="213" t="s">
        <v>163</v>
      </c>
      <c r="E221" s="230" t="s">
        <v>5</v>
      </c>
      <c r="F221" s="231" t="s">
        <v>681</v>
      </c>
      <c r="H221" s="230" t="s">
        <v>5</v>
      </c>
      <c r="I221" s="232"/>
      <c r="L221" s="229"/>
      <c r="M221" s="233"/>
      <c r="N221" s="234"/>
      <c r="O221" s="234"/>
      <c r="P221" s="234"/>
      <c r="Q221" s="234"/>
      <c r="R221" s="234"/>
      <c r="S221" s="234"/>
      <c r="T221" s="235"/>
      <c r="AT221" s="230" t="s">
        <v>163</v>
      </c>
      <c r="AU221" s="230" t="s">
        <v>82</v>
      </c>
      <c r="AV221" s="12" t="s">
        <v>80</v>
      </c>
      <c r="AW221" s="12" t="s">
        <v>35</v>
      </c>
      <c r="AX221" s="12" t="s">
        <v>72</v>
      </c>
      <c r="AY221" s="230" t="s">
        <v>133</v>
      </c>
    </row>
    <row r="222" spans="2:51" s="11" customFormat="1" ht="13.5">
      <c r="B222" s="217"/>
      <c r="D222" s="213" t="s">
        <v>163</v>
      </c>
      <c r="E222" s="218" t="s">
        <v>5</v>
      </c>
      <c r="F222" s="219" t="s">
        <v>682</v>
      </c>
      <c r="H222" s="220">
        <v>1188.112</v>
      </c>
      <c r="I222" s="221"/>
      <c r="L222" s="217"/>
      <c r="M222" s="222"/>
      <c r="N222" s="223"/>
      <c r="O222" s="223"/>
      <c r="P222" s="223"/>
      <c r="Q222" s="223"/>
      <c r="R222" s="223"/>
      <c r="S222" s="223"/>
      <c r="T222" s="224"/>
      <c r="AT222" s="218" t="s">
        <v>163</v>
      </c>
      <c r="AU222" s="218" t="s">
        <v>82</v>
      </c>
      <c r="AV222" s="11" t="s">
        <v>82</v>
      </c>
      <c r="AW222" s="11" t="s">
        <v>35</v>
      </c>
      <c r="AX222" s="11" t="s">
        <v>72</v>
      </c>
      <c r="AY222" s="218" t="s">
        <v>133</v>
      </c>
    </row>
    <row r="223" spans="2:51" s="13" customFormat="1" ht="13.5">
      <c r="B223" s="236"/>
      <c r="D223" s="213" t="s">
        <v>163</v>
      </c>
      <c r="E223" s="237" t="s">
        <v>5</v>
      </c>
      <c r="F223" s="238" t="s">
        <v>226</v>
      </c>
      <c r="H223" s="239">
        <v>1188.112</v>
      </c>
      <c r="I223" s="240"/>
      <c r="L223" s="236"/>
      <c r="M223" s="241"/>
      <c r="N223" s="242"/>
      <c r="O223" s="242"/>
      <c r="P223" s="242"/>
      <c r="Q223" s="242"/>
      <c r="R223" s="242"/>
      <c r="S223" s="242"/>
      <c r="T223" s="243"/>
      <c r="AT223" s="237" t="s">
        <v>163</v>
      </c>
      <c r="AU223" s="237" t="s">
        <v>82</v>
      </c>
      <c r="AV223" s="13" t="s">
        <v>140</v>
      </c>
      <c r="AW223" s="13" t="s">
        <v>35</v>
      </c>
      <c r="AX223" s="13" t="s">
        <v>80</v>
      </c>
      <c r="AY223" s="237" t="s">
        <v>133</v>
      </c>
    </row>
    <row r="224" spans="2:65" s="1" customFormat="1" ht="16.5" customHeight="1">
      <c r="B224" s="200"/>
      <c r="C224" s="244" t="s">
        <v>451</v>
      </c>
      <c r="D224" s="244" t="s">
        <v>254</v>
      </c>
      <c r="E224" s="245" t="s">
        <v>460</v>
      </c>
      <c r="F224" s="246" t="s">
        <v>461</v>
      </c>
      <c r="G224" s="247" t="s">
        <v>229</v>
      </c>
      <c r="H224" s="248">
        <v>1211.874</v>
      </c>
      <c r="I224" s="249"/>
      <c r="J224" s="250">
        <f>ROUND(I224*H224,2)</f>
        <v>0</v>
      </c>
      <c r="K224" s="246" t="s">
        <v>5</v>
      </c>
      <c r="L224" s="251"/>
      <c r="M224" s="252" t="s">
        <v>5</v>
      </c>
      <c r="N224" s="253" t="s">
        <v>43</v>
      </c>
      <c r="O224" s="47"/>
      <c r="P224" s="210">
        <f>O224*H224</f>
        <v>0</v>
      </c>
      <c r="Q224" s="210">
        <v>0.0036</v>
      </c>
      <c r="R224" s="210">
        <f>Q224*H224</f>
        <v>4.3627464</v>
      </c>
      <c r="S224" s="210">
        <v>0</v>
      </c>
      <c r="T224" s="211">
        <f>S224*H224</f>
        <v>0</v>
      </c>
      <c r="AR224" s="24" t="s">
        <v>397</v>
      </c>
      <c r="AT224" s="24" t="s">
        <v>254</v>
      </c>
      <c r="AU224" s="24" t="s">
        <v>82</v>
      </c>
      <c r="AY224" s="24" t="s">
        <v>133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24" t="s">
        <v>80</v>
      </c>
      <c r="BK224" s="212">
        <f>ROUND(I224*H224,2)</f>
        <v>0</v>
      </c>
      <c r="BL224" s="24" t="s">
        <v>379</v>
      </c>
      <c r="BM224" s="24" t="s">
        <v>689</v>
      </c>
    </row>
    <row r="225" spans="2:47" s="1" customFormat="1" ht="13.5">
      <c r="B225" s="46"/>
      <c r="D225" s="213" t="s">
        <v>155</v>
      </c>
      <c r="F225" s="214" t="s">
        <v>463</v>
      </c>
      <c r="I225" s="215"/>
      <c r="L225" s="46"/>
      <c r="M225" s="216"/>
      <c r="N225" s="47"/>
      <c r="O225" s="47"/>
      <c r="P225" s="47"/>
      <c r="Q225" s="47"/>
      <c r="R225" s="47"/>
      <c r="S225" s="47"/>
      <c r="T225" s="85"/>
      <c r="AT225" s="24" t="s">
        <v>155</v>
      </c>
      <c r="AU225" s="24" t="s">
        <v>82</v>
      </c>
    </row>
    <row r="226" spans="2:51" s="11" customFormat="1" ht="13.5">
      <c r="B226" s="217"/>
      <c r="D226" s="213" t="s">
        <v>163</v>
      </c>
      <c r="E226" s="218" t="s">
        <v>5</v>
      </c>
      <c r="F226" s="219" t="s">
        <v>690</v>
      </c>
      <c r="H226" s="220">
        <v>1211.874</v>
      </c>
      <c r="I226" s="221"/>
      <c r="L226" s="217"/>
      <c r="M226" s="222"/>
      <c r="N226" s="223"/>
      <c r="O226" s="223"/>
      <c r="P226" s="223"/>
      <c r="Q226" s="223"/>
      <c r="R226" s="223"/>
      <c r="S226" s="223"/>
      <c r="T226" s="224"/>
      <c r="AT226" s="218" t="s">
        <v>163</v>
      </c>
      <c r="AU226" s="218" t="s">
        <v>82</v>
      </c>
      <c r="AV226" s="11" t="s">
        <v>82</v>
      </c>
      <c r="AW226" s="11" t="s">
        <v>35</v>
      </c>
      <c r="AX226" s="11" t="s">
        <v>72</v>
      </c>
      <c r="AY226" s="218" t="s">
        <v>133</v>
      </c>
    </row>
    <row r="227" spans="2:51" s="13" customFormat="1" ht="13.5">
      <c r="B227" s="236"/>
      <c r="D227" s="213" t="s">
        <v>163</v>
      </c>
      <c r="E227" s="237" t="s">
        <v>5</v>
      </c>
      <c r="F227" s="238" t="s">
        <v>226</v>
      </c>
      <c r="H227" s="239">
        <v>1211.874</v>
      </c>
      <c r="I227" s="240"/>
      <c r="L227" s="236"/>
      <c r="M227" s="241"/>
      <c r="N227" s="242"/>
      <c r="O227" s="242"/>
      <c r="P227" s="242"/>
      <c r="Q227" s="242"/>
      <c r="R227" s="242"/>
      <c r="S227" s="242"/>
      <c r="T227" s="243"/>
      <c r="AT227" s="237" t="s">
        <v>163</v>
      </c>
      <c r="AU227" s="237" t="s">
        <v>82</v>
      </c>
      <c r="AV227" s="13" t="s">
        <v>140</v>
      </c>
      <c r="AW227" s="13" t="s">
        <v>35</v>
      </c>
      <c r="AX227" s="13" t="s">
        <v>80</v>
      </c>
      <c r="AY227" s="237" t="s">
        <v>133</v>
      </c>
    </row>
    <row r="228" spans="2:65" s="1" customFormat="1" ht="25.5" customHeight="1">
      <c r="B228" s="200"/>
      <c r="C228" s="201" t="s">
        <v>332</v>
      </c>
      <c r="D228" s="201" t="s">
        <v>136</v>
      </c>
      <c r="E228" s="202" t="s">
        <v>465</v>
      </c>
      <c r="F228" s="203" t="s">
        <v>691</v>
      </c>
      <c r="G228" s="204" t="s">
        <v>229</v>
      </c>
      <c r="H228" s="205">
        <v>1270.363</v>
      </c>
      <c r="I228" s="206"/>
      <c r="J228" s="207">
        <f>ROUND(I228*H228,2)</f>
        <v>0</v>
      </c>
      <c r="K228" s="203" t="s">
        <v>5</v>
      </c>
      <c r="L228" s="46"/>
      <c r="M228" s="208" t="s">
        <v>5</v>
      </c>
      <c r="N228" s="209" t="s">
        <v>43</v>
      </c>
      <c r="O228" s="47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24" t="s">
        <v>379</v>
      </c>
      <c r="AT228" s="24" t="s">
        <v>136</v>
      </c>
      <c r="AU228" s="24" t="s">
        <v>82</v>
      </c>
      <c r="AY228" s="24" t="s">
        <v>133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4" t="s">
        <v>80</v>
      </c>
      <c r="BK228" s="212">
        <f>ROUND(I228*H228,2)</f>
        <v>0</v>
      </c>
      <c r="BL228" s="24" t="s">
        <v>379</v>
      </c>
      <c r="BM228" s="24" t="s">
        <v>692</v>
      </c>
    </row>
    <row r="229" spans="2:51" s="12" customFormat="1" ht="13.5">
      <c r="B229" s="229"/>
      <c r="D229" s="213" t="s">
        <v>163</v>
      </c>
      <c r="E229" s="230" t="s">
        <v>5</v>
      </c>
      <c r="F229" s="231" t="s">
        <v>681</v>
      </c>
      <c r="H229" s="230" t="s">
        <v>5</v>
      </c>
      <c r="I229" s="232"/>
      <c r="L229" s="229"/>
      <c r="M229" s="233"/>
      <c r="N229" s="234"/>
      <c r="O229" s="234"/>
      <c r="P229" s="234"/>
      <c r="Q229" s="234"/>
      <c r="R229" s="234"/>
      <c r="S229" s="234"/>
      <c r="T229" s="235"/>
      <c r="AT229" s="230" t="s">
        <v>163</v>
      </c>
      <c r="AU229" s="230" t="s">
        <v>82</v>
      </c>
      <c r="AV229" s="12" t="s">
        <v>80</v>
      </c>
      <c r="AW229" s="12" t="s">
        <v>35</v>
      </c>
      <c r="AX229" s="12" t="s">
        <v>72</v>
      </c>
      <c r="AY229" s="230" t="s">
        <v>133</v>
      </c>
    </row>
    <row r="230" spans="2:51" s="11" customFormat="1" ht="13.5">
      <c r="B230" s="217"/>
      <c r="D230" s="213" t="s">
        <v>163</v>
      </c>
      <c r="E230" s="218" t="s">
        <v>5</v>
      </c>
      <c r="F230" s="219" t="s">
        <v>682</v>
      </c>
      <c r="H230" s="220">
        <v>1188.112</v>
      </c>
      <c r="I230" s="221"/>
      <c r="L230" s="217"/>
      <c r="M230" s="222"/>
      <c r="N230" s="223"/>
      <c r="O230" s="223"/>
      <c r="P230" s="223"/>
      <c r="Q230" s="223"/>
      <c r="R230" s="223"/>
      <c r="S230" s="223"/>
      <c r="T230" s="224"/>
      <c r="AT230" s="218" t="s">
        <v>163</v>
      </c>
      <c r="AU230" s="218" t="s">
        <v>82</v>
      </c>
      <c r="AV230" s="11" t="s">
        <v>82</v>
      </c>
      <c r="AW230" s="11" t="s">
        <v>35</v>
      </c>
      <c r="AX230" s="11" t="s">
        <v>72</v>
      </c>
      <c r="AY230" s="218" t="s">
        <v>133</v>
      </c>
    </row>
    <row r="231" spans="2:51" s="12" customFormat="1" ht="13.5">
      <c r="B231" s="229"/>
      <c r="D231" s="213" t="s">
        <v>163</v>
      </c>
      <c r="E231" s="230" t="s">
        <v>5</v>
      </c>
      <c r="F231" s="231" t="s">
        <v>693</v>
      </c>
      <c r="H231" s="230" t="s">
        <v>5</v>
      </c>
      <c r="I231" s="232"/>
      <c r="L231" s="229"/>
      <c r="M231" s="233"/>
      <c r="N231" s="234"/>
      <c r="O231" s="234"/>
      <c r="P231" s="234"/>
      <c r="Q231" s="234"/>
      <c r="R231" s="234"/>
      <c r="S231" s="234"/>
      <c r="T231" s="235"/>
      <c r="AT231" s="230" t="s">
        <v>163</v>
      </c>
      <c r="AU231" s="230" t="s">
        <v>82</v>
      </c>
      <c r="AV231" s="12" t="s">
        <v>80</v>
      </c>
      <c r="AW231" s="12" t="s">
        <v>35</v>
      </c>
      <c r="AX231" s="12" t="s">
        <v>72</v>
      </c>
      <c r="AY231" s="230" t="s">
        <v>133</v>
      </c>
    </row>
    <row r="232" spans="2:51" s="11" customFormat="1" ht="13.5">
      <c r="B232" s="217"/>
      <c r="D232" s="213" t="s">
        <v>163</v>
      </c>
      <c r="E232" s="218" t="s">
        <v>5</v>
      </c>
      <c r="F232" s="219" t="s">
        <v>694</v>
      </c>
      <c r="H232" s="220">
        <v>82.251</v>
      </c>
      <c r="I232" s="221"/>
      <c r="L232" s="217"/>
      <c r="M232" s="222"/>
      <c r="N232" s="223"/>
      <c r="O232" s="223"/>
      <c r="P232" s="223"/>
      <c r="Q232" s="223"/>
      <c r="R232" s="223"/>
      <c r="S232" s="223"/>
      <c r="T232" s="224"/>
      <c r="AT232" s="218" t="s">
        <v>163</v>
      </c>
      <c r="AU232" s="218" t="s">
        <v>82</v>
      </c>
      <c r="AV232" s="11" t="s">
        <v>82</v>
      </c>
      <c r="AW232" s="11" t="s">
        <v>35</v>
      </c>
      <c r="AX232" s="11" t="s">
        <v>72</v>
      </c>
      <c r="AY232" s="218" t="s">
        <v>133</v>
      </c>
    </row>
    <row r="233" spans="2:51" s="13" customFormat="1" ht="13.5">
      <c r="B233" s="236"/>
      <c r="D233" s="213" t="s">
        <v>163</v>
      </c>
      <c r="E233" s="237" t="s">
        <v>5</v>
      </c>
      <c r="F233" s="238" t="s">
        <v>226</v>
      </c>
      <c r="H233" s="239">
        <v>1270.363</v>
      </c>
      <c r="I233" s="240"/>
      <c r="L233" s="236"/>
      <c r="M233" s="241"/>
      <c r="N233" s="242"/>
      <c r="O233" s="242"/>
      <c r="P233" s="242"/>
      <c r="Q233" s="242"/>
      <c r="R233" s="242"/>
      <c r="S233" s="242"/>
      <c r="T233" s="243"/>
      <c r="AT233" s="237" t="s">
        <v>163</v>
      </c>
      <c r="AU233" s="237" t="s">
        <v>82</v>
      </c>
      <c r="AV233" s="13" t="s">
        <v>140</v>
      </c>
      <c r="AW233" s="13" t="s">
        <v>35</v>
      </c>
      <c r="AX233" s="13" t="s">
        <v>80</v>
      </c>
      <c r="AY233" s="237" t="s">
        <v>133</v>
      </c>
    </row>
    <row r="234" spans="2:65" s="1" customFormat="1" ht="25.5" customHeight="1">
      <c r="B234" s="200"/>
      <c r="C234" s="244" t="s">
        <v>339</v>
      </c>
      <c r="D234" s="244" t="s">
        <v>254</v>
      </c>
      <c r="E234" s="245" t="s">
        <v>472</v>
      </c>
      <c r="F234" s="246" t="s">
        <v>695</v>
      </c>
      <c r="G234" s="247" t="s">
        <v>229</v>
      </c>
      <c r="H234" s="248">
        <v>1295.77</v>
      </c>
      <c r="I234" s="249"/>
      <c r="J234" s="250">
        <f>ROUND(I234*H234,2)</f>
        <v>0</v>
      </c>
      <c r="K234" s="246" t="s">
        <v>5</v>
      </c>
      <c r="L234" s="251"/>
      <c r="M234" s="252" t="s">
        <v>5</v>
      </c>
      <c r="N234" s="253" t="s">
        <v>43</v>
      </c>
      <c r="O234" s="47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24" t="s">
        <v>397</v>
      </c>
      <c r="AT234" s="24" t="s">
        <v>254</v>
      </c>
      <c r="AU234" s="24" t="s">
        <v>82</v>
      </c>
      <c r="AY234" s="24" t="s">
        <v>133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4" t="s">
        <v>80</v>
      </c>
      <c r="BK234" s="212">
        <f>ROUND(I234*H234,2)</f>
        <v>0</v>
      </c>
      <c r="BL234" s="24" t="s">
        <v>379</v>
      </c>
      <c r="BM234" s="24" t="s">
        <v>696</v>
      </c>
    </row>
    <row r="235" spans="2:47" s="1" customFormat="1" ht="13.5">
      <c r="B235" s="46"/>
      <c r="D235" s="213" t="s">
        <v>155</v>
      </c>
      <c r="F235" s="214" t="s">
        <v>463</v>
      </c>
      <c r="I235" s="215"/>
      <c r="L235" s="46"/>
      <c r="M235" s="216"/>
      <c r="N235" s="47"/>
      <c r="O235" s="47"/>
      <c r="P235" s="47"/>
      <c r="Q235" s="47"/>
      <c r="R235" s="47"/>
      <c r="S235" s="47"/>
      <c r="T235" s="85"/>
      <c r="AT235" s="24" t="s">
        <v>155</v>
      </c>
      <c r="AU235" s="24" t="s">
        <v>82</v>
      </c>
    </row>
    <row r="236" spans="2:51" s="11" customFormat="1" ht="13.5">
      <c r="B236" s="217"/>
      <c r="D236" s="213" t="s">
        <v>163</v>
      </c>
      <c r="E236" s="218" t="s">
        <v>5</v>
      </c>
      <c r="F236" s="219" t="s">
        <v>697</v>
      </c>
      <c r="H236" s="220">
        <v>1295.77</v>
      </c>
      <c r="I236" s="221"/>
      <c r="L236" s="217"/>
      <c r="M236" s="222"/>
      <c r="N236" s="223"/>
      <c r="O236" s="223"/>
      <c r="P236" s="223"/>
      <c r="Q236" s="223"/>
      <c r="R236" s="223"/>
      <c r="S236" s="223"/>
      <c r="T236" s="224"/>
      <c r="AT236" s="218" t="s">
        <v>163</v>
      </c>
      <c r="AU236" s="218" t="s">
        <v>82</v>
      </c>
      <c r="AV236" s="11" t="s">
        <v>82</v>
      </c>
      <c r="AW236" s="11" t="s">
        <v>35</v>
      </c>
      <c r="AX236" s="11" t="s">
        <v>72</v>
      </c>
      <c r="AY236" s="218" t="s">
        <v>133</v>
      </c>
    </row>
    <row r="237" spans="2:51" s="13" customFormat="1" ht="13.5">
      <c r="B237" s="236"/>
      <c r="D237" s="213" t="s">
        <v>163</v>
      </c>
      <c r="E237" s="237" t="s">
        <v>5</v>
      </c>
      <c r="F237" s="238" t="s">
        <v>226</v>
      </c>
      <c r="H237" s="239">
        <v>1295.77</v>
      </c>
      <c r="I237" s="240"/>
      <c r="L237" s="236"/>
      <c r="M237" s="241"/>
      <c r="N237" s="242"/>
      <c r="O237" s="242"/>
      <c r="P237" s="242"/>
      <c r="Q237" s="242"/>
      <c r="R237" s="242"/>
      <c r="S237" s="242"/>
      <c r="T237" s="243"/>
      <c r="AT237" s="237" t="s">
        <v>163</v>
      </c>
      <c r="AU237" s="237" t="s">
        <v>82</v>
      </c>
      <c r="AV237" s="13" t="s">
        <v>140</v>
      </c>
      <c r="AW237" s="13" t="s">
        <v>35</v>
      </c>
      <c r="AX237" s="13" t="s">
        <v>80</v>
      </c>
      <c r="AY237" s="237" t="s">
        <v>133</v>
      </c>
    </row>
    <row r="238" spans="2:65" s="1" customFormat="1" ht="16.5" customHeight="1">
      <c r="B238" s="200"/>
      <c r="C238" s="201" t="s">
        <v>236</v>
      </c>
      <c r="D238" s="201" t="s">
        <v>136</v>
      </c>
      <c r="E238" s="202" t="s">
        <v>478</v>
      </c>
      <c r="F238" s="203" t="s">
        <v>479</v>
      </c>
      <c r="G238" s="204" t="s">
        <v>229</v>
      </c>
      <c r="H238" s="205">
        <v>41.616</v>
      </c>
      <c r="I238" s="206"/>
      <c r="J238" s="207">
        <f>ROUND(I238*H238,2)</f>
        <v>0</v>
      </c>
      <c r="K238" s="203" t="s">
        <v>5</v>
      </c>
      <c r="L238" s="46"/>
      <c r="M238" s="208" t="s">
        <v>5</v>
      </c>
      <c r="N238" s="209" t="s">
        <v>43</v>
      </c>
      <c r="O238" s="47"/>
      <c r="P238" s="210">
        <f>O238*H238</f>
        <v>0</v>
      </c>
      <c r="Q238" s="210">
        <v>0</v>
      </c>
      <c r="R238" s="210">
        <f>Q238*H238</f>
        <v>0</v>
      </c>
      <c r="S238" s="210">
        <v>0.00275</v>
      </c>
      <c r="T238" s="211">
        <f>S238*H238</f>
        <v>0.11444399999999999</v>
      </c>
      <c r="AR238" s="24" t="s">
        <v>379</v>
      </c>
      <c r="AT238" s="24" t="s">
        <v>136</v>
      </c>
      <c r="AU238" s="24" t="s">
        <v>82</v>
      </c>
      <c r="AY238" s="24" t="s">
        <v>133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24" t="s">
        <v>80</v>
      </c>
      <c r="BK238" s="212">
        <f>ROUND(I238*H238,2)</f>
        <v>0</v>
      </c>
      <c r="BL238" s="24" t="s">
        <v>379</v>
      </c>
      <c r="BM238" s="24" t="s">
        <v>698</v>
      </c>
    </row>
    <row r="239" spans="2:51" s="11" customFormat="1" ht="13.5">
      <c r="B239" s="217"/>
      <c r="D239" s="213" t="s">
        <v>163</v>
      </c>
      <c r="E239" s="218" t="s">
        <v>5</v>
      </c>
      <c r="F239" s="219" t="s">
        <v>699</v>
      </c>
      <c r="H239" s="220">
        <v>41.616</v>
      </c>
      <c r="I239" s="221"/>
      <c r="L239" s="217"/>
      <c r="M239" s="222"/>
      <c r="N239" s="223"/>
      <c r="O239" s="223"/>
      <c r="P239" s="223"/>
      <c r="Q239" s="223"/>
      <c r="R239" s="223"/>
      <c r="S239" s="223"/>
      <c r="T239" s="224"/>
      <c r="AT239" s="218" t="s">
        <v>163</v>
      </c>
      <c r="AU239" s="218" t="s">
        <v>82</v>
      </c>
      <c r="AV239" s="11" t="s">
        <v>82</v>
      </c>
      <c r="AW239" s="11" t="s">
        <v>35</v>
      </c>
      <c r="AX239" s="11" t="s">
        <v>72</v>
      </c>
      <c r="AY239" s="218" t="s">
        <v>133</v>
      </c>
    </row>
    <row r="240" spans="2:51" s="13" customFormat="1" ht="13.5">
      <c r="B240" s="236"/>
      <c r="D240" s="213" t="s">
        <v>163</v>
      </c>
      <c r="E240" s="237" t="s">
        <v>5</v>
      </c>
      <c r="F240" s="238" t="s">
        <v>226</v>
      </c>
      <c r="H240" s="239">
        <v>41.616</v>
      </c>
      <c r="I240" s="240"/>
      <c r="L240" s="236"/>
      <c r="M240" s="241"/>
      <c r="N240" s="242"/>
      <c r="O240" s="242"/>
      <c r="P240" s="242"/>
      <c r="Q240" s="242"/>
      <c r="R240" s="242"/>
      <c r="S240" s="242"/>
      <c r="T240" s="243"/>
      <c r="AT240" s="237" t="s">
        <v>163</v>
      </c>
      <c r="AU240" s="237" t="s">
        <v>82</v>
      </c>
      <c r="AV240" s="13" t="s">
        <v>140</v>
      </c>
      <c r="AW240" s="13" t="s">
        <v>35</v>
      </c>
      <c r="AX240" s="13" t="s">
        <v>80</v>
      </c>
      <c r="AY240" s="237" t="s">
        <v>133</v>
      </c>
    </row>
    <row r="241" spans="2:65" s="1" customFormat="1" ht="16.5" customHeight="1">
      <c r="B241" s="200"/>
      <c r="C241" s="201" t="s">
        <v>407</v>
      </c>
      <c r="D241" s="201" t="s">
        <v>136</v>
      </c>
      <c r="E241" s="202" t="s">
        <v>482</v>
      </c>
      <c r="F241" s="203" t="s">
        <v>483</v>
      </c>
      <c r="G241" s="204" t="s">
        <v>392</v>
      </c>
      <c r="H241" s="205">
        <v>4</v>
      </c>
      <c r="I241" s="206"/>
      <c r="J241" s="207">
        <f>ROUND(I241*H241,2)</f>
        <v>0</v>
      </c>
      <c r="K241" s="203" t="s">
        <v>5</v>
      </c>
      <c r="L241" s="46"/>
      <c r="M241" s="208" t="s">
        <v>5</v>
      </c>
      <c r="N241" s="209" t="s">
        <v>43</v>
      </c>
      <c r="O241" s="47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24" t="s">
        <v>379</v>
      </c>
      <c r="AT241" s="24" t="s">
        <v>136</v>
      </c>
      <c r="AU241" s="24" t="s">
        <v>82</v>
      </c>
      <c r="AY241" s="24" t="s">
        <v>133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24" t="s">
        <v>80</v>
      </c>
      <c r="BK241" s="212">
        <f>ROUND(I241*H241,2)</f>
        <v>0</v>
      </c>
      <c r="BL241" s="24" t="s">
        <v>379</v>
      </c>
      <c r="BM241" s="24" t="s">
        <v>700</v>
      </c>
    </row>
    <row r="242" spans="2:51" s="11" customFormat="1" ht="13.5">
      <c r="B242" s="217"/>
      <c r="D242" s="213" t="s">
        <v>163</v>
      </c>
      <c r="E242" s="218" t="s">
        <v>5</v>
      </c>
      <c r="F242" s="219" t="s">
        <v>140</v>
      </c>
      <c r="H242" s="220">
        <v>4</v>
      </c>
      <c r="I242" s="221"/>
      <c r="L242" s="217"/>
      <c r="M242" s="222"/>
      <c r="N242" s="223"/>
      <c r="O242" s="223"/>
      <c r="P242" s="223"/>
      <c r="Q242" s="223"/>
      <c r="R242" s="223"/>
      <c r="S242" s="223"/>
      <c r="T242" s="224"/>
      <c r="AT242" s="218" t="s">
        <v>163</v>
      </c>
      <c r="AU242" s="218" t="s">
        <v>82</v>
      </c>
      <c r="AV242" s="11" t="s">
        <v>82</v>
      </c>
      <c r="AW242" s="11" t="s">
        <v>35</v>
      </c>
      <c r="AX242" s="11" t="s">
        <v>72</v>
      </c>
      <c r="AY242" s="218" t="s">
        <v>133</v>
      </c>
    </row>
    <row r="243" spans="2:51" s="13" customFormat="1" ht="13.5">
      <c r="B243" s="236"/>
      <c r="D243" s="213" t="s">
        <v>163</v>
      </c>
      <c r="E243" s="237" t="s">
        <v>5</v>
      </c>
      <c r="F243" s="238" t="s">
        <v>226</v>
      </c>
      <c r="H243" s="239">
        <v>4</v>
      </c>
      <c r="I243" s="240"/>
      <c r="L243" s="236"/>
      <c r="M243" s="241"/>
      <c r="N243" s="242"/>
      <c r="O243" s="242"/>
      <c r="P243" s="242"/>
      <c r="Q243" s="242"/>
      <c r="R243" s="242"/>
      <c r="S243" s="242"/>
      <c r="T243" s="243"/>
      <c r="AT243" s="237" t="s">
        <v>163</v>
      </c>
      <c r="AU243" s="237" t="s">
        <v>82</v>
      </c>
      <c r="AV243" s="13" t="s">
        <v>140</v>
      </c>
      <c r="AW243" s="13" t="s">
        <v>35</v>
      </c>
      <c r="AX243" s="13" t="s">
        <v>80</v>
      </c>
      <c r="AY243" s="237" t="s">
        <v>133</v>
      </c>
    </row>
    <row r="244" spans="2:65" s="1" customFormat="1" ht="16.5" customHeight="1">
      <c r="B244" s="200"/>
      <c r="C244" s="201" t="s">
        <v>701</v>
      </c>
      <c r="D244" s="201" t="s">
        <v>136</v>
      </c>
      <c r="E244" s="202" t="s">
        <v>486</v>
      </c>
      <c r="F244" s="203" t="s">
        <v>487</v>
      </c>
      <c r="G244" s="204" t="s">
        <v>335</v>
      </c>
      <c r="H244" s="205">
        <v>4.482</v>
      </c>
      <c r="I244" s="206"/>
      <c r="J244" s="207">
        <f>ROUND(I244*H244,2)</f>
        <v>0</v>
      </c>
      <c r="K244" s="203" t="s">
        <v>239</v>
      </c>
      <c r="L244" s="46"/>
      <c r="M244" s="208" t="s">
        <v>5</v>
      </c>
      <c r="N244" s="209" t="s">
        <v>43</v>
      </c>
      <c r="O244" s="47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AR244" s="24" t="s">
        <v>379</v>
      </c>
      <c r="AT244" s="24" t="s">
        <v>136</v>
      </c>
      <c r="AU244" s="24" t="s">
        <v>82</v>
      </c>
      <c r="AY244" s="24" t="s">
        <v>133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24" t="s">
        <v>80</v>
      </c>
      <c r="BK244" s="212">
        <f>ROUND(I244*H244,2)</f>
        <v>0</v>
      </c>
      <c r="BL244" s="24" t="s">
        <v>379</v>
      </c>
      <c r="BM244" s="24" t="s">
        <v>702</v>
      </c>
    </row>
    <row r="245" spans="2:63" s="10" customFormat="1" ht="29.85" customHeight="1">
      <c r="B245" s="187"/>
      <c r="D245" s="188" t="s">
        <v>71</v>
      </c>
      <c r="E245" s="198" t="s">
        <v>489</v>
      </c>
      <c r="F245" s="198" t="s">
        <v>490</v>
      </c>
      <c r="I245" s="190"/>
      <c r="J245" s="199">
        <f>BK245</f>
        <v>0</v>
      </c>
      <c r="L245" s="187"/>
      <c r="M245" s="192"/>
      <c r="N245" s="193"/>
      <c r="O245" s="193"/>
      <c r="P245" s="194">
        <f>SUM(P246:P248)</f>
        <v>0</v>
      </c>
      <c r="Q245" s="193"/>
      <c r="R245" s="194">
        <f>SUM(R246:R248)</f>
        <v>0.0249</v>
      </c>
      <c r="S245" s="193"/>
      <c r="T245" s="195">
        <f>SUM(T246:T248)</f>
        <v>0.13842</v>
      </c>
      <c r="AR245" s="188" t="s">
        <v>82</v>
      </c>
      <c r="AT245" s="196" t="s">
        <v>71</v>
      </c>
      <c r="AU245" s="196" t="s">
        <v>80</v>
      </c>
      <c r="AY245" s="188" t="s">
        <v>133</v>
      </c>
      <c r="BK245" s="197">
        <f>SUM(BK246:BK248)</f>
        <v>0</v>
      </c>
    </row>
    <row r="246" spans="2:65" s="1" customFormat="1" ht="16.5" customHeight="1">
      <c r="B246" s="200"/>
      <c r="C246" s="201" t="s">
        <v>703</v>
      </c>
      <c r="D246" s="201" t="s">
        <v>136</v>
      </c>
      <c r="E246" s="202" t="s">
        <v>492</v>
      </c>
      <c r="F246" s="203" t="s">
        <v>493</v>
      </c>
      <c r="G246" s="204" t="s">
        <v>392</v>
      </c>
      <c r="H246" s="205">
        <v>6</v>
      </c>
      <c r="I246" s="206"/>
      <c r="J246" s="207">
        <f>ROUND(I246*H246,2)</f>
        <v>0</v>
      </c>
      <c r="K246" s="203" t="s">
        <v>5</v>
      </c>
      <c r="L246" s="46"/>
      <c r="M246" s="208" t="s">
        <v>5</v>
      </c>
      <c r="N246" s="209" t="s">
        <v>43</v>
      </c>
      <c r="O246" s="47"/>
      <c r="P246" s="210">
        <f>O246*H246</f>
        <v>0</v>
      </c>
      <c r="Q246" s="210">
        <v>0</v>
      </c>
      <c r="R246" s="210">
        <f>Q246*H246</f>
        <v>0</v>
      </c>
      <c r="S246" s="210">
        <v>0.02307</v>
      </c>
      <c r="T246" s="211">
        <f>S246*H246</f>
        <v>0.13842</v>
      </c>
      <c r="AR246" s="24" t="s">
        <v>379</v>
      </c>
      <c r="AT246" s="24" t="s">
        <v>136</v>
      </c>
      <c r="AU246" s="24" t="s">
        <v>82</v>
      </c>
      <c r="AY246" s="24" t="s">
        <v>133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24" t="s">
        <v>80</v>
      </c>
      <c r="BK246" s="212">
        <f>ROUND(I246*H246,2)</f>
        <v>0</v>
      </c>
      <c r="BL246" s="24" t="s">
        <v>379</v>
      </c>
      <c r="BM246" s="24" t="s">
        <v>704</v>
      </c>
    </row>
    <row r="247" spans="2:65" s="1" customFormat="1" ht="16.5" customHeight="1">
      <c r="B247" s="200"/>
      <c r="C247" s="201" t="s">
        <v>705</v>
      </c>
      <c r="D247" s="201" t="s">
        <v>136</v>
      </c>
      <c r="E247" s="202" t="s">
        <v>496</v>
      </c>
      <c r="F247" s="203" t="s">
        <v>497</v>
      </c>
      <c r="G247" s="204" t="s">
        <v>392</v>
      </c>
      <c r="H247" s="205">
        <v>6</v>
      </c>
      <c r="I247" s="206"/>
      <c r="J247" s="207">
        <f>ROUND(I247*H247,2)</f>
        <v>0</v>
      </c>
      <c r="K247" s="203" t="s">
        <v>5</v>
      </c>
      <c r="L247" s="46"/>
      <c r="M247" s="208" t="s">
        <v>5</v>
      </c>
      <c r="N247" s="209" t="s">
        <v>43</v>
      </c>
      <c r="O247" s="47"/>
      <c r="P247" s="210">
        <f>O247*H247</f>
        <v>0</v>
      </c>
      <c r="Q247" s="210">
        <v>0.00415</v>
      </c>
      <c r="R247" s="210">
        <f>Q247*H247</f>
        <v>0.0249</v>
      </c>
      <c r="S247" s="210">
        <v>0</v>
      </c>
      <c r="T247" s="211">
        <f>S247*H247</f>
        <v>0</v>
      </c>
      <c r="AR247" s="24" t="s">
        <v>379</v>
      </c>
      <c r="AT247" s="24" t="s">
        <v>136</v>
      </c>
      <c r="AU247" s="24" t="s">
        <v>82</v>
      </c>
      <c r="AY247" s="24" t="s">
        <v>133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24" t="s">
        <v>80</v>
      </c>
      <c r="BK247" s="212">
        <f>ROUND(I247*H247,2)</f>
        <v>0</v>
      </c>
      <c r="BL247" s="24" t="s">
        <v>379</v>
      </c>
      <c r="BM247" s="24" t="s">
        <v>706</v>
      </c>
    </row>
    <row r="248" spans="2:65" s="1" customFormat="1" ht="16.5" customHeight="1">
      <c r="B248" s="200"/>
      <c r="C248" s="201" t="s">
        <v>707</v>
      </c>
      <c r="D248" s="201" t="s">
        <v>136</v>
      </c>
      <c r="E248" s="202" t="s">
        <v>500</v>
      </c>
      <c r="F248" s="203" t="s">
        <v>501</v>
      </c>
      <c r="G248" s="204" t="s">
        <v>335</v>
      </c>
      <c r="H248" s="205">
        <v>0.025</v>
      </c>
      <c r="I248" s="206"/>
      <c r="J248" s="207">
        <f>ROUND(I248*H248,2)</f>
        <v>0</v>
      </c>
      <c r="K248" s="203" t="s">
        <v>239</v>
      </c>
      <c r="L248" s="46"/>
      <c r="M248" s="208" t="s">
        <v>5</v>
      </c>
      <c r="N248" s="209" t="s">
        <v>43</v>
      </c>
      <c r="O248" s="47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AR248" s="24" t="s">
        <v>379</v>
      </c>
      <c r="AT248" s="24" t="s">
        <v>136</v>
      </c>
      <c r="AU248" s="24" t="s">
        <v>82</v>
      </c>
      <c r="AY248" s="24" t="s">
        <v>133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24" t="s">
        <v>80</v>
      </c>
      <c r="BK248" s="212">
        <f>ROUND(I248*H248,2)</f>
        <v>0</v>
      </c>
      <c r="BL248" s="24" t="s">
        <v>379</v>
      </c>
      <c r="BM248" s="24" t="s">
        <v>708</v>
      </c>
    </row>
    <row r="249" spans="2:63" s="10" customFormat="1" ht="29.85" customHeight="1">
      <c r="B249" s="187"/>
      <c r="D249" s="188" t="s">
        <v>71</v>
      </c>
      <c r="E249" s="198" t="s">
        <v>503</v>
      </c>
      <c r="F249" s="198" t="s">
        <v>504</v>
      </c>
      <c r="I249" s="190"/>
      <c r="J249" s="199">
        <f>BK249</f>
        <v>0</v>
      </c>
      <c r="L249" s="187"/>
      <c r="M249" s="192"/>
      <c r="N249" s="193"/>
      <c r="O249" s="193"/>
      <c r="P249" s="194">
        <f>SUM(P250:P254)</f>
        <v>0</v>
      </c>
      <c r="Q249" s="193"/>
      <c r="R249" s="194">
        <f>SUM(R250:R254)</f>
        <v>0</v>
      </c>
      <c r="S249" s="193"/>
      <c r="T249" s="195">
        <f>SUM(T250:T254)</f>
        <v>0.21545</v>
      </c>
      <c r="AR249" s="188" t="s">
        <v>82</v>
      </c>
      <c r="AT249" s="196" t="s">
        <v>71</v>
      </c>
      <c r="AU249" s="196" t="s">
        <v>80</v>
      </c>
      <c r="AY249" s="188" t="s">
        <v>133</v>
      </c>
      <c r="BK249" s="197">
        <f>SUM(BK250:BK254)</f>
        <v>0</v>
      </c>
    </row>
    <row r="250" spans="2:65" s="1" customFormat="1" ht="16.5" customHeight="1">
      <c r="B250" s="200"/>
      <c r="C250" s="201" t="s">
        <v>709</v>
      </c>
      <c r="D250" s="201" t="s">
        <v>136</v>
      </c>
      <c r="E250" s="202" t="s">
        <v>506</v>
      </c>
      <c r="F250" s="203" t="s">
        <v>507</v>
      </c>
      <c r="G250" s="204" t="s">
        <v>300</v>
      </c>
      <c r="H250" s="205">
        <v>347.5</v>
      </c>
      <c r="I250" s="206"/>
      <c r="J250" s="207">
        <f>ROUND(I250*H250,2)</f>
        <v>0</v>
      </c>
      <c r="K250" s="203" t="s">
        <v>222</v>
      </c>
      <c r="L250" s="46"/>
      <c r="M250" s="208" t="s">
        <v>5</v>
      </c>
      <c r="N250" s="209" t="s">
        <v>43</v>
      </c>
      <c r="O250" s="47"/>
      <c r="P250" s="210">
        <f>O250*H250</f>
        <v>0</v>
      </c>
      <c r="Q250" s="210">
        <v>0</v>
      </c>
      <c r="R250" s="210">
        <f>Q250*H250</f>
        <v>0</v>
      </c>
      <c r="S250" s="210">
        <v>0.00062</v>
      </c>
      <c r="T250" s="211">
        <f>S250*H250</f>
        <v>0.21545</v>
      </c>
      <c r="AR250" s="24" t="s">
        <v>379</v>
      </c>
      <c r="AT250" s="24" t="s">
        <v>136</v>
      </c>
      <c r="AU250" s="24" t="s">
        <v>82</v>
      </c>
      <c r="AY250" s="24" t="s">
        <v>133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24" t="s">
        <v>80</v>
      </c>
      <c r="BK250" s="212">
        <f>ROUND(I250*H250,2)</f>
        <v>0</v>
      </c>
      <c r="BL250" s="24" t="s">
        <v>379</v>
      </c>
      <c r="BM250" s="24" t="s">
        <v>710</v>
      </c>
    </row>
    <row r="251" spans="2:51" s="12" customFormat="1" ht="13.5">
      <c r="B251" s="229"/>
      <c r="D251" s="213" t="s">
        <v>163</v>
      </c>
      <c r="E251" s="230" t="s">
        <v>5</v>
      </c>
      <c r="F251" s="231" t="s">
        <v>711</v>
      </c>
      <c r="H251" s="230" t="s">
        <v>5</v>
      </c>
      <c r="I251" s="232"/>
      <c r="L251" s="229"/>
      <c r="M251" s="233"/>
      <c r="N251" s="234"/>
      <c r="O251" s="234"/>
      <c r="P251" s="234"/>
      <c r="Q251" s="234"/>
      <c r="R251" s="234"/>
      <c r="S251" s="234"/>
      <c r="T251" s="235"/>
      <c r="AT251" s="230" t="s">
        <v>163</v>
      </c>
      <c r="AU251" s="230" t="s">
        <v>82</v>
      </c>
      <c r="AV251" s="12" t="s">
        <v>80</v>
      </c>
      <c r="AW251" s="12" t="s">
        <v>35</v>
      </c>
      <c r="AX251" s="12" t="s">
        <v>72</v>
      </c>
      <c r="AY251" s="230" t="s">
        <v>133</v>
      </c>
    </row>
    <row r="252" spans="2:51" s="11" customFormat="1" ht="13.5">
      <c r="B252" s="217"/>
      <c r="D252" s="213" t="s">
        <v>163</v>
      </c>
      <c r="E252" s="218" t="s">
        <v>5</v>
      </c>
      <c r="F252" s="219" t="s">
        <v>712</v>
      </c>
      <c r="H252" s="220">
        <v>347.5</v>
      </c>
      <c r="I252" s="221"/>
      <c r="L252" s="217"/>
      <c r="M252" s="222"/>
      <c r="N252" s="223"/>
      <c r="O252" s="223"/>
      <c r="P252" s="223"/>
      <c r="Q252" s="223"/>
      <c r="R252" s="223"/>
      <c r="S252" s="223"/>
      <c r="T252" s="224"/>
      <c r="AT252" s="218" t="s">
        <v>163</v>
      </c>
      <c r="AU252" s="218" t="s">
        <v>82</v>
      </c>
      <c r="AV252" s="11" t="s">
        <v>82</v>
      </c>
      <c r="AW252" s="11" t="s">
        <v>35</v>
      </c>
      <c r="AX252" s="11" t="s">
        <v>72</v>
      </c>
      <c r="AY252" s="218" t="s">
        <v>133</v>
      </c>
    </row>
    <row r="253" spans="2:51" s="13" customFormat="1" ht="13.5">
      <c r="B253" s="236"/>
      <c r="D253" s="213" t="s">
        <v>163</v>
      </c>
      <c r="E253" s="237" t="s">
        <v>5</v>
      </c>
      <c r="F253" s="238" t="s">
        <v>226</v>
      </c>
      <c r="H253" s="239">
        <v>347.5</v>
      </c>
      <c r="I253" s="240"/>
      <c r="L253" s="236"/>
      <c r="M253" s="241"/>
      <c r="N253" s="242"/>
      <c r="O253" s="242"/>
      <c r="P253" s="242"/>
      <c r="Q253" s="242"/>
      <c r="R253" s="242"/>
      <c r="S253" s="242"/>
      <c r="T253" s="243"/>
      <c r="AT253" s="237" t="s">
        <v>163</v>
      </c>
      <c r="AU253" s="237" t="s">
        <v>82</v>
      </c>
      <c r="AV253" s="13" t="s">
        <v>140</v>
      </c>
      <c r="AW253" s="13" t="s">
        <v>35</v>
      </c>
      <c r="AX253" s="13" t="s">
        <v>80</v>
      </c>
      <c r="AY253" s="237" t="s">
        <v>133</v>
      </c>
    </row>
    <row r="254" spans="2:65" s="1" customFormat="1" ht="16.5" customHeight="1">
      <c r="B254" s="200"/>
      <c r="C254" s="201" t="s">
        <v>713</v>
      </c>
      <c r="D254" s="201" t="s">
        <v>136</v>
      </c>
      <c r="E254" s="202" t="s">
        <v>511</v>
      </c>
      <c r="F254" s="203" t="s">
        <v>512</v>
      </c>
      <c r="G254" s="204" t="s">
        <v>335</v>
      </c>
      <c r="H254" s="205">
        <v>0.215</v>
      </c>
      <c r="I254" s="206"/>
      <c r="J254" s="207">
        <f>ROUND(I254*H254,2)</f>
        <v>0</v>
      </c>
      <c r="K254" s="203" t="s">
        <v>222</v>
      </c>
      <c r="L254" s="46"/>
      <c r="M254" s="208" t="s">
        <v>5</v>
      </c>
      <c r="N254" s="209" t="s">
        <v>43</v>
      </c>
      <c r="O254" s="47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AR254" s="24" t="s">
        <v>379</v>
      </c>
      <c r="AT254" s="24" t="s">
        <v>136</v>
      </c>
      <c r="AU254" s="24" t="s">
        <v>82</v>
      </c>
      <c r="AY254" s="24" t="s">
        <v>133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24" t="s">
        <v>80</v>
      </c>
      <c r="BK254" s="212">
        <f>ROUND(I254*H254,2)</f>
        <v>0</v>
      </c>
      <c r="BL254" s="24" t="s">
        <v>379</v>
      </c>
      <c r="BM254" s="24" t="s">
        <v>714</v>
      </c>
    </row>
    <row r="255" spans="2:63" s="10" customFormat="1" ht="29.85" customHeight="1">
      <c r="B255" s="187"/>
      <c r="D255" s="188" t="s">
        <v>71</v>
      </c>
      <c r="E255" s="198" t="s">
        <v>374</v>
      </c>
      <c r="F255" s="198" t="s">
        <v>375</v>
      </c>
      <c r="I255" s="190"/>
      <c r="J255" s="199">
        <f>BK255</f>
        <v>0</v>
      </c>
      <c r="L255" s="187"/>
      <c r="M255" s="192"/>
      <c r="N255" s="193"/>
      <c r="O255" s="193"/>
      <c r="P255" s="194">
        <f>SUM(P256:P261)</f>
        <v>0</v>
      </c>
      <c r="Q255" s="193"/>
      <c r="R255" s="194">
        <f>SUM(R256:R261)</f>
        <v>0.7055876099999999</v>
      </c>
      <c r="S255" s="193"/>
      <c r="T255" s="195">
        <f>SUM(T256:T261)</f>
        <v>0</v>
      </c>
      <c r="AR255" s="188" t="s">
        <v>82</v>
      </c>
      <c r="AT255" s="196" t="s">
        <v>71</v>
      </c>
      <c r="AU255" s="196" t="s">
        <v>80</v>
      </c>
      <c r="AY255" s="188" t="s">
        <v>133</v>
      </c>
      <c r="BK255" s="197">
        <f>SUM(BK256:BK261)</f>
        <v>0</v>
      </c>
    </row>
    <row r="256" spans="2:65" s="1" customFormat="1" ht="16.5" customHeight="1">
      <c r="B256" s="200"/>
      <c r="C256" s="201" t="s">
        <v>715</v>
      </c>
      <c r="D256" s="201" t="s">
        <v>136</v>
      </c>
      <c r="E256" s="202" t="s">
        <v>377</v>
      </c>
      <c r="F256" s="203" t="s">
        <v>378</v>
      </c>
      <c r="G256" s="204" t="s">
        <v>229</v>
      </c>
      <c r="H256" s="205">
        <v>60.879</v>
      </c>
      <c r="I256" s="206"/>
      <c r="J256" s="207">
        <f>ROUND(I256*H256,2)</f>
        <v>0</v>
      </c>
      <c r="K256" s="203" t="s">
        <v>5</v>
      </c>
      <c r="L256" s="46"/>
      <c r="M256" s="208" t="s">
        <v>5</v>
      </c>
      <c r="N256" s="209" t="s">
        <v>43</v>
      </c>
      <c r="O256" s="47"/>
      <c r="P256" s="210">
        <f>O256*H256</f>
        <v>0</v>
      </c>
      <c r="Q256" s="210">
        <v>0.01159</v>
      </c>
      <c r="R256" s="210">
        <f>Q256*H256</f>
        <v>0.7055876099999999</v>
      </c>
      <c r="S256" s="210">
        <v>0</v>
      </c>
      <c r="T256" s="211">
        <f>S256*H256</f>
        <v>0</v>
      </c>
      <c r="AR256" s="24" t="s">
        <v>379</v>
      </c>
      <c r="AT256" s="24" t="s">
        <v>136</v>
      </c>
      <c r="AU256" s="24" t="s">
        <v>82</v>
      </c>
      <c r="AY256" s="24" t="s">
        <v>133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24" t="s">
        <v>80</v>
      </c>
      <c r="BK256" s="212">
        <f>ROUND(I256*H256,2)</f>
        <v>0</v>
      </c>
      <c r="BL256" s="24" t="s">
        <v>379</v>
      </c>
      <c r="BM256" s="24" t="s">
        <v>716</v>
      </c>
    </row>
    <row r="257" spans="2:47" s="1" customFormat="1" ht="13.5">
      <c r="B257" s="46"/>
      <c r="D257" s="213" t="s">
        <v>155</v>
      </c>
      <c r="F257" s="214" t="s">
        <v>381</v>
      </c>
      <c r="I257" s="215"/>
      <c r="L257" s="46"/>
      <c r="M257" s="216"/>
      <c r="N257" s="47"/>
      <c r="O257" s="47"/>
      <c r="P257" s="47"/>
      <c r="Q257" s="47"/>
      <c r="R257" s="47"/>
      <c r="S257" s="47"/>
      <c r="T257" s="85"/>
      <c r="AT257" s="24" t="s">
        <v>155</v>
      </c>
      <c r="AU257" s="24" t="s">
        <v>82</v>
      </c>
    </row>
    <row r="258" spans="2:51" s="12" customFormat="1" ht="13.5">
      <c r="B258" s="229"/>
      <c r="D258" s="213" t="s">
        <v>163</v>
      </c>
      <c r="E258" s="230" t="s">
        <v>5</v>
      </c>
      <c r="F258" s="231" t="s">
        <v>589</v>
      </c>
      <c r="H258" s="230" t="s">
        <v>5</v>
      </c>
      <c r="I258" s="232"/>
      <c r="L258" s="229"/>
      <c r="M258" s="233"/>
      <c r="N258" s="234"/>
      <c r="O258" s="234"/>
      <c r="P258" s="234"/>
      <c r="Q258" s="234"/>
      <c r="R258" s="234"/>
      <c r="S258" s="234"/>
      <c r="T258" s="235"/>
      <c r="AT258" s="230" t="s">
        <v>163</v>
      </c>
      <c r="AU258" s="230" t="s">
        <v>82</v>
      </c>
      <c r="AV258" s="12" t="s">
        <v>80</v>
      </c>
      <c r="AW258" s="12" t="s">
        <v>35</v>
      </c>
      <c r="AX258" s="12" t="s">
        <v>72</v>
      </c>
      <c r="AY258" s="230" t="s">
        <v>133</v>
      </c>
    </row>
    <row r="259" spans="2:51" s="11" customFormat="1" ht="13.5">
      <c r="B259" s="217"/>
      <c r="D259" s="213" t="s">
        <v>163</v>
      </c>
      <c r="E259" s="218" t="s">
        <v>5</v>
      </c>
      <c r="F259" s="219" t="s">
        <v>717</v>
      </c>
      <c r="H259" s="220">
        <v>60.879</v>
      </c>
      <c r="I259" s="221"/>
      <c r="L259" s="217"/>
      <c r="M259" s="222"/>
      <c r="N259" s="223"/>
      <c r="O259" s="223"/>
      <c r="P259" s="223"/>
      <c r="Q259" s="223"/>
      <c r="R259" s="223"/>
      <c r="S259" s="223"/>
      <c r="T259" s="224"/>
      <c r="AT259" s="218" t="s">
        <v>163</v>
      </c>
      <c r="AU259" s="218" t="s">
        <v>82</v>
      </c>
      <c r="AV259" s="11" t="s">
        <v>82</v>
      </c>
      <c r="AW259" s="11" t="s">
        <v>35</v>
      </c>
      <c r="AX259" s="11" t="s">
        <v>72</v>
      </c>
      <c r="AY259" s="218" t="s">
        <v>133</v>
      </c>
    </row>
    <row r="260" spans="2:51" s="13" customFormat="1" ht="13.5">
      <c r="B260" s="236"/>
      <c r="D260" s="213" t="s">
        <v>163</v>
      </c>
      <c r="E260" s="237" t="s">
        <v>5</v>
      </c>
      <c r="F260" s="238" t="s">
        <v>226</v>
      </c>
      <c r="H260" s="239">
        <v>60.879</v>
      </c>
      <c r="I260" s="240"/>
      <c r="L260" s="236"/>
      <c r="M260" s="241"/>
      <c r="N260" s="242"/>
      <c r="O260" s="242"/>
      <c r="P260" s="242"/>
      <c r="Q260" s="242"/>
      <c r="R260" s="242"/>
      <c r="S260" s="242"/>
      <c r="T260" s="243"/>
      <c r="AT260" s="237" t="s">
        <v>163</v>
      </c>
      <c r="AU260" s="237" t="s">
        <v>82</v>
      </c>
      <c r="AV260" s="13" t="s">
        <v>140</v>
      </c>
      <c r="AW260" s="13" t="s">
        <v>35</v>
      </c>
      <c r="AX260" s="13" t="s">
        <v>80</v>
      </c>
      <c r="AY260" s="237" t="s">
        <v>133</v>
      </c>
    </row>
    <row r="261" spans="2:65" s="1" customFormat="1" ht="16.5" customHeight="1">
      <c r="B261" s="200"/>
      <c r="C261" s="201" t="s">
        <v>718</v>
      </c>
      <c r="D261" s="201" t="s">
        <v>136</v>
      </c>
      <c r="E261" s="202" t="s">
        <v>384</v>
      </c>
      <c r="F261" s="203" t="s">
        <v>385</v>
      </c>
      <c r="G261" s="204" t="s">
        <v>335</v>
      </c>
      <c r="H261" s="205">
        <v>0.706</v>
      </c>
      <c r="I261" s="206"/>
      <c r="J261" s="207">
        <f>ROUND(I261*H261,2)</f>
        <v>0</v>
      </c>
      <c r="K261" s="203" t="s">
        <v>222</v>
      </c>
      <c r="L261" s="46"/>
      <c r="M261" s="208" t="s">
        <v>5</v>
      </c>
      <c r="N261" s="209" t="s">
        <v>43</v>
      </c>
      <c r="O261" s="47"/>
      <c r="P261" s="210">
        <f>O261*H261</f>
        <v>0</v>
      </c>
      <c r="Q261" s="210">
        <v>0</v>
      </c>
      <c r="R261" s="210">
        <f>Q261*H261</f>
        <v>0</v>
      </c>
      <c r="S261" s="210">
        <v>0</v>
      </c>
      <c r="T261" s="211">
        <f>S261*H261</f>
        <v>0</v>
      </c>
      <c r="AR261" s="24" t="s">
        <v>379</v>
      </c>
      <c r="AT261" s="24" t="s">
        <v>136</v>
      </c>
      <c r="AU261" s="24" t="s">
        <v>82</v>
      </c>
      <c r="AY261" s="24" t="s">
        <v>133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24" t="s">
        <v>80</v>
      </c>
      <c r="BK261" s="212">
        <f>ROUND(I261*H261,2)</f>
        <v>0</v>
      </c>
      <c r="BL261" s="24" t="s">
        <v>379</v>
      </c>
      <c r="BM261" s="24" t="s">
        <v>719</v>
      </c>
    </row>
    <row r="262" spans="2:63" s="10" customFormat="1" ht="29.85" customHeight="1">
      <c r="B262" s="187"/>
      <c r="D262" s="188" t="s">
        <v>71</v>
      </c>
      <c r="E262" s="198" t="s">
        <v>514</v>
      </c>
      <c r="F262" s="198" t="s">
        <v>515</v>
      </c>
      <c r="I262" s="190"/>
      <c r="J262" s="199">
        <f>BK262</f>
        <v>0</v>
      </c>
      <c r="L262" s="187"/>
      <c r="M262" s="192"/>
      <c r="N262" s="193"/>
      <c r="O262" s="193"/>
      <c r="P262" s="194">
        <f>SUM(P263:P278)</f>
        <v>0</v>
      </c>
      <c r="Q262" s="193"/>
      <c r="R262" s="194">
        <f>SUM(R263:R278)</f>
        <v>0.02765</v>
      </c>
      <c r="S262" s="193"/>
      <c r="T262" s="195">
        <f>SUM(T263:T278)</f>
        <v>0.7547992000000001</v>
      </c>
      <c r="AR262" s="188" t="s">
        <v>82</v>
      </c>
      <c r="AT262" s="196" t="s">
        <v>71</v>
      </c>
      <c r="AU262" s="196" t="s">
        <v>80</v>
      </c>
      <c r="AY262" s="188" t="s">
        <v>133</v>
      </c>
      <c r="BK262" s="197">
        <f>SUM(BK263:BK278)</f>
        <v>0</v>
      </c>
    </row>
    <row r="263" spans="2:65" s="1" customFormat="1" ht="16.5" customHeight="1">
      <c r="B263" s="200"/>
      <c r="C263" s="201" t="s">
        <v>720</v>
      </c>
      <c r="D263" s="201" t="s">
        <v>136</v>
      </c>
      <c r="E263" s="202" t="s">
        <v>517</v>
      </c>
      <c r="F263" s="203" t="s">
        <v>518</v>
      </c>
      <c r="G263" s="204" t="s">
        <v>300</v>
      </c>
      <c r="H263" s="205">
        <v>182.78</v>
      </c>
      <c r="I263" s="206"/>
      <c r="J263" s="207">
        <f>ROUND(I263*H263,2)</f>
        <v>0</v>
      </c>
      <c r="K263" s="203" t="s">
        <v>5</v>
      </c>
      <c r="L263" s="46"/>
      <c r="M263" s="208" t="s">
        <v>5</v>
      </c>
      <c r="N263" s="209" t="s">
        <v>43</v>
      </c>
      <c r="O263" s="47"/>
      <c r="P263" s="210">
        <f>O263*H263</f>
        <v>0</v>
      </c>
      <c r="Q263" s="210">
        <v>0</v>
      </c>
      <c r="R263" s="210">
        <f>Q263*H263</f>
        <v>0</v>
      </c>
      <c r="S263" s="210">
        <v>0.00191</v>
      </c>
      <c r="T263" s="211">
        <f>S263*H263</f>
        <v>0.3491098</v>
      </c>
      <c r="AR263" s="24" t="s">
        <v>379</v>
      </c>
      <c r="AT263" s="24" t="s">
        <v>136</v>
      </c>
      <c r="AU263" s="24" t="s">
        <v>82</v>
      </c>
      <c r="AY263" s="24" t="s">
        <v>133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24" t="s">
        <v>80</v>
      </c>
      <c r="BK263" s="212">
        <f>ROUND(I263*H263,2)</f>
        <v>0</v>
      </c>
      <c r="BL263" s="24" t="s">
        <v>379</v>
      </c>
      <c r="BM263" s="24" t="s">
        <v>721</v>
      </c>
    </row>
    <row r="264" spans="2:51" s="12" customFormat="1" ht="13.5">
      <c r="B264" s="229"/>
      <c r="D264" s="213" t="s">
        <v>163</v>
      </c>
      <c r="E264" s="230" t="s">
        <v>5</v>
      </c>
      <c r="F264" s="231" t="s">
        <v>722</v>
      </c>
      <c r="H264" s="230" t="s">
        <v>5</v>
      </c>
      <c r="I264" s="232"/>
      <c r="L264" s="229"/>
      <c r="M264" s="233"/>
      <c r="N264" s="234"/>
      <c r="O264" s="234"/>
      <c r="P264" s="234"/>
      <c r="Q264" s="234"/>
      <c r="R264" s="234"/>
      <c r="S264" s="234"/>
      <c r="T264" s="235"/>
      <c r="AT264" s="230" t="s">
        <v>163</v>
      </c>
      <c r="AU264" s="230" t="s">
        <v>82</v>
      </c>
      <c r="AV264" s="12" t="s">
        <v>80</v>
      </c>
      <c r="AW264" s="12" t="s">
        <v>35</v>
      </c>
      <c r="AX264" s="12" t="s">
        <v>72</v>
      </c>
      <c r="AY264" s="230" t="s">
        <v>133</v>
      </c>
    </row>
    <row r="265" spans="2:51" s="11" customFormat="1" ht="13.5">
      <c r="B265" s="217"/>
      <c r="D265" s="213" t="s">
        <v>163</v>
      </c>
      <c r="E265" s="218" t="s">
        <v>5</v>
      </c>
      <c r="F265" s="219" t="s">
        <v>723</v>
      </c>
      <c r="H265" s="220">
        <v>182.78</v>
      </c>
      <c r="I265" s="221"/>
      <c r="L265" s="217"/>
      <c r="M265" s="222"/>
      <c r="N265" s="223"/>
      <c r="O265" s="223"/>
      <c r="P265" s="223"/>
      <c r="Q265" s="223"/>
      <c r="R265" s="223"/>
      <c r="S265" s="223"/>
      <c r="T265" s="224"/>
      <c r="AT265" s="218" t="s">
        <v>163</v>
      </c>
      <c r="AU265" s="218" t="s">
        <v>82</v>
      </c>
      <c r="AV265" s="11" t="s">
        <v>82</v>
      </c>
      <c r="AW265" s="11" t="s">
        <v>35</v>
      </c>
      <c r="AX265" s="11" t="s">
        <v>72</v>
      </c>
      <c r="AY265" s="218" t="s">
        <v>133</v>
      </c>
    </row>
    <row r="266" spans="2:51" s="13" customFormat="1" ht="13.5">
      <c r="B266" s="236"/>
      <c r="D266" s="213" t="s">
        <v>163</v>
      </c>
      <c r="E266" s="237" t="s">
        <v>5</v>
      </c>
      <c r="F266" s="238" t="s">
        <v>226</v>
      </c>
      <c r="H266" s="239">
        <v>182.78</v>
      </c>
      <c r="I266" s="240"/>
      <c r="L266" s="236"/>
      <c r="M266" s="241"/>
      <c r="N266" s="242"/>
      <c r="O266" s="242"/>
      <c r="P266" s="242"/>
      <c r="Q266" s="242"/>
      <c r="R266" s="242"/>
      <c r="S266" s="242"/>
      <c r="T266" s="243"/>
      <c r="AT266" s="237" t="s">
        <v>163</v>
      </c>
      <c r="AU266" s="237" t="s">
        <v>82</v>
      </c>
      <c r="AV266" s="13" t="s">
        <v>140</v>
      </c>
      <c r="AW266" s="13" t="s">
        <v>35</v>
      </c>
      <c r="AX266" s="13" t="s">
        <v>80</v>
      </c>
      <c r="AY266" s="237" t="s">
        <v>133</v>
      </c>
    </row>
    <row r="267" spans="2:65" s="1" customFormat="1" ht="16.5" customHeight="1">
      <c r="B267" s="200"/>
      <c r="C267" s="201" t="s">
        <v>724</v>
      </c>
      <c r="D267" s="201" t="s">
        <v>136</v>
      </c>
      <c r="E267" s="202" t="s">
        <v>522</v>
      </c>
      <c r="F267" s="203" t="s">
        <v>523</v>
      </c>
      <c r="G267" s="204" t="s">
        <v>300</v>
      </c>
      <c r="H267" s="205">
        <v>182.78</v>
      </c>
      <c r="I267" s="206"/>
      <c r="J267" s="207">
        <f>ROUND(I267*H267,2)</f>
        <v>0</v>
      </c>
      <c r="K267" s="203" t="s">
        <v>5</v>
      </c>
      <c r="L267" s="46"/>
      <c r="M267" s="208" t="s">
        <v>5</v>
      </c>
      <c r="N267" s="209" t="s">
        <v>43</v>
      </c>
      <c r="O267" s="47"/>
      <c r="P267" s="210">
        <f>O267*H267</f>
        <v>0</v>
      </c>
      <c r="Q267" s="210">
        <v>0</v>
      </c>
      <c r="R267" s="210">
        <f>Q267*H267</f>
        <v>0</v>
      </c>
      <c r="S267" s="210">
        <v>0.00191</v>
      </c>
      <c r="T267" s="211">
        <f>S267*H267</f>
        <v>0.3491098</v>
      </c>
      <c r="AR267" s="24" t="s">
        <v>379</v>
      </c>
      <c r="AT267" s="24" t="s">
        <v>136</v>
      </c>
      <c r="AU267" s="24" t="s">
        <v>82</v>
      </c>
      <c r="AY267" s="24" t="s">
        <v>133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24" t="s">
        <v>80</v>
      </c>
      <c r="BK267" s="212">
        <f>ROUND(I267*H267,2)</f>
        <v>0</v>
      </c>
      <c r="BL267" s="24" t="s">
        <v>379</v>
      </c>
      <c r="BM267" s="24" t="s">
        <v>725</v>
      </c>
    </row>
    <row r="268" spans="2:51" s="12" customFormat="1" ht="13.5">
      <c r="B268" s="229"/>
      <c r="D268" s="213" t="s">
        <v>163</v>
      </c>
      <c r="E268" s="230" t="s">
        <v>5</v>
      </c>
      <c r="F268" s="231" t="s">
        <v>224</v>
      </c>
      <c r="H268" s="230" t="s">
        <v>5</v>
      </c>
      <c r="I268" s="232"/>
      <c r="L268" s="229"/>
      <c r="M268" s="233"/>
      <c r="N268" s="234"/>
      <c r="O268" s="234"/>
      <c r="P268" s="234"/>
      <c r="Q268" s="234"/>
      <c r="R268" s="234"/>
      <c r="S268" s="234"/>
      <c r="T268" s="235"/>
      <c r="AT268" s="230" t="s">
        <v>163</v>
      </c>
      <c r="AU268" s="230" t="s">
        <v>82</v>
      </c>
      <c r="AV268" s="12" t="s">
        <v>80</v>
      </c>
      <c r="AW268" s="12" t="s">
        <v>35</v>
      </c>
      <c r="AX268" s="12" t="s">
        <v>72</v>
      </c>
      <c r="AY268" s="230" t="s">
        <v>133</v>
      </c>
    </row>
    <row r="269" spans="2:51" s="11" customFormat="1" ht="13.5">
      <c r="B269" s="217"/>
      <c r="D269" s="213" t="s">
        <v>163</v>
      </c>
      <c r="E269" s="218" t="s">
        <v>5</v>
      </c>
      <c r="F269" s="219" t="s">
        <v>723</v>
      </c>
      <c r="H269" s="220">
        <v>182.78</v>
      </c>
      <c r="I269" s="221"/>
      <c r="L269" s="217"/>
      <c r="M269" s="222"/>
      <c r="N269" s="223"/>
      <c r="O269" s="223"/>
      <c r="P269" s="223"/>
      <c r="Q269" s="223"/>
      <c r="R269" s="223"/>
      <c r="S269" s="223"/>
      <c r="T269" s="224"/>
      <c r="AT269" s="218" t="s">
        <v>163</v>
      </c>
      <c r="AU269" s="218" t="s">
        <v>82</v>
      </c>
      <c r="AV269" s="11" t="s">
        <v>82</v>
      </c>
      <c r="AW269" s="11" t="s">
        <v>35</v>
      </c>
      <c r="AX269" s="11" t="s">
        <v>72</v>
      </c>
      <c r="AY269" s="218" t="s">
        <v>133</v>
      </c>
    </row>
    <row r="270" spans="2:51" s="13" customFormat="1" ht="13.5">
      <c r="B270" s="236"/>
      <c r="D270" s="213" t="s">
        <v>163</v>
      </c>
      <c r="E270" s="237" t="s">
        <v>5</v>
      </c>
      <c r="F270" s="238" t="s">
        <v>226</v>
      </c>
      <c r="H270" s="239">
        <v>182.78</v>
      </c>
      <c r="I270" s="240"/>
      <c r="L270" s="236"/>
      <c r="M270" s="241"/>
      <c r="N270" s="242"/>
      <c r="O270" s="242"/>
      <c r="P270" s="242"/>
      <c r="Q270" s="242"/>
      <c r="R270" s="242"/>
      <c r="S270" s="242"/>
      <c r="T270" s="243"/>
      <c r="AT270" s="237" t="s">
        <v>163</v>
      </c>
      <c r="AU270" s="237" t="s">
        <v>82</v>
      </c>
      <c r="AV270" s="13" t="s">
        <v>140</v>
      </c>
      <c r="AW270" s="13" t="s">
        <v>35</v>
      </c>
      <c r="AX270" s="13" t="s">
        <v>80</v>
      </c>
      <c r="AY270" s="237" t="s">
        <v>133</v>
      </c>
    </row>
    <row r="271" spans="2:65" s="1" customFormat="1" ht="16.5" customHeight="1">
      <c r="B271" s="200"/>
      <c r="C271" s="201" t="s">
        <v>726</v>
      </c>
      <c r="D271" s="201" t="s">
        <v>136</v>
      </c>
      <c r="E271" s="202" t="s">
        <v>727</v>
      </c>
      <c r="F271" s="203" t="s">
        <v>728</v>
      </c>
      <c r="G271" s="204" t="s">
        <v>300</v>
      </c>
      <c r="H271" s="205">
        <v>33.88</v>
      </c>
      <c r="I271" s="206"/>
      <c r="J271" s="207">
        <f>ROUND(I271*H271,2)</f>
        <v>0</v>
      </c>
      <c r="K271" s="203" t="s">
        <v>5</v>
      </c>
      <c r="L271" s="46"/>
      <c r="M271" s="208" t="s">
        <v>5</v>
      </c>
      <c r="N271" s="209" t="s">
        <v>43</v>
      </c>
      <c r="O271" s="47"/>
      <c r="P271" s="210">
        <f>O271*H271</f>
        <v>0</v>
      </c>
      <c r="Q271" s="210">
        <v>0</v>
      </c>
      <c r="R271" s="210">
        <f>Q271*H271</f>
        <v>0</v>
      </c>
      <c r="S271" s="210">
        <v>0.00167</v>
      </c>
      <c r="T271" s="211">
        <f>S271*H271</f>
        <v>0.05657960000000001</v>
      </c>
      <c r="AR271" s="24" t="s">
        <v>379</v>
      </c>
      <c r="AT271" s="24" t="s">
        <v>136</v>
      </c>
      <c r="AU271" s="24" t="s">
        <v>82</v>
      </c>
      <c r="AY271" s="24" t="s">
        <v>133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24" t="s">
        <v>80</v>
      </c>
      <c r="BK271" s="212">
        <f>ROUND(I271*H271,2)</f>
        <v>0</v>
      </c>
      <c r="BL271" s="24" t="s">
        <v>379</v>
      </c>
      <c r="BM271" s="24" t="s">
        <v>729</v>
      </c>
    </row>
    <row r="272" spans="2:51" s="11" customFormat="1" ht="13.5">
      <c r="B272" s="217"/>
      <c r="D272" s="213" t="s">
        <v>163</v>
      </c>
      <c r="E272" s="218" t="s">
        <v>5</v>
      </c>
      <c r="F272" s="219" t="s">
        <v>730</v>
      </c>
      <c r="H272" s="220">
        <v>33.88</v>
      </c>
      <c r="I272" s="221"/>
      <c r="L272" s="217"/>
      <c r="M272" s="222"/>
      <c r="N272" s="223"/>
      <c r="O272" s="223"/>
      <c r="P272" s="223"/>
      <c r="Q272" s="223"/>
      <c r="R272" s="223"/>
      <c r="S272" s="223"/>
      <c r="T272" s="224"/>
      <c r="AT272" s="218" t="s">
        <v>163</v>
      </c>
      <c r="AU272" s="218" t="s">
        <v>82</v>
      </c>
      <c r="AV272" s="11" t="s">
        <v>82</v>
      </c>
      <c r="AW272" s="11" t="s">
        <v>35</v>
      </c>
      <c r="AX272" s="11" t="s">
        <v>72</v>
      </c>
      <c r="AY272" s="218" t="s">
        <v>133</v>
      </c>
    </row>
    <row r="273" spans="2:51" s="13" customFormat="1" ht="13.5">
      <c r="B273" s="236"/>
      <c r="D273" s="213" t="s">
        <v>163</v>
      </c>
      <c r="E273" s="237" t="s">
        <v>5</v>
      </c>
      <c r="F273" s="238" t="s">
        <v>226</v>
      </c>
      <c r="H273" s="239">
        <v>33.88</v>
      </c>
      <c r="I273" s="240"/>
      <c r="L273" s="236"/>
      <c r="M273" s="241"/>
      <c r="N273" s="242"/>
      <c r="O273" s="242"/>
      <c r="P273" s="242"/>
      <c r="Q273" s="242"/>
      <c r="R273" s="242"/>
      <c r="S273" s="242"/>
      <c r="T273" s="243"/>
      <c r="AT273" s="237" t="s">
        <v>163</v>
      </c>
      <c r="AU273" s="237" t="s">
        <v>82</v>
      </c>
      <c r="AV273" s="13" t="s">
        <v>140</v>
      </c>
      <c r="AW273" s="13" t="s">
        <v>35</v>
      </c>
      <c r="AX273" s="13" t="s">
        <v>80</v>
      </c>
      <c r="AY273" s="237" t="s">
        <v>133</v>
      </c>
    </row>
    <row r="274" spans="2:65" s="1" customFormat="1" ht="16.5" customHeight="1">
      <c r="B274" s="200"/>
      <c r="C274" s="201" t="s">
        <v>731</v>
      </c>
      <c r="D274" s="201" t="s">
        <v>136</v>
      </c>
      <c r="E274" s="202" t="s">
        <v>732</v>
      </c>
      <c r="F274" s="203" t="s">
        <v>733</v>
      </c>
      <c r="G274" s="204" t="s">
        <v>300</v>
      </c>
      <c r="H274" s="205">
        <v>35</v>
      </c>
      <c r="I274" s="206"/>
      <c r="J274" s="207">
        <f>ROUND(I274*H274,2)</f>
        <v>0</v>
      </c>
      <c r="K274" s="203" t="s">
        <v>5</v>
      </c>
      <c r="L274" s="46"/>
      <c r="M274" s="208" t="s">
        <v>5</v>
      </c>
      <c r="N274" s="209" t="s">
        <v>43</v>
      </c>
      <c r="O274" s="47"/>
      <c r="P274" s="210">
        <f>O274*H274</f>
        <v>0</v>
      </c>
      <c r="Q274" s="210">
        <v>0.00079</v>
      </c>
      <c r="R274" s="210">
        <f>Q274*H274</f>
        <v>0.02765</v>
      </c>
      <c r="S274" s="210">
        <v>0</v>
      </c>
      <c r="T274" s="211">
        <f>S274*H274</f>
        <v>0</v>
      </c>
      <c r="AR274" s="24" t="s">
        <v>379</v>
      </c>
      <c r="AT274" s="24" t="s">
        <v>136</v>
      </c>
      <c r="AU274" s="24" t="s">
        <v>82</v>
      </c>
      <c r="AY274" s="24" t="s">
        <v>133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24" t="s">
        <v>80</v>
      </c>
      <c r="BK274" s="212">
        <f>ROUND(I274*H274,2)</f>
        <v>0</v>
      </c>
      <c r="BL274" s="24" t="s">
        <v>379</v>
      </c>
      <c r="BM274" s="24" t="s">
        <v>734</v>
      </c>
    </row>
    <row r="275" spans="2:51" s="11" customFormat="1" ht="13.5">
      <c r="B275" s="217"/>
      <c r="D275" s="213" t="s">
        <v>163</v>
      </c>
      <c r="E275" s="218" t="s">
        <v>5</v>
      </c>
      <c r="F275" s="219" t="s">
        <v>735</v>
      </c>
      <c r="H275" s="220">
        <v>35</v>
      </c>
      <c r="I275" s="221"/>
      <c r="L275" s="217"/>
      <c r="M275" s="222"/>
      <c r="N275" s="223"/>
      <c r="O275" s="223"/>
      <c r="P275" s="223"/>
      <c r="Q275" s="223"/>
      <c r="R275" s="223"/>
      <c r="S275" s="223"/>
      <c r="T275" s="224"/>
      <c r="AT275" s="218" t="s">
        <v>163</v>
      </c>
      <c r="AU275" s="218" t="s">
        <v>82</v>
      </c>
      <c r="AV275" s="11" t="s">
        <v>82</v>
      </c>
      <c r="AW275" s="11" t="s">
        <v>35</v>
      </c>
      <c r="AX275" s="11" t="s">
        <v>72</v>
      </c>
      <c r="AY275" s="218" t="s">
        <v>133</v>
      </c>
    </row>
    <row r="276" spans="2:51" s="13" customFormat="1" ht="13.5">
      <c r="B276" s="236"/>
      <c r="D276" s="213" t="s">
        <v>163</v>
      </c>
      <c r="E276" s="237" t="s">
        <v>5</v>
      </c>
      <c r="F276" s="238" t="s">
        <v>226</v>
      </c>
      <c r="H276" s="239">
        <v>35</v>
      </c>
      <c r="I276" s="240"/>
      <c r="L276" s="236"/>
      <c r="M276" s="241"/>
      <c r="N276" s="242"/>
      <c r="O276" s="242"/>
      <c r="P276" s="242"/>
      <c r="Q276" s="242"/>
      <c r="R276" s="242"/>
      <c r="S276" s="242"/>
      <c r="T276" s="243"/>
      <c r="AT276" s="237" t="s">
        <v>163</v>
      </c>
      <c r="AU276" s="237" t="s">
        <v>82</v>
      </c>
      <c r="AV276" s="13" t="s">
        <v>140</v>
      </c>
      <c r="AW276" s="13" t="s">
        <v>35</v>
      </c>
      <c r="AX276" s="13" t="s">
        <v>80</v>
      </c>
      <c r="AY276" s="237" t="s">
        <v>133</v>
      </c>
    </row>
    <row r="277" spans="2:65" s="1" customFormat="1" ht="16.5" customHeight="1">
      <c r="B277" s="200"/>
      <c r="C277" s="201" t="s">
        <v>736</v>
      </c>
      <c r="D277" s="201" t="s">
        <v>136</v>
      </c>
      <c r="E277" s="202" t="s">
        <v>526</v>
      </c>
      <c r="F277" s="203" t="s">
        <v>527</v>
      </c>
      <c r="G277" s="204" t="s">
        <v>392</v>
      </c>
      <c r="H277" s="205">
        <v>2</v>
      </c>
      <c r="I277" s="206"/>
      <c r="J277" s="207">
        <f>ROUND(I277*H277,2)</f>
        <v>0</v>
      </c>
      <c r="K277" s="203" t="s">
        <v>5</v>
      </c>
      <c r="L277" s="46"/>
      <c r="M277" s="208" t="s">
        <v>5</v>
      </c>
      <c r="N277" s="209" t="s">
        <v>43</v>
      </c>
      <c r="O277" s="47"/>
      <c r="P277" s="210">
        <f>O277*H277</f>
        <v>0</v>
      </c>
      <c r="Q277" s="210">
        <v>0</v>
      </c>
      <c r="R277" s="210">
        <f>Q277*H277</f>
        <v>0</v>
      </c>
      <c r="S277" s="210">
        <v>0</v>
      </c>
      <c r="T277" s="211">
        <f>S277*H277</f>
        <v>0</v>
      </c>
      <c r="AR277" s="24" t="s">
        <v>379</v>
      </c>
      <c r="AT277" s="24" t="s">
        <v>136</v>
      </c>
      <c r="AU277" s="24" t="s">
        <v>82</v>
      </c>
      <c r="AY277" s="24" t="s">
        <v>133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24" t="s">
        <v>80</v>
      </c>
      <c r="BK277" s="212">
        <f>ROUND(I277*H277,2)</f>
        <v>0</v>
      </c>
      <c r="BL277" s="24" t="s">
        <v>379</v>
      </c>
      <c r="BM277" s="24" t="s">
        <v>737</v>
      </c>
    </row>
    <row r="278" spans="2:65" s="1" customFormat="1" ht="16.5" customHeight="1">
      <c r="B278" s="200"/>
      <c r="C278" s="201" t="s">
        <v>738</v>
      </c>
      <c r="D278" s="201" t="s">
        <v>136</v>
      </c>
      <c r="E278" s="202" t="s">
        <v>535</v>
      </c>
      <c r="F278" s="203" t="s">
        <v>536</v>
      </c>
      <c r="G278" s="204" t="s">
        <v>335</v>
      </c>
      <c r="H278" s="205">
        <v>0.625</v>
      </c>
      <c r="I278" s="206"/>
      <c r="J278" s="207">
        <f>ROUND(I278*H278,2)</f>
        <v>0</v>
      </c>
      <c r="K278" s="203" t="s">
        <v>239</v>
      </c>
      <c r="L278" s="46"/>
      <c r="M278" s="208" t="s">
        <v>5</v>
      </c>
      <c r="N278" s="209" t="s">
        <v>43</v>
      </c>
      <c r="O278" s="47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AR278" s="24" t="s">
        <v>379</v>
      </c>
      <c r="AT278" s="24" t="s">
        <v>136</v>
      </c>
      <c r="AU278" s="24" t="s">
        <v>82</v>
      </c>
      <c r="AY278" s="24" t="s">
        <v>133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24" t="s">
        <v>80</v>
      </c>
      <c r="BK278" s="212">
        <f>ROUND(I278*H278,2)</f>
        <v>0</v>
      </c>
      <c r="BL278" s="24" t="s">
        <v>379</v>
      </c>
      <c r="BM278" s="24" t="s">
        <v>739</v>
      </c>
    </row>
    <row r="279" spans="2:63" s="10" customFormat="1" ht="29.85" customHeight="1">
      <c r="B279" s="187"/>
      <c r="D279" s="188" t="s">
        <v>71</v>
      </c>
      <c r="E279" s="198" t="s">
        <v>387</v>
      </c>
      <c r="F279" s="198" t="s">
        <v>388</v>
      </c>
      <c r="I279" s="190"/>
      <c r="J279" s="199">
        <f>BK279</f>
        <v>0</v>
      </c>
      <c r="L279" s="187"/>
      <c r="M279" s="192"/>
      <c r="N279" s="193"/>
      <c r="O279" s="193"/>
      <c r="P279" s="194">
        <f>SUM(P280:P295)</f>
        <v>0</v>
      </c>
      <c r="Q279" s="193"/>
      <c r="R279" s="194">
        <f>SUM(R280:R295)</f>
        <v>0.7536269999999999</v>
      </c>
      <c r="S279" s="193"/>
      <c r="T279" s="195">
        <f>SUM(T280:T295)</f>
        <v>0.07</v>
      </c>
      <c r="AR279" s="188" t="s">
        <v>82</v>
      </c>
      <c r="AT279" s="196" t="s">
        <v>71</v>
      </c>
      <c r="AU279" s="196" t="s">
        <v>80</v>
      </c>
      <c r="AY279" s="188" t="s">
        <v>133</v>
      </c>
      <c r="BK279" s="197">
        <f>SUM(BK280:BK295)</f>
        <v>0</v>
      </c>
    </row>
    <row r="280" spans="2:65" s="1" customFormat="1" ht="25.5" customHeight="1">
      <c r="B280" s="200"/>
      <c r="C280" s="201" t="s">
        <v>740</v>
      </c>
      <c r="D280" s="201" t="s">
        <v>136</v>
      </c>
      <c r="E280" s="202" t="s">
        <v>741</v>
      </c>
      <c r="F280" s="203" t="s">
        <v>742</v>
      </c>
      <c r="G280" s="204" t="s">
        <v>392</v>
      </c>
      <c r="H280" s="205">
        <v>14</v>
      </c>
      <c r="I280" s="206"/>
      <c r="J280" s="207">
        <f>ROUND(I280*H280,2)</f>
        <v>0</v>
      </c>
      <c r="K280" s="203" t="s">
        <v>5</v>
      </c>
      <c r="L280" s="46"/>
      <c r="M280" s="208" t="s">
        <v>5</v>
      </c>
      <c r="N280" s="209" t="s">
        <v>43</v>
      </c>
      <c r="O280" s="47"/>
      <c r="P280" s="210">
        <f>O280*H280</f>
        <v>0</v>
      </c>
      <c r="Q280" s="210">
        <v>0</v>
      </c>
      <c r="R280" s="210">
        <f>Q280*H280</f>
        <v>0</v>
      </c>
      <c r="S280" s="210">
        <v>0.005</v>
      </c>
      <c r="T280" s="211">
        <f>S280*H280</f>
        <v>0.07</v>
      </c>
      <c r="AR280" s="24" t="s">
        <v>379</v>
      </c>
      <c r="AT280" s="24" t="s">
        <v>136</v>
      </c>
      <c r="AU280" s="24" t="s">
        <v>82</v>
      </c>
      <c r="AY280" s="24" t="s">
        <v>133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24" t="s">
        <v>80</v>
      </c>
      <c r="BK280" s="212">
        <f>ROUND(I280*H280,2)</f>
        <v>0</v>
      </c>
      <c r="BL280" s="24" t="s">
        <v>379</v>
      </c>
      <c r="BM280" s="24" t="s">
        <v>743</v>
      </c>
    </row>
    <row r="281" spans="2:51" s="12" customFormat="1" ht="13.5">
      <c r="B281" s="229"/>
      <c r="D281" s="213" t="s">
        <v>163</v>
      </c>
      <c r="E281" s="230" t="s">
        <v>5</v>
      </c>
      <c r="F281" s="231" t="s">
        <v>744</v>
      </c>
      <c r="H281" s="230" t="s">
        <v>5</v>
      </c>
      <c r="I281" s="232"/>
      <c r="L281" s="229"/>
      <c r="M281" s="233"/>
      <c r="N281" s="234"/>
      <c r="O281" s="234"/>
      <c r="P281" s="234"/>
      <c r="Q281" s="234"/>
      <c r="R281" s="234"/>
      <c r="S281" s="234"/>
      <c r="T281" s="235"/>
      <c r="AT281" s="230" t="s">
        <v>163</v>
      </c>
      <c r="AU281" s="230" t="s">
        <v>82</v>
      </c>
      <c r="AV281" s="12" t="s">
        <v>80</v>
      </c>
      <c r="AW281" s="12" t="s">
        <v>35</v>
      </c>
      <c r="AX281" s="12" t="s">
        <v>72</v>
      </c>
      <c r="AY281" s="230" t="s">
        <v>133</v>
      </c>
    </row>
    <row r="282" spans="2:51" s="11" customFormat="1" ht="13.5">
      <c r="B282" s="217"/>
      <c r="D282" s="213" t="s">
        <v>163</v>
      </c>
      <c r="E282" s="218" t="s">
        <v>5</v>
      </c>
      <c r="F282" s="219" t="s">
        <v>440</v>
      </c>
      <c r="H282" s="220">
        <v>14</v>
      </c>
      <c r="I282" s="221"/>
      <c r="L282" s="217"/>
      <c r="M282" s="222"/>
      <c r="N282" s="223"/>
      <c r="O282" s="223"/>
      <c r="P282" s="223"/>
      <c r="Q282" s="223"/>
      <c r="R282" s="223"/>
      <c r="S282" s="223"/>
      <c r="T282" s="224"/>
      <c r="AT282" s="218" t="s">
        <v>163</v>
      </c>
      <c r="AU282" s="218" t="s">
        <v>82</v>
      </c>
      <c r="AV282" s="11" t="s">
        <v>82</v>
      </c>
      <c r="AW282" s="11" t="s">
        <v>35</v>
      </c>
      <c r="AX282" s="11" t="s">
        <v>72</v>
      </c>
      <c r="AY282" s="218" t="s">
        <v>133</v>
      </c>
    </row>
    <row r="283" spans="2:51" s="13" customFormat="1" ht="13.5">
      <c r="B283" s="236"/>
      <c r="D283" s="213" t="s">
        <v>163</v>
      </c>
      <c r="E283" s="237" t="s">
        <v>5</v>
      </c>
      <c r="F283" s="238" t="s">
        <v>226</v>
      </c>
      <c r="H283" s="239">
        <v>14</v>
      </c>
      <c r="I283" s="240"/>
      <c r="L283" s="236"/>
      <c r="M283" s="241"/>
      <c r="N283" s="242"/>
      <c r="O283" s="242"/>
      <c r="P283" s="242"/>
      <c r="Q283" s="242"/>
      <c r="R283" s="242"/>
      <c r="S283" s="242"/>
      <c r="T283" s="243"/>
      <c r="AT283" s="237" t="s">
        <v>163</v>
      </c>
      <c r="AU283" s="237" t="s">
        <v>82</v>
      </c>
      <c r="AV283" s="13" t="s">
        <v>140</v>
      </c>
      <c r="AW283" s="13" t="s">
        <v>35</v>
      </c>
      <c r="AX283" s="13" t="s">
        <v>80</v>
      </c>
      <c r="AY283" s="237" t="s">
        <v>133</v>
      </c>
    </row>
    <row r="284" spans="2:65" s="1" customFormat="1" ht="25.5" customHeight="1">
      <c r="B284" s="200"/>
      <c r="C284" s="201" t="s">
        <v>745</v>
      </c>
      <c r="D284" s="201" t="s">
        <v>136</v>
      </c>
      <c r="E284" s="202" t="s">
        <v>746</v>
      </c>
      <c r="F284" s="203" t="s">
        <v>747</v>
      </c>
      <c r="G284" s="204" t="s">
        <v>229</v>
      </c>
      <c r="H284" s="205">
        <v>102.508</v>
      </c>
      <c r="I284" s="206"/>
      <c r="J284" s="207">
        <f>ROUND(I284*H284,2)</f>
        <v>0</v>
      </c>
      <c r="K284" s="203" t="s">
        <v>5</v>
      </c>
      <c r="L284" s="46"/>
      <c r="M284" s="208" t="s">
        <v>5</v>
      </c>
      <c r="N284" s="209" t="s">
        <v>43</v>
      </c>
      <c r="O284" s="47"/>
      <c r="P284" s="210">
        <f>O284*H284</f>
        <v>0</v>
      </c>
      <c r="Q284" s="210">
        <v>0.00025</v>
      </c>
      <c r="R284" s="210">
        <f>Q284*H284</f>
        <v>0.025627</v>
      </c>
      <c r="S284" s="210">
        <v>0</v>
      </c>
      <c r="T284" s="211">
        <f>S284*H284</f>
        <v>0</v>
      </c>
      <c r="AR284" s="24" t="s">
        <v>379</v>
      </c>
      <c r="AT284" s="24" t="s">
        <v>136</v>
      </c>
      <c r="AU284" s="24" t="s">
        <v>82</v>
      </c>
      <c r="AY284" s="24" t="s">
        <v>133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24" t="s">
        <v>80</v>
      </c>
      <c r="BK284" s="212">
        <f>ROUND(I284*H284,2)</f>
        <v>0</v>
      </c>
      <c r="BL284" s="24" t="s">
        <v>379</v>
      </c>
      <c r="BM284" s="24" t="s">
        <v>748</v>
      </c>
    </row>
    <row r="285" spans="2:51" s="12" customFormat="1" ht="13.5">
      <c r="B285" s="229"/>
      <c r="D285" s="213" t="s">
        <v>163</v>
      </c>
      <c r="E285" s="230" t="s">
        <v>5</v>
      </c>
      <c r="F285" s="231" t="s">
        <v>749</v>
      </c>
      <c r="H285" s="230" t="s">
        <v>5</v>
      </c>
      <c r="I285" s="232"/>
      <c r="L285" s="229"/>
      <c r="M285" s="233"/>
      <c r="N285" s="234"/>
      <c r="O285" s="234"/>
      <c r="P285" s="234"/>
      <c r="Q285" s="234"/>
      <c r="R285" s="234"/>
      <c r="S285" s="234"/>
      <c r="T285" s="235"/>
      <c r="AT285" s="230" t="s">
        <v>163</v>
      </c>
      <c r="AU285" s="230" t="s">
        <v>82</v>
      </c>
      <c r="AV285" s="12" t="s">
        <v>80</v>
      </c>
      <c r="AW285" s="12" t="s">
        <v>35</v>
      </c>
      <c r="AX285" s="12" t="s">
        <v>72</v>
      </c>
      <c r="AY285" s="230" t="s">
        <v>133</v>
      </c>
    </row>
    <row r="286" spans="2:51" s="11" customFormat="1" ht="13.5">
      <c r="B286" s="217"/>
      <c r="D286" s="213" t="s">
        <v>163</v>
      </c>
      <c r="E286" s="218" t="s">
        <v>5</v>
      </c>
      <c r="F286" s="219" t="s">
        <v>750</v>
      </c>
      <c r="H286" s="220">
        <v>42.7</v>
      </c>
      <c r="I286" s="221"/>
      <c r="L286" s="217"/>
      <c r="M286" s="222"/>
      <c r="N286" s="223"/>
      <c r="O286" s="223"/>
      <c r="P286" s="223"/>
      <c r="Q286" s="223"/>
      <c r="R286" s="223"/>
      <c r="S286" s="223"/>
      <c r="T286" s="224"/>
      <c r="AT286" s="218" t="s">
        <v>163</v>
      </c>
      <c r="AU286" s="218" t="s">
        <v>82</v>
      </c>
      <c r="AV286" s="11" t="s">
        <v>82</v>
      </c>
      <c r="AW286" s="11" t="s">
        <v>35</v>
      </c>
      <c r="AX286" s="11" t="s">
        <v>72</v>
      </c>
      <c r="AY286" s="218" t="s">
        <v>133</v>
      </c>
    </row>
    <row r="287" spans="2:51" s="12" customFormat="1" ht="13.5">
      <c r="B287" s="229"/>
      <c r="D287" s="213" t="s">
        <v>163</v>
      </c>
      <c r="E287" s="230" t="s">
        <v>5</v>
      </c>
      <c r="F287" s="231" t="s">
        <v>751</v>
      </c>
      <c r="H287" s="230" t="s">
        <v>5</v>
      </c>
      <c r="I287" s="232"/>
      <c r="L287" s="229"/>
      <c r="M287" s="233"/>
      <c r="N287" s="234"/>
      <c r="O287" s="234"/>
      <c r="P287" s="234"/>
      <c r="Q287" s="234"/>
      <c r="R287" s="234"/>
      <c r="S287" s="234"/>
      <c r="T287" s="235"/>
      <c r="AT287" s="230" t="s">
        <v>163</v>
      </c>
      <c r="AU287" s="230" t="s">
        <v>82</v>
      </c>
      <c r="AV287" s="12" t="s">
        <v>80</v>
      </c>
      <c r="AW287" s="12" t="s">
        <v>35</v>
      </c>
      <c r="AX287" s="12" t="s">
        <v>72</v>
      </c>
      <c r="AY287" s="230" t="s">
        <v>133</v>
      </c>
    </row>
    <row r="288" spans="2:51" s="11" customFormat="1" ht="13.5">
      <c r="B288" s="217"/>
      <c r="D288" s="213" t="s">
        <v>163</v>
      </c>
      <c r="E288" s="218" t="s">
        <v>5</v>
      </c>
      <c r="F288" s="219" t="s">
        <v>752</v>
      </c>
      <c r="H288" s="220">
        <v>59.808</v>
      </c>
      <c r="I288" s="221"/>
      <c r="L288" s="217"/>
      <c r="M288" s="222"/>
      <c r="N288" s="223"/>
      <c r="O288" s="223"/>
      <c r="P288" s="223"/>
      <c r="Q288" s="223"/>
      <c r="R288" s="223"/>
      <c r="S288" s="223"/>
      <c r="T288" s="224"/>
      <c r="AT288" s="218" t="s">
        <v>163</v>
      </c>
      <c r="AU288" s="218" t="s">
        <v>82</v>
      </c>
      <c r="AV288" s="11" t="s">
        <v>82</v>
      </c>
      <c r="AW288" s="11" t="s">
        <v>35</v>
      </c>
      <c r="AX288" s="11" t="s">
        <v>72</v>
      </c>
      <c r="AY288" s="218" t="s">
        <v>133</v>
      </c>
    </row>
    <row r="289" spans="2:51" s="13" customFormat="1" ht="13.5">
      <c r="B289" s="236"/>
      <c r="D289" s="213" t="s">
        <v>163</v>
      </c>
      <c r="E289" s="237" t="s">
        <v>5</v>
      </c>
      <c r="F289" s="238" t="s">
        <v>226</v>
      </c>
      <c r="H289" s="239">
        <v>102.508</v>
      </c>
      <c r="I289" s="240"/>
      <c r="L289" s="236"/>
      <c r="M289" s="241"/>
      <c r="N289" s="242"/>
      <c r="O289" s="242"/>
      <c r="P289" s="242"/>
      <c r="Q289" s="242"/>
      <c r="R289" s="242"/>
      <c r="S289" s="242"/>
      <c r="T289" s="243"/>
      <c r="AT289" s="237" t="s">
        <v>163</v>
      </c>
      <c r="AU289" s="237" t="s">
        <v>82</v>
      </c>
      <c r="AV289" s="13" t="s">
        <v>140</v>
      </c>
      <c r="AW289" s="13" t="s">
        <v>35</v>
      </c>
      <c r="AX289" s="13" t="s">
        <v>80</v>
      </c>
      <c r="AY289" s="237" t="s">
        <v>133</v>
      </c>
    </row>
    <row r="290" spans="2:65" s="1" customFormat="1" ht="16.5" customHeight="1">
      <c r="B290" s="200"/>
      <c r="C290" s="244" t="s">
        <v>753</v>
      </c>
      <c r="D290" s="244" t="s">
        <v>254</v>
      </c>
      <c r="E290" s="245" t="s">
        <v>754</v>
      </c>
      <c r="F290" s="246" t="s">
        <v>755</v>
      </c>
      <c r="G290" s="247" t="s">
        <v>392</v>
      </c>
      <c r="H290" s="248">
        <v>14</v>
      </c>
      <c r="I290" s="249"/>
      <c r="J290" s="250">
        <f>ROUND(I290*H290,2)</f>
        <v>0</v>
      </c>
      <c r="K290" s="246" t="s">
        <v>5</v>
      </c>
      <c r="L290" s="251"/>
      <c r="M290" s="252" t="s">
        <v>5</v>
      </c>
      <c r="N290" s="253" t="s">
        <v>43</v>
      </c>
      <c r="O290" s="47"/>
      <c r="P290" s="210">
        <f>O290*H290</f>
        <v>0</v>
      </c>
      <c r="Q290" s="210">
        <v>0.052</v>
      </c>
      <c r="R290" s="210">
        <f>Q290*H290</f>
        <v>0.728</v>
      </c>
      <c r="S290" s="210">
        <v>0</v>
      </c>
      <c r="T290" s="211">
        <f>S290*H290</f>
        <v>0</v>
      </c>
      <c r="AR290" s="24" t="s">
        <v>397</v>
      </c>
      <c r="AT290" s="24" t="s">
        <v>254</v>
      </c>
      <c r="AU290" s="24" t="s">
        <v>82</v>
      </c>
      <c r="AY290" s="24" t="s">
        <v>133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24" t="s">
        <v>80</v>
      </c>
      <c r="BK290" s="212">
        <f>ROUND(I290*H290,2)</f>
        <v>0</v>
      </c>
      <c r="BL290" s="24" t="s">
        <v>379</v>
      </c>
      <c r="BM290" s="24" t="s">
        <v>756</v>
      </c>
    </row>
    <row r="291" spans="2:47" s="1" customFormat="1" ht="13.5">
      <c r="B291" s="46"/>
      <c r="D291" s="213" t="s">
        <v>155</v>
      </c>
      <c r="F291" s="214" t="s">
        <v>757</v>
      </c>
      <c r="I291" s="215"/>
      <c r="L291" s="46"/>
      <c r="M291" s="216"/>
      <c r="N291" s="47"/>
      <c r="O291" s="47"/>
      <c r="P291" s="47"/>
      <c r="Q291" s="47"/>
      <c r="R291" s="47"/>
      <c r="S291" s="47"/>
      <c r="T291" s="85"/>
      <c r="AT291" s="24" t="s">
        <v>155</v>
      </c>
      <c r="AU291" s="24" t="s">
        <v>82</v>
      </c>
    </row>
    <row r="292" spans="2:51" s="12" customFormat="1" ht="13.5">
      <c r="B292" s="229"/>
      <c r="D292" s="213" t="s">
        <v>163</v>
      </c>
      <c r="E292" s="230" t="s">
        <v>5</v>
      </c>
      <c r="F292" s="231" t="s">
        <v>758</v>
      </c>
      <c r="H292" s="230" t="s">
        <v>5</v>
      </c>
      <c r="I292" s="232"/>
      <c r="L292" s="229"/>
      <c r="M292" s="233"/>
      <c r="N292" s="234"/>
      <c r="O292" s="234"/>
      <c r="P292" s="234"/>
      <c r="Q292" s="234"/>
      <c r="R292" s="234"/>
      <c r="S292" s="234"/>
      <c r="T292" s="235"/>
      <c r="AT292" s="230" t="s">
        <v>163</v>
      </c>
      <c r="AU292" s="230" t="s">
        <v>82</v>
      </c>
      <c r="AV292" s="12" t="s">
        <v>80</v>
      </c>
      <c r="AW292" s="12" t="s">
        <v>35</v>
      </c>
      <c r="AX292" s="12" t="s">
        <v>72</v>
      </c>
      <c r="AY292" s="230" t="s">
        <v>133</v>
      </c>
    </row>
    <row r="293" spans="2:51" s="11" customFormat="1" ht="13.5">
      <c r="B293" s="217"/>
      <c r="D293" s="213" t="s">
        <v>163</v>
      </c>
      <c r="E293" s="218" t="s">
        <v>5</v>
      </c>
      <c r="F293" s="219" t="s">
        <v>440</v>
      </c>
      <c r="H293" s="220">
        <v>14</v>
      </c>
      <c r="I293" s="221"/>
      <c r="L293" s="217"/>
      <c r="M293" s="222"/>
      <c r="N293" s="223"/>
      <c r="O293" s="223"/>
      <c r="P293" s="223"/>
      <c r="Q293" s="223"/>
      <c r="R293" s="223"/>
      <c r="S293" s="223"/>
      <c r="T293" s="224"/>
      <c r="AT293" s="218" t="s">
        <v>163</v>
      </c>
      <c r="AU293" s="218" t="s">
        <v>82</v>
      </c>
      <c r="AV293" s="11" t="s">
        <v>82</v>
      </c>
      <c r="AW293" s="11" t="s">
        <v>35</v>
      </c>
      <c r="AX293" s="11" t="s">
        <v>72</v>
      </c>
      <c r="AY293" s="218" t="s">
        <v>133</v>
      </c>
    </row>
    <row r="294" spans="2:51" s="13" customFormat="1" ht="13.5">
      <c r="B294" s="236"/>
      <c r="D294" s="213" t="s">
        <v>163</v>
      </c>
      <c r="E294" s="237" t="s">
        <v>5</v>
      </c>
      <c r="F294" s="238" t="s">
        <v>226</v>
      </c>
      <c r="H294" s="239">
        <v>14</v>
      </c>
      <c r="I294" s="240"/>
      <c r="L294" s="236"/>
      <c r="M294" s="241"/>
      <c r="N294" s="242"/>
      <c r="O294" s="242"/>
      <c r="P294" s="242"/>
      <c r="Q294" s="242"/>
      <c r="R294" s="242"/>
      <c r="S294" s="242"/>
      <c r="T294" s="243"/>
      <c r="AT294" s="237" t="s">
        <v>163</v>
      </c>
      <c r="AU294" s="237" t="s">
        <v>82</v>
      </c>
      <c r="AV294" s="13" t="s">
        <v>140</v>
      </c>
      <c r="AW294" s="13" t="s">
        <v>35</v>
      </c>
      <c r="AX294" s="13" t="s">
        <v>80</v>
      </c>
      <c r="AY294" s="237" t="s">
        <v>133</v>
      </c>
    </row>
    <row r="295" spans="2:65" s="1" customFormat="1" ht="16.5" customHeight="1">
      <c r="B295" s="200"/>
      <c r="C295" s="201" t="s">
        <v>759</v>
      </c>
      <c r="D295" s="201" t="s">
        <v>136</v>
      </c>
      <c r="E295" s="202" t="s">
        <v>408</v>
      </c>
      <c r="F295" s="203" t="s">
        <v>409</v>
      </c>
      <c r="G295" s="204" t="s">
        <v>335</v>
      </c>
      <c r="H295" s="205">
        <v>0.85</v>
      </c>
      <c r="I295" s="206"/>
      <c r="J295" s="207">
        <f>ROUND(I295*H295,2)</f>
        <v>0</v>
      </c>
      <c r="K295" s="203" t="s">
        <v>239</v>
      </c>
      <c r="L295" s="46"/>
      <c r="M295" s="208" t="s">
        <v>5</v>
      </c>
      <c r="N295" s="209" t="s">
        <v>43</v>
      </c>
      <c r="O295" s="47"/>
      <c r="P295" s="210">
        <f>O295*H295</f>
        <v>0</v>
      </c>
      <c r="Q295" s="210">
        <v>0</v>
      </c>
      <c r="R295" s="210">
        <f>Q295*H295</f>
        <v>0</v>
      </c>
      <c r="S295" s="210">
        <v>0</v>
      </c>
      <c r="T295" s="211">
        <f>S295*H295</f>
        <v>0</v>
      </c>
      <c r="AR295" s="24" t="s">
        <v>379</v>
      </c>
      <c r="AT295" s="24" t="s">
        <v>136</v>
      </c>
      <c r="AU295" s="24" t="s">
        <v>82</v>
      </c>
      <c r="AY295" s="24" t="s">
        <v>133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24" t="s">
        <v>80</v>
      </c>
      <c r="BK295" s="212">
        <f>ROUND(I295*H295,2)</f>
        <v>0</v>
      </c>
      <c r="BL295" s="24" t="s">
        <v>379</v>
      </c>
      <c r="BM295" s="24" t="s">
        <v>760</v>
      </c>
    </row>
    <row r="296" spans="2:63" s="10" customFormat="1" ht="29.85" customHeight="1">
      <c r="B296" s="187"/>
      <c r="D296" s="188" t="s">
        <v>71</v>
      </c>
      <c r="E296" s="198" t="s">
        <v>538</v>
      </c>
      <c r="F296" s="198" t="s">
        <v>539</v>
      </c>
      <c r="I296" s="190"/>
      <c r="J296" s="199">
        <f>BK296</f>
        <v>0</v>
      </c>
      <c r="L296" s="187"/>
      <c r="M296" s="192"/>
      <c r="N296" s="193"/>
      <c r="O296" s="193"/>
      <c r="P296" s="194">
        <f>SUM(P297:P310)</f>
        <v>0</v>
      </c>
      <c r="Q296" s="193"/>
      <c r="R296" s="194">
        <f>SUM(R297:R310)</f>
        <v>0.3408445</v>
      </c>
      <c r="S296" s="193"/>
      <c r="T296" s="195">
        <f>SUM(T297:T310)</f>
        <v>0.08320000000000001</v>
      </c>
      <c r="AR296" s="188" t="s">
        <v>82</v>
      </c>
      <c r="AT296" s="196" t="s">
        <v>71</v>
      </c>
      <c r="AU296" s="196" t="s">
        <v>80</v>
      </c>
      <c r="AY296" s="188" t="s">
        <v>133</v>
      </c>
      <c r="BK296" s="197">
        <f>SUM(BK297:BK310)</f>
        <v>0</v>
      </c>
    </row>
    <row r="297" spans="2:65" s="1" customFormat="1" ht="16.5" customHeight="1">
      <c r="B297" s="200"/>
      <c r="C297" s="201" t="s">
        <v>761</v>
      </c>
      <c r="D297" s="201" t="s">
        <v>136</v>
      </c>
      <c r="E297" s="202" t="s">
        <v>541</v>
      </c>
      <c r="F297" s="203" t="s">
        <v>542</v>
      </c>
      <c r="G297" s="204" t="s">
        <v>392</v>
      </c>
      <c r="H297" s="205">
        <v>1</v>
      </c>
      <c r="I297" s="206"/>
      <c r="J297" s="207">
        <f>ROUND(I297*H297,2)</f>
        <v>0</v>
      </c>
      <c r="K297" s="203" t="s">
        <v>5</v>
      </c>
      <c r="L297" s="46"/>
      <c r="M297" s="208" t="s">
        <v>5</v>
      </c>
      <c r="N297" s="209" t="s">
        <v>43</v>
      </c>
      <c r="O297" s="47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AR297" s="24" t="s">
        <v>379</v>
      </c>
      <c r="AT297" s="24" t="s">
        <v>136</v>
      </c>
      <c r="AU297" s="24" t="s">
        <v>82</v>
      </c>
      <c r="AY297" s="24" t="s">
        <v>133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24" t="s">
        <v>80</v>
      </c>
      <c r="BK297" s="212">
        <f>ROUND(I297*H297,2)</f>
        <v>0</v>
      </c>
      <c r="BL297" s="24" t="s">
        <v>379</v>
      </c>
      <c r="BM297" s="24" t="s">
        <v>762</v>
      </c>
    </row>
    <row r="298" spans="2:47" s="1" customFormat="1" ht="13.5">
      <c r="B298" s="46"/>
      <c r="D298" s="213" t="s">
        <v>155</v>
      </c>
      <c r="F298" s="214" t="s">
        <v>763</v>
      </c>
      <c r="I298" s="215"/>
      <c r="L298" s="46"/>
      <c r="M298" s="216"/>
      <c r="N298" s="47"/>
      <c r="O298" s="47"/>
      <c r="P298" s="47"/>
      <c r="Q298" s="47"/>
      <c r="R298" s="47"/>
      <c r="S298" s="47"/>
      <c r="T298" s="85"/>
      <c r="AT298" s="24" t="s">
        <v>155</v>
      </c>
      <c r="AU298" s="24" t="s">
        <v>82</v>
      </c>
    </row>
    <row r="299" spans="2:65" s="1" customFormat="1" ht="16.5" customHeight="1">
      <c r="B299" s="200"/>
      <c r="C299" s="201" t="s">
        <v>764</v>
      </c>
      <c r="D299" s="201" t="s">
        <v>136</v>
      </c>
      <c r="E299" s="202" t="s">
        <v>546</v>
      </c>
      <c r="F299" s="203" t="s">
        <v>547</v>
      </c>
      <c r="G299" s="204" t="s">
        <v>392</v>
      </c>
      <c r="H299" s="205">
        <v>26</v>
      </c>
      <c r="I299" s="206"/>
      <c r="J299" s="207">
        <f>ROUND(I299*H299,2)</f>
        <v>0</v>
      </c>
      <c r="K299" s="203" t="s">
        <v>222</v>
      </c>
      <c r="L299" s="46"/>
      <c r="M299" s="208" t="s">
        <v>5</v>
      </c>
      <c r="N299" s="209" t="s">
        <v>43</v>
      </c>
      <c r="O299" s="47"/>
      <c r="P299" s="210">
        <f>O299*H299</f>
        <v>0</v>
      </c>
      <c r="Q299" s="210">
        <v>0</v>
      </c>
      <c r="R299" s="210">
        <f>Q299*H299</f>
        <v>0</v>
      </c>
      <c r="S299" s="210">
        <v>0.0032</v>
      </c>
      <c r="T299" s="211">
        <f>S299*H299</f>
        <v>0.08320000000000001</v>
      </c>
      <c r="AR299" s="24" t="s">
        <v>379</v>
      </c>
      <c r="AT299" s="24" t="s">
        <v>136</v>
      </c>
      <c r="AU299" s="24" t="s">
        <v>82</v>
      </c>
      <c r="AY299" s="24" t="s">
        <v>133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24" t="s">
        <v>80</v>
      </c>
      <c r="BK299" s="212">
        <f>ROUND(I299*H299,2)</f>
        <v>0</v>
      </c>
      <c r="BL299" s="24" t="s">
        <v>379</v>
      </c>
      <c r="BM299" s="24" t="s">
        <v>765</v>
      </c>
    </row>
    <row r="300" spans="2:65" s="1" customFormat="1" ht="16.5" customHeight="1">
      <c r="B300" s="200"/>
      <c r="C300" s="201" t="s">
        <v>766</v>
      </c>
      <c r="D300" s="201" t="s">
        <v>136</v>
      </c>
      <c r="E300" s="202" t="s">
        <v>550</v>
      </c>
      <c r="F300" s="203" t="s">
        <v>551</v>
      </c>
      <c r="G300" s="204" t="s">
        <v>392</v>
      </c>
      <c r="H300" s="205">
        <v>26</v>
      </c>
      <c r="I300" s="206"/>
      <c r="J300" s="207">
        <f>ROUND(I300*H300,2)</f>
        <v>0</v>
      </c>
      <c r="K300" s="203" t="s">
        <v>5</v>
      </c>
      <c r="L300" s="46"/>
      <c r="M300" s="208" t="s">
        <v>5</v>
      </c>
      <c r="N300" s="209" t="s">
        <v>43</v>
      </c>
      <c r="O300" s="47"/>
      <c r="P300" s="210">
        <f>O300*H300</f>
        <v>0</v>
      </c>
      <c r="Q300" s="210">
        <v>0</v>
      </c>
      <c r="R300" s="210">
        <f>Q300*H300</f>
        <v>0</v>
      </c>
      <c r="S300" s="210">
        <v>0</v>
      </c>
      <c r="T300" s="211">
        <f>S300*H300</f>
        <v>0</v>
      </c>
      <c r="AR300" s="24" t="s">
        <v>379</v>
      </c>
      <c r="AT300" s="24" t="s">
        <v>136</v>
      </c>
      <c r="AU300" s="24" t="s">
        <v>82</v>
      </c>
      <c r="AY300" s="24" t="s">
        <v>133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24" t="s">
        <v>80</v>
      </c>
      <c r="BK300" s="212">
        <f>ROUND(I300*H300,2)</f>
        <v>0</v>
      </c>
      <c r="BL300" s="24" t="s">
        <v>379</v>
      </c>
      <c r="BM300" s="24" t="s">
        <v>767</v>
      </c>
    </row>
    <row r="301" spans="2:51" s="11" customFormat="1" ht="13.5">
      <c r="B301" s="217"/>
      <c r="D301" s="213" t="s">
        <v>163</v>
      </c>
      <c r="E301" s="218" t="s">
        <v>5</v>
      </c>
      <c r="F301" s="219" t="s">
        <v>516</v>
      </c>
      <c r="H301" s="220">
        <v>26</v>
      </c>
      <c r="I301" s="221"/>
      <c r="L301" s="217"/>
      <c r="M301" s="222"/>
      <c r="N301" s="223"/>
      <c r="O301" s="223"/>
      <c r="P301" s="223"/>
      <c r="Q301" s="223"/>
      <c r="R301" s="223"/>
      <c r="S301" s="223"/>
      <c r="T301" s="224"/>
      <c r="AT301" s="218" t="s">
        <v>163</v>
      </c>
      <c r="AU301" s="218" t="s">
        <v>82</v>
      </c>
      <c r="AV301" s="11" t="s">
        <v>82</v>
      </c>
      <c r="AW301" s="11" t="s">
        <v>35</v>
      </c>
      <c r="AX301" s="11" t="s">
        <v>72</v>
      </c>
      <c r="AY301" s="218" t="s">
        <v>133</v>
      </c>
    </row>
    <row r="302" spans="2:51" s="13" customFormat="1" ht="13.5">
      <c r="B302" s="236"/>
      <c r="D302" s="213" t="s">
        <v>163</v>
      </c>
      <c r="E302" s="237" t="s">
        <v>5</v>
      </c>
      <c r="F302" s="238" t="s">
        <v>226</v>
      </c>
      <c r="H302" s="239">
        <v>26</v>
      </c>
      <c r="I302" s="240"/>
      <c r="L302" s="236"/>
      <c r="M302" s="241"/>
      <c r="N302" s="242"/>
      <c r="O302" s="242"/>
      <c r="P302" s="242"/>
      <c r="Q302" s="242"/>
      <c r="R302" s="242"/>
      <c r="S302" s="242"/>
      <c r="T302" s="243"/>
      <c r="AT302" s="237" t="s">
        <v>163</v>
      </c>
      <c r="AU302" s="237" t="s">
        <v>82</v>
      </c>
      <c r="AV302" s="13" t="s">
        <v>140</v>
      </c>
      <c r="AW302" s="13" t="s">
        <v>35</v>
      </c>
      <c r="AX302" s="13" t="s">
        <v>80</v>
      </c>
      <c r="AY302" s="237" t="s">
        <v>133</v>
      </c>
    </row>
    <row r="303" spans="2:65" s="1" customFormat="1" ht="16.5" customHeight="1">
      <c r="B303" s="200"/>
      <c r="C303" s="244" t="s">
        <v>545</v>
      </c>
      <c r="D303" s="244" t="s">
        <v>254</v>
      </c>
      <c r="E303" s="245" t="s">
        <v>553</v>
      </c>
      <c r="F303" s="246" t="s">
        <v>768</v>
      </c>
      <c r="G303" s="247" t="s">
        <v>392</v>
      </c>
      <c r="H303" s="248">
        <v>26</v>
      </c>
      <c r="I303" s="249"/>
      <c r="J303" s="250">
        <f>ROUND(I303*H303,2)</f>
        <v>0</v>
      </c>
      <c r="K303" s="246" t="s">
        <v>5</v>
      </c>
      <c r="L303" s="251"/>
      <c r="M303" s="252" t="s">
        <v>5</v>
      </c>
      <c r="N303" s="253" t="s">
        <v>43</v>
      </c>
      <c r="O303" s="47"/>
      <c r="P303" s="210">
        <f>O303*H303</f>
        <v>0</v>
      </c>
      <c r="Q303" s="210">
        <v>0.013</v>
      </c>
      <c r="R303" s="210">
        <f>Q303*H303</f>
        <v>0.33799999999999997</v>
      </c>
      <c r="S303" s="210">
        <v>0</v>
      </c>
      <c r="T303" s="211">
        <f>S303*H303</f>
        <v>0</v>
      </c>
      <c r="AR303" s="24" t="s">
        <v>397</v>
      </c>
      <c r="AT303" s="24" t="s">
        <v>254</v>
      </c>
      <c r="AU303" s="24" t="s">
        <v>82</v>
      </c>
      <c r="AY303" s="24" t="s">
        <v>133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24" t="s">
        <v>80</v>
      </c>
      <c r="BK303" s="212">
        <f>ROUND(I303*H303,2)</f>
        <v>0</v>
      </c>
      <c r="BL303" s="24" t="s">
        <v>379</v>
      </c>
      <c r="BM303" s="24" t="s">
        <v>769</v>
      </c>
    </row>
    <row r="304" spans="2:47" s="1" customFormat="1" ht="13.5">
      <c r="B304" s="46"/>
      <c r="D304" s="213" t="s">
        <v>155</v>
      </c>
      <c r="F304" s="214" t="s">
        <v>770</v>
      </c>
      <c r="I304" s="215"/>
      <c r="L304" s="46"/>
      <c r="M304" s="216"/>
      <c r="N304" s="47"/>
      <c r="O304" s="47"/>
      <c r="P304" s="47"/>
      <c r="Q304" s="47"/>
      <c r="R304" s="47"/>
      <c r="S304" s="47"/>
      <c r="T304" s="85"/>
      <c r="AT304" s="24" t="s">
        <v>155</v>
      </c>
      <c r="AU304" s="24" t="s">
        <v>82</v>
      </c>
    </row>
    <row r="305" spans="2:65" s="1" customFormat="1" ht="16.5" customHeight="1">
      <c r="B305" s="200"/>
      <c r="C305" s="201" t="s">
        <v>771</v>
      </c>
      <c r="D305" s="201" t="s">
        <v>136</v>
      </c>
      <c r="E305" s="202" t="s">
        <v>772</v>
      </c>
      <c r="F305" s="203" t="s">
        <v>773</v>
      </c>
      <c r="G305" s="204" t="s">
        <v>560</v>
      </c>
      <c r="H305" s="205">
        <v>56.89</v>
      </c>
      <c r="I305" s="206"/>
      <c r="J305" s="207">
        <f>ROUND(I305*H305,2)</f>
        <v>0</v>
      </c>
      <c r="K305" s="203" t="s">
        <v>5</v>
      </c>
      <c r="L305" s="46"/>
      <c r="M305" s="208" t="s">
        <v>5</v>
      </c>
      <c r="N305" s="209" t="s">
        <v>43</v>
      </c>
      <c r="O305" s="47"/>
      <c r="P305" s="210">
        <f>O305*H305</f>
        <v>0</v>
      </c>
      <c r="Q305" s="210">
        <v>5E-05</v>
      </c>
      <c r="R305" s="210">
        <f>Q305*H305</f>
        <v>0.0028445000000000002</v>
      </c>
      <c r="S305" s="210">
        <v>0</v>
      </c>
      <c r="T305" s="211">
        <f>S305*H305</f>
        <v>0</v>
      </c>
      <c r="AR305" s="24" t="s">
        <v>379</v>
      </c>
      <c r="AT305" s="24" t="s">
        <v>136</v>
      </c>
      <c r="AU305" s="24" t="s">
        <v>82</v>
      </c>
      <c r="AY305" s="24" t="s">
        <v>133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24" t="s">
        <v>80</v>
      </c>
      <c r="BK305" s="212">
        <f>ROUND(I305*H305,2)</f>
        <v>0</v>
      </c>
      <c r="BL305" s="24" t="s">
        <v>379</v>
      </c>
      <c r="BM305" s="24" t="s">
        <v>774</v>
      </c>
    </row>
    <row r="306" spans="2:47" s="1" customFormat="1" ht="13.5">
      <c r="B306" s="46"/>
      <c r="D306" s="213" t="s">
        <v>155</v>
      </c>
      <c r="F306" s="214" t="s">
        <v>775</v>
      </c>
      <c r="I306" s="215"/>
      <c r="L306" s="46"/>
      <c r="M306" s="216"/>
      <c r="N306" s="47"/>
      <c r="O306" s="47"/>
      <c r="P306" s="47"/>
      <c r="Q306" s="47"/>
      <c r="R306" s="47"/>
      <c r="S306" s="47"/>
      <c r="T306" s="85"/>
      <c r="AT306" s="24" t="s">
        <v>155</v>
      </c>
      <c r="AU306" s="24" t="s">
        <v>82</v>
      </c>
    </row>
    <row r="307" spans="2:51" s="12" customFormat="1" ht="13.5">
      <c r="B307" s="229"/>
      <c r="D307" s="213" t="s">
        <v>163</v>
      </c>
      <c r="E307" s="230" t="s">
        <v>5</v>
      </c>
      <c r="F307" s="231" t="s">
        <v>776</v>
      </c>
      <c r="H307" s="230" t="s">
        <v>5</v>
      </c>
      <c r="I307" s="232"/>
      <c r="L307" s="229"/>
      <c r="M307" s="233"/>
      <c r="N307" s="234"/>
      <c r="O307" s="234"/>
      <c r="P307" s="234"/>
      <c r="Q307" s="234"/>
      <c r="R307" s="234"/>
      <c r="S307" s="234"/>
      <c r="T307" s="235"/>
      <c r="AT307" s="230" t="s">
        <v>163</v>
      </c>
      <c r="AU307" s="230" t="s">
        <v>82</v>
      </c>
      <c r="AV307" s="12" t="s">
        <v>80</v>
      </c>
      <c r="AW307" s="12" t="s">
        <v>35</v>
      </c>
      <c r="AX307" s="12" t="s">
        <v>72</v>
      </c>
      <c r="AY307" s="230" t="s">
        <v>133</v>
      </c>
    </row>
    <row r="308" spans="2:51" s="11" customFormat="1" ht="13.5">
      <c r="B308" s="217"/>
      <c r="D308" s="213" t="s">
        <v>163</v>
      </c>
      <c r="E308" s="218" t="s">
        <v>5</v>
      </c>
      <c r="F308" s="219" t="s">
        <v>777</v>
      </c>
      <c r="H308" s="220">
        <v>56.89</v>
      </c>
      <c r="I308" s="221"/>
      <c r="L308" s="217"/>
      <c r="M308" s="222"/>
      <c r="N308" s="223"/>
      <c r="O308" s="223"/>
      <c r="P308" s="223"/>
      <c r="Q308" s="223"/>
      <c r="R308" s="223"/>
      <c r="S308" s="223"/>
      <c r="T308" s="224"/>
      <c r="AT308" s="218" t="s">
        <v>163</v>
      </c>
      <c r="AU308" s="218" t="s">
        <v>82</v>
      </c>
      <c r="AV308" s="11" t="s">
        <v>82</v>
      </c>
      <c r="AW308" s="11" t="s">
        <v>35</v>
      </c>
      <c r="AX308" s="11" t="s">
        <v>72</v>
      </c>
      <c r="AY308" s="218" t="s">
        <v>133</v>
      </c>
    </row>
    <row r="309" spans="2:51" s="13" customFormat="1" ht="13.5">
      <c r="B309" s="236"/>
      <c r="D309" s="213" t="s">
        <v>163</v>
      </c>
      <c r="E309" s="237" t="s">
        <v>5</v>
      </c>
      <c r="F309" s="238" t="s">
        <v>226</v>
      </c>
      <c r="H309" s="239">
        <v>56.89</v>
      </c>
      <c r="I309" s="240"/>
      <c r="L309" s="236"/>
      <c r="M309" s="241"/>
      <c r="N309" s="242"/>
      <c r="O309" s="242"/>
      <c r="P309" s="242"/>
      <c r="Q309" s="242"/>
      <c r="R309" s="242"/>
      <c r="S309" s="242"/>
      <c r="T309" s="243"/>
      <c r="AT309" s="237" t="s">
        <v>163</v>
      </c>
      <c r="AU309" s="237" t="s">
        <v>82</v>
      </c>
      <c r="AV309" s="13" t="s">
        <v>140</v>
      </c>
      <c r="AW309" s="13" t="s">
        <v>35</v>
      </c>
      <c r="AX309" s="13" t="s">
        <v>80</v>
      </c>
      <c r="AY309" s="237" t="s">
        <v>133</v>
      </c>
    </row>
    <row r="310" spans="2:65" s="1" customFormat="1" ht="16.5" customHeight="1">
      <c r="B310" s="200"/>
      <c r="C310" s="201" t="s">
        <v>778</v>
      </c>
      <c r="D310" s="201" t="s">
        <v>136</v>
      </c>
      <c r="E310" s="202" t="s">
        <v>568</v>
      </c>
      <c r="F310" s="203" t="s">
        <v>569</v>
      </c>
      <c r="G310" s="204" t="s">
        <v>335</v>
      </c>
      <c r="H310" s="205">
        <v>0.394</v>
      </c>
      <c r="I310" s="206"/>
      <c r="J310" s="207">
        <f>ROUND(I310*H310,2)</f>
        <v>0</v>
      </c>
      <c r="K310" s="203" t="s">
        <v>239</v>
      </c>
      <c r="L310" s="46"/>
      <c r="M310" s="208" t="s">
        <v>5</v>
      </c>
      <c r="N310" s="209" t="s">
        <v>43</v>
      </c>
      <c r="O310" s="47"/>
      <c r="P310" s="210">
        <f>O310*H310</f>
        <v>0</v>
      </c>
      <c r="Q310" s="210">
        <v>0</v>
      </c>
      <c r="R310" s="210">
        <f>Q310*H310</f>
        <v>0</v>
      </c>
      <c r="S310" s="210">
        <v>0</v>
      </c>
      <c r="T310" s="211">
        <f>S310*H310</f>
        <v>0</v>
      </c>
      <c r="AR310" s="24" t="s">
        <v>379</v>
      </c>
      <c r="AT310" s="24" t="s">
        <v>136</v>
      </c>
      <c r="AU310" s="24" t="s">
        <v>82</v>
      </c>
      <c r="AY310" s="24" t="s">
        <v>133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24" t="s">
        <v>80</v>
      </c>
      <c r="BK310" s="212">
        <f>ROUND(I310*H310,2)</f>
        <v>0</v>
      </c>
      <c r="BL310" s="24" t="s">
        <v>379</v>
      </c>
      <c r="BM310" s="24" t="s">
        <v>779</v>
      </c>
    </row>
    <row r="311" spans="2:63" s="10" customFormat="1" ht="37.4" customHeight="1">
      <c r="B311" s="187"/>
      <c r="D311" s="188" t="s">
        <v>71</v>
      </c>
      <c r="E311" s="189" t="s">
        <v>254</v>
      </c>
      <c r="F311" s="189" t="s">
        <v>780</v>
      </c>
      <c r="I311" s="190"/>
      <c r="J311" s="191">
        <f>BK311</f>
        <v>0</v>
      </c>
      <c r="L311" s="187"/>
      <c r="M311" s="192"/>
      <c r="N311" s="193"/>
      <c r="O311" s="193"/>
      <c r="P311" s="194">
        <f>P312</f>
        <v>0</v>
      </c>
      <c r="Q311" s="193"/>
      <c r="R311" s="194">
        <f>R312</f>
        <v>0.184175</v>
      </c>
      <c r="S311" s="193"/>
      <c r="T311" s="195">
        <f>T312</f>
        <v>0</v>
      </c>
      <c r="AR311" s="188" t="s">
        <v>145</v>
      </c>
      <c r="AT311" s="196" t="s">
        <v>71</v>
      </c>
      <c r="AU311" s="196" t="s">
        <v>72</v>
      </c>
      <c r="AY311" s="188" t="s">
        <v>133</v>
      </c>
      <c r="BK311" s="197">
        <f>BK312</f>
        <v>0</v>
      </c>
    </row>
    <row r="312" spans="2:63" s="10" customFormat="1" ht="19.9" customHeight="1">
      <c r="B312" s="187"/>
      <c r="D312" s="188" t="s">
        <v>71</v>
      </c>
      <c r="E312" s="198" t="s">
        <v>572</v>
      </c>
      <c r="F312" s="198" t="s">
        <v>573</v>
      </c>
      <c r="I312" s="190"/>
      <c r="J312" s="199">
        <f>BK312</f>
        <v>0</v>
      </c>
      <c r="L312" s="187"/>
      <c r="M312" s="192"/>
      <c r="N312" s="193"/>
      <c r="O312" s="193"/>
      <c r="P312" s="194">
        <f>SUM(P313:P317)</f>
        <v>0</v>
      </c>
      <c r="Q312" s="193"/>
      <c r="R312" s="194">
        <f>SUM(R313:R317)</f>
        <v>0.184175</v>
      </c>
      <c r="S312" s="193"/>
      <c r="T312" s="195">
        <f>SUM(T313:T317)</f>
        <v>0</v>
      </c>
      <c r="AR312" s="188" t="s">
        <v>145</v>
      </c>
      <c r="AT312" s="196" t="s">
        <v>71</v>
      </c>
      <c r="AU312" s="196" t="s">
        <v>80</v>
      </c>
      <c r="AY312" s="188" t="s">
        <v>133</v>
      </c>
      <c r="BK312" s="197">
        <f>SUM(BK313:BK317)</f>
        <v>0</v>
      </c>
    </row>
    <row r="313" spans="2:65" s="1" customFormat="1" ht="25.5" customHeight="1">
      <c r="B313" s="200"/>
      <c r="C313" s="201" t="s">
        <v>557</v>
      </c>
      <c r="D313" s="201" t="s">
        <v>136</v>
      </c>
      <c r="E313" s="202" t="s">
        <v>575</v>
      </c>
      <c r="F313" s="203" t="s">
        <v>576</v>
      </c>
      <c r="G313" s="204" t="s">
        <v>300</v>
      </c>
      <c r="H313" s="205">
        <v>347.5</v>
      </c>
      <c r="I313" s="206"/>
      <c r="J313" s="207">
        <f>ROUND(I313*H313,2)</f>
        <v>0</v>
      </c>
      <c r="K313" s="203" t="s">
        <v>5</v>
      </c>
      <c r="L313" s="46"/>
      <c r="M313" s="208" t="s">
        <v>5</v>
      </c>
      <c r="N313" s="209" t="s">
        <v>43</v>
      </c>
      <c r="O313" s="47"/>
      <c r="P313" s="210">
        <f>O313*H313</f>
        <v>0</v>
      </c>
      <c r="Q313" s="210">
        <v>0</v>
      </c>
      <c r="R313" s="210">
        <f>Q313*H313</f>
        <v>0</v>
      </c>
      <c r="S313" s="210">
        <v>0</v>
      </c>
      <c r="T313" s="211">
        <f>S313*H313</f>
        <v>0</v>
      </c>
      <c r="AR313" s="24" t="s">
        <v>383</v>
      </c>
      <c r="AT313" s="24" t="s">
        <v>136</v>
      </c>
      <c r="AU313" s="24" t="s">
        <v>82</v>
      </c>
      <c r="AY313" s="24" t="s">
        <v>133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24" t="s">
        <v>80</v>
      </c>
      <c r="BK313" s="212">
        <f>ROUND(I313*H313,2)</f>
        <v>0</v>
      </c>
      <c r="BL313" s="24" t="s">
        <v>383</v>
      </c>
      <c r="BM313" s="24" t="s">
        <v>781</v>
      </c>
    </row>
    <row r="314" spans="2:51" s="12" customFormat="1" ht="13.5">
      <c r="B314" s="229"/>
      <c r="D314" s="213" t="s">
        <v>163</v>
      </c>
      <c r="E314" s="230" t="s">
        <v>5</v>
      </c>
      <c r="F314" s="231" t="s">
        <v>782</v>
      </c>
      <c r="H314" s="230" t="s">
        <v>5</v>
      </c>
      <c r="I314" s="232"/>
      <c r="L314" s="229"/>
      <c r="M314" s="233"/>
      <c r="N314" s="234"/>
      <c r="O314" s="234"/>
      <c r="P314" s="234"/>
      <c r="Q314" s="234"/>
      <c r="R314" s="234"/>
      <c r="S314" s="234"/>
      <c r="T314" s="235"/>
      <c r="AT314" s="230" t="s">
        <v>163</v>
      </c>
      <c r="AU314" s="230" t="s">
        <v>82</v>
      </c>
      <c r="AV314" s="12" t="s">
        <v>80</v>
      </c>
      <c r="AW314" s="12" t="s">
        <v>35</v>
      </c>
      <c r="AX314" s="12" t="s">
        <v>72</v>
      </c>
      <c r="AY314" s="230" t="s">
        <v>133</v>
      </c>
    </row>
    <row r="315" spans="2:51" s="11" customFormat="1" ht="13.5">
      <c r="B315" s="217"/>
      <c r="D315" s="213" t="s">
        <v>163</v>
      </c>
      <c r="E315" s="218" t="s">
        <v>5</v>
      </c>
      <c r="F315" s="219" t="s">
        <v>712</v>
      </c>
      <c r="H315" s="220">
        <v>347.5</v>
      </c>
      <c r="I315" s="221"/>
      <c r="L315" s="217"/>
      <c r="M315" s="222"/>
      <c r="N315" s="223"/>
      <c r="O315" s="223"/>
      <c r="P315" s="223"/>
      <c r="Q315" s="223"/>
      <c r="R315" s="223"/>
      <c r="S315" s="223"/>
      <c r="T315" s="224"/>
      <c r="AT315" s="218" t="s">
        <v>163</v>
      </c>
      <c r="AU315" s="218" t="s">
        <v>82</v>
      </c>
      <c r="AV315" s="11" t="s">
        <v>82</v>
      </c>
      <c r="AW315" s="11" t="s">
        <v>35</v>
      </c>
      <c r="AX315" s="11" t="s">
        <v>72</v>
      </c>
      <c r="AY315" s="218" t="s">
        <v>133</v>
      </c>
    </row>
    <row r="316" spans="2:51" s="13" customFormat="1" ht="13.5">
      <c r="B316" s="236"/>
      <c r="D316" s="213" t="s">
        <v>163</v>
      </c>
      <c r="E316" s="237" t="s">
        <v>5</v>
      </c>
      <c r="F316" s="238" t="s">
        <v>226</v>
      </c>
      <c r="H316" s="239">
        <v>347.5</v>
      </c>
      <c r="I316" s="240"/>
      <c r="L316" s="236"/>
      <c r="M316" s="241"/>
      <c r="N316" s="242"/>
      <c r="O316" s="242"/>
      <c r="P316" s="242"/>
      <c r="Q316" s="242"/>
      <c r="R316" s="242"/>
      <c r="S316" s="242"/>
      <c r="T316" s="243"/>
      <c r="AT316" s="237" t="s">
        <v>163</v>
      </c>
      <c r="AU316" s="237" t="s">
        <v>82</v>
      </c>
      <c r="AV316" s="13" t="s">
        <v>140</v>
      </c>
      <c r="AW316" s="13" t="s">
        <v>35</v>
      </c>
      <c r="AX316" s="13" t="s">
        <v>80</v>
      </c>
      <c r="AY316" s="237" t="s">
        <v>133</v>
      </c>
    </row>
    <row r="317" spans="2:65" s="1" customFormat="1" ht="16.5" customHeight="1">
      <c r="B317" s="200"/>
      <c r="C317" s="244" t="s">
        <v>260</v>
      </c>
      <c r="D317" s="244" t="s">
        <v>254</v>
      </c>
      <c r="E317" s="245" t="s">
        <v>579</v>
      </c>
      <c r="F317" s="246" t="s">
        <v>580</v>
      </c>
      <c r="G317" s="247" t="s">
        <v>300</v>
      </c>
      <c r="H317" s="248">
        <v>347.5</v>
      </c>
      <c r="I317" s="249"/>
      <c r="J317" s="250">
        <f>ROUND(I317*H317,2)</f>
        <v>0</v>
      </c>
      <c r="K317" s="246" t="s">
        <v>5</v>
      </c>
      <c r="L317" s="251"/>
      <c r="M317" s="252" t="s">
        <v>5</v>
      </c>
      <c r="N317" s="257" t="s">
        <v>43</v>
      </c>
      <c r="O317" s="226"/>
      <c r="P317" s="227">
        <f>O317*H317</f>
        <v>0</v>
      </c>
      <c r="Q317" s="227">
        <v>0.00053</v>
      </c>
      <c r="R317" s="227">
        <f>Q317*H317</f>
        <v>0.184175</v>
      </c>
      <c r="S317" s="227">
        <v>0</v>
      </c>
      <c r="T317" s="228">
        <f>S317*H317</f>
        <v>0</v>
      </c>
      <c r="AR317" s="24" t="s">
        <v>581</v>
      </c>
      <c r="AT317" s="24" t="s">
        <v>254</v>
      </c>
      <c r="AU317" s="24" t="s">
        <v>82</v>
      </c>
      <c r="AY317" s="24" t="s">
        <v>133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24" t="s">
        <v>80</v>
      </c>
      <c r="BK317" s="212">
        <f>ROUND(I317*H317,2)</f>
        <v>0</v>
      </c>
      <c r="BL317" s="24" t="s">
        <v>383</v>
      </c>
      <c r="BM317" s="24" t="s">
        <v>783</v>
      </c>
    </row>
    <row r="318" spans="2:12" s="1" customFormat="1" ht="6.95" customHeight="1">
      <c r="B318" s="67"/>
      <c r="C318" s="68"/>
      <c r="D318" s="68"/>
      <c r="E318" s="68"/>
      <c r="F318" s="68"/>
      <c r="G318" s="68"/>
      <c r="H318" s="68"/>
      <c r="I318" s="152"/>
      <c r="J318" s="68"/>
      <c r="K318" s="68"/>
      <c r="L318" s="46"/>
    </row>
  </sheetData>
  <autoFilter ref="C92:K317"/>
  <mergeCells count="10">
    <mergeCell ref="E7:H7"/>
    <mergeCell ref="E9:H9"/>
    <mergeCell ref="E24:H24"/>
    <mergeCell ref="E45:H45"/>
    <mergeCell ref="E47:H47"/>
    <mergeCell ref="J51:J52"/>
    <mergeCell ref="E83:H83"/>
    <mergeCell ref="E85:H85"/>
    <mergeCell ref="G1:H1"/>
    <mergeCell ref="L2:V2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98</v>
      </c>
      <c r="G1" s="125" t="s">
        <v>99</v>
      </c>
      <c r="H1" s="125"/>
      <c r="I1" s="126"/>
      <c r="J1" s="125" t="s">
        <v>100</v>
      </c>
      <c r="K1" s="124" t="s">
        <v>101</v>
      </c>
      <c r="L1" s="125" t="s">
        <v>102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Revitalizace ZŠ Zárubova - oprava střešního pláště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784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6.9.2017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42.75" customHeight="1">
      <c r="B24" s="134"/>
      <c r="C24" s="135"/>
      <c r="D24" s="135"/>
      <c r="E24" s="44" t="s">
        <v>37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38</v>
      </c>
      <c r="E27" s="47"/>
      <c r="F27" s="47"/>
      <c r="G27" s="47"/>
      <c r="H27" s="47"/>
      <c r="I27" s="130"/>
      <c r="J27" s="141">
        <f>ROUND(J91,2)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3">
        <f>ROUND(SUM(BE91:BE253),2)</f>
        <v>0</v>
      </c>
      <c r="G30" s="47"/>
      <c r="H30" s="47"/>
      <c r="I30" s="144">
        <v>0.21</v>
      </c>
      <c r="J30" s="143">
        <f>ROUND(ROUND((SUM(BE91:BE253)),2)*I30,2)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3">
        <f>ROUND(SUM(BF91:BF253),2)</f>
        <v>0</v>
      </c>
      <c r="G31" s="47"/>
      <c r="H31" s="47"/>
      <c r="I31" s="144">
        <v>0.15</v>
      </c>
      <c r="J31" s="143">
        <f>ROUND(ROUND((SUM(BF91:BF253)),2)*I31,2)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3">
        <f>ROUND(SUM(BG91:BG253),2)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3">
        <f>ROUND(SUM(BH91:BH253),2)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3">
        <f>ROUND(SUM(BI91:BI253),2)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48</v>
      </c>
      <c r="E36" s="88"/>
      <c r="F36" s="88"/>
      <c r="G36" s="147" t="s">
        <v>49</v>
      </c>
      <c r="H36" s="148" t="s">
        <v>50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Revitalizace ZŠ Zárubova - oprava střešního pláště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 xml:space="preserve">03 - Pavilon 3 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Zárubova č.p.977,č.o.17,142 00 Praha 4 Kamýk</v>
      </c>
      <c r="G49" s="47"/>
      <c r="H49" s="47"/>
      <c r="I49" s="132" t="s">
        <v>25</v>
      </c>
      <c r="J49" s="133" t="str">
        <f>IF(J12="","",J12)</f>
        <v>6.9.2017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MČ Praha 12, Písková 830/25, Praha 4, 143 00 </v>
      </c>
      <c r="G51" s="47"/>
      <c r="H51" s="47"/>
      <c r="I51" s="132" t="s">
        <v>33</v>
      </c>
      <c r="J51" s="44" t="str">
        <f>E21</f>
        <v>Ing.arch. Jan Mudra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107</v>
      </c>
      <c r="D54" s="145"/>
      <c r="E54" s="145"/>
      <c r="F54" s="145"/>
      <c r="G54" s="145"/>
      <c r="H54" s="145"/>
      <c r="I54" s="157"/>
      <c r="J54" s="158" t="s">
        <v>108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109</v>
      </c>
      <c r="D56" s="47"/>
      <c r="E56" s="47"/>
      <c r="F56" s="47"/>
      <c r="G56" s="47"/>
      <c r="H56" s="47"/>
      <c r="I56" s="130"/>
      <c r="J56" s="141">
        <f>J91</f>
        <v>0</v>
      </c>
      <c r="K56" s="51"/>
      <c r="AU56" s="24" t="s">
        <v>110</v>
      </c>
    </row>
    <row r="57" spans="2:11" s="7" customFormat="1" ht="24.95" customHeight="1">
      <c r="B57" s="161"/>
      <c r="C57" s="162"/>
      <c r="D57" s="163" t="s">
        <v>584</v>
      </c>
      <c r="E57" s="164"/>
      <c r="F57" s="164"/>
      <c r="G57" s="164"/>
      <c r="H57" s="164"/>
      <c r="I57" s="165"/>
      <c r="J57" s="166">
        <f>J92</f>
        <v>0</v>
      </c>
      <c r="K57" s="167"/>
    </row>
    <row r="58" spans="2:11" s="8" customFormat="1" ht="19.9" customHeight="1">
      <c r="B58" s="168"/>
      <c r="C58" s="169"/>
      <c r="D58" s="170" t="s">
        <v>199</v>
      </c>
      <c r="E58" s="171"/>
      <c r="F58" s="171"/>
      <c r="G58" s="171"/>
      <c r="H58" s="171"/>
      <c r="I58" s="172"/>
      <c r="J58" s="173">
        <f>J93</f>
        <v>0</v>
      </c>
      <c r="K58" s="174"/>
    </row>
    <row r="59" spans="2:11" s="8" customFormat="1" ht="19.9" customHeight="1">
      <c r="B59" s="168"/>
      <c r="C59" s="169"/>
      <c r="D59" s="170" t="s">
        <v>200</v>
      </c>
      <c r="E59" s="171"/>
      <c r="F59" s="171"/>
      <c r="G59" s="171"/>
      <c r="H59" s="171"/>
      <c r="I59" s="172"/>
      <c r="J59" s="173">
        <f>J103</f>
        <v>0</v>
      </c>
      <c r="K59" s="174"/>
    </row>
    <row r="60" spans="2:11" s="8" customFormat="1" ht="19.9" customHeight="1">
      <c r="B60" s="168"/>
      <c r="C60" s="169"/>
      <c r="D60" s="170" t="s">
        <v>202</v>
      </c>
      <c r="E60" s="171"/>
      <c r="F60" s="171"/>
      <c r="G60" s="171"/>
      <c r="H60" s="171"/>
      <c r="I60" s="172"/>
      <c r="J60" s="173">
        <f>J152</f>
        <v>0</v>
      </c>
      <c r="K60" s="174"/>
    </row>
    <row r="61" spans="2:11" s="8" customFormat="1" ht="19.9" customHeight="1">
      <c r="B61" s="168"/>
      <c r="C61" s="169"/>
      <c r="D61" s="170" t="s">
        <v>203</v>
      </c>
      <c r="E61" s="171"/>
      <c r="F61" s="171"/>
      <c r="G61" s="171"/>
      <c r="H61" s="171"/>
      <c r="I61" s="172"/>
      <c r="J61" s="173">
        <f>J169</f>
        <v>0</v>
      </c>
      <c r="K61" s="174"/>
    </row>
    <row r="62" spans="2:11" s="7" customFormat="1" ht="24.95" customHeight="1">
      <c r="B62" s="161"/>
      <c r="C62" s="162"/>
      <c r="D62" s="163" t="s">
        <v>585</v>
      </c>
      <c r="E62" s="164"/>
      <c r="F62" s="164"/>
      <c r="G62" s="164"/>
      <c r="H62" s="164"/>
      <c r="I62" s="165"/>
      <c r="J62" s="166">
        <f>J171</f>
        <v>0</v>
      </c>
      <c r="K62" s="167"/>
    </row>
    <row r="63" spans="2:11" s="8" customFormat="1" ht="19.9" customHeight="1">
      <c r="B63" s="168"/>
      <c r="C63" s="169"/>
      <c r="D63" s="170" t="s">
        <v>207</v>
      </c>
      <c r="E63" s="171"/>
      <c r="F63" s="171"/>
      <c r="G63" s="171"/>
      <c r="H63" s="171"/>
      <c r="I63" s="172"/>
      <c r="J63" s="173">
        <f>J172</f>
        <v>0</v>
      </c>
      <c r="K63" s="174"/>
    </row>
    <row r="64" spans="2:11" s="8" customFormat="1" ht="19.9" customHeight="1">
      <c r="B64" s="168"/>
      <c r="C64" s="169"/>
      <c r="D64" s="170" t="s">
        <v>208</v>
      </c>
      <c r="E64" s="171"/>
      <c r="F64" s="171"/>
      <c r="G64" s="171"/>
      <c r="H64" s="171"/>
      <c r="I64" s="172"/>
      <c r="J64" s="173">
        <f>J193</f>
        <v>0</v>
      </c>
      <c r="K64" s="174"/>
    </row>
    <row r="65" spans="2:11" s="8" customFormat="1" ht="19.9" customHeight="1">
      <c r="B65" s="168"/>
      <c r="C65" s="169"/>
      <c r="D65" s="170" t="s">
        <v>209</v>
      </c>
      <c r="E65" s="171"/>
      <c r="F65" s="171"/>
      <c r="G65" s="171"/>
      <c r="H65" s="171"/>
      <c r="I65" s="172"/>
      <c r="J65" s="173">
        <f>J209</f>
        <v>0</v>
      </c>
      <c r="K65" s="174"/>
    </row>
    <row r="66" spans="2:11" s="8" customFormat="1" ht="19.9" customHeight="1">
      <c r="B66" s="168"/>
      <c r="C66" s="169"/>
      <c r="D66" s="170" t="s">
        <v>210</v>
      </c>
      <c r="E66" s="171"/>
      <c r="F66" s="171"/>
      <c r="G66" s="171"/>
      <c r="H66" s="171"/>
      <c r="I66" s="172"/>
      <c r="J66" s="173">
        <f>J213</f>
        <v>0</v>
      </c>
      <c r="K66" s="174"/>
    </row>
    <row r="67" spans="2:11" s="8" customFormat="1" ht="19.9" customHeight="1">
      <c r="B67" s="168"/>
      <c r="C67" s="169"/>
      <c r="D67" s="170" t="s">
        <v>205</v>
      </c>
      <c r="E67" s="171"/>
      <c r="F67" s="171"/>
      <c r="G67" s="171"/>
      <c r="H67" s="171"/>
      <c r="I67" s="172"/>
      <c r="J67" s="173">
        <f>J221</f>
        <v>0</v>
      </c>
      <c r="K67" s="174"/>
    </row>
    <row r="68" spans="2:11" s="8" customFormat="1" ht="19.9" customHeight="1">
      <c r="B68" s="168"/>
      <c r="C68" s="169"/>
      <c r="D68" s="170" t="s">
        <v>211</v>
      </c>
      <c r="E68" s="171"/>
      <c r="F68" s="171"/>
      <c r="G68" s="171"/>
      <c r="H68" s="171"/>
      <c r="I68" s="172"/>
      <c r="J68" s="173">
        <f>J227</f>
        <v>0</v>
      </c>
      <c r="K68" s="174"/>
    </row>
    <row r="69" spans="2:11" s="8" customFormat="1" ht="19.9" customHeight="1">
      <c r="B69" s="168"/>
      <c r="C69" s="169"/>
      <c r="D69" s="170" t="s">
        <v>212</v>
      </c>
      <c r="E69" s="171"/>
      <c r="F69" s="171"/>
      <c r="G69" s="171"/>
      <c r="H69" s="171"/>
      <c r="I69" s="172"/>
      <c r="J69" s="173">
        <f>J232</f>
        <v>0</v>
      </c>
      <c r="K69" s="174"/>
    </row>
    <row r="70" spans="2:11" s="7" customFormat="1" ht="24.95" customHeight="1">
      <c r="B70" s="161"/>
      <c r="C70" s="162"/>
      <c r="D70" s="163" t="s">
        <v>586</v>
      </c>
      <c r="E70" s="164"/>
      <c r="F70" s="164"/>
      <c r="G70" s="164"/>
      <c r="H70" s="164"/>
      <c r="I70" s="165"/>
      <c r="J70" s="166">
        <f>J245</f>
        <v>0</v>
      </c>
      <c r="K70" s="167"/>
    </row>
    <row r="71" spans="2:11" s="8" customFormat="1" ht="19.9" customHeight="1">
      <c r="B71" s="168"/>
      <c r="C71" s="169"/>
      <c r="D71" s="170" t="s">
        <v>214</v>
      </c>
      <c r="E71" s="171"/>
      <c r="F71" s="171"/>
      <c r="G71" s="171"/>
      <c r="H71" s="171"/>
      <c r="I71" s="172"/>
      <c r="J71" s="173">
        <f>J246</f>
        <v>0</v>
      </c>
      <c r="K71" s="174"/>
    </row>
    <row r="72" spans="2:11" s="1" customFormat="1" ht="21.8" customHeight="1">
      <c r="B72" s="46"/>
      <c r="C72" s="47"/>
      <c r="D72" s="47"/>
      <c r="E72" s="47"/>
      <c r="F72" s="47"/>
      <c r="G72" s="47"/>
      <c r="H72" s="47"/>
      <c r="I72" s="130"/>
      <c r="J72" s="47"/>
      <c r="K72" s="51"/>
    </row>
    <row r="73" spans="2:11" s="1" customFormat="1" ht="6.95" customHeight="1">
      <c r="B73" s="67"/>
      <c r="C73" s="68"/>
      <c r="D73" s="68"/>
      <c r="E73" s="68"/>
      <c r="F73" s="68"/>
      <c r="G73" s="68"/>
      <c r="H73" s="68"/>
      <c r="I73" s="152"/>
      <c r="J73" s="68"/>
      <c r="K73" s="69"/>
    </row>
    <row r="77" spans="2:12" s="1" customFormat="1" ht="6.95" customHeight="1">
      <c r="B77" s="70"/>
      <c r="C77" s="71"/>
      <c r="D77" s="71"/>
      <c r="E77" s="71"/>
      <c r="F77" s="71"/>
      <c r="G77" s="71"/>
      <c r="H77" s="71"/>
      <c r="I77" s="153"/>
      <c r="J77" s="71"/>
      <c r="K77" s="71"/>
      <c r="L77" s="46"/>
    </row>
    <row r="78" spans="2:12" s="1" customFormat="1" ht="36.95" customHeight="1">
      <c r="B78" s="46"/>
      <c r="C78" s="72" t="s">
        <v>117</v>
      </c>
      <c r="L78" s="46"/>
    </row>
    <row r="79" spans="2:12" s="1" customFormat="1" ht="6.95" customHeight="1">
      <c r="B79" s="46"/>
      <c r="L79" s="46"/>
    </row>
    <row r="80" spans="2:12" s="1" customFormat="1" ht="14.4" customHeight="1">
      <c r="B80" s="46"/>
      <c r="C80" s="74" t="s">
        <v>19</v>
      </c>
      <c r="L80" s="46"/>
    </row>
    <row r="81" spans="2:12" s="1" customFormat="1" ht="16.5" customHeight="1">
      <c r="B81" s="46"/>
      <c r="E81" s="175" t="str">
        <f>E7</f>
        <v>Revitalizace ZŠ Zárubova - oprava střešního pláště</v>
      </c>
      <c r="F81" s="74"/>
      <c r="G81" s="74"/>
      <c r="H81" s="74"/>
      <c r="L81" s="46"/>
    </row>
    <row r="82" spans="2:12" s="1" customFormat="1" ht="14.4" customHeight="1">
      <c r="B82" s="46"/>
      <c r="C82" s="74" t="s">
        <v>104</v>
      </c>
      <c r="L82" s="46"/>
    </row>
    <row r="83" spans="2:12" s="1" customFormat="1" ht="17.25" customHeight="1">
      <c r="B83" s="46"/>
      <c r="E83" s="77" t="str">
        <f>E9</f>
        <v xml:space="preserve">03 - Pavilon 3 </v>
      </c>
      <c r="F83" s="1"/>
      <c r="G83" s="1"/>
      <c r="H83" s="1"/>
      <c r="L83" s="46"/>
    </row>
    <row r="84" spans="2:12" s="1" customFormat="1" ht="6.95" customHeight="1">
      <c r="B84" s="46"/>
      <c r="L84" s="46"/>
    </row>
    <row r="85" spans="2:12" s="1" customFormat="1" ht="18" customHeight="1">
      <c r="B85" s="46"/>
      <c r="C85" s="74" t="s">
        <v>23</v>
      </c>
      <c r="F85" s="176" t="str">
        <f>F12</f>
        <v xml:space="preserve"> Zárubova č.p.977,č.o.17,142 00 Praha 4 Kamýk</v>
      </c>
      <c r="I85" s="177" t="s">
        <v>25</v>
      </c>
      <c r="J85" s="79" t="str">
        <f>IF(J12="","",J12)</f>
        <v>6.9.2017</v>
      </c>
      <c r="L85" s="46"/>
    </row>
    <row r="86" spans="2:12" s="1" customFormat="1" ht="6.95" customHeight="1">
      <c r="B86" s="46"/>
      <c r="L86" s="46"/>
    </row>
    <row r="87" spans="2:12" s="1" customFormat="1" ht="13.5">
      <c r="B87" s="46"/>
      <c r="C87" s="74" t="s">
        <v>27</v>
      </c>
      <c r="F87" s="176" t="str">
        <f>E15</f>
        <v xml:space="preserve">MČ Praha 12, Písková 830/25, Praha 4, 143 00 </v>
      </c>
      <c r="I87" s="177" t="s">
        <v>33</v>
      </c>
      <c r="J87" s="176" t="str">
        <f>E21</f>
        <v>Ing.arch. Jan Mudra</v>
      </c>
      <c r="L87" s="46"/>
    </row>
    <row r="88" spans="2:12" s="1" customFormat="1" ht="14.4" customHeight="1">
      <c r="B88" s="46"/>
      <c r="C88" s="74" t="s">
        <v>31</v>
      </c>
      <c r="F88" s="176" t="str">
        <f>IF(E18="","",E18)</f>
        <v/>
      </c>
      <c r="L88" s="46"/>
    </row>
    <row r="89" spans="2:12" s="1" customFormat="1" ht="10.3" customHeight="1">
      <c r="B89" s="46"/>
      <c r="L89" s="46"/>
    </row>
    <row r="90" spans="2:20" s="9" customFormat="1" ht="29.25" customHeight="1">
      <c r="B90" s="178"/>
      <c r="C90" s="179" t="s">
        <v>118</v>
      </c>
      <c r="D90" s="180" t="s">
        <v>57</v>
      </c>
      <c r="E90" s="180" t="s">
        <v>53</v>
      </c>
      <c r="F90" s="180" t="s">
        <v>119</v>
      </c>
      <c r="G90" s="180" t="s">
        <v>120</v>
      </c>
      <c r="H90" s="180" t="s">
        <v>121</v>
      </c>
      <c r="I90" s="181" t="s">
        <v>122</v>
      </c>
      <c r="J90" s="180" t="s">
        <v>108</v>
      </c>
      <c r="K90" s="182" t="s">
        <v>123</v>
      </c>
      <c r="L90" s="178"/>
      <c r="M90" s="92" t="s">
        <v>124</v>
      </c>
      <c r="N90" s="93" t="s">
        <v>42</v>
      </c>
      <c r="O90" s="93" t="s">
        <v>125</v>
      </c>
      <c r="P90" s="93" t="s">
        <v>126</v>
      </c>
      <c r="Q90" s="93" t="s">
        <v>127</v>
      </c>
      <c r="R90" s="93" t="s">
        <v>128</v>
      </c>
      <c r="S90" s="93" t="s">
        <v>129</v>
      </c>
      <c r="T90" s="94" t="s">
        <v>130</v>
      </c>
    </row>
    <row r="91" spans="2:63" s="1" customFormat="1" ht="29.25" customHeight="1">
      <c r="B91" s="46"/>
      <c r="C91" s="96" t="s">
        <v>109</v>
      </c>
      <c r="J91" s="183">
        <f>BK91</f>
        <v>0</v>
      </c>
      <c r="L91" s="46"/>
      <c r="M91" s="95"/>
      <c r="N91" s="82"/>
      <c r="O91" s="82"/>
      <c r="P91" s="184">
        <f>P92+P171+P245</f>
        <v>0</v>
      </c>
      <c r="Q91" s="82"/>
      <c r="R91" s="184">
        <f>R92+R171+R245</f>
        <v>25.13957399</v>
      </c>
      <c r="S91" s="82"/>
      <c r="T91" s="185">
        <f>T92+T171+T245</f>
        <v>159.17359513</v>
      </c>
      <c r="AT91" s="24" t="s">
        <v>71</v>
      </c>
      <c r="AU91" s="24" t="s">
        <v>110</v>
      </c>
      <c r="BK91" s="186">
        <f>BK92+BK171+BK245</f>
        <v>0</v>
      </c>
    </row>
    <row r="92" spans="2:63" s="10" customFormat="1" ht="37.4" customHeight="1">
      <c r="B92" s="187"/>
      <c r="D92" s="188" t="s">
        <v>71</v>
      </c>
      <c r="E92" s="189" t="s">
        <v>215</v>
      </c>
      <c r="F92" s="189" t="s">
        <v>587</v>
      </c>
      <c r="I92" s="190"/>
      <c r="J92" s="191">
        <f>BK92</f>
        <v>0</v>
      </c>
      <c r="L92" s="187"/>
      <c r="M92" s="192"/>
      <c r="N92" s="193"/>
      <c r="O92" s="193"/>
      <c r="P92" s="194">
        <f>P93+P103+P152+P169</f>
        <v>0</v>
      </c>
      <c r="Q92" s="193"/>
      <c r="R92" s="194">
        <f>R93+R103+R152+R169</f>
        <v>18.23537184</v>
      </c>
      <c r="S92" s="193"/>
      <c r="T92" s="195">
        <f>T93+T103+T152+T169</f>
        <v>0</v>
      </c>
      <c r="AR92" s="188" t="s">
        <v>80</v>
      </c>
      <c r="AT92" s="196" t="s">
        <v>71</v>
      </c>
      <c r="AU92" s="196" t="s">
        <v>72</v>
      </c>
      <c r="AY92" s="188" t="s">
        <v>133</v>
      </c>
      <c r="BK92" s="197">
        <f>BK93+BK103+BK152+BK169</f>
        <v>0</v>
      </c>
    </row>
    <row r="93" spans="2:63" s="10" customFormat="1" ht="19.9" customHeight="1">
      <c r="B93" s="187"/>
      <c r="D93" s="188" t="s">
        <v>71</v>
      </c>
      <c r="E93" s="198" t="s">
        <v>145</v>
      </c>
      <c r="F93" s="198" t="s">
        <v>217</v>
      </c>
      <c r="I93" s="190"/>
      <c r="J93" s="199">
        <f>BK93</f>
        <v>0</v>
      </c>
      <c r="L93" s="187"/>
      <c r="M93" s="192"/>
      <c r="N93" s="193"/>
      <c r="O93" s="193"/>
      <c r="P93" s="194">
        <f>SUM(P94:P102)</f>
        <v>0</v>
      </c>
      <c r="Q93" s="193"/>
      <c r="R93" s="194">
        <f>SUM(R94:R102)</f>
        <v>15.2435814</v>
      </c>
      <c r="S93" s="193"/>
      <c r="T93" s="195">
        <f>SUM(T94:T102)</f>
        <v>0</v>
      </c>
      <c r="AR93" s="188" t="s">
        <v>80</v>
      </c>
      <c r="AT93" s="196" t="s">
        <v>71</v>
      </c>
      <c r="AU93" s="196" t="s">
        <v>80</v>
      </c>
      <c r="AY93" s="188" t="s">
        <v>133</v>
      </c>
      <c r="BK93" s="197">
        <f>SUM(BK94:BK102)</f>
        <v>0</v>
      </c>
    </row>
    <row r="94" spans="2:65" s="1" customFormat="1" ht="25.5" customHeight="1">
      <c r="B94" s="200"/>
      <c r="C94" s="201" t="s">
        <v>610</v>
      </c>
      <c r="D94" s="201" t="s">
        <v>136</v>
      </c>
      <c r="E94" s="202" t="s">
        <v>219</v>
      </c>
      <c r="F94" s="203" t="s">
        <v>220</v>
      </c>
      <c r="G94" s="204" t="s">
        <v>221</v>
      </c>
      <c r="H94" s="205">
        <v>20.651</v>
      </c>
      <c r="I94" s="206"/>
      <c r="J94" s="207">
        <f>ROUND(I94*H94,2)</f>
        <v>0</v>
      </c>
      <c r="K94" s="203" t="s">
        <v>222</v>
      </c>
      <c r="L94" s="46"/>
      <c r="M94" s="208" t="s">
        <v>5</v>
      </c>
      <c r="N94" s="209" t="s">
        <v>43</v>
      </c>
      <c r="O94" s="47"/>
      <c r="P94" s="210">
        <f>O94*H94</f>
        <v>0</v>
      </c>
      <c r="Q94" s="210">
        <v>0.70068</v>
      </c>
      <c r="R94" s="210">
        <f>Q94*H94</f>
        <v>14.46974268</v>
      </c>
      <c r="S94" s="210">
        <v>0</v>
      </c>
      <c r="T94" s="211">
        <f>S94*H94</f>
        <v>0</v>
      </c>
      <c r="AR94" s="24" t="s">
        <v>140</v>
      </c>
      <c r="AT94" s="24" t="s">
        <v>136</v>
      </c>
      <c r="AU94" s="24" t="s">
        <v>82</v>
      </c>
      <c r="AY94" s="24" t="s">
        <v>133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80</v>
      </c>
      <c r="BK94" s="212">
        <f>ROUND(I94*H94,2)</f>
        <v>0</v>
      </c>
      <c r="BL94" s="24" t="s">
        <v>140</v>
      </c>
      <c r="BM94" s="24" t="s">
        <v>785</v>
      </c>
    </row>
    <row r="95" spans="2:51" s="11" customFormat="1" ht="13.5">
      <c r="B95" s="217"/>
      <c r="D95" s="213" t="s">
        <v>163</v>
      </c>
      <c r="E95" s="218" t="s">
        <v>5</v>
      </c>
      <c r="F95" s="219" t="s">
        <v>786</v>
      </c>
      <c r="H95" s="220">
        <v>20.651</v>
      </c>
      <c r="I95" s="221"/>
      <c r="L95" s="217"/>
      <c r="M95" s="222"/>
      <c r="N95" s="223"/>
      <c r="O95" s="223"/>
      <c r="P95" s="223"/>
      <c r="Q95" s="223"/>
      <c r="R95" s="223"/>
      <c r="S95" s="223"/>
      <c r="T95" s="224"/>
      <c r="AT95" s="218" t="s">
        <v>163</v>
      </c>
      <c r="AU95" s="218" t="s">
        <v>82</v>
      </c>
      <c r="AV95" s="11" t="s">
        <v>82</v>
      </c>
      <c r="AW95" s="11" t="s">
        <v>35</v>
      </c>
      <c r="AX95" s="11" t="s">
        <v>72</v>
      </c>
      <c r="AY95" s="218" t="s">
        <v>133</v>
      </c>
    </row>
    <row r="96" spans="2:51" s="13" customFormat="1" ht="13.5">
      <c r="B96" s="236"/>
      <c r="D96" s="213" t="s">
        <v>163</v>
      </c>
      <c r="E96" s="237" t="s">
        <v>5</v>
      </c>
      <c r="F96" s="238" t="s">
        <v>226</v>
      </c>
      <c r="H96" s="239">
        <v>20.651</v>
      </c>
      <c r="I96" s="240"/>
      <c r="L96" s="236"/>
      <c r="M96" s="241"/>
      <c r="N96" s="242"/>
      <c r="O96" s="242"/>
      <c r="P96" s="242"/>
      <c r="Q96" s="242"/>
      <c r="R96" s="242"/>
      <c r="S96" s="242"/>
      <c r="T96" s="243"/>
      <c r="AT96" s="237" t="s">
        <v>163</v>
      </c>
      <c r="AU96" s="237" t="s">
        <v>82</v>
      </c>
      <c r="AV96" s="13" t="s">
        <v>140</v>
      </c>
      <c r="AW96" s="13" t="s">
        <v>35</v>
      </c>
      <c r="AX96" s="13" t="s">
        <v>80</v>
      </c>
      <c r="AY96" s="237" t="s">
        <v>133</v>
      </c>
    </row>
    <row r="97" spans="2:65" s="1" customFormat="1" ht="25.5" customHeight="1">
      <c r="B97" s="200"/>
      <c r="C97" s="201" t="s">
        <v>787</v>
      </c>
      <c r="D97" s="201" t="s">
        <v>136</v>
      </c>
      <c r="E97" s="202" t="s">
        <v>227</v>
      </c>
      <c r="F97" s="203" t="s">
        <v>228</v>
      </c>
      <c r="G97" s="204" t="s">
        <v>229</v>
      </c>
      <c r="H97" s="205">
        <v>10.656</v>
      </c>
      <c r="I97" s="206"/>
      <c r="J97" s="207">
        <f>ROUND(I97*H97,2)</f>
        <v>0</v>
      </c>
      <c r="K97" s="203" t="s">
        <v>5</v>
      </c>
      <c r="L97" s="46"/>
      <c r="M97" s="208" t="s">
        <v>5</v>
      </c>
      <c r="N97" s="209" t="s">
        <v>43</v>
      </c>
      <c r="O97" s="47"/>
      <c r="P97" s="210">
        <f>O97*H97</f>
        <v>0</v>
      </c>
      <c r="Q97" s="210">
        <v>0.07262</v>
      </c>
      <c r="R97" s="210">
        <f>Q97*H97</f>
        <v>0.7738387200000001</v>
      </c>
      <c r="S97" s="210">
        <v>0</v>
      </c>
      <c r="T97" s="211">
        <f>S97*H97</f>
        <v>0</v>
      </c>
      <c r="AR97" s="24" t="s">
        <v>140</v>
      </c>
      <c r="AT97" s="24" t="s">
        <v>136</v>
      </c>
      <c r="AU97" s="24" t="s">
        <v>82</v>
      </c>
      <c r="AY97" s="24" t="s">
        <v>133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80</v>
      </c>
      <c r="BK97" s="212">
        <f>ROUND(I97*H97,2)</f>
        <v>0</v>
      </c>
      <c r="BL97" s="24" t="s">
        <v>140</v>
      </c>
      <c r="BM97" s="24" t="s">
        <v>788</v>
      </c>
    </row>
    <row r="98" spans="2:51" s="12" customFormat="1" ht="13.5">
      <c r="B98" s="229"/>
      <c r="D98" s="213" t="s">
        <v>163</v>
      </c>
      <c r="E98" s="230" t="s">
        <v>5</v>
      </c>
      <c r="F98" s="231" t="s">
        <v>284</v>
      </c>
      <c r="H98" s="230" t="s">
        <v>5</v>
      </c>
      <c r="I98" s="232"/>
      <c r="L98" s="229"/>
      <c r="M98" s="233"/>
      <c r="N98" s="234"/>
      <c r="O98" s="234"/>
      <c r="P98" s="234"/>
      <c r="Q98" s="234"/>
      <c r="R98" s="234"/>
      <c r="S98" s="234"/>
      <c r="T98" s="235"/>
      <c r="AT98" s="230" t="s">
        <v>163</v>
      </c>
      <c r="AU98" s="230" t="s">
        <v>82</v>
      </c>
      <c r="AV98" s="12" t="s">
        <v>80</v>
      </c>
      <c r="AW98" s="12" t="s">
        <v>35</v>
      </c>
      <c r="AX98" s="12" t="s">
        <v>72</v>
      </c>
      <c r="AY98" s="230" t="s">
        <v>133</v>
      </c>
    </row>
    <row r="99" spans="2:51" s="11" customFormat="1" ht="13.5">
      <c r="B99" s="217"/>
      <c r="D99" s="213" t="s">
        <v>163</v>
      </c>
      <c r="E99" s="218" t="s">
        <v>5</v>
      </c>
      <c r="F99" s="219" t="s">
        <v>789</v>
      </c>
      <c r="H99" s="220">
        <v>8.694</v>
      </c>
      <c r="I99" s="221"/>
      <c r="L99" s="217"/>
      <c r="M99" s="222"/>
      <c r="N99" s="223"/>
      <c r="O99" s="223"/>
      <c r="P99" s="223"/>
      <c r="Q99" s="223"/>
      <c r="R99" s="223"/>
      <c r="S99" s="223"/>
      <c r="T99" s="224"/>
      <c r="AT99" s="218" t="s">
        <v>163</v>
      </c>
      <c r="AU99" s="218" t="s">
        <v>82</v>
      </c>
      <c r="AV99" s="11" t="s">
        <v>82</v>
      </c>
      <c r="AW99" s="11" t="s">
        <v>35</v>
      </c>
      <c r="AX99" s="11" t="s">
        <v>72</v>
      </c>
      <c r="AY99" s="218" t="s">
        <v>133</v>
      </c>
    </row>
    <row r="100" spans="2:51" s="12" customFormat="1" ht="13.5">
      <c r="B100" s="229"/>
      <c r="D100" s="213" t="s">
        <v>163</v>
      </c>
      <c r="E100" s="230" t="s">
        <v>5</v>
      </c>
      <c r="F100" s="231" t="s">
        <v>790</v>
      </c>
      <c r="H100" s="230" t="s">
        <v>5</v>
      </c>
      <c r="I100" s="232"/>
      <c r="L100" s="229"/>
      <c r="M100" s="233"/>
      <c r="N100" s="234"/>
      <c r="O100" s="234"/>
      <c r="P100" s="234"/>
      <c r="Q100" s="234"/>
      <c r="R100" s="234"/>
      <c r="S100" s="234"/>
      <c r="T100" s="235"/>
      <c r="AT100" s="230" t="s">
        <v>163</v>
      </c>
      <c r="AU100" s="230" t="s">
        <v>82</v>
      </c>
      <c r="AV100" s="12" t="s">
        <v>80</v>
      </c>
      <c r="AW100" s="12" t="s">
        <v>35</v>
      </c>
      <c r="AX100" s="12" t="s">
        <v>72</v>
      </c>
      <c r="AY100" s="230" t="s">
        <v>133</v>
      </c>
    </row>
    <row r="101" spans="2:51" s="11" customFormat="1" ht="13.5">
      <c r="B101" s="217"/>
      <c r="D101" s="213" t="s">
        <v>163</v>
      </c>
      <c r="E101" s="218" t="s">
        <v>5</v>
      </c>
      <c r="F101" s="219" t="s">
        <v>791</v>
      </c>
      <c r="H101" s="220">
        <v>1.962</v>
      </c>
      <c r="I101" s="221"/>
      <c r="L101" s="217"/>
      <c r="M101" s="222"/>
      <c r="N101" s="223"/>
      <c r="O101" s="223"/>
      <c r="P101" s="223"/>
      <c r="Q101" s="223"/>
      <c r="R101" s="223"/>
      <c r="S101" s="223"/>
      <c r="T101" s="224"/>
      <c r="AT101" s="218" t="s">
        <v>163</v>
      </c>
      <c r="AU101" s="218" t="s">
        <v>82</v>
      </c>
      <c r="AV101" s="11" t="s">
        <v>82</v>
      </c>
      <c r="AW101" s="11" t="s">
        <v>35</v>
      </c>
      <c r="AX101" s="11" t="s">
        <v>72</v>
      </c>
      <c r="AY101" s="218" t="s">
        <v>133</v>
      </c>
    </row>
    <row r="102" spans="2:51" s="13" customFormat="1" ht="13.5">
      <c r="B102" s="236"/>
      <c r="D102" s="213" t="s">
        <v>163</v>
      </c>
      <c r="E102" s="237" t="s">
        <v>5</v>
      </c>
      <c r="F102" s="238" t="s">
        <v>226</v>
      </c>
      <c r="H102" s="239">
        <v>10.656</v>
      </c>
      <c r="I102" s="240"/>
      <c r="L102" s="236"/>
      <c r="M102" s="241"/>
      <c r="N102" s="242"/>
      <c r="O102" s="242"/>
      <c r="P102" s="242"/>
      <c r="Q102" s="242"/>
      <c r="R102" s="242"/>
      <c r="S102" s="242"/>
      <c r="T102" s="243"/>
      <c r="AT102" s="237" t="s">
        <v>163</v>
      </c>
      <c r="AU102" s="237" t="s">
        <v>82</v>
      </c>
      <c r="AV102" s="13" t="s">
        <v>140</v>
      </c>
      <c r="AW102" s="13" t="s">
        <v>35</v>
      </c>
      <c r="AX102" s="13" t="s">
        <v>80</v>
      </c>
      <c r="AY102" s="237" t="s">
        <v>133</v>
      </c>
    </row>
    <row r="103" spans="2:63" s="10" customFormat="1" ht="29.85" customHeight="1">
      <c r="B103" s="187"/>
      <c r="D103" s="188" t="s">
        <v>71</v>
      </c>
      <c r="E103" s="198" t="s">
        <v>171</v>
      </c>
      <c r="F103" s="198" t="s">
        <v>235</v>
      </c>
      <c r="I103" s="190"/>
      <c r="J103" s="199">
        <f>BK103</f>
        <v>0</v>
      </c>
      <c r="L103" s="187"/>
      <c r="M103" s="192"/>
      <c r="N103" s="193"/>
      <c r="O103" s="193"/>
      <c r="P103" s="194">
        <f>SUM(P104:P151)</f>
        <v>0</v>
      </c>
      <c r="Q103" s="193"/>
      <c r="R103" s="194">
        <f>SUM(R104:R151)</f>
        <v>2.9917904399999995</v>
      </c>
      <c r="S103" s="193"/>
      <c r="T103" s="195">
        <f>SUM(T104:T151)</f>
        <v>0</v>
      </c>
      <c r="AR103" s="188" t="s">
        <v>80</v>
      </c>
      <c r="AT103" s="196" t="s">
        <v>71</v>
      </c>
      <c r="AU103" s="196" t="s">
        <v>80</v>
      </c>
      <c r="AY103" s="188" t="s">
        <v>133</v>
      </c>
      <c r="BK103" s="197">
        <f>SUM(BK104:BK151)</f>
        <v>0</v>
      </c>
    </row>
    <row r="104" spans="2:65" s="1" customFormat="1" ht="16.5" customHeight="1">
      <c r="B104" s="200"/>
      <c r="C104" s="201" t="s">
        <v>792</v>
      </c>
      <c r="D104" s="201" t="s">
        <v>136</v>
      </c>
      <c r="E104" s="202" t="s">
        <v>237</v>
      </c>
      <c r="F104" s="203" t="s">
        <v>238</v>
      </c>
      <c r="G104" s="204" t="s">
        <v>229</v>
      </c>
      <c r="H104" s="205">
        <v>8.694</v>
      </c>
      <c r="I104" s="206"/>
      <c r="J104" s="207">
        <f>ROUND(I104*H104,2)</f>
        <v>0</v>
      </c>
      <c r="K104" s="203" t="s">
        <v>5</v>
      </c>
      <c r="L104" s="46"/>
      <c r="M104" s="208" t="s">
        <v>5</v>
      </c>
      <c r="N104" s="209" t="s">
        <v>43</v>
      </c>
      <c r="O104" s="47"/>
      <c r="P104" s="210">
        <f>O104*H104</f>
        <v>0</v>
      </c>
      <c r="Q104" s="210">
        <v>0.00735</v>
      </c>
      <c r="R104" s="210">
        <f>Q104*H104</f>
        <v>0.06390090000000001</v>
      </c>
      <c r="S104" s="210">
        <v>0</v>
      </c>
      <c r="T104" s="211">
        <f>S104*H104</f>
        <v>0</v>
      </c>
      <c r="AR104" s="24" t="s">
        <v>140</v>
      </c>
      <c r="AT104" s="24" t="s">
        <v>136</v>
      </c>
      <c r="AU104" s="24" t="s">
        <v>82</v>
      </c>
      <c r="AY104" s="24" t="s">
        <v>133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80</v>
      </c>
      <c r="BK104" s="212">
        <f>ROUND(I104*H104,2)</f>
        <v>0</v>
      </c>
      <c r="BL104" s="24" t="s">
        <v>140</v>
      </c>
      <c r="BM104" s="24" t="s">
        <v>793</v>
      </c>
    </row>
    <row r="105" spans="2:51" s="12" customFormat="1" ht="13.5">
      <c r="B105" s="229"/>
      <c r="D105" s="213" t="s">
        <v>163</v>
      </c>
      <c r="E105" s="230" t="s">
        <v>5</v>
      </c>
      <c r="F105" s="231" t="s">
        <v>284</v>
      </c>
      <c r="H105" s="230" t="s">
        <v>5</v>
      </c>
      <c r="I105" s="232"/>
      <c r="L105" s="229"/>
      <c r="M105" s="233"/>
      <c r="N105" s="234"/>
      <c r="O105" s="234"/>
      <c r="P105" s="234"/>
      <c r="Q105" s="234"/>
      <c r="R105" s="234"/>
      <c r="S105" s="234"/>
      <c r="T105" s="235"/>
      <c r="AT105" s="230" t="s">
        <v>163</v>
      </c>
      <c r="AU105" s="230" t="s">
        <v>82</v>
      </c>
      <c r="AV105" s="12" t="s">
        <v>80</v>
      </c>
      <c r="AW105" s="12" t="s">
        <v>35</v>
      </c>
      <c r="AX105" s="12" t="s">
        <v>72</v>
      </c>
      <c r="AY105" s="230" t="s">
        <v>133</v>
      </c>
    </row>
    <row r="106" spans="2:51" s="11" customFormat="1" ht="13.5">
      <c r="B106" s="217"/>
      <c r="D106" s="213" t="s">
        <v>163</v>
      </c>
      <c r="E106" s="218" t="s">
        <v>5</v>
      </c>
      <c r="F106" s="219" t="s">
        <v>789</v>
      </c>
      <c r="H106" s="220">
        <v>8.694</v>
      </c>
      <c r="I106" s="221"/>
      <c r="L106" s="217"/>
      <c r="M106" s="222"/>
      <c r="N106" s="223"/>
      <c r="O106" s="223"/>
      <c r="P106" s="223"/>
      <c r="Q106" s="223"/>
      <c r="R106" s="223"/>
      <c r="S106" s="223"/>
      <c r="T106" s="224"/>
      <c r="AT106" s="218" t="s">
        <v>163</v>
      </c>
      <c r="AU106" s="218" t="s">
        <v>82</v>
      </c>
      <c r="AV106" s="11" t="s">
        <v>82</v>
      </c>
      <c r="AW106" s="11" t="s">
        <v>35</v>
      </c>
      <c r="AX106" s="11" t="s">
        <v>72</v>
      </c>
      <c r="AY106" s="218" t="s">
        <v>133</v>
      </c>
    </row>
    <row r="107" spans="2:51" s="13" customFormat="1" ht="13.5">
      <c r="B107" s="236"/>
      <c r="D107" s="213" t="s">
        <v>163</v>
      </c>
      <c r="E107" s="237" t="s">
        <v>5</v>
      </c>
      <c r="F107" s="238" t="s">
        <v>226</v>
      </c>
      <c r="H107" s="239">
        <v>8.694</v>
      </c>
      <c r="I107" s="240"/>
      <c r="L107" s="236"/>
      <c r="M107" s="241"/>
      <c r="N107" s="242"/>
      <c r="O107" s="242"/>
      <c r="P107" s="242"/>
      <c r="Q107" s="242"/>
      <c r="R107" s="242"/>
      <c r="S107" s="242"/>
      <c r="T107" s="243"/>
      <c r="AT107" s="237" t="s">
        <v>163</v>
      </c>
      <c r="AU107" s="237" t="s">
        <v>82</v>
      </c>
      <c r="AV107" s="13" t="s">
        <v>140</v>
      </c>
      <c r="AW107" s="13" t="s">
        <v>35</v>
      </c>
      <c r="AX107" s="13" t="s">
        <v>80</v>
      </c>
      <c r="AY107" s="237" t="s">
        <v>133</v>
      </c>
    </row>
    <row r="108" spans="2:65" s="1" customFormat="1" ht="25.5" customHeight="1">
      <c r="B108" s="200"/>
      <c r="C108" s="201" t="s">
        <v>794</v>
      </c>
      <c r="D108" s="201" t="s">
        <v>136</v>
      </c>
      <c r="E108" s="202" t="s">
        <v>242</v>
      </c>
      <c r="F108" s="203" t="s">
        <v>243</v>
      </c>
      <c r="G108" s="204" t="s">
        <v>229</v>
      </c>
      <c r="H108" s="205">
        <v>8.694</v>
      </c>
      <c r="I108" s="206"/>
      <c r="J108" s="207">
        <f>ROUND(I108*H108,2)</f>
        <v>0</v>
      </c>
      <c r="K108" s="203" t="s">
        <v>5</v>
      </c>
      <c r="L108" s="46"/>
      <c r="M108" s="208" t="s">
        <v>5</v>
      </c>
      <c r="N108" s="209" t="s">
        <v>43</v>
      </c>
      <c r="O108" s="47"/>
      <c r="P108" s="210">
        <f>O108*H108</f>
        <v>0</v>
      </c>
      <c r="Q108" s="210">
        <v>0.00489</v>
      </c>
      <c r="R108" s="210">
        <f>Q108*H108</f>
        <v>0.04251366000000001</v>
      </c>
      <c r="S108" s="210">
        <v>0</v>
      </c>
      <c r="T108" s="211">
        <f>S108*H108</f>
        <v>0</v>
      </c>
      <c r="AR108" s="24" t="s">
        <v>140</v>
      </c>
      <c r="AT108" s="24" t="s">
        <v>136</v>
      </c>
      <c r="AU108" s="24" t="s">
        <v>82</v>
      </c>
      <c r="AY108" s="24" t="s">
        <v>133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4" t="s">
        <v>80</v>
      </c>
      <c r="BK108" s="212">
        <f>ROUND(I108*H108,2)</f>
        <v>0</v>
      </c>
      <c r="BL108" s="24" t="s">
        <v>140</v>
      </c>
      <c r="BM108" s="24" t="s">
        <v>795</v>
      </c>
    </row>
    <row r="109" spans="2:51" s="12" customFormat="1" ht="13.5">
      <c r="B109" s="229"/>
      <c r="D109" s="213" t="s">
        <v>163</v>
      </c>
      <c r="E109" s="230" t="s">
        <v>5</v>
      </c>
      <c r="F109" s="231" t="s">
        <v>284</v>
      </c>
      <c r="H109" s="230" t="s">
        <v>5</v>
      </c>
      <c r="I109" s="232"/>
      <c r="L109" s="229"/>
      <c r="M109" s="233"/>
      <c r="N109" s="234"/>
      <c r="O109" s="234"/>
      <c r="P109" s="234"/>
      <c r="Q109" s="234"/>
      <c r="R109" s="234"/>
      <c r="S109" s="234"/>
      <c r="T109" s="235"/>
      <c r="AT109" s="230" t="s">
        <v>163</v>
      </c>
      <c r="AU109" s="230" t="s">
        <v>82</v>
      </c>
      <c r="AV109" s="12" t="s">
        <v>80</v>
      </c>
      <c r="AW109" s="12" t="s">
        <v>35</v>
      </c>
      <c r="AX109" s="12" t="s">
        <v>72</v>
      </c>
      <c r="AY109" s="230" t="s">
        <v>133</v>
      </c>
    </row>
    <row r="110" spans="2:51" s="11" customFormat="1" ht="13.5">
      <c r="B110" s="217"/>
      <c r="D110" s="213" t="s">
        <v>163</v>
      </c>
      <c r="E110" s="218" t="s">
        <v>5</v>
      </c>
      <c r="F110" s="219" t="s">
        <v>789</v>
      </c>
      <c r="H110" s="220">
        <v>8.694</v>
      </c>
      <c r="I110" s="221"/>
      <c r="L110" s="217"/>
      <c r="M110" s="222"/>
      <c r="N110" s="223"/>
      <c r="O110" s="223"/>
      <c r="P110" s="223"/>
      <c r="Q110" s="223"/>
      <c r="R110" s="223"/>
      <c r="S110" s="223"/>
      <c r="T110" s="224"/>
      <c r="AT110" s="218" t="s">
        <v>163</v>
      </c>
      <c r="AU110" s="218" t="s">
        <v>82</v>
      </c>
      <c r="AV110" s="11" t="s">
        <v>82</v>
      </c>
      <c r="AW110" s="11" t="s">
        <v>35</v>
      </c>
      <c r="AX110" s="11" t="s">
        <v>72</v>
      </c>
      <c r="AY110" s="218" t="s">
        <v>133</v>
      </c>
    </row>
    <row r="111" spans="2:51" s="13" customFormat="1" ht="13.5">
      <c r="B111" s="236"/>
      <c r="D111" s="213" t="s">
        <v>163</v>
      </c>
      <c r="E111" s="237" t="s">
        <v>5</v>
      </c>
      <c r="F111" s="238" t="s">
        <v>226</v>
      </c>
      <c r="H111" s="239">
        <v>8.694</v>
      </c>
      <c r="I111" s="240"/>
      <c r="L111" s="236"/>
      <c r="M111" s="241"/>
      <c r="N111" s="242"/>
      <c r="O111" s="242"/>
      <c r="P111" s="242"/>
      <c r="Q111" s="242"/>
      <c r="R111" s="242"/>
      <c r="S111" s="242"/>
      <c r="T111" s="243"/>
      <c r="AT111" s="237" t="s">
        <v>163</v>
      </c>
      <c r="AU111" s="237" t="s">
        <v>82</v>
      </c>
      <c r="AV111" s="13" t="s">
        <v>140</v>
      </c>
      <c r="AW111" s="13" t="s">
        <v>35</v>
      </c>
      <c r="AX111" s="13" t="s">
        <v>80</v>
      </c>
      <c r="AY111" s="237" t="s">
        <v>133</v>
      </c>
    </row>
    <row r="112" spans="2:65" s="1" customFormat="1" ht="25.5" customHeight="1">
      <c r="B112" s="200"/>
      <c r="C112" s="201" t="s">
        <v>796</v>
      </c>
      <c r="D112" s="201" t="s">
        <v>136</v>
      </c>
      <c r="E112" s="202" t="s">
        <v>246</v>
      </c>
      <c r="F112" s="203" t="s">
        <v>247</v>
      </c>
      <c r="G112" s="204" t="s">
        <v>229</v>
      </c>
      <c r="H112" s="205">
        <v>8.694</v>
      </c>
      <c r="I112" s="206"/>
      <c r="J112" s="207">
        <f>ROUND(I112*H112,2)</f>
        <v>0</v>
      </c>
      <c r="K112" s="203" t="s">
        <v>5</v>
      </c>
      <c r="L112" s="46"/>
      <c r="M112" s="208" t="s">
        <v>5</v>
      </c>
      <c r="N112" s="209" t="s">
        <v>43</v>
      </c>
      <c r="O112" s="47"/>
      <c r="P112" s="210">
        <f>O112*H112</f>
        <v>0</v>
      </c>
      <c r="Q112" s="210">
        <v>0.01313</v>
      </c>
      <c r="R112" s="210">
        <f>Q112*H112</f>
        <v>0.11415222</v>
      </c>
      <c r="S112" s="210">
        <v>0</v>
      </c>
      <c r="T112" s="211">
        <f>S112*H112</f>
        <v>0</v>
      </c>
      <c r="AR112" s="24" t="s">
        <v>140</v>
      </c>
      <c r="AT112" s="24" t="s">
        <v>136</v>
      </c>
      <c r="AU112" s="24" t="s">
        <v>82</v>
      </c>
      <c r="AY112" s="24" t="s">
        <v>133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80</v>
      </c>
      <c r="BK112" s="212">
        <f>ROUND(I112*H112,2)</f>
        <v>0</v>
      </c>
      <c r="BL112" s="24" t="s">
        <v>140</v>
      </c>
      <c r="BM112" s="24" t="s">
        <v>797</v>
      </c>
    </row>
    <row r="113" spans="2:51" s="12" customFormat="1" ht="13.5">
      <c r="B113" s="229"/>
      <c r="D113" s="213" t="s">
        <v>163</v>
      </c>
      <c r="E113" s="230" t="s">
        <v>5</v>
      </c>
      <c r="F113" s="231" t="s">
        <v>284</v>
      </c>
      <c r="H113" s="230" t="s">
        <v>5</v>
      </c>
      <c r="I113" s="232"/>
      <c r="L113" s="229"/>
      <c r="M113" s="233"/>
      <c r="N113" s="234"/>
      <c r="O113" s="234"/>
      <c r="P113" s="234"/>
      <c r="Q113" s="234"/>
      <c r="R113" s="234"/>
      <c r="S113" s="234"/>
      <c r="T113" s="235"/>
      <c r="AT113" s="230" t="s">
        <v>163</v>
      </c>
      <c r="AU113" s="230" t="s">
        <v>82</v>
      </c>
      <c r="AV113" s="12" t="s">
        <v>80</v>
      </c>
      <c r="AW113" s="12" t="s">
        <v>35</v>
      </c>
      <c r="AX113" s="12" t="s">
        <v>72</v>
      </c>
      <c r="AY113" s="230" t="s">
        <v>133</v>
      </c>
    </row>
    <row r="114" spans="2:51" s="11" customFormat="1" ht="13.5">
      <c r="B114" s="217"/>
      <c r="D114" s="213" t="s">
        <v>163</v>
      </c>
      <c r="E114" s="218" t="s">
        <v>5</v>
      </c>
      <c r="F114" s="219" t="s">
        <v>789</v>
      </c>
      <c r="H114" s="220">
        <v>8.694</v>
      </c>
      <c r="I114" s="221"/>
      <c r="L114" s="217"/>
      <c r="M114" s="222"/>
      <c r="N114" s="223"/>
      <c r="O114" s="223"/>
      <c r="P114" s="223"/>
      <c r="Q114" s="223"/>
      <c r="R114" s="223"/>
      <c r="S114" s="223"/>
      <c r="T114" s="224"/>
      <c r="AT114" s="218" t="s">
        <v>163</v>
      </c>
      <c r="AU114" s="218" t="s">
        <v>82</v>
      </c>
      <c r="AV114" s="11" t="s">
        <v>82</v>
      </c>
      <c r="AW114" s="11" t="s">
        <v>35</v>
      </c>
      <c r="AX114" s="11" t="s">
        <v>72</v>
      </c>
      <c r="AY114" s="218" t="s">
        <v>133</v>
      </c>
    </row>
    <row r="115" spans="2:51" s="13" customFormat="1" ht="13.5">
      <c r="B115" s="236"/>
      <c r="D115" s="213" t="s">
        <v>163</v>
      </c>
      <c r="E115" s="237" t="s">
        <v>5</v>
      </c>
      <c r="F115" s="238" t="s">
        <v>226</v>
      </c>
      <c r="H115" s="239">
        <v>8.694</v>
      </c>
      <c r="I115" s="240"/>
      <c r="L115" s="236"/>
      <c r="M115" s="241"/>
      <c r="N115" s="242"/>
      <c r="O115" s="242"/>
      <c r="P115" s="242"/>
      <c r="Q115" s="242"/>
      <c r="R115" s="242"/>
      <c r="S115" s="242"/>
      <c r="T115" s="243"/>
      <c r="AT115" s="237" t="s">
        <v>163</v>
      </c>
      <c r="AU115" s="237" t="s">
        <v>82</v>
      </c>
      <c r="AV115" s="13" t="s">
        <v>140</v>
      </c>
      <c r="AW115" s="13" t="s">
        <v>35</v>
      </c>
      <c r="AX115" s="13" t="s">
        <v>80</v>
      </c>
      <c r="AY115" s="237" t="s">
        <v>133</v>
      </c>
    </row>
    <row r="116" spans="2:65" s="1" customFormat="1" ht="25.5" customHeight="1">
      <c r="B116" s="200"/>
      <c r="C116" s="201" t="s">
        <v>615</v>
      </c>
      <c r="D116" s="201" t="s">
        <v>136</v>
      </c>
      <c r="E116" s="202" t="s">
        <v>261</v>
      </c>
      <c r="F116" s="203" t="s">
        <v>262</v>
      </c>
      <c r="G116" s="204" t="s">
        <v>229</v>
      </c>
      <c r="H116" s="205">
        <v>99.127</v>
      </c>
      <c r="I116" s="206"/>
      <c r="J116" s="207">
        <f>ROUND(I116*H116,2)</f>
        <v>0</v>
      </c>
      <c r="K116" s="203" t="s">
        <v>5</v>
      </c>
      <c r="L116" s="46"/>
      <c r="M116" s="208" t="s">
        <v>5</v>
      </c>
      <c r="N116" s="209" t="s">
        <v>43</v>
      </c>
      <c r="O116" s="47"/>
      <c r="P116" s="210">
        <f>O116*H116</f>
        <v>0</v>
      </c>
      <c r="Q116" s="210">
        <v>0.00489</v>
      </c>
      <c r="R116" s="210">
        <f>Q116*H116</f>
        <v>0.48473103</v>
      </c>
      <c r="S116" s="210">
        <v>0</v>
      </c>
      <c r="T116" s="211">
        <f>S116*H116</f>
        <v>0</v>
      </c>
      <c r="AR116" s="24" t="s">
        <v>140</v>
      </c>
      <c r="AT116" s="24" t="s">
        <v>136</v>
      </c>
      <c r="AU116" s="24" t="s">
        <v>82</v>
      </c>
      <c r="AY116" s="24" t="s">
        <v>133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24" t="s">
        <v>80</v>
      </c>
      <c r="BK116" s="212">
        <f>ROUND(I116*H116,2)</f>
        <v>0</v>
      </c>
      <c r="BL116" s="24" t="s">
        <v>140</v>
      </c>
      <c r="BM116" s="24" t="s">
        <v>798</v>
      </c>
    </row>
    <row r="117" spans="2:51" s="11" customFormat="1" ht="13.5">
      <c r="B117" s="217"/>
      <c r="D117" s="213" t="s">
        <v>163</v>
      </c>
      <c r="E117" s="218" t="s">
        <v>5</v>
      </c>
      <c r="F117" s="219" t="s">
        <v>799</v>
      </c>
      <c r="H117" s="220">
        <v>99.127</v>
      </c>
      <c r="I117" s="221"/>
      <c r="L117" s="217"/>
      <c r="M117" s="222"/>
      <c r="N117" s="223"/>
      <c r="O117" s="223"/>
      <c r="P117" s="223"/>
      <c r="Q117" s="223"/>
      <c r="R117" s="223"/>
      <c r="S117" s="223"/>
      <c r="T117" s="224"/>
      <c r="AT117" s="218" t="s">
        <v>163</v>
      </c>
      <c r="AU117" s="218" t="s">
        <v>82</v>
      </c>
      <c r="AV117" s="11" t="s">
        <v>82</v>
      </c>
      <c r="AW117" s="11" t="s">
        <v>35</v>
      </c>
      <c r="AX117" s="11" t="s">
        <v>72</v>
      </c>
      <c r="AY117" s="218" t="s">
        <v>133</v>
      </c>
    </row>
    <row r="118" spans="2:51" s="13" customFormat="1" ht="13.5">
      <c r="B118" s="236"/>
      <c r="D118" s="213" t="s">
        <v>163</v>
      </c>
      <c r="E118" s="237" t="s">
        <v>5</v>
      </c>
      <c r="F118" s="238" t="s">
        <v>226</v>
      </c>
      <c r="H118" s="239">
        <v>99.127</v>
      </c>
      <c r="I118" s="240"/>
      <c r="L118" s="236"/>
      <c r="M118" s="241"/>
      <c r="N118" s="242"/>
      <c r="O118" s="242"/>
      <c r="P118" s="242"/>
      <c r="Q118" s="242"/>
      <c r="R118" s="242"/>
      <c r="S118" s="242"/>
      <c r="T118" s="243"/>
      <c r="AT118" s="237" t="s">
        <v>163</v>
      </c>
      <c r="AU118" s="237" t="s">
        <v>82</v>
      </c>
      <c r="AV118" s="13" t="s">
        <v>140</v>
      </c>
      <c r="AW118" s="13" t="s">
        <v>35</v>
      </c>
      <c r="AX118" s="13" t="s">
        <v>80</v>
      </c>
      <c r="AY118" s="237" t="s">
        <v>133</v>
      </c>
    </row>
    <row r="119" spans="2:65" s="1" customFormat="1" ht="25.5" customHeight="1">
      <c r="B119" s="200"/>
      <c r="C119" s="201" t="s">
        <v>642</v>
      </c>
      <c r="D119" s="201" t="s">
        <v>136</v>
      </c>
      <c r="E119" s="202" t="s">
        <v>266</v>
      </c>
      <c r="F119" s="203" t="s">
        <v>267</v>
      </c>
      <c r="G119" s="204" t="s">
        <v>229</v>
      </c>
      <c r="H119" s="205">
        <v>82.606</v>
      </c>
      <c r="I119" s="206"/>
      <c r="J119" s="207">
        <f>ROUND(I119*H119,2)</f>
        <v>0</v>
      </c>
      <c r="K119" s="203" t="s">
        <v>222</v>
      </c>
      <c r="L119" s="46"/>
      <c r="M119" s="208" t="s">
        <v>5</v>
      </c>
      <c r="N119" s="209" t="s">
        <v>43</v>
      </c>
      <c r="O119" s="47"/>
      <c r="P119" s="210">
        <f>O119*H119</f>
        <v>0</v>
      </c>
      <c r="Q119" s="210">
        <v>0.00825</v>
      </c>
      <c r="R119" s="210">
        <f>Q119*H119</f>
        <v>0.6814995</v>
      </c>
      <c r="S119" s="210">
        <v>0</v>
      </c>
      <c r="T119" s="211">
        <f>S119*H119</f>
        <v>0</v>
      </c>
      <c r="AR119" s="24" t="s">
        <v>140</v>
      </c>
      <c r="AT119" s="24" t="s">
        <v>136</v>
      </c>
      <c r="AU119" s="24" t="s">
        <v>82</v>
      </c>
      <c r="AY119" s="24" t="s">
        <v>133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80</v>
      </c>
      <c r="BK119" s="212">
        <f>ROUND(I119*H119,2)</f>
        <v>0</v>
      </c>
      <c r="BL119" s="24" t="s">
        <v>140</v>
      </c>
      <c r="BM119" s="24" t="s">
        <v>800</v>
      </c>
    </row>
    <row r="120" spans="2:65" s="1" customFormat="1" ht="16.5" customHeight="1">
      <c r="B120" s="200"/>
      <c r="C120" s="244" t="s">
        <v>644</v>
      </c>
      <c r="D120" s="244" t="s">
        <v>254</v>
      </c>
      <c r="E120" s="245" t="s">
        <v>270</v>
      </c>
      <c r="F120" s="246" t="s">
        <v>271</v>
      </c>
      <c r="G120" s="247" t="s">
        <v>229</v>
      </c>
      <c r="H120" s="248">
        <v>82.606</v>
      </c>
      <c r="I120" s="249"/>
      <c r="J120" s="250">
        <f>ROUND(I120*H120,2)</f>
        <v>0</v>
      </c>
      <c r="K120" s="246" t="s">
        <v>222</v>
      </c>
      <c r="L120" s="251"/>
      <c r="M120" s="252" t="s">
        <v>5</v>
      </c>
      <c r="N120" s="253" t="s">
        <v>43</v>
      </c>
      <c r="O120" s="47"/>
      <c r="P120" s="210">
        <f>O120*H120</f>
        <v>0</v>
      </c>
      <c r="Q120" s="210">
        <v>0.00034</v>
      </c>
      <c r="R120" s="210">
        <f>Q120*H120</f>
        <v>0.02808604</v>
      </c>
      <c r="S120" s="210">
        <v>0</v>
      </c>
      <c r="T120" s="211">
        <f>S120*H120</f>
        <v>0</v>
      </c>
      <c r="AR120" s="24" t="s">
        <v>184</v>
      </c>
      <c r="AT120" s="24" t="s">
        <v>254</v>
      </c>
      <c r="AU120" s="24" t="s">
        <v>82</v>
      </c>
      <c r="AY120" s="24" t="s">
        <v>133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80</v>
      </c>
      <c r="BK120" s="212">
        <f>ROUND(I120*H120,2)</f>
        <v>0</v>
      </c>
      <c r="BL120" s="24" t="s">
        <v>140</v>
      </c>
      <c r="BM120" s="24" t="s">
        <v>801</v>
      </c>
    </row>
    <row r="121" spans="2:47" s="1" customFormat="1" ht="13.5">
      <c r="B121" s="46"/>
      <c r="D121" s="213" t="s">
        <v>155</v>
      </c>
      <c r="F121" s="214" t="s">
        <v>273</v>
      </c>
      <c r="I121" s="215"/>
      <c r="L121" s="46"/>
      <c r="M121" s="216"/>
      <c r="N121" s="47"/>
      <c r="O121" s="47"/>
      <c r="P121" s="47"/>
      <c r="Q121" s="47"/>
      <c r="R121" s="47"/>
      <c r="S121" s="47"/>
      <c r="T121" s="85"/>
      <c r="AT121" s="24" t="s">
        <v>155</v>
      </c>
      <c r="AU121" s="24" t="s">
        <v>82</v>
      </c>
    </row>
    <row r="122" spans="2:51" s="11" customFormat="1" ht="13.5">
      <c r="B122" s="217"/>
      <c r="D122" s="213" t="s">
        <v>163</v>
      </c>
      <c r="E122" s="218" t="s">
        <v>5</v>
      </c>
      <c r="F122" s="219" t="s">
        <v>802</v>
      </c>
      <c r="H122" s="220">
        <v>82.606</v>
      </c>
      <c r="I122" s="221"/>
      <c r="L122" s="217"/>
      <c r="M122" s="222"/>
      <c r="N122" s="223"/>
      <c r="O122" s="223"/>
      <c r="P122" s="223"/>
      <c r="Q122" s="223"/>
      <c r="R122" s="223"/>
      <c r="S122" s="223"/>
      <c r="T122" s="224"/>
      <c r="AT122" s="218" t="s">
        <v>163</v>
      </c>
      <c r="AU122" s="218" t="s">
        <v>82</v>
      </c>
      <c r="AV122" s="11" t="s">
        <v>82</v>
      </c>
      <c r="AW122" s="11" t="s">
        <v>35</v>
      </c>
      <c r="AX122" s="11" t="s">
        <v>72</v>
      </c>
      <c r="AY122" s="218" t="s">
        <v>133</v>
      </c>
    </row>
    <row r="123" spans="2:51" s="13" customFormat="1" ht="13.5">
      <c r="B123" s="236"/>
      <c r="D123" s="213" t="s">
        <v>163</v>
      </c>
      <c r="E123" s="237" t="s">
        <v>5</v>
      </c>
      <c r="F123" s="238" t="s">
        <v>226</v>
      </c>
      <c r="H123" s="239">
        <v>82.606</v>
      </c>
      <c r="I123" s="240"/>
      <c r="L123" s="236"/>
      <c r="M123" s="241"/>
      <c r="N123" s="242"/>
      <c r="O123" s="242"/>
      <c r="P123" s="242"/>
      <c r="Q123" s="242"/>
      <c r="R123" s="242"/>
      <c r="S123" s="242"/>
      <c r="T123" s="243"/>
      <c r="AT123" s="237" t="s">
        <v>163</v>
      </c>
      <c r="AU123" s="237" t="s">
        <v>82</v>
      </c>
      <c r="AV123" s="13" t="s">
        <v>140</v>
      </c>
      <c r="AW123" s="13" t="s">
        <v>35</v>
      </c>
      <c r="AX123" s="13" t="s">
        <v>80</v>
      </c>
      <c r="AY123" s="237" t="s">
        <v>133</v>
      </c>
    </row>
    <row r="124" spans="2:65" s="1" customFormat="1" ht="25.5" customHeight="1">
      <c r="B124" s="200"/>
      <c r="C124" s="201" t="s">
        <v>499</v>
      </c>
      <c r="D124" s="201" t="s">
        <v>136</v>
      </c>
      <c r="E124" s="202" t="s">
        <v>277</v>
      </c>
      <c r="F124" s="203" t="s">
        <v>278</v>
      </c>
      <c r="G124" s="204" t="s">
        <v>229</v>
      </c>
      <c r="H124" s="205">
        <v>11.913</v>
      </c>
      <c r="I124" s="206"/>
      <c r="J124" s="207">
        <f>ROUND(I124*H124,2)</f>
        <v>0</v>
      </c>
      <c r="K124" s="203" t="s">
        <v>5</v>
      </c>
      <c r="L124" s="46"/>
      <c r="M124" s="208" t="s">
        <v>5</v>
      </c>
      <c r="N124" s="209" t="s">
        <v>43</v>
      </c>
      <c r="O124" s="47"/>
      <c r="P124" s="210">
        <f>O124*H124</f>
        <v>0</v>
      </c>
      <c r="Q124" s="210">
        <v>0.00825</v>
      </c>
      <c r="R124" s="210">
        <f>Q124*H124</f>
        <v>0.09828225</v>
      </c>
      <c r="S124" s="210">
        <v>0</v>
      </c>
      <c r="T124" s="211">
        <f>S124*H124</f>
        <v>0</v>
      </c>
      <c r="AR124" s="24" t="s">
        <v>140</v>
      </c>
      <c r="AT124" s="24" t="s">
        <v>136</v>
      </c>
      <c r="AU124" s="24" t="s">
        <v>82</v>
      </c>
      <c r="AY124" s="24" t="s">
        <v>133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80</v>
      </c>
      <c r="BK124" s="212">
        <f>ROUND(I124*H124,2)</f>
        <v>0</v>
      </c>
      <c r="BL124" s="24" t="s">
        <v>140</v>
      </c>
      <c r="BM124" s="24" t="s">
        <v>803</v>
      </c>
    </row>
    <row r="125" spans="2:51" s="12" customFormat="1" ht="13.5">
      <c r="B125" s="229"/>
      <c r="D125" s="213" t="s">
        <v>163</v>
      </c>
      <c r="E125" s="230" t="s">
        <v>5</v>
      </c>
      <c r="F125" s="231" t="s">
        <v>790</v>
      </c>
      <c r="H125" s="230" t="s">
        <v>5</v>
      </c>
      <c r="I125" s="232"/>
      <c r="L125" s="229"/>
      <c r="M125" s="233"/>
      <c r="N125" s="234"/>
      <c r="O125" s="234"/>
      <c r="P125" s="234"/>
      <c r="Q125" s="234"/>
      <c r="R125" s="234"/>
      <c r="S125" s="234"/>
      <c r="T125" s="235"/>
      <c r="AT125" s="230" t="s">
        <v>163</v>
      </c>
      <c r="AU125" s="230" t="s">
        <v>82</v>
      </c>
      <c r="AV125" s="12" t="s">
        <v>80</v>
      </c>
      <c r="AW125" s="12" t="s">
        <v>35</v>
      </c>
      <c r="AX125" s="12" t="s">
        <v>72</v>
      </c>
      <c r="AY125" s="230" t="s">
        <v>133</v>
      </c>
    </row>
    <row r="126" spans="2:51" s="11" customFormat="1" ht="13.5">
      <c r="B126" s="217"/>
      <c r="D126" s="213" t="s">
        <v>163</v>
      </c>
      <c r="E126" s="218" t="s">
        <v>5</v>
      </c>
      <c r="F126" s="219" t="s">
        <v>804</v>
      </c>
      <c r="H126" s="220">
        <v>3.27</v>
      </c>
      <c r="I126" s="221"/>
      <c r="L126" s="217"/>
      <c r="M126" s="222"/>
      <c r="N126" s="223"/>
      <c r="O126" s="223"/>
      <c r="P126" s="223"/>
      <c r="Q126" s="223"/>
      <c r="R126" s="223"/>
      <c r="S126" s="223"/>
      <c r="T126" s="224"/>
      <c r="AT126" s="218" t="s">
        <v>163</v>
      </c>
      <c r="AU126" s="218" t="s">
        <v>82</v>
      </c>
      <c r="AV126" s="11" t="s">
        <v>82</v>
      </c>
      <c r="AW126" s="11" t="s">
        <v>35</v>
      </c>
      <c r="AX126" s="11" t="s">
        <v>72</v>
      </c>
      <c r="AY126" s="218" t="s">
        <v>133</v>
      </c>
    </row>
    <row r="127" spans="2:51" s="12" customFormat="1" ht="13.5">
      <c r="B127" s="229"/>
      <c r="D127" s="213" t="s">
        <v>163</v>
      </c>
      <c r="E127" s="230" t="s">
        <v>5</v>
      </c>
      <c r="F127" s="231" t="s">
        <v>805</v>
      </c>
      <c r="H127" s="230" t="s">
        <v>5</v>
      </c>
      <c r="I127" s="232"/>
      <c r="L127" s="229"/>
      <c r="M127" s="233"/>
      <c r="N127" s="234"/>
      <c r="O127" s="234"/>
      <c r="P127" s="234"/>
      <c r="Q127" s="234"/>
      <c r="R127" s="234"/>
      <c r="S127" s="234"/>
      <c r="T127" s="235"/>
      <c r="AT127" s="230" t="s">
        <v>163</v>
      </c>
      <c r="AU127" s="230" t="s">
        <v>82</v>
      </c>
      <c r="AV127" s="12" t="s">
        <v>80</v>
      </c>
      <c r="AW127" s="12" t="s">
        <v>35</v>
      </c>
      <c r="AX127" s="12" t="s">
        <v>72</v>
      </c>
      <c r="AY127" s="230" t="s">
        <v>133</v>
      </c>
    </row>
    <row r="128" spans="2:51" s="11" customFormat="1" ht="13.5">
      <c r="B128" s="217"/>
      <c r="D128" s="213" t="s">
        <v>163</v>
      </c>
      <c r="E128" s="218" t="s">
        <v>5</v>
      </c>
      <c r="F128" s="219" t="s">
        <v>806</v>
      </c>
      <c r="H128" s="220">
        <v>8.643</v>
      </c>
      <c r="I128" s="221"/>
      <c r="L128" s="217"/>
      <c r="M128" s="222"/>
      <c r="N128" s="223"/>
      <c r="O128" s="223"/>
      <c r="P128" s="223"/>
      <c r="Q128" s="223"/>
      <c r="R128" s="223"/>
      <c r="S128" s="223"/>
      <c r="T128" s="224"/>
      <c r="AT128" s="218" t="s">
        <v>163</v>
      </c>
      <c r="AU128" s="218" t="s">
        <v>82</v>
      </c>
      <c r="AV128" s="11" t="s">
        <v>82</v>
      </c>
      <c r="AW128" s="11" t="s">
        <v>35</v>
      </c>
      <c r="AX128" s="11" t="s">
        <v>72</v>
      </c>
      <c r="AY128" s="218" t="s">
        <v>133</v>
      </c>
    </row>
    <row r="129" spans="2:51" s="13" customFormat="1" ht="13.5">
      <c r="B129" s="236"/>
      <c r="D129" s="213" t="s">
        <v>163</v>
      </c>
      <c r="E129" s="237" t="s">
        <v>5</v>
      </c>
      <c r="F129" s="238" t="s">
        <v>226</v>
      </c>
      <c r="H129" s="239">
        <v>11.913</v>
      </c>
      <c r="I129" s="240"/>
      <c r="L129" s="236"/>
      <c r="M129" s="241"/>
      <c r="N129" s="242"/>
      <c r="O129" s="242"/>
      <c r="P129" s="242"/>
      <c r="Q129" s="242"/>
      <c r="R129" s="242"/>
      <c r="S129" s="242"/>
      <c r="T129" s="243"/>
      <c r="AT129" s="237" t="s">
        <v>163</v>
      </c>
      <c r="AU129" s="237" t="s">
        <v>82</v>
      </c>
      <c r="AV129" s="13" t="s">
        <v>140</v>
      </c>
      <c r="AW129" s="13" t="s">
        <v>35</v>
      </c>
      <c r="AX129" s="13" t="s">
        <v>80</v>
      </c>
      <c r="AY129" s="237" t="s">
        <v>133</v>
      </c>
    </row>
    <row r="130" spans="2:65" s="1" customFormat="1" ht="16.5" customHeight="1">
      <c r="B130" s="200"/>
      <c r="C130" s="244" t="s">
        <v>516</v>
      </c>
      <c r="D130" s="244" t="s">
        <v>254</v>
      </c>
      <c r="E130" s="245" t="s">
        <v>280</v>
      </c>
      <c r="F130" s="246" t="s">
        <v>281</v>
      </c>
      <c r="G130" s="247" t="s">
        <v>229</v>
      </c>
      <c r="H130" s="248">
        <v>11.913</v>
      </c>
      <c r="I130" s="249"/>
      <c r="J130" s="250">
        <f>ROUND(I130*H130,2)</f>
        <v>0</v>
      </c>
      <c r="K130" s="246" t="s">
        <v>5</v>
      </c>
      <c r="L130" s="251"/>
      <c r="M130" s="252" t="s">
        <v>5</v>
      </c>
      <c r="N130" s="253" t="s">
        <v>43</v>
      </c>
      <c r="O130" s="47"/>
      <c r="P130" s="210">
        <f>O130*H130</f>
        <v>0</v>
      </c>
      <c r="Q130" s="210">
        <v>0.0028</v>
      </c>
      <c r="R130" s="210">
        <f>Q130*H130</f>
        <v>0.0333564</v>
      </c>
      <c r="S130" s="210">
        <v>0</v>
      </c>
      <c r="T130" s="211">
        <f>S130*H130</f>
        <v>0</v>
      </c>
      <c r="AR130" s="24" t="s">
        <v>184</v>
      </c>
      <c r="AT130" s="24" t="s">
        <v>254</v>
      </c>
      <c r="AU130" s="24" t="s">
        <v>82</v>
      </c>
      <c r="AY130" s="24" t="s">
        <v>133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80</v>
      </c>
      <c r="BK130" s="212">
        <f>ROUND(I130*H130,2)</f>
        <v>0</v>
      </c>
      <c r="BL130" s="24" t="s">
        <v>140</v>
      </c>
      <c r="BM130" s="24" t="s">
        <v>807</v>
      </c>
    </row>
    <row r="131" spans="2:47" s="1" customFormat="1" ht="13.5">
      <c r="B131" s="46"/>
      <c r="D131" s="213" t="s">
        <v>155</v>
      </c>
      <c r="F131" s="214" t="s">
        <v>283</v>
      </c>
      <c r="I131" s="215"/>
      <c r="L131" s="46"/>
      <c r="M131" s="216"/>
      <c r="N131" s="47"/>
      <c r="O131" s="47"/>
      <c r="P131" s="47"/>
      <c r="Q131" s="47"/>
      <c r="R131" s="47"/>
      <c r="S131" s="47"/>
      <c r="T131" s="85"/>
      <c r="AT131" s="24" t="s">
        <v>155</v>
      </c>
      <c r="AU131" s="24" t="s">
        <v>82</v>
      </c>
    </row>
    <row r="132" spans="2:51" s="12" customFormat="1" ht="13.5">
      <c r="B132" s="229"/>
      <c r="D132" s="213" t="s">
        <v>163</v>
      </c>
      <c r="E132" s="230" t="s">
        <v>5</v>
      </c>
      <c r="F132" s="231" t="s">
        <v>790</v>
      </c>
      <c r="H132" s="230" t="s">
        <v>5</v>
      </c>
      <c r="I132" s="232"/>
      <c r="L132" s="229"/>
      <c r="M132" s="233"/>
      <c r="N132" s="234"/>
      <c r="O132" s="234"/>
      <c r="P132" s="234"/>
      <c r="Q132" s="234"/>
      <c r="R132" s="234"/>
      <c r="S132" s="234"/>
      <c r="T132" s="235"/>
      <c r="AT132" s="230" t="s">
        <v>163</v>
      </c>
      <c r="AU132" s="230" t="s">
        <v>82</v>
      </c>
      <c r="AV132" s="12" t="s">
        <v>80</v>
      </c>
      <c r="AW132" s="12" t="s">
        <v>35</v>
      </c>
      <c r="AX132" s="12" t="s">
        <v>72</v>
      </c>
      <c r="AY132" s="230" t="s">
        <v>133</v>
      </c>
    </row>
    <row r="133" spans="2:51" s="11" customFormat="1" ht="13.5">
      <c r="B133" s="217"/>
      <c r="D133" s="213" t="s">
        <v>163</v>
      </c>
      <c r="E133" s="218" t="s">
        <v>5</v>
      </c>
      <c r="F133" s="219" t="s">
        <v>804</v>
      </c>
      <c r="H133" s="220">
        <v>3.27</v>
      </c>
      <c r="I133" s="221"/>
      <c r="L133" s="217"/>
      <c r="M133" s="222"/>
      <c r="N133" s="223"/>
      <c r="O133" s="223"/>
      <c r="P133" s="223"/>
      <c r="Q133" s="223"/>
      <c r="R133" s="223"/>
      <c r="S133" s="223"/>
      <c r="T133" s="224"/>
      <c r="AT133" s="218" t="s">
        <v>163</v>
      </c>
      <c r="AU133" s="218" t="s">
        <v>82</v>
      </c>
      <c r="AV133" s="11" t="s">
        <v>82</v>
      </c>
      <c r="AW133" s="11" t="s">
        <v>35</v>
      </c>
      <c r="AX133" s="11" t="s">
        <v>72</v>
      </c>
      <c r="AY133" s="218" t="s">
        <v>133</v>
      </c>
    </row>
    <row r="134" spans="2:51" s="12" customFormat="1" ht="13.5">
      <c r="B134" s="229"/>
      <c r="D134" s="213" t="s">
        <v>163</v>
      </c>
      <c r="E134" s="230" t="s">
        <v>5</v>
      </c>
      <c r="F134" s="231" t="s">
        <v>805</v>
      </c>
      <c r="H134" s="230" t="s">
        <v>5</v>
      </c>
      <c r="I134" s="232"/>
      <c r="L134" s="229"/>
      <c r="M134" s="233"/>
      <c r="N134" s="234"/>
      <c r="O134" s="234"/>
      <c r="P134" s="234"/>
      <c r="Q134" s="234"/>
      <c r="R134" s="234"/>
      <c r="S134" s="234"/>
      <c r="T134" s="235"/>
      <c r="AT134" s="230" t="s">
        <v>163</v>
      </c>
      <c r="AU134" s="230" t="s">
        <v>82</v>
      </c>
      <c r="AV134" s="12" t="s">
        <v>80</v>
      </c>
      <c r="AW134" s="12" t="s">
        <v>35</v>
      </c>
      <c r="AX134" s="12" t="s">
        <v>72</v>
      </c>
      <c r="AY134" s="230" t="s">
        <v>133</v>
      </c>
    </row>
    <row r="135" spans="2:51" s="11" customFormat="1" ht="13.5">
      <c r="B135" s="217"/>
      <c r="D135" s="213" t="s">
        <v>163</v>
      </c>
      <c r="E135" s="218" t="s">
        <v>5</v>
      </c>
      <c r="F135" s="219" t="s">
        <v>806</v>
      </c>
      <c r="H135" s="220">
        <v>8.643</v>
      </c>
      <c r="I135" s="221"/>
      <c r="L135" s="217"/>
      <c r="M135" s="222"/>
      <c r="N135" s="223"/>
      <c r="O135" s="223"/>
      <c r="P135" s="223"/>
      <c r="Q135" s="223"/>
      <c r="R135" s="223"/>
      <c r="S135" s="223"/>
      <c r="T135" s="224"/>
      <c r="AT135" s="218" t="s">
        <v>163</v>
      </c>
      <c r="AU135" s="218" t="s">
        <v>82</v>
      </c>
      <c r="AV135" s="11" t="s">
        <v>82</v>
      </c>
      <c r="AW135" s="11" t="s">
        <v>35</v>
      </c>
      <c r="AX135" s="11" t="s">
        <v>72</v>
      </c>
      <c r="AY135" s="218" t="s">
        <v>133</v>
      </c>
    </row>
    <row r="136" spans="2:51" s="13" customFormat="1" ht="13.5">
      <c r="B136" s="236"/>
      <c r="D136" s="213" t="s">
        <v>163</v>
      </c>
      <c r="E136" s="237" t="s">
        <v>5</v>
      </c>
      <c r="F136" s="238" t="s">
        <v>226</v>
      </c>
      <c r="H136" s="239">
        <v>11.913</v>
      </c>
      <c r="I136" s="240"/>
      <c r="L136" s="236"/>
      <c r="M136" s="241"/>
      <c r="N136" s="242"/>
      <c r="O136" s="242"/>
      <c r="P136" s="242"/>
      <c r="Q136" s="242"/>
      <c r="R136" s="242"/>
      <c r="S136" s="242"/>
      <c r="T136" s="243"/>
      <c r="AT136" s="237" t="s">
        <v>163</v>
      </c>
      <c r="AU136" s="237" t="s">
        <v>82</v>
      </c>
      <c r="AV136" s="13" t="s">
        <v>140</v>
      </c>
      <c r="AW136" s="13" t="s">
        <v>35</v>
      </c>
      <c r="AX136" s="13" t="s">
        <v>80</v>
      </c>
      <c r="AY136" s="237" t="s">
        <v>133</v>
      </c>
    </row>
    <row r="137" spans="2:65" s="1" customFormat="1" ht="25.5" customHeight="1">
      <c r="B137" s="200"/>
      <c r="C137" s="201" t="s">
        <v>771</v>
      </c>
      <c r="D137" s="201" t="s">
        <v>136</v>
      </c>
      <c r="E137" s="202" t="s">
        <v>633</v>
      </c>
      <c r="F137" s="203" t="s">
        <v>634</v>
      </c>
      <c r="G137" s="204" t="s">
        <v>229</v>
      </c>
      <c r="H137" s="205">
        <v>99.127</v>
      </c>
      <c r="I137" s="206"/>
      <c r="J137" s="207">
        <f>ROUND(I137*H137,2)</f>
        <v>0</v>
      </c>
      <c r="K137" s="203" t="s">
        <v>222</v>
      </c>
      <c r="L137" s="46"/>
      <c r="M137" s="208" t="s">
        <v>5</v>
      </c>
      <c r="N137" s="209" t="s">
        <v>43</v>
      </c>
      <c r="O137" s="47"/>
      <c r="P137" s="210">
        <f>O137*H137</f>
        <v>0</v>
      </c>
      <c r="Q137" s="210">
        <v>0.0085</v>
      </c>
      <c r="R137" s="210">
        <f>Q137*H137</f>
        <v>0.8425795</v>
      </c>
      <c r="S137" s="210">
        <v>0</v>
      </c>
      <c r="T137" s="211">
        <f>S137*H137</f>
        <v>0</v>
      </c>
      <c r="AR137" s="24" t="s">
        <v>140</v>
      </c>
      <c r="AT137" s="24" t="s">
        <v>136</v>
      </c>
      <c r="AU137" s="24" t="s">
        <v>82</v>
      </c>
      <c r="AY137" s="24" t="s">
        <v>133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4" t="s">
        <v>80</v>
      </c>
      <c r="BK137" s="212">
        <f>ROUND(I137*H137,2)</f>
        <v>0</v>
      </c>
      <c r="BL137" s="24" t="s">
        <v>140</v>
      </c>
      <c r="BM137" s="24" t="s">
        <v>808</v>
      </c>
    </row>
    <row r="138" spans="2:51" s="11" customFormat="1" ht="13.5">
      <c r="B138" s="217"/>
      <c r="D138" s="213" t="s">
        <v>163</v>
      </c>
      <c r="E138" s="218" t="s">
        <v>5</v>
      </c>
      <c r="F138" s="219" t="s">
        <v>799</v>
      </c>
      <c r="H138" s="220">
        <v>99.127</v>
      </c>
      <c r="I138" s="221"/>
      <c r="L138" s="217"/>
      <c r="M138" s="222"/>
      <c r="N138" s="223"/>
      <c r="O138" s="223"/>
      <c r="P138" s="223"/>
      <c r="Q138" s="223"/>
      <c r="R138" s="223"/>
      <c r="S138" s="223"/>
      <c r="T138" s="224"/>
      <c r="AT138" s="218" t="s">
        <v>163</v>
      </c>
      <c r="AU138" s="218" t="s">
        <v>82</v>
      </c>
      <c r="AV138" s="11" t="s">
        <v>82</v>
      </c>
      <c r="AW138" s="11" t="s">
        <v>35</v>
      </c>
      <c r="AX138" s="11" t="s">
        <v>72</v>
      </c>
      <c r="AY138" s="218" t="s">
        <v>133</v>
      </c>
    </row>
    <row r="139" spans="2:51" s="13" customFormat="1" ht="13.5">
      <c r="B139" s="236"/>
      <c r="D139" s="213" t="s">
        <v>163</v>
      </c>
      <c r="E139" s="237" t="s">
        <v>5</v>
      </c>
      <c r="F139" s="238" t="s">
        <v>226</v>
      </c>
      <c r="H139" s="239">
        <v>99.127</v>
      </c>
      <c r="I139" s="240"/>
      <c r="L139" s="236"/>
      <c r="M139" s="241"/>
      <c r="N139" s="242"/>
      <c r="O139" s="242"/>
      <c r="P139" s="242"/>
      <c r="Q139" s="242"/>
      <c r="R139" s="242"/>
      <c r="S139" s="242"/>
      <c r="T139" s="243"/>
      <c r="AT139" s="237" t="s">
        <v>163</v>
      </c>
      <c r="AU139" s="237" t="s">
        <v>82</v>
      </c>
      <c r="AV139" s="13" t="s">
        <v>140</v>
      </c>
      <c r="AW139" s="13" t="s">
        <v>35</v>
      </c>
      <c r="AX139" s="13" t="s">
        <v>80</v>
      </c>
      <c r="AY139" s="237" t="s">
        <v>133</v>
      </c>
    </row>
    <row r="140" spans="2:65" s="1" customFormat="1" ht="16.5" customHeight="1">
      <c r="B140" s="200"/>
      <c r="C140" s="244" t="s">
        <v>745</v>
      </c>
      <c r="D140" s="244" t="s">
        <v>254</v>
      </c>
      <c r="E140" s="245" t="s">
        <v>809</v>
      </c>
      <c r="F140" s="246" t="s">
        <v>810</v>
      </c>
      <c r="G140" s="247" t="s">
        <v>229</v>
      </c>
      <c r="H140" s="248">
        <v>101.11</v>
      </c>
      <c r="I140" s="249"/>
      <c r="J140" s="250">
        <f>ROUND(I140*H140,2)</f>
        <v>0</v>
      </c>
      <c r="K140" s="246" t="s">
        <v>222</v>
      </c>
      <c r="L140" s="251"/>
      <c r="M140" s="252" t="s">
        <v>5</v>
      </c>
      <c r="N140" s="253" t="s">
        <v>43</v>
      </c>
      <c r="O140" s="47"/>
      <c r="P140" s="210">
        <f>O140*H140</f>
        <v>0</v>
      </c>
      <c r="Q140" s="210">
        <v>0.00272</v>
      </c>
      <c r="R140" s="210">
        <f>Q140*H140</f>
        <v>0.2750192</v>
      </c>
      <c r="S140" s="210">
        <v>0</v>
      </c>
      <c r="T140" s="211">
        <f>S140*H140</f>
        <v>0</v>
      </c>
      <c r="AR140" s="24" t="s">
        <v>184</v>
      </c>
      <c r="AT140" s="24" t="s">
        <v>254</v>
      </c>
      <c r="AU140" s="24" t="s">
        <v>82</v>
      </c>
      <c r="AY140" s="24" t="s">
        <v>133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80</v>
      </c>
      <c r="BK140" s="212">
        <f>ROUND(I140*H140,2)</f>
        <v>0</v>
      </c>
      <c r="BL140" s="24" t="s">
        <v>140</v>
      </c>
      <c r="BM140" s="24" t="s">
        <v>811</v>
      </c>
    </row>
    <row r="141" spans="2:47" s="1" customFormat="1" ht="13.5">
      <c r="B141" s="46"/>
      <c r="D141" s="213" t="s">
        <v>155</v>
      </c>
      <c r="F141" s="214" t="s">
        <v>273</v>
      </c>
      <c r="I141" s="215"/>
      <c r="L141" s="46"/>
      <c r="M141" s="216"/>
      <c r="N141" s="47"/>
      <c r="O141" s="47"/>
      <c r="P141" s="47"/>
      <c r="Q141" s="47"/>
      <c r="R141" s="47"/>
      <c r="S141" s="47"/>
      <c r="T141" s="85"/>
      <c r="AT141" s="24" t="s">
        <v>155</v>
      </c>
      <c r="AU141" s="24" t="s">
        <v>82</v>
      </c>
    </row>
    <row r="142" spans="2:51" s="11" customFormat="1" ht="13.5">
      <c r="B142" s="217"/>
      <c r="D142" s="213" t="s">
        <v>163</v>
      </c>
      <c r="E142" s="218" t="s">
        <v>5</v>
      </c>
      <c r="F142" s="219" t="s">
        <v>812</v>
      </c>
      <c r="H142" s="220">
        <v>101.11</v>
      </c>
      <c r="I142" s="221"/>
      <c r="L142" s="217"/>
      <c r="M142" s="222"/>
      <c r="N142" s="223"/>
      <c r="O142" s="223"/>
      <c r="P142" s="223"/>
      <c r="Q142" s="223"/>
      <c r="R142" s="223"/>
      <c r="S142" s="223"/>
      <c r="T142" s="224"/>
      <c r="AT142" s="218" t="s">
        <v>163</v>
      </c>
      <c r="AU142" s="218" t="s">
        <v>82</v>
      </c>
      <c r="AV142" s="11" t="s">
        <v>82</v>
      </c>
      <c r="AW142" s="11" t="s">
        <v>35</v>
      </c>
      <c r="AX142" s="11" t="s">
        <v>80</v>
      </c>
      <c r="AY142" s="218" t="s">
        <v>133</v>
      </c>
    </row>
    <row r="143" spans="2:65" s="1" customFormat="1" ht="16.5" customHeight="1">
      <c r="B143" s="200"/>
      <c r="C143" s="201" t="s">
        <v>813</v>
      </c>
      <c r="D143" s="201" t="s">
        <v>136</v>
      </c>
      <c r="E143" s="202" t="s">
        <v>298</v>
      </c>
      <c r="F143" s="203" t="s">
        <v>299</v>
      </c>
      <c r="G143" s="204" t="s">
        <v>300</v>
      </c>
      <c r="H143" s="205">
        <v>220.282</v>
      </c>
      <c r="I143" s="206"/>
      <c r="J143" s="207">
        <f>ROUND(I143*H143,2)</f>
        <v>0</v>
      </c>
      <c r="K143" s="203" t="s">
        <v>222</v>
      </c>
      <c r="L143" s="46"/>
      <c r="M143" s="208" t="s">
        <v>5</v>
      </c>
      <c r="N143" s="209" t="s">
        <v>43</v>
      </c>
      <c r="O143" s="47"/>
      <c r="P143" s="210">
        <f>O143*H143</f>
        <v>0</v>
      </c>
      <c r="Q143" s="210">
        <v>0.00025</v>
      </c>
      <c r="R143" s="210">
        <f>Q143*H143</f>
        <v>0.0550705</v>
      </c>
      <c r="S143" s="210">
        <v>0</v>
      </c>
      <c r="T143" s="211">
        <f>S143*H143</f>
        <v>0</v>
      </c>
      <c r="AR143" s="24" t="s">
        <v>140</v>
      </c>
      <c r="AT143" s="24" t="s">
        <v>136</v>
      </c>
      <c r="AU143" s="24" t="s">
        <v>82</v>
      </c>
      <c r="AY143" s="24" t="s">
        <v>133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80</v>
      </c>
      <c r="BK143" s="212">
        <f>ROUND(I143*H143,2)</f>
        <v>0</v>
      </c>
      <c r="BL143" s="24" t="s">
        <v>140</v>
      </c>
      <c r="BM143" s="24" t="s">
        <v>814</v>
      </c>
    </row>
    <row r="144" spans="2:65" s="1" customFormat="1" ht="16.5" customHeight="1">
      <c r="B144" s="200"/>
      <c r="C144" s="244" t="s">
        <v>815</v>
      </c>
      <c r="D144" s="244" t="s">
        <v>254</v>
      </c>
      <c r="E144" s="245" t="s">
        <v>304</v>
      </c>
      <c r="F144" s="246" t="s">
        <v>305</v>
      </c>
      <c r="G144" s="247" t="s">
        <v>300</v>
      </c>
      <c r="H144" s="248">
        <v>231.296</v>
      </c>
      <c r="I144" s="249"/>
      <c r="J144" s="250">
        <f>ROUND(I144*H144,2)</f>
        <v>0</v>
      </c>
      <c r="K144" s="246" t="s">
        <v>5</v>
      </c>
      <c r="L144" s="251"/>
      <c r="M144" s="252" t="s">
        <v>5</v>
      </c>
      <c r="N144" s="253" t="s">
        <v>43</v>
      </c>
      <c r="O144" s="47"/>
      <c r="P144" s="210">
        <f>O144*H144</f>
        <v>0</v>
      </c>
      <c r="Q144" s="210">
        <v>3E-05</v>
      </c>
      <c r="R144" s="210">
        <f>Q144*H144</f>
        <v>0.00693888</v>
      </c>
      <c r="S144" s="210">
        <v>0</v>
      </c>
      <c r="T144" s="211">
        <f>S144*H144</f>
        <v>0</v>
      </c>
      <c r="AR144" s="24" t="s">
        <v>184</v>
      </c>
      <c r="AT144" s="24" t="s">
        <v>254</v>
      </c>
      <c r="AU144" s="24" t="s">
        <v>82</v>
      </c>
      <c r="AY144" s="24" t="s">
        <v>133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4" t="s">
        <v>80</v>
      </c>
      <c r="BK144" s="212">
        <f>ROUND(I144*H144,2)</f>
        <v>0</v>
      </c>
      <c r="BL144" s="24" t="s">
        <v>140</v>
      </c>
      <c r="BM144" s="24" t="s">
        <v>816</v>
      </c>
    </row>
    <row r="145" spans="2:51" s="11" customFormat="1" ht="13.5">
      <c r="B145" s="217"/>
      <c r="D145" s="213" t="s">
        <v>163</v>
      </c>
      <c r="E145" s="218" t="s">
        <v>5</v>
      </c>
      <c r="F145" s="219" t="s">
        <v>817</v>
      </c>
      <c r="H145" s="220">
        <v>220.282</v>
      </c>
      <c r="I145" s="221"/>
      <c r="L145" s="217"/>
      <c r="M145" s="222"/>
      <c r="N145" s="223"/>
      <c r="O145" s="223"/>
      <c r="P145" s="223"/>
      <c r="Q145" s="223"/>
      <c r="R145" s="223"/>
      <c r="S145" s="223"/>
      <c r="T145" s="224"/>
      <c r="AT145" s="218" t="s">
        <v>163</v>
      </c>
      <c r="AU145" s="218" t="s">
        <v>82</v>
      </c>
      <c r="AV145" s="11" t="s">
        <v>82</v>
      </c>
      <c r="AW145" s="11" t="s">
        <v>35</v>
      </c>
      <c r="AX145" s="11" t="s">
        <v>72</v>
      </c>
      <c r="AY145" s="218" t="s">
        <v>133</v>
      </c>
    </row>
    <row r="146" spans="2:51" s="13" customFormat="1" ht="13.5">
      <c r="B146" s="236"/>
      <c r="D146" s="213" t="s">
        <v>163</v>
      </c>
      <c r="E146" s="237" t="s">
        <v>5</v>
      </c>
      <c r="F146" s="238" t="s">
        <v>226</v>
      </c>
      <c r="H146" s="239">
        <v>220.282</v>
      </c>
      <c r="I146" s="240"/>
      <c r="L146" s="236"/>
      <c r="M146" s="241"/>
      <c r="N146" s="242"/>
      <c r="O146" s="242"/>
      <c r="P146" s="242"/>
      <c r="Q146" s="242"/>
      <c r="R146" s="242"/>
      <c r="S146" s="242"/>
      <c r="T146" s="243"/>
      <c r="AT146" s="237" t="s">
        <v>163</v>
      </c>
      <c r="AU146" s="237" t="s">
        <v>82</v>
      </c>
      <c r="AV146" s="13" t="s">
        <v>140</v>
      </c>
      <c r="AW146" s="13" t="s">
        <v>35</v>
      </c>
      <c r="AX146" s="13" t="s">
        <v>72</v>
      </c>
      <c r="AY146" s="237" t="s">
        <v>133</v>
      </c>
    </row>
    <row r="147" spans="2:51" s="11" customFormat="1" ht="13.5">
      <c r="B147" s="217"/>
      <c r="D147" s="213" t="s">
        <v>163</v>
      </c>
      <c r="E147" s="218" t="s">
        <v>5</v>
      </c>
      <c r="F147" s="219" t="s">
        <v>818</v>
      </c>
      <c r="H147" s="220">
        <v>231.296</v>
      </c>
      <c r="I147" s="221"/>
      <c r="L147" s="217"/>
      <c r="M147" s="222"/>
      <c r="N147" s="223"/>
      <c r="O147" s="223"/>
      <c r="P147" s="223"/>
      <c r="Q147" s="223"/>
      <c r="R147" s="223"/>
      <c r="S147" s="223"/>
      <c r="T147" s="224"/>
      <c r="AT147" s="218" t="s">
        <v>163</v>
      </c>
      <c r="AU147" s="218" t="s">
        <v>82</v>
      </c>
      <c r="AV147" s="11" t="s">
        <v>82</v>
      </c>
      <c r="AW147" s="11" t="s">
        <v>35</v>
      </c>
      <c r="AX147" s="11" t="s">
        <v>80</v>
      </c>
      <c r="AY147" s="218" t="s">
        <v>133</v>
      </c>
    </row>
    <row r="148" spans="2:65" s="1" customFormat="1" ht="25.5" customHeight="1">
      <c r="B148" s="200"/>
      <c r="C148" s="201" t="s">
        <v>670</v>
      </c>
      <c r="D148" s="201" t="s">
        <v>136</v>
      </c>
      <c r="E148" s="202" t="s">
        <v>320</v>
      </c>
      <c r="F148" s="203" t="s">
        <v>321</v>
      </c>
      <c r="G148" s="204" t="s">
        <v>229</v>
      </c>
      <c r="H148" s="205">
        <v>99.127</v>
      </c>
      <c r="I148" s="206"/>
      <c r="J148" s="207">
        <f>ROUND(I148*H148,2)</f>
        <v>0</v>
      </c>
      <c r="K148" s="203" t="s">
        <v>239</v>
      </c>
      <c r="L148" s="46"/>
      <c r="M148" s="208" t="s">
        <v>5</v>
      </c>
      <c r="N148" s="209" t="s">
        <v>43</v>
      </c>
      <c r="O148" s="47"/>
      <c r="P148" s="210">
        <f>O148*H148</f>
        <v>0</v>
      </c>
      <c r="Q148" s="210">
        <v>0.00268</v>
      </c>
      <c r="R148" s="210">
        <f>Q148*H148</f>
        <v>0.26566036</v>
      </c>
      <c r="S148" s="210">
        <v>0</v>
      </c>
      <c r="T148" s="211">
        <f>S148*H148</f>
        <v>0</v>
      </c>
      <c r="AR148" s="24" t="s">
        <v>140</v>
      </c>
      <c r="AT148" s="24" t="s">
        <v>136</v>
      </c>
      <c r="AU148" s="24" t="s">
        <v>82</v>
      </c>
      <c r="AY148" s="24" t="s">
        <v>133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80</v>
      </c>
      <c r="BK148" s="212">
        <f>ROUND(I148*H148,2)</f>
        <v>0</v>
      </c>
      <c r="BL148" s="24" t="s">
        <v>140</v>
      </c>
      <c r="BM148" s="24" t="s">
        <v>819</v>
      </c>
    </row>
    <row r="149" spans="2:47" s="1" customFormat="1" ht="13.5">
      <c r="B149" s="46"/>
      <c r="D149" s="213" t="s">
        <v>155</v>
      </c>
      <c r="F149" s="214" t="s">
        <v>323</v>
      </c>
      <c r="I149" s="215"/>
      <c r="L149" s="46"/>
      <c r="M149" s="216"/>
      <c r="N149" s="47"/>
      <c r="O149" s="47"/>
      <c r="P149" s="47"/>
      <c r="Q149" s="47"/>
      <c r="R149" s="47"/>
      <c r="S149" s="47"/>
      <c r="T149" s="85"/>
      <c r="AT149" s="24" t="s">
        <v>155</v>
      </c>
      <c r="AU149" s="24" t="s">
        <v>82</v>
      </c>
    </row>
    <row r="150" spans="2:51" s="11" customFormat="1" ht="13.5">
      <c r="B150" s="217"/>
      <c r="D150" s="213" t="s">
        <v>163</v>
      </c>
      <c r="E150" s="218" t="s">
        <v>5</v>
      </c>
      <c r="F150" s="219" t="s">
        <v>799</v>
      </c>
      <c r="H150" s="220">
        <v>99.127</v>
      </c>
      <c r="I150" s="221"/>
      <c r="L150" s="217"/>
      <c r="M150" s="222"/>
      <c r="N150" s="223"/>
      <c r="O150" s="223"/>
      <c r="P150" s="223"/>
      <c r="Q150" s="223"/>
      <c r="R150" s="223"/>
      <c r="S150" s="223"/>
      <c r="T150" s="224"/>
      <c r="AT150" s="218" t="s">
        <v>163</v>
      </c>
      <c r="AU150" s="218" t="s">
        <v>82</v>
      </c>
      <c r="AV150" s="11" t="s">
        <v>82</v>
      </c>
      <c r="AW150" s="11" t="s">
        <v>35</v>
      </c>
      <c r="AX150" s="11" t="s">
        <v>72</v>
      </c>
      <c r="AY150" s="218" t="s">
        <v>133</v>
      </c>
    </row>
    <row r="151" spans="2:51" s="13" customFormat="1" ht="13.5">
      <c r="B151" s="236"/>
      <c r="D151" s="213" t="s">
        <v>163</v>
      </c>
      <c r="E151" s="237" t="s">
        <v>5</v>
      </c>
      <c r="F151" s="238" t="s">
        <v>226</v>
      </c>
      <c r="H151" s="239">
        <v>99.127</v>
      </c>
      <c r="I151" s="240"/>
      <c r="L151" s="236"/>
      <c r="M151" s="241"/>
      <c r="N151" s="242"/>
      <c r="O151" s="242"/>
      <c r="P151" s="242"/>
      <c r="Q151" s="242"/>
      <c r="R151" s="242"/>
      <c r="S151" s="242"/>
      <c r="T151" s="243"/>
      <c r="AT151" s="237" t="s">
        <v>163</v>
      </c>
      <c r="AU151" s="237" t="s">
        <v>82</v>
      </c>
      <c r="AV151" s="13" t="s">
        <v>140</v>
      </c>
      <c r="AW151" s="13" t="s">
        <v>35</v>
      </c>
      <c r="AX151" s="13" t="s">
        <v>80</v>
      </c>
      <c r="AY151" s="237" t="s">
        <v>133</v>
      </c>
    </row>
    <row r="152" spans="2:63" s="10" customFormat="1" ht="29.85" customHeight="1">
      <c r="B152" s="187"/>
      <c r="D152" s="188" t="s">
        <v>71</v>
      </c>
      <c r="E152" s="198" t="s">
        <v>345</v>
      </c>
      <c r="F152" s="198" t="s">
        <v>346</v>
      </c>
      <c r="I152" s="190"/>
      <c r="J152" s="199">
        <f>BK152</f>
        <v>0</v>
      </c>
      <c r="L152" s="187"/>
      <c r="M152" s="192"/>
      <c r="N152" s="193"/>
      <c r="O152" s="193"/>
      <c r="P152" s="194">
        <f>SUM(P153:P168)</f>
        <v>0</v>
      </c>
      <c r="Q152" s="193"/>
      <c r="R152" s="194">
        <f>SUM(R153:R168)</f>
        <v>0</v>
      </c>
      <c r="S152" s="193"/>
      <c r="T152" s="195">
        <f>SUM(T153:T168)</f>
        <v>0</v>
      </c>
      <c r="AR152" s="188" t="s">
        <v>80</v>
      </c>
      <c r="AT152" s="196" t="s">
        <v>71</v>
      </c>
      <c r="AU152" s="196" t="s">
        <v>80</v>
      </c>
      <c r="AY152" s="188" t="s">
        <v>133</v>
      </c>
      <c r="BK152" s="197">
        <f>SUM(BK153:BK168)</f>
        <v>0</v>
      </c>
    </row>
    <row r="153" spans="2:65" s="1" customFormat="1" ht="25.5" customHeight="1">
      <c r="B153" s="200"/>
      <c r="C153" s="201" t="s">
        <v>632</v>
      </c>
      <c r="D153" s="201" t="s">
        <v>136</v>
      </c>
      <c r="E153" s="202" t="s">
        <v>347</v>
      </c>
      <c r="F153" s="203" t="s">
        <v>348</v>
      </c>
      <c r="G153" s="204" t="s">
        <v>335</v>
      </c>
      <c r="H153" s="205">
        <v>194.176</v>
      </c>
      <c r="I153" s="206"/>
      <c r="J153" s="207">
        <f>ROUND(I153*H153,2)</f>
        <v>0</v>
      </c>
      <c r="K153" s="203" t="s">
        <v>239</v>
      </c>
      <c r="L153" s="46"/>
      <c r="M153" s="208" t="s">
        <v>5</v>
      </c>
      <c r="N153" s="209" t="s">
        <v>43</v>
      </c>
      <c r="O153" s="47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24" t="s">
        <v>140</v>
      </c>
      <c r="AT153" s="24" t="s">
        <v>136</v>
      </c>
      <c r="AU153" s="24" t="s">
        <v>82</v>
      </c>
      <c r="AY153" s="24" t="s">
        <v>133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80</v>
      </c>
      <c r="BK153" s="212">
        <f>ROUND(I153*H153,2)</f>
        <v>0</v>
      </c>
      <c r="BL153" s="24" t="s">
        <v>140</v>
      </c>
      <c r="BM153" s="24" t="s">
        <v>820</v>
      </c>
    </row>
    <row r="154" spans="2:51" s="12" customFormat="1" ht="13.5">
      <c r="B154" s="229"/>
      <c r="D154" s="213" t="s">
        <v>163</v>
      </c>
      <c r="E154" s="230" t="s">
        <v>5</v>
      </c>
      <c r="F154" s="231" t="s">
        <v>350</v>
      </c>
      <c r="H154" s="230" t="s">
        <v>5</v>
      </c>
      <c r="I154" s="232"/>
      <c r="L154" s="229"/>
      <c r="M154" s="233"/>
      <c r="N154" s="234"/>
      <c r="O154" s="234"/>
      <c r="P154" s="234"/>
      <c r="Q154" s="234"/>
      <c r="R154" s="234"/>
      <c r="S154" s="234"/>
      <c r="T154" s="235"/>
      <c r="AT154" s="230" t="s">
        <v>163</v>
      </c>
      <c r="AU154" s="230" t="s">
        <v>82</v>
      </c>
      <c r="AV154" s="12" t="s">
        <v>80</v>
      </c>
      <c r="AW154" s="12" t="s">
        <v>35</v>
      </c>
      <c r="AX154" s="12" t="s">
        <v>72</v>
      </c>
      <c r="AY154" s="230" t="s">
        <v>133</v>
      </c>
    </row>
    <row r="155" spans="2:51" s="11" customFormat="1" ht="13.5">
      <c r="B155" s="217"/>
      <c r="D155" s="213" t="s">
        <v>163</v>
      </c>
      <c r="E155" s="218" t="s">
        <v>5</v>
      </c>
      <c r="F155" s="219" t="s">
        <v>821</v>
      </c>
      <c r="H155" s="220">
        <v>36.319</v>
      </c>
      <c r="I155" s="221"/>
      <c r="L155" s="217"/>
      <c r="M155" s="222"/>
      <c r="N155" s="223"/>
      <c r="O155" s="223"/>
      <c r="P155" s="223"/>
      <c r="Q155" s="223"/>
      <c r="R155" s="223"/>
      <c r="S155" s="223"/>
      <c r="T155" s="224"/>
      <c r="AT155" s="218" t="s">
        <v>163</v>
      </c>
      <c r="AU155" s="218" t="s">
        <v>82</v>
      </c>
      <c r="AV155" s="11" t="s">
        <v>82</v>
      </c>
      <c r="AW155" s="11" t="s">
        <v>35</v>
      </c>
      <c r="AX155" s="11" t="s">
        <v>72</v>
      </c>
      <c r="AY155" s="218" t="s">
        <v>133</v>
      </c>
    </row>
    <row r="156" spans="2:51" s="12" customFormat="1" ht="13.5">
      <c r="B156" s="229"/>
      <c r="D156" s="213" t="s">
        <v>163</v>
      </c>
      <c r="E156" s="230" t="s">
        <v>5</v>
      </c>
      <c r="F156" s="231" t="s">
        <v>352</v>
      </c>
      <c r="H156" s="230" t="s">
        <v>5</v>
      </c>
      <c r="I156" s="232"/>
      <c r="L156" s="229"/>
      <c r="M156" s="233"/>
      <c r="N156" s="234"/>
      <c r="O156" s="234"/>
      <c r="P156" s="234"/>
      <c r="Q156" s="234"/>
      <c r="R156" s="234"/>
      <c r="S156" s="234"/>
      <c r="T156" s="235"/>
      <c r="AT156" s="230" t="s">
        <v>163</v>
      </c>
      <c r="AU156" s="230" t="s">
        <v>82</v>
      </c>
      <c r="AV156" s="12" t="s">
        <v>80</v>
      </c>
      <c r="AW156" s="12" t="s">
        <v>35</v>
      </c>
      <c r="AX156" s="12" t="s">
        <v>72</v>
      </c>
      <c r="AY156" s="230" t="s">
        <v>133</v>
      </c>
    </row>
    <row r="157" spans="2:51" s="11" customFormat="1" ht="13.5">
      <c r="B157" s="217"/>
      <c r="D157" s="213" t="s">
        <v>163</v>
      </c>
      <c r="E157" s="218" t="s">
        <v>5</v>
      </c>
      <c r="F157" s="219" t="s">
        <v>822</v>
      </c>
      <c r="H157" s="220">
        <v>157.857</v>
      </c>
      <c r="I157" s="221"/>
      <c r="L157" s="217"/>
      <c r="M157" s="222"/>
      <c r="N157" s="223"/>
      <c r="O157" s="223"/>
      <c r="P157" s="223"/>
      <c r="Q157" s="223"/>
      <c r="R157" s="223"/>
      <c r="S157" s="223"/>
      <c r="T157" s="224"/>
      <c r="AT157" s="218" t="s">
        <v>163</v>
      </c>
      <c r="AU157" s="218" t="s">
        <v>82</v>
      </c>
      <c r="AV157" s="11" t="s">
        <v>82</v>
      </c>
      <c r="AW157" s="11" t="s">
        <v>35</v>
      </c>
      <c r="AX157" s="11" t="s">
        <v>72</v>
      </c>
      <c r="AY157" s="218" t="s">
        <v>133</v>
      </c>
    </row>
    <row r="158" spans="2:51" s="13" customFormat="1" ht="13.5">
      <c r="B158" s="236"/>
      <c r="D158" s="213" t="s">
        <v>163</v>
      </c>
      <c r="E158" s="237" t="s">
        <v>5</v>
      </c>
      <c r="F158" s="238" t="s">
        <v>226</v>
      </c>
      <c r="H158" s="239">
        <v>194.176</v>
      </c>
      <c r="I158" s="240"/>
      <c r="L158" s="236"/>
      <c r="M158" s="241"/>
      <c r="N158" s="242"/>
      <c r="O158" s="242"/>
      <c r="P158" s="242"/>
      <c r="Q158" s="242"/>
      <c r="R158" s="242"/>
      <c r="S158" s="242"/>
      <c r="T158" s="243"/>
      <c r="AT158" s="237" t="s">
        <v>163</v>
      </c>
      <c r="AU158" s="237" t="s">
        <v>82</v>
      </c>
      <c r="AV158" s="13" t="s">
        <v>140</v>
      </c>
      <c r="AW158" s="13" t="s">
        <v>35</v>
      </c>
      <c r="AX158" s="13" t="s">
        <v>80</v>
      </c>
      <c r="AY158" s="237" t="s">
        <v>133</v>
      </c>
    </row>
    <row r="159" spans="2:65" s="1" customFormat="1" ht="25.5" customHeight="1">
      <c r="B159" s="200"/>
      <c r="C159" s="201" t="s">
        <v>637</v>
      </c>
      <c r="D159" s="201" t="s">
        <v>136</v>
      </c>
      <c r="E159" s="202" t="s">
        <v>354</v>
      </c>
      <c r="F159" s="203" t="s">
        <v>355</v>
      </c>
      <c r="G159" s="204" t="s">
        <v>335</v>
      </c>
      <c r="H159" s="205">
        <v>2110.774</v>
      </c>
      <c r="I159" s="206"/>
      <c r="J159" s="207">
        <f>ROUND(I159*H159,2)</f>
        <v>0</v>
      </c>
      <c r="K159" s="203" t="s">
        <v>239</v>
      </c>
      <c r="L159" s="46"/>
      <c r="M159" s="208" t="s">
        <v>5</v>
      </c>
      <c r="N159" s="209" t="s">
        <v>43</v>
      </c>
      <c r="O159" s="47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24" t="s">
        <v>140</v>
      </c>
      <c r="AT159" s="24" t="s">
        <v>136</v>
      </c>
      <c r="AU159" s="24" t="s">
        <v>82</v>
      </c>
      <c r="AY159" s="24" t="s">
        <v>133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80</v>
      </c>
      <c r="BK159" s="212">
        <f>ROUND(I159*H159,2)</f>
        <v>0</v>
      </c>
      <c r="BL159" s="24" t="s">
        <v>140</v>
      </c>
      <c r="BM159" s="24" t="s">
        <v>823</v>
      </c>
    </row>
    <row r="160" spans="2:47" s="1" customFormat="1" ht="13.5">
      <c r="B160" s="46"/>
      <c r="D160" s="213" t="s">
        <v>155</v>
      </c>
      <c r="F160" s="214" t="s">
        <v>357</v>
      </c>
      <c r="I160" s="215"/>
      <c r="L160" s="46"/>
      <c r="M160" s="216"/>
      <c r="N160" s="47"/>
      <c r="O160" s="47"/>
      <c r="P160" s="47"/>
      <c r="Q160" s="47"/>
      <c r="R160" s="47"/>
      <c r="S160" s="47"/>
      <c r="T160" s="85"/>
      <c r="AT160" s="24" t="s">
        <v>155</v>
      </c>
      <c r="AU160" s="24" t="s">
        <v>82</v>
      </c>
    </row>
    <row r="161" spans="2:51" s="12" customFormat="1" ht="13.5">
      <c r="B161" s="229"/>
      <c r="D161" s="213" t="s">
        <v>163</v>
      </c>
      <c r="E161" s="230" t="s">
        <v>5</v>
      </c>
      <c r="F161" s="231" t="s">
        <v>350</v>
      </c>
      <c r="H161" s="230" t="s">
        <v>5</v>
      </c>
      <c r="I161" s="232"/>
      <c r="L161" s="229"/>
      <c r="M161" s="233"/>
      <c r="N161" s="234"/>
      <c r="O161" s="234"/>
      <c r="P161" s="234"/>
      <c r="Q161" s="234"/>
      <c r="R161" s="234"/>
      <c r="S161" s="234"/>
      <c r="T161" s="235"/>
      <c r="AT161" s="230" t="s">
        <v>163</v>
      </c>
      <c r="AU161" s="230" t="s">
        <v>82</v>
      </c>
      <c r="AV161" s="12" t="s">
        <v>80</v>
      </c>
      <c r="AW161" s="12" t="s">
        <v>35</v>
      </c>
      <c r="AX161" s="12" t="s">
        <v>72</v>
      </c>
      <c r="AY161" s="230" t="s">
        <v>133</v>
      </c>
    </row>
    <row r="162" spans="2:51" s="11" customFormat="1" ht="13.5">
      <c r="B162" s="217"/>
      <c r="D162" s="213" t="s">
        <v>163</v>
      </c>
      <c r="E162" s="218" t="s">
        <v>5</v>
      </c>
      <c r="F162" s="219" t="s">
        <v>824</v>
      </c>
      <c r="H162" s="220">
        <v>690.061</v>
      </c>
      <c r="I162" s="221"/>
      <c r="L162" s="217"/>
      <c r="M162" s="222"/>
      <c r="N162" s="223"/>
      <c r="O162" s="223"/>
      <c r="P162" s="223"/>
      <c r="Q162" s="223"/>
      <c r="R162" s="223"/>
      <c r="S162" s="223"/>
      <c r="T162" s="224"/>
      <c r="AT162" s="218" t="s">
        <v>163</v>
      </c>
      <c r="AU162" s="218" t="s">
        <v>82</v>
      </c>
      <c r="AV162" s="11" t="s">
        <v>82</v>
      </c>
      <c r="AW162" s="11" t="s">
        <v>35</v>
      </c>
      <c r="AX162" s="11" t="s">
        <v>72</v>
      </c>
      <c r="AY162" s="218" t="s">
        <v>133</v>
      </c>
    </row>
    <row r="163" spans="2:51" s="12" customFormat="1" ht="13.5">
      <c r="B163" s="229"/>
      <c r="D163" s="213" t="s">
        <v>163</v>
      </c>
      <c r="E163" s="230" t="s">
        <v>5</v>
      </c>
      <c r="F163" s="231" t="s">
        <v>359</v>
      </c>
      <c r="H163" s="230" t="s">
        <v>5</v>
      </c>
      <c r="I163" s="232"/>
      <c r="L163" s="229"/>
      <c r="M163" s="233"/>
      <c r="N163" s="234"/>
      <c r="O163" s="234"/>
      <c r="P163" s="234"/>
      <c r="Q163" s="234"/>
      <c r="R163" s="234"/>
      <c r="S163" s="234"/>
      <c r="T163" s="235"/>
      <c r="AT163" s="230" t="s">
        <v>163</v>
      </c>
      <c r="AU163" s="230" t="s">
        <v>82</v>
      </c>
      <c r="AV163" s="12" t="s">
        <v>80</v>
      </c>
      <c r="AW163" s="12" t="s">
        <v>35</v>
      </c>
      <c r="AX163" s="12" t="s">
        <v>72</v>
      </c>
      <c r="AY163" s="230" t="s">
        <v>133</v>
      </c>
    </row>
    <row r="164" spans="2:51" s="11" customFormat="1" ht="13.5">
      <c r="B164" s="217"/>
      <c r="D164" s="213" t="s">
        <v>163</v>
      </c>
      <c r="E164" s="218" t="s">
        <v>5</v>
      </c>
      <c r="F164" s="219" t="s">
        <v>825</v>
      </c>
      <c r="H164" s="220">
        <v>1420.713</v>
      </c>
      <c r="I164" s="221"/>
      <c r="L164" s="217"/>
      <c r="M164" s="222"/>
      <c r="N164" s="223"/>
      <c r="O164" s="223"/>
      <c r="P164" s="223"/>
      <c r="Q164" s="223"/>
      <c r="R164" s="223"/>
      <c r="S164" s="223"/>
      <c r="T164" s="224"/>
      <c r="AT164" s="218" t="s">
        <v>163</v>
      </c>
      <c r="AU164" s="218" t="s">
        <v>82</v>
      </c>
      <c r="AV164" s="11" t="s">
        <v>82</v>
      </c>
      <c r="AW164" s="11" t="s">
        <v>35</v>
      </c>
      <c r="AX164" s="11" t="s">
        <v>72</v>
      </c>
      <c r="AY164" s="218" t="s">
        <v>133</v>
      </c>
    </row>
    <row r="165" spans="2:51" s="13" customFormat="1" ht="13.5">
      <c r="B165" s="236"/>
      <c r="D165" s="213" t="s">
        <v>163</v>
      </c>
      <c r="E165" s="237" t="s">
        <v>5</v>
      </c>
      <c r="F165" s="238" t="s">
        <v>226</v>
      </c>
      <c r="H165" s="239">
        <v>2110.774</v>
      </c>
      <c r="I165" s="240"/>
      <c r="L165" s="236"/>
      <c r="M165" s="241"/>
      <c r="N165" s="242"/>
      <c r="O165" s="242"/>
      <c r="P165" s="242"/>
      <c r="Q165" s="242"/>
      <c r="R165" s="242"/>
      <c r="S165" s="242"/>
      <c r="T165" s="243"/>
      <c r="AT165" s="237" t="s">
        <v>163</v>
      </c>
      <c r="AU165" s="237" t="s">
        <v>82</v>
      </c>
      <c r="AV165" s="13" t="s">
        <v>140</v>
      </c>
      <c r="AW165" s="13" t="s">
        <v>35</v>
      </c>
      <c r="AX165" s="13" t="s">
        <v>80</v>
      </c>
      <c r="AY165" s="237" t="s">
        <v>133</v>
      </c>
    </row>
    <row r="166" spans="2:65" s="1" customFormat="1" ht="25.5" customHeight="1">
      <c r="B166" s="200"/>
      <c r="C166" s="201" t="s">
        <v>826</v>
      </c>
      <c r="D166" s="201" t="s">
        <v>136</v>
      </c>
      <c r="E166" s="202" t="s">
        <v>361</v>
      </c>
      <c r="F166" s="203" t="s">
        <v>362</v>
      </c>
      <c r="G166" s="204" t="s">
        <v>335</v>
      </c>
      <c r="H166" s="205">
        <v>4.016</v>
      </c>
      <c r="I166" s="206"/>
      <c r="J166" s="207">
        <f>ROUND(I166*H166,2)</f>
        <v>0</v>
      </c>
      <c r="K166" s="203" t="s">
        <v>239</v>
      </c>
      <c r="L166" s="46"/>
      <c r="M166" s="208" t="s">
        <v>5</v>
      </c>
      <c r="N166" s="209" t="s">
        <v>43</v>
      </c>
      <c r="O166" s="47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24" t="s">
        <v>140</v>
      </c>
      <c r="AT166" s="24" t="s">
        <v>136</v>
      </c>
      <c r="AU166" s="24" t="s">
        <v>82</v>
      </c>
      <c r="AY166" s="24" t="s">
        <v>133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80</v>
      </c>
      <c r="BK166" s="212">
        <f>ROUND(I166*H166,2)</f>
        <v>0</v>
      </c>
      <c r="BL166" s="24" t="s">
        <v>140</v>
      </c>
      <c r="BM166" s="24" t="s">
        <v>827</v>
      </c>
    </row>
    <row r="167" spans="2:51" s="11" customFormat="1" ht="13.5">
      <c r="B167" s="217"/>
      <c r="D167" s="213" t="s">
        <v>163</v>
      </c>
      <c r="E167" s="218" t="s">
        <v>5</v>
      </c>
      <c r="F167" s="219" t="s">
        <v>828</v>
      </c>
      <c r="H167" s="220">
        <v>4.016</v>
      </c>
      <c r="I167" s="221"/>
      <c r="L167" s="217"/>
      <c r="M167" s="222"/>
      <c r="N167" s="223"/>
      <c r="O167" s="223"/>
      <c r="P167" s="223"/>
      <c r="Q167" s="223"/>
      <c r="R167" s="223"/>
      <c r="S167" s="223"/>
      <c r="T167" s="224"/>
      <c r="AT167" s="218" t="s">
        <v>163</v>
      </c>
      <c r="AU167" s="218" t="s">
        <v>82</v>
      </c>
      <c r="AV167" s="11" t="s">
        <v>82</v>
      </c>
      <c r="AW167" s="11" t="s">
        <v>35</v>
      </c>
      <c r="AX167" s="11" t="s">
        <v>80</v>
      </c>
      <c r="AY167" s="218" t="s">
        <v>133</v>
      </c>
    </row>
    <row r="168" spans="2:65" s="1" customFormat="1" ht="25.5" customHeight="1">
      <c r="B168" s="200"/>
      <c r="C168" s="201" t="s">
        <v>759</v>
      </c>
      <c r="D168" s="201" t="s">
        <v>136</v>
      </c>
      <c r="E168" s="202" t="s">
        <v>364</v>
      </c>
      <c r="F168" s="203" t="s">
        <v>365</v>
      </c>
      <c r="G168" s="204" t="s">
        <v>335</v>
      </c>
      <c r="H168" s="205">
        <v>0.131</v>
      </c>
      <c r="I168" s="206"/>
      <c r="J168" s="207">
        <f>ROUND(I168*H168,2)</f>
        <v>0</v>
      </c>
      <c r="K168" s="203" t="s">
        <v>239</v>
      </c>
      <c r="L168" s="46"/>
      <c r="M168" s="208" t="s">
        <v>5</v>
      </c>
      <c r="N168" s="209" t="s">
        <v>43</v>
      </c>
      <c r="O168" s="47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24" t="s">
        <v>140</v>
      </c>
      <c r="AT168" s="24" t="s">
        <v>136</v>
      </c>
      <c r="AU168" s="24" t="s">
        <v>82</v>
      </c>
      <c r="AY168" s="24" t="s">
        <v>133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24" t="s">
        <v>80</v>
      </c>
      <c r="BK168" s="212">
        <f>ROUND(I168*H168,2)</f>
        <v>0</v>
      </c>
      <c r="BL168" s="24" t="s">
        <v>140</v>
      </c>
      <c r="BM168" s="24" t="s">
        <v>829</v>
      </c>
    </row>
    <row r="169" spans="2:63" s="10" customFormat="1" ht="29.85" customHeight="1">
      <c r="B169" s="187"/>
      <c r="D169" s="188" t="s">
        <v>71</v>
      </c>
      <c r="E169" s="198" t="s">
        <v>367</v>
      </c>
      <c r="F169" s="198" t="s">
        <v>368</v>
      </c>
      <c r="I169" s="190"/>
      <c r="J169" s="199">
        <f>BK169</f>
        <v>0</v>
      </c>
      <c r="L169" s="187"/>
      <c r="M169" s="192"/>
      <c r="N169" s="193"/>
      <c r="O169" s="193"/>
      <c r="P169" s="194">
        <f>P170</f>
        <v>0</v>
      </c>
      <c r="Q169" s="193"/>
      <c r="R169" s="194">
        <f>R170</f>
        <v>0</v>
      </c>
      <c r="S169" s="193"/>
      <c r="T169" s="195">
        <f>T170</f>
        <v>0</v>
      </c>
      <c r="AR169" s="188" t="s">
        <v>80</v>
      </c>
      <c r="AT169" s="196" t="s">
        <v>71</v>
      </c>
      <c r="AU169" s="196" t="s">
        <v>80</v>
      </c>
      <c r="AY169" s="188" t="s">
        <v>133</v>
      </c>
      <c r="BK169" s="197">
        <f>BK170</f>
        <v>0</v>
      </c>
    </row>
    <row r="170" spans="2:65" s="1" customFormat="1" ht="16.5" customHeight="1">
      <c r="B170" s="200"/>
      <c r="C170" s="201" t="s">
        <v>830</v>
      </c>
      <c r="D170" s="201" t="s">
        <v>136</v>
      </c>
      <c r="E170" s="202" t="s">
        <v>369</v>
      </c>
      <c r="F170" s="203" t="s">
        <v>370</v>
      </c>
      <c r="G170" s="204" t="s">
        <v>335</v>
      </c>
      <c r="H170" s="205">
        <v>24.714</v>
      </c>
      <c r="I170" s="206"/>
      <c r="J170" s="207">
        <f>ROUND(I170*H170,2)</f>
        <v>0</v>
      </c>
      <c r="K170" s="203" t="s">
        <v>239</v>
      </c>
      <c r="L170" s="46"/>
      <c r="M170" s="208" t="s">
        <v>5</v>
      </c>
      <c r="N170" s="209" t="s">
        <v>43</v>
      </c>
      <c r="O170" s="47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24" t="s">
        <v>140</v>
      </c>
      <c r="AT170" s="24" t="s">
        <v>136</v>
      </c>
      <c r="AU170" s="24" t="s">
        <v>82</v>
      </c>
      <c r="AY170" s="24" t="s">
        <v>133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24" t="s">
        <v>80</v>
      </c>
      <c r="BK170" s="212">
        <f>ROUND(I170*H170,2)</f>
        <v>0</v>
      </c>
      <c r="BL170" s="24" t="s">
        <v>140</v>
      </c>
      <c r="BM170" s="24" t="s">
        <v>831</v>
      </c>
    </row>
    <row r="171" spans="2:63" s="10" customFormat="1" ht="37.4" customHeight="1">
      <c r="B171" s="187"/>
      <c r="D171" s="188" t="s">
        <v>71</v>
      </c>
      <c r="E171" s="189" t="s">
        <v>372</v>
      </c>
      <c r="F171" s="189" t="s">
        <v>669</v>
      </c>
      <c r="I171" s="190"/>
      <c r="J171" s="191">
        <f>BK171</f>
        <v>0</v>
      </c>
      <c r="L171" s="187"/>
      <c r="M171" s="192"/>
      <c r="N171" s="193"/>
      <c r="O171" s="193"/>
      <c r="P171" s="194">
        <f>P172+P193+P209+P213+P221+P227+P232</f>
        <v>0</v>
      </c>
      <c r="Q171" s="193"/>
      <c r="R171" s="194">
        <f>R172+R193+R209+R213+R221+R227+R232</f>
        <v>6.753140489999999</v>
      </c>
      <c r="S171" s="193"/>
      <c r="T171" s="195">
        <f>T172+T193+T209+T213+T221+T227+T232</f>
        <v>159.17359513</v>
      </c>
      <c r="AR171" s="188" t="s">
        <v>82</v>
      </c>
      <c r="AT171" s="196" t="s">
        <v>71</v>
      </c>
      <c r="AU171" s="196" t="s">
        <v>72</v>
      </c>
      <c r="AY171" s="188" t="s">
        <v>133</v>
      </c>
      <c r="BK171" s="197">
        <f>BK172+BK193+BK209+BK213+BK221+BK227+BK232</f>
        <v>0</v>
      </c>
    </row>
    <row r="172" spans="2:63" s="10" customFormat="1" ht="19.9" customHeight="1">
      <c r="B172" s="187"/>
      <c r="D172" s="188" t="s">
        <v>71</v>
      </c>
      <c r="E172" s="198" t="s">
        <v>411</v>
      </c>
      <c r="F172" s="198" t="s">
        <v>412</v>
      </c>
      <c r="I172" s="190"/>
      <c r="J172" s="199">
        <f>BK172</f>
        <v>0</v>
      </c>
      <c r="L172" s="187"/>
      <c r="M172" s="192"/>
      <c r="N172" s="193"/>
      <c r="O172" s="193"/>
      <c r="P172" s="194">
        <f>SUM(P173:P192)</f>
        <v>0</v>
      </c>
      <c r="Q172" s="193"/>
      <c r="R172" s="194">
        <f>SUM(R173:R192)</f>
        <v>1.68624113</v>
      </c>
      <c r="S172" s="193"/>
      <c r="T172" s="195">
        <f>SUM(T173:T192)</f>
        <v>157.85708400000001</v>
      </c>
      <c r="AR172" s="188" t="s">
        <v>82</v>
      </c>
      <c r="AT172" s="196" t="s">
        <v>71</v>
      </c>
      <c r="AU172" s="196" t="s">
        <v>80</v>
      </c>
      <c r="AY172" s="188" t="s">
        <v>133</v>
      </c>
      <c r="BK172" s="197">
        <f>SUM(BK173:BK192)</f>
        <v>0</v>
      </c>
    </row>
    <row r="173" spans="2:65" s="1" customFormat="1" ht="25.5" customHeight="1">
      <c r="B173" s="200"/>
      <c r="C173" s="201" t="s">
        <v>832</v>
      </c>
      <c r="D173" s="201" t="s">
        <v>136</v>
      </c>
      <c r="E173" s="202" t="s">
        <v>414</v>
      </c>
      <c r="F173" s="203" t="s">
        <v>415</v>
      </c>
      <c r="G173" s="204" t="s">
        <v>392</v>
      </c>
      <c r="H173" s="205">
        <v>110.141</v>
      </c>
      <c r="I173" s="206"/>
      <c r="J173" s="207">
        <f>ROUND(I173*H173,2)</f>
        <v>0</v>
      </c>
      <c r="K173" s="203" t="s">
        <v>222</v>
      </c>
      <c r="L173" s="46"/>
      <c r="M173" s="208" t="s">
        <v>5</v>
      </c>
      <c r="N173" s="209" t="s">
        <v>43</v>
      </c>
      <c r="O173" s="47"/>
      <c r="P173" s="210">
        <f>O173*H173</f>
        <v>0</v>
      </c>
      <c r="Q173" s="210">
        <v>0.00112</v>
      </c>
      <c r="R173" s="210">
        <f>Q173*H173</f>
        <v>0.12335792</v>
      </c>
      <c r="S173" s="210">
        <v>0</v>
      </c>
      <c r="T173" s="211">
        <f>S173*H173</f>
        <v>0</v>
      </c>
      <c r="AR173" s="24" t="s">
        <v>379</v>
      </c>
      <c r="AT173" s="24" t="s">
        <v>136</v>
      </c>
      <c r="AU173" s="24" t="s">
        <v>82</v>
      </c>
      <c r="AY173" s="24" t="s">
        <v>133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4" t="s">
        <v>80</v>
      </c>
      <c r="BK173" s="212">
        <f>ROUND(I173*H173,2)</f>
        <v>0</v>
      </c>
      <c r="BL173" s="24" t="s">
        <v>379</v>
      </c>
      <c r="BM173" s="24" t="s">
        <v>833</v>
      </c>
    </row>
    <row r="174" spans="2:51" s="11" customFormat="1" ht="13.5">
      <c r="B174" s="217"/>
      <c r="D174" s="213" t="s">
        <v>163</v>
      </c>
      <c r="E174" s="218" t="s">
        <v>5</v>
      </c>
      <c r="F174" s="219" t="s">
        <v>834</v>
      </c>
      <c r="H174" s="220">
        <v>110.141</v>
      </c>
      <c r="I174" s="221"/>
      <c r="L174" s="217"/>
      <c r="M174" s="222"/>
      <c r="N174" s="223"/>
      <c r="O174" s="223"/>
      <c r="P174" s="223"/>
      <c r="Q174" s="223"/>
      <c r="R174" s="223"/>
      <c r="S174" s="223"/>
      <c r="T174" s="224"/>
      <c r="AT174" s="218" t="s">
        <v>163</v>
      </c>
      <c r="AU174" s="218" t="s">
        <v>82</v>
      </c>
      <c r="AV174" s="11" t="s">
        <v>82</v>
      </c>
      <c r="AW174" s="11" t="s">
        <v>35</v>
      </c>
      <c r="AX174" s="11" t="s">
        <v>72</v>
      </c>
      <c r="AY174" s="218" t="s">
        <v>133</v>
      </c>
    </row>
    <row r="175" spans="2:51" s="13" customFormat="1" ht="13.5">
      <c r="B175" s="236"/>
      <c r="D175" s="213" t="s">
        <v>163</v>
      </c>
      <c r="E175" s="237" t="s">
        <v>5</v>
      </c>
      <c r="F175" s="238" t="s">
        <v>226</v>
      </c>
      <c r="H175" s="239">
        <v>110.141</v>
      </c>
      <c r="I175" s="240"/>
      <c r="L175" s="236"/>
      <c r="M175" s="241"/>
      <c r="N175" s="242"/>
      <c r="O175" s="242"/>
      <c r="P175" s="242"/>
      <c r="Q175" s="242"/>
      <c r="R175" s="242"/>
      <c r="S175" s="242"/>
      <c r="T175" s="243"/>
      <c r="AT175" s="237" t="s">
        <v>163</v>
      </c>
      <c r="AU175" s="237" t="s">
        <v>82</v>
      </c>
      <c r="AV175" s="13" t="s">
        <v>140</v>
      </c>
      <c r="AW175" s="13" t="s">
        <v>35</v>
      </c>
      <c r="AX175" s="13" t="s">
        <v>80</v>
      </c>
      <c r="AY175" s="237" t="s">
        <v>133</v>
      </c>
    </row>
    <row r="176" spans="2:65" s="1" customFormat="1" ht="25.5" customHeight="1">
      <c r="B176" s="200"/>
      <c r="C176" s="201" t="s">
        <v>835</v>
      </c>
      <c r="D176" s="201" t="s">
        <v>136</v>
      </c>
      <c r="E176" s="202" t="s">
        <v>419</v>
      </c>
      <c r="F176" s="203" t="s">
        <v>420</v>
      </c>
      <c r="G176" s="204" t="s">
        <v>392</v>
      </c>
      <c r="H176" s="205">
        <v>110.141</v>
      </c>
      <c r="I176" s="206"/>
      <c r="J176" s="207">
        <f>ROUND(I176*H176,2)</f>
        <v>0</v>
      </c>
      <c r="K176" s="203" t="s">
        <v>222</v>
      </c>
      <c r="L176" s="46"/>
      <c r="M176" s="208" t="s">
        <v>5</v>
      </c>
      <c r="N176" s="209" t="s">
        <v>43</v>
      </c>
      <c r="O176" s="47"/>
      <c r="P176" s="210">
        <f>O176*H176</f>
        <v>0</v>
      </c>
      <c r="Q176" s="210">
        <v>0.00112</v>
      </c>
      <c r="R176" s="210">
        <f>Q176*H176</f>
        <v>0.12335792</v>
      </c>
      <c r="S176" s="210">
        <v>0</v>
      </c>
      <c r="T176" s="211">
        <f>S176*H176</f>
        <v>0</v>
      </c>
      <c r="AR176" s="24" t="s">
        <v>379</v>
      </c>
      <c r="AT176" s="24" t="s">
        <v>136</v>
      </c>
      <c r="AU176" s="24" t="s">
        <v>82</v>
      </c>
      <c r="AY176" s="24" t="s">
        <v>133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24" t="s">
        <v>80</v>
      </c>
      <c r="BK176" s="212">
        <f>ROUND(I176*H176,2)</f>
        <v>0</v>
      </c>
      <c r="BL176" s="24" t="s">
        <v>379</v>
      </c>
      <c r="BM176" s="24" t="s">
        <v>836</v>
      </c>
    </row>
    <row r="177" spans="2:51" s="11" customFormat="1" ht="13.5">
      <c r="B177" s="217"/>
      <c r="D177" s="213" t="s">
        <v>163</v>
      </c>
      <c r="E177" s="218" t="s">
        <v>5</v>
      </c>
      <c r="F177" s="219" t="s">
        <v>834</v>
      </c>
      <c r="H177" s="220">
        <v>110.141</v>
      </c>
      <c r="I177" s="221"/>
      <c r="L177" s="217"/>
      <c r="M177" s="222"/>
      <c r="N177" s="223"/>
      <c r="O177" s="223"/>
      <c r="P177" s="223"/>
      <c r="Q177" s="223"/>
      <c r="R177" s="223"/>
      <c r="S177" s="223"/>
      <c r="T177" s="224"/>
      <c r="AT177" s="218" t="s">
        <v>163</v>
      </c>
      <c r="AU177" s="218" t="s">
        <v>82</v>
      </c>
      <c r="AV177" s="11" t="s">
        <v>82</v>
      </c>
      <c r="AW177" s="11" t="s">
        <v>35</v>
      </c>
      <c r="AX177" s="11" t="s">
        <v>72</v>
      </c>
      <c r="AY177" s="218" t="s">
        <v>133</v>
      </c>
    </row>
    <row r="178" spans="2:51" s="13" customFormat="1" ht="13.5">
      <c r="B178" s="236"/>
      <c r="D178" s="213" t="s">
        <v>163</v>
      </c>
      <c r="E178" s="237" t="s">
        <v>5</v>
      </c>
      <c r="F178" s="238" t="s">
        <v>226</v>
      </c>
      <c r="H178" s="239">
        <v>110.141</v>
      </c>
      <c r="I178" s="240"/>
      <c r="L178" s="236"/>
      <c r="M178" s="241"/>
      <c r="N178" s="242"/>
      <c r="O178" s="242"/>
      <c r="P178" s="242"/>
      <c r="Q178" s="242"/>
      <c r="R178" s="242"/>
      <c r="S178" s="242"/>
      <c r="T178" s="243"/>
      <c r="AT178" s="237" t="s">
        <v>163</v>
      </c>
      <c r="AU178" s="237" t="s">
        <v>82</v>
      </c>
      <c r="AV178" s="13" t="s">
        <v>140</v>
      </c>
      <c r="AW178" s="13" t="s">
        <v>35</v>
      </c>
      <c r="AX178" s="13" t="s">
        <v>80</v>
      </c>
      <c r="AY178" s="237" t="s">
        <v>133</v>
      </c>
    </row>
    <row r="179" spans="2:65" s="1" customFormat="1" ht="25.5" customHeight="1">
      <c r="B179" s="200"/>
      <c r="C179" s="201" t="s">
        <v>837</v>
      </c>
      <c r="D179" s="201" t="s">
        <v>136</v>
      </c>
      <c r="E179" s="202" t="s">
        <v>423</v>
      </c>
      <c r="F179" s="203" t="s">
        <v>424</v>
      </c>
      <c r="G179" s="204" t="s">
        <v>392</v>
      </c>
      <c r="H179" s="205">
        <v>110.141</v>
      </c>
      <c r="I179" s="206"/>
      <c r="J179" s="207">
        <f>ROUND(I179*H179,2)</f>
        <v>0</v>
      </c>
      <c r="K179" s="203" t="s">
        <v>222</v>
      </c>
      <c r="L179" s="46"/>
      <c r="M179" s="208" t="s">
        <v>5</v>
      </c>
      <c r="N179" s="209" t="s">
        <v>43</v>
      </c>
      <c r="O179" s="47"/>
      <c r="P179" s="210">
        <f>O179*H179</f>
        <v>0</v>
      </c>
      <c r="Q179" s="210">
        <v>0.00153</v>
      </c>
      <c r="R179" s="210">
        <f>Q179*H179</f>
        <v>0.16851573</v>
      </c>
      <c r="S179" s="210">
        <v>0</v>
      </c>
      <c r="T179" s="211">
        <f>S179*H179</f>
        <v>0</v>
      </c>
      <c r="AR179" s="24" t="s">
        <v>379</v>
      </c>
      <c r="AT179" s="24" t="s">
        <v>136</v>
      </c>
      <c r="AU179" s="24" t="s">
        <v>82</v>
      </c>
      <c r="AY179" s="24" t="s">
        <v>133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24" t="s">
        <v>80</v>
      </c>
      <c r="BK179" s="212">
        <f>ROUND(I179*H179,2)</f>
        <v>0</v>
      </c>
      <c r="BL179" s="24" t="s">
        <v>379</v>
      </c>
      <c r="BM179" s="24" t="s">
        <v>838</v>
      </c>
    </row>
    <row r="180" spans="2:51" s="11" customFormat="1" ht="13.5">
      <c r="B180" s="217"/>
      <c r="D180" s="213" t="s">
        <v>163</v>
      </c>
      <c r="E180" s="218" t="s">
        <v>5</v>
      </c>
      <c r="F180" s="219" t="s">
        <v>834</v>
      </c>
      <c r="H180" s="220">
        <v>110.141</v>
      </c>
      <c r="I180" s="221"/>
      <c r="L180" s="217"/>
      <c r="M180" s="222"/>
      <c r="N180" s="223"/>
      <c r="O180" s="223"/>
      <c r="P180" s="223"/>
      <c r="Q180" s="223"/>
      <c r="R180" s="223"/>
      <c r="S180" s="223"/>
      <c r="T180" s="224"/>
      <c r="AT180" s="218" t="s">
        <v>163</v>
      </c>
      <c r="AU180" s="218" t="s">
        <v>82</v>
      </c>
      <c r="AV180" s="11" t="s">
        <v>82</v>
      </c>
      <c r="AW180" s="11" t="s">
        <v>35</v>
      </c>
      <c r="AX180" s="11" t="s">
        <v>72</v>
      </c>
      <c r="AY180" s="218" t="s">
        <v>133</v>
      </c>
    </row>
    <row r="181" spans="2:51" s="13" customFormat="1" ht="13.5">
      <c r="B181" s="236"/>
      <c r="D181" s="213" t="s">
        <v>163</v>
      </c>
      <c r="E181" s="237" t="s">
        <v>5</v>
      </c>
      <c r="F181" s="238" t="s">
        <v>226</v>
      </c>
      <c r="H181" s="239">
        <v>110.141</v>
      </c>
      <c r="I181" s="240"/>
      <c r="L181" s="236"/>
      <c r="M181" s="241"/>
      <c r="N181" s="242"/>
      <c r="O181" s="242"/>
      <c r="P181" s="242"/>
      <c r="Q181" s="242"/>
      <c r="R181" s="242"/>
      <c r="S181" s="242"/>
      <c r="T181" s="243"/>
      <c r="AT181" s="237" t="s">
        <v>163</v>
      </c>
      <c r="AU181" s="237" t="s">
        <v>82</v>
      </c>
      <c r="AV181" s="13" t="s">
        <v>140</v>
      </c>
      <c r="AW181" s="13" t="s">
        <v>35</v>
      </c>
      <c r="AX181" s="13" t="s">
        <v>80</v>
      </c>
      <c r="AY181" s="237" t="s">
        <v>133</v>
      </c>
    </row>
    <row r="182" spans="2:65" s="1" customFormat="1" ht="16.5" customHeight="1">
      <c r="B182" s="200"/>
      <c r="C182" s="201" t="s">
        <v>394</v>
      </c>
      <c r="D182" s="201" t="s">
        <v>136</v>
      </c>
      <c r="E182" s="202" t="s">
        <v>426</v>
      </c>
      <c r="F182" s="203" t="s">
        <v>839</v>
      </c>
      <c r="G182" s="204" t="s">
        <v>229</v>
      </c>
      <c r="H182" s="205">
        <v>945.252</v>
      </c>
      <c r="I182" s="206"/>
      <c r="J182" s="207">
        <f>ROUND(I182*H182,2)</f>
        <v>0</v>
      </c>
      <c r="K182" s="203" t="s">
        <v>5</v>
      </c>
      <c r="L182" s="46"/>
      <c r="M182" s="208" t="s">
        <v>5</v>
      </c>
      <c r="N182" s="209" t="s">
        <v>43</v>
      </c>
      <c r="O182" s="47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24" t="s">
        <v>379</v>
      </c>
      <c r="AT182" s="24" t="s">
        <v>136</v>
      </c>
      <c r="AU182" s="24" t="s">
        <v>82</v>
      </c>
      <c r="AY182" s="24" t="s">
        <v>133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24" t="s">
        <v>80</v>
      </c>
      <c r="BK182" s="212">
        <f>ROUND(I182*H182,2)</f>
        <v>0</v>
      </c>
      <c r="BL182" s="24" t="s">
        <v>379</v>
      </c>
      <c r="BM182" s="24" t="s">
        <v>840</v>
      </c>
    </row>
    <row r="183" spans="2:65" s="1" customFormat="1" ht="16.5" customHeight="1">
      <c r="B183" s="200"/>
      <c r="C183" s="244" t="s">
        <v>413</v>
      </c>
      <c r="D183" s="244" t="s">
        <v>254</v>
      </c>
      <c r="E183" s="245" t="s">
        <v>432</v>
      </c>
      <c r="F183" s="246" t="s">
        <v>433</v>
      </c>
      <c r="G183" s="247" t="s">
        <v>229</v>
      </c>
      <c r="H183" s="248">
        <v>945.252</v>
      </c>
      <c r="I183" s="249"/>
      <c r="J183" s="250">
        <f>ROUND(I183*H183,2)</f>
        <v>0</v>
      </c>
      <c r="K183" s="246" t="s">
        <v>5</v>
      </c>
      <c r="L183" s="251"/>
      <c r="M183" s="252" t="s">
        <v>5</v>
      </c>
      <c r="N183" s="253" t="s">
        <v>43</v>
      </c>
      <c r="O183" s="47"/>
      <c r="P183" s="210">
        <f>O183*H183</f>
        <v>0</v>
      </c>
      <c r="Q183" s="210">
        <v>0.00062</v>
      </c>
      <c r="R183" s="210">
        <f>Q183*H183</f>
        <v>0.58605624</v>
      </c>
      <c r="S183" s="210">
        <v>0</v>
      </c>
      <c r="T183" s="211">
        <f>S183*H183</f>
        <v>0</v>
      </c>
      <c r="AR183" s="24" t="s">
        <v>397</v>
      </c>
      <c r="AT183" s="24" t="s">
        <v>254</v>
      </c>
      <c r="AU183" s="24" t="s">
        <v>82</v>
      </c>
      <c r="AY183" s="24" t="s">
        <v>133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4" t="s">
        <v>80</v>
      </c>
      <c r="BK183" s="212">
        <f>ROUND(I183*H183,2)</f>
        <v>0</v>
      </c>
      <c r="BL183" s="24" t="s">
        <v>379</v>
      </c>
      <c r="BM183" s="24" t="s">
        <v>841</v>
      </c>
    </row>
    <row r="184" spans="2:65" s="1" customFormat="1" ht="38.25" customHeight="1">
      <c r="B184" s="200"/>
      <c r="C184" s="201" t="s">
        <v>418</v>
      </c>
      <c r="D184" s="201" t="s">
        <v>136</v>
      </c>
      <c r="E184" s="202" t="s">
        <v>437</v>
      </c>
      <c r="F184" s="203" t="s">
        <v>438</v>
      </c>
      <c r="G184" s="204" t="s">
        <v>229</v>
      </c>
      <c r="H184" s="205">
        <v>945.252</v>
      </c>
      <c r="I184" s="206"/>
      <c r="J184" s="207">
        <f>ROUND(I184*H184,2)</f>
        <v>0</v>
      </c>
      <c r="K184" s="203" t="s">
        <v>5</v>
      </c>
      <c r="L184" s="46"/>
      <c r="M184" s="208" t="s">
        <v>5</v>
      </c>
      <c r="N184" s="209" t="s">
        <v>43</v>
      </c>
      <c r="O184" s="47"/>
      <c r="P184" s="210">
        <f>O184*H184</f>
        <v>0</v>
      </c>
      <c r="Q184" s="210">
        <v>0</v>
      </c>
      <c r="R184" s="210">
        <f>Q184*H184</f>
        <v>0</v>
      </c>
      <c r="S184" s="210">
        <v>0.167</v>
      </c>
      <c r="T184" s="211">
        <f>S184*H184</f>
        <v>157.85708400000001</v>
      </c>
      <c r="AR184" s="24" t="s">
        <v>379</v>
      </c>
      <c r="AT184" s="24" t="s">
        <v>136</v>
      </c>
      <c r="AU184" s="24" t="s">
        <v>82</v>
      </c>
      <c r="AY184" s="24" t="s">
        <v>133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80</v>
      </c>
      <c r="BK184" s="212">
        <f>ROUND(I184*H184,2)</f>
        <v>0</v>
      </c>
      <c r="BL184" s="24" t="s">
        <v>379</v>
      </c>
      <c r="BM184" s="24" t="s">
        <v>842</v>
      </c>
    </row>
    <row r="185" spans="2:65" s="1" customFormat="1" ht="25.5" customHeight="1">
      <c r="B185" s="200"/>
      <c r="C185" s="201" t="s">
        <v>422</v>
      </c>
      <c r="D185" s="201" t="s">
        <v>136</v>
      </c>
      <c r="E185" s="202" t="s">
        <v>441</v>
      </c>
      <c r="F185" s="203" t="s">
        <v>442</v>
      </c>
      <c r="G185" s="204" t="s">
        <v>229</v>
      </c>
      <c r="H185" s="205">
        <v>1180.954</v>
      </c>
      <c r="I185" s="206"/>
      <c r="J185" s="207">
        <f>ROUND(I185*H185,2)</f>
        <v>0</v>
      </c>
      <c r="K185" s="203" t="s">
        <v>5</v>
      </c>
      <c r="L185" s="46"/>
      <c r="M185" s="208" t="s">
        <v>5</v>
      </c>
      <c r="N185" s="209" t="s">
        <v>43</v>
      </c>
      <c r="O185" s="47"/>
      <c r="P185" s="210">
        <f>O185*H185</f>
        <v>0</v>
      </c>
      <c r="Q185" s="210">
        <v>0.00058</v>
      </c>
      <c r="R185" s="210">
        <f>Q185*H185</f>
        <v>0.68495332</v>
      </c>
      <c r="S185" s="210">
        <v>0</v>
      </c>
      <c r="T185" s="211">
        <f>S185*H185</f>
        <v>0</v>
      </c>
      <c r="AR185" s="24" t="s">
        <v>379</v>
      </c>
      <c r="AT185" s="24" t="s">
        <v>136</v>
      </c>
      <c r="AU185" s="24" t="s">
        <v>82</v>
      </c>
      <c r="AY185" s="24" t="s">
        <v>133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4" t="s">
        <v>80</v>
      </c>
      <c r="BK185" s="212">
        <f>ROUND(I185*H185,2)</f>
        <v>0</v>
      </c>
      <c r="BL185" s="24" t="s">
        <v>379</v>
      </c>
      <c r="BM185" s="24" t="s">
        <v>843</v>
      </c>
    </row>
    <row r="186" spans="2:47" s="1" customFormat="1" ht="13.5">
      <c r="B186" s="46"/>
      <c r="D186" s="213" t="s">
        <v>155</v>
      </c>
      <c r="F186" s="214" t="s">
        <v>444</v>
      </c>
      <c r="I186" s="215"/>
      <c r="L186" s="46"/>
      <c r="M186" s="216"/>
      <c r="N186" s="47"/>
      <c r="O186" s="47"/>
      <c r="P186" s="47"/>
      <c r="Q186" s="47"/>
      <c r="R186" s="47"/>
      <c r="S186" s="47"/>
      <c r="T186" s="85"/>
      <c r="AT186" s="24" t="s">
        <v>155</v>
      </c>
      <c r="AU186" s="24" t="s">
        <v>82</v>
      </c>
    </row>
    <row r="187" spans="2:51" s="12" customFormat="1" ht="13.5">
      <c r="B187" s="229"/>
      <c r="D187" s="213" t="s">
        <v>163</v>
      </c>
      <c r="E187" s="230" t="s">
        <v>5</v>
      </c>
      <c r="F187" s="231" t="s">
        <v>844</v>
      </c>
      <c r="H187" s="230" t="s">
        <v>5</v>
      </c>
      <c r="I187" s="232"/>
      <c r="L187" s="229"/>
      <c r="M187" s="233"/>
      <c r="N187" s="234"/>
      <c r="O187" s="234"/>
      <c r="P187" s="234"/>
      <c r="Q187" s="234"/>
      <c r="R187" s="234"/>
      <c r="S187" s="234"/>
      <c r="T187" s="235"/>
      <c r="AT187" s="230" t="s">
        <v>163</v>
      </c>
      <c r="AU187" s="230" t="s">
        <v>82</v>
      </c>
      <c r="AV187" s="12" t="s">
        <v>80</v>
      </c>
      <c r="AW187" s="12" t="s">
        <v>35</v>
      </c>
      <c r="AX187" s="12" t="s">
        <v>72</v>
      </c>
      <c r="AY187" s="230" t="s">
        <v>133</v>
      </c>
    </row>
    <row r="188" spans="2:51" s="11" customFormat="1" ht="13.5">
      <c r="B188" s="217"/>
      <c r="D188" s="213" t="s">
        <v>163</v>
      </c>
      <c r="E188" s="218" t="s">
        <v>5</v>
      </c>
      <c r="F188" s="219" t="s">
        <v>845</v>
      </c>
      <c r="H188" s="220">
        <v>945.252</v>
      </c>
      <c r="I188" s="221"/>
      <c r="L188" s="217"/>
      <c r="M188" s="222"/>
      <c r="N188" s="223"/>
      <c r="O188" s="223"/>
      <c r="P188" s="223"/>
      <c r="Q188" s="223"/>
      <c r="R188" s="223"/>
      <c r="S188" s="223"/>
      <c r="T188" s="224"/>
      <c r="AT188" s="218" t="s">
        <v>163</v>
      </c>
      <c r="AU188" s="218" t="s">
        <v>82</v>
      </c>
      <c r="AV188" s="11" t="s">
        <v>82</v>
      </c>
      <c r="AW188" s="11" t="s">
        <v>35</v>
      </c>
      <c r="AX188" s="11" t="s">
        <v>72</v>
      </c>
      <c r="AY188" s="218" t="s">
        <v>133</v>
      </c>
    </row>
    <row r="189" spans="2:51" s="12" customFormat="1" ht="13.5">
      <c r="B189" s="229"/>
      <c r="D189" s="213" t="s">
        <v>163</v>
      </c>
      <c r="E189" s="230" t="s">
        <v>5</v>
      </c>
      <c r="F189" s="231" t="s">
        <v>224</v>
      </c>
      <c r="H189" s="230" t="s">
        <v>5</v>
      </c>
      <c r="I189" s="232"/>
      <c r="L189" s="229"/>
      <c r="M189" s="233"/>
      <c r="N189" s="234"/>
      <c r="O189" s="234"/>
      <c r="P189" s="234"/>
      <c r="Q189" s="234"/>
      <c r="R189" s="234"/>
      <c r="S189" s="234"/>
      <c r="T189" s="235"/>
      <c r="AT189" s="230" t="s">
        <v>163</v>
      </c>
      <c r="AU189" s="230" t="s">
        <v>82</v>
      </c>
      <c r="AV189" s="12" t="s">
        <v>80</v>
      </c>
      <c r="AW189" s="12" t="s">
        <v>35</v>
      </c>
      <c r="AX189" s="12" t="s">
        <v>72</v>
      </c>
      <c r="AY189" s="230" t="s">
        <v>133</v>
      </c>
    </row>
    <row r="190" spans="2:51" s="11" customFormat="1" ht="13.5">
      <c r="B190" s="217"/>
      <c r="D190" s="213" t="s">
        <v>163</v>
      </c>
      <c r="E190" s="218" t="s">
        <v>5</v>
      </c>
      <c r="F190" s="219" t="s">
        <v>846</v>
      </c>
      <c r="H190" s="220">
        <v>235.702</v>
      </c>
      <c r="I190" s="221"/>
      <c r="L190" s="217"/>
      <c r="M190" s="222"/>
      <c r="N190" s="223"/>
      <c r="O190" s="223"/>
      <c r="P190" s="223"/>
      <c r="Q190" s="223"/>
      <c r="R190" s="223"/>
      <c r="S190" s="223"/>
      <c r="T190" s="224"/>
      <c r="AT190" s="218" t="s">
        <v>163</v>
      </c>
      <c r="AU190" s="218" t="s">
        <v>82</v>
      </c>
      <c r="AV190" s="11" t="s">
        <v>82</v>
      </c>
      <c r="AW190" s="11" t="s">
        <v>35</v>
      </c>
      <c r="AX190" s="11" t="s">
        <v>72</v>
      </c>
      <c r="AY190" s="218" t="s">
        <v>133</v>
      </c>
    </row>
    <row r="191" spans="2:51" s="13" customFormat="1" ht="13.5">
      <c r="B191" s="236"/>
      <c r="D191" s="213" t="s">
        <v>163</v>
      </c>
      <c r="E191" s="237" t="s">
        <v>5</v>
      </c>
      <c r="F191" s="238" t="s">
        <v>226</v>
      </c>
      <c r="H191" s="239">
        <v>1180.954</v>
      </c>
      <c r="I191" s="240"/>
      <c r="L191" s="236"/>
      <c r="M191" s="241"/>
      <c r="N191" s="242"/>
      <c r="O191" s="242"/>
      <c r="P191" s="242"/>
      <c r="Q191" s="242"/>
      <c r="R191" s="242"/>
      <c r="S191" s="242"/>
      <c r="T191" s="243"/>
      <c r="AT191" s="237" t="s">
        <v>163</v>
      </c>
      <c r="AU191" s="237" t="s">
        <v>82</v>
      </c>
      <c r="AV191" s="13" t="s">
        <v>140</v>
      </c>
      <c r="AW191" s="13" t="s">
        <v>35</v>
      </c>
      <c r="AX191" s="13" t="s">
        <v>80</v>
      </c>
      <c r="AY191" s="237" t="s">
        <v>133</v>
      </c>
    </row>
    <row r="192" spans="2:65" s="1" customFormat="1" ht="16.5" customHeight="1">
      <c r="B192" s="200"/>
      <c r="C192" s="201" t="s">
        <v>621</v>
      </c>
      <c r="D192" s="201" t="s">
        <v>136</v>
      </c>
      <c r="E192" s="202" t="s">
        <v>446</v>
      </c>
      <c r="F192" s="203" t="s">
        <v>447</v>
      </c>
      <c r="G192" s="204" t="s">
        <v>335</v>
      </c>
      <c r="H192" s="205">
        <v>1.134</v>
      </c>
      <c r="I192" s="206"/>
      <c r="J192" s="207">
        <f>ROUND(I192*H192,2)</f>
        <v>0</v>
      </c>
      <c r="K192" s="203" t="s">
        <v>239</v>
      </c>
      <c r="L192" s="46"/>
      <c r="M192" s="208" t="s">
        <v>5</v>
      </c>
      <c r="N192" s="209" t="s">
        <v>43</v>
      </c>
      <c r="O192" s="47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24" t="s">
        <v>379</v>
      </c>
      <c r="AT192" s="24" t="s">
        <v>136</v>
      </c>
      <c r="AU192" s="24" t="s">
        <v>82</v>
      </c>
      <c r="AY192" s="24" t="s">
        <v>133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24" t="s">
        <v>80</v>
      </c>
      <c r="BK192" s="212">
        <f>ROUND(I192*H192,2)</f>
        <v>0</v>
      </c>
      <c r="BL192" s="24" t="s">
        <v>379</v>
      </c>
      <c r="BM192" s="24" t="s">
        <v>847</v>
      </c>
    </row>
    <row r="193" spans="2:63" s="10" customFormat="1" ht="29.85" customHeight="1">
      <c r="B193" s="187"/>
      <c r="D193" s="188" t="s">
        <v>71</v>
      </c>
      <c r="E193" s="198" t="s">
        <v>449</v>
      </c>
      <c r="F193" s="198" t="s">
        <v>450</v>
      </c>
      <c r="I193" s="190"/>
      <c r="J193" s="199">
        <f>BK193</f>
        <v>0</v>
      </c>
      <c r="L193" s="187"/>
      <c r="M193" s="192"/>
      <c r="N193" s="193"/>
      <c r="O193" s="193"/>
      <c r="P193" s="194">
        <f>SUM(P194:P208)</f>
        <v>0</v>
      </c>
      <c r="Q193" s="193"/>
      <c r="R193" s="194">
        <f>SUM(R194:R208)</f>
        <v>3.4974323999999997</v>
      </c>
      <c r="S193" s="193"/>
      <c r="T193" s="195">
        <f>SUM(T194:T208)</f>
        <v>0.07923025</v>
      </c>
      <c r="AR193" s="188" t="s">
        <v>82</v>
      </c>
      <c r="AT193" s="196" t="s">
        <v>71</v>
      </c>
      <c r="AU193" s="196" t="s">
        <v>80</v>
      </c>
      <c r="AY193" s="188" t="s">
        <v>133</v>
      </c>
      <c r="BK193" s="197">
        <f>SUM(BK194:BK208)</f>
        <v>0</v>
      </c>
    </row>
    <row r="194" spans="2:65" s="1" customFormat="1" ht="25.5" customHeight="1">
      <c r="B194" s="200"/>
      <c r="C194" s="201" t="s">
        <v>297</v>
      </c>
      <c r="D194" s="201" t="s">
        <v>136</v>
      </c>
      <c r="E194" s="202" t="s">
        <v>456</v>
      </c>
      <c r="F194" s="203" t="s">
        <v>457</v>
      </c>
      <c r="G194" s="204" t="s">
        <v>229</v>
      </c>
      <c r="H194" s="205">
        <v>945.252</v>
      </c>
      <c r="I194" s="206"/>
      <c r="J194" s="207">
        <f>ROUND(I194*H194,2)</f>
        <v>0</v>
      </c>
      <c r="K194" s="203" t="s">
        <v>5</v>
      </c>
      <c r="L194" s="46"/>
      <c r="M194" s="208" t="s">
        <v>5</v>
      </c>
      <c r="N194" s="209" t="s">
        <v>43</v>
      </c>
      <c r="O194" s="47"/>
      <c r="P194" s="210">
        <f>O194*H194</f>
        <v>0</v>
      </c>
      <c r="Q194" s="210">
        <v>0.0001</v>
      </c>
      <c r="R194" s="210">
        <f>Q194*H194</f>
        <v>0.0945252</v>
      </c>
      <c r="S194" s="210">
        <v>0</v>
      </c>
      <c r="T194" s="211">
        <f>S194*H194</f>
        <v>0</v>
      </c>
      <c r="AR194" s="24" t="s">
        <v>379</v>
      </c>
      <c r="AT194" s="24" t="s">
        <v>136</v>
      </c>
      <c r="AU194" s="24" t="s">
        <v>82</v>
      </c>
      <c r="AY194" s="24" t="s">
        <v>133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24" t="s">
        <v>80</v>
      </c>
      <c r="BK194" s="212">
        <f>ROUND(I194*H194,2)</f>
        <v>0</v>
      </c>
      <c r="BL194" s="24" t="s">
        <v>379</v>
      </c>
      <c r="BM194" s="24" t="s">
        <v>848</v>
      </c>
    </row>
    <row r="195" spans="2:51" s="12" customFormat="1" ht="13.5">
      <c r="B195" s="229"/>
      <c r="D195" s="213" t="s">
        <v>163</v>
      </c>
      <c r="E195" s="230" t="s">
        <v>5</v>
      </c>
      <c r="F195" s="231" t="s">
        <v>429</v>
      </c>
      <c r="H195" s="230" t="s">
        <v>5</v>
      </c>
      <c r="I195" s="232"/>
      <c r="L195" s="229"/>
      <c r="M195" s="233"/>
      <c r="N195" s="234"/>
      <c r="O195" s="234"/>
      <c r="P195" s="234"/>
      <c r="Q195" s="234"/>
      <c r="R195" s="234"/>
      <c r="S195" s="234"/>
      <c r="T195" s="235"/>
      <c r="AT195" s="230" t="s">
        <v>163</v>
      </c>
      <c r="AU195" s="230" t="s">
        <v>82</v>
      </c>
      <c r="AV195" s="12" t="s">
        <v>80</v>
      </c>
      <c r="AW195" s="12" t="s">
        <v>35</v>
      </c>
      <c r="AX195" s="12" t="s">
        <v>72</v>
      </c>
      <c r="AY195" s="230" t="s">
        <v>133</v>
      </c>
    </row>
    <row r="196" spans="2:51" s="11" customFormat="1" ht="13.5">
      <c r="B196" s="217"/>
      <c r="D196" s="213" t="s">
        <v>163</v>
      </c>
      <c r="E196" s="218" t="s">
        <v>5</v>
      </c>
      <c r="F196" s="219" t="s">
        <v>849</v>
      </c>
      <c r="H196" s="220">
        <v>1108.159</v>
      </c>
      <c r="I196" s="221"/>
      <c r="L196" s="217"/>
      <c r="M196" s="222"/>
      <c r="N196" s="223"/>
      <c r="O196" s="223"/>
      <c r="P196" s="223"/>
      <c r="Q196" s="223"/>
      <c r="R196" s="223"/>
      <c r="S196" s="223"/>
      <c r="T196" s="224"/>
      <c r="AT196" s="218" t="s">
        <v>163</v>
      </c>
      <c r="AU196" s="218" t="s">
        <v>82</v>
      </c>
      <c r="AV196" s="11" t="s">
        <v>82</v>
      </c>
      <c r="AW196" s="11" t="s">
        <v>35</v>
      </c>
      <c r="AX196" s="11" t="s">
        <v>72</v>
      </c>
      <c r="AY196" s="218" t="s">
        <v>133</v>
      </c>
    </row>
    <row r="197" spans="2:51" s="11" customFormat="1" ht="13.5">
      <c r="B197" s="217"/>
      <c r="D197" s="213" t="s">
        <v>163</v>
      </c>
      <c r="E197" s="218" t="s">
        <v>5</v>
      </c>
      <c r="F197" s="219" t="s">
        <v>850</v>
      </c>
      <c r="H197" s="220">
        <v>-162.907</v>
      </c>
      <c r="I197" s="221"/>
      <c r="L197" s="217"/>
      <c r="M197" s="222"/>
      <c r="N197" s="223"/>
      <c r="O197" s="223"/>
      <c r="P197" s="223"/>
      <c r="Q197" s="223"/>
      <c r="R197" s="223"/>
      <c r="S197" s="223"/>
      <c r="T197" s="224"/>
      <c r="AT197" s="218" t="s">
        <v>163</v>
      </c>
      <c r="AU197" s="218" t="s">
        <v>82</v>
      </c>
      <c r="AV197" s="11" t="s">
        <v>82</v>
      </c>
      <c r="AW197" s="11" t="s">
        <v>35</v>
      </c>
      <c r="AX197" s="11" t="s">
        <v>72</v>
      </c>
      <c r="AY197" s="218" t="s">
        <v>133</v>
      </c>
    </row>
    <row r="198" spans="2:51" s="13" customFormat="1" ht="13.5">
      <c r="B198" s="236"/>
      <c r="D198" s="213" t="s">
        <v>163</v>
      </c>
      <c r="E198" s="237" t="s">
        <v>5</v>
      </c>
      <c r="F198" s="238" t="s">
        <v>226</v>
      </c>
      <c r="H198" s="239">
        <v>945.252</v>
      </c>
      <c r="I198" s="240"/>
      <c r="L198" s="236"/>
      <c r="M198" s="241"/>
      <c r="N198" s="242"/>
      <c r="O198" s="242"/>
      <c r="P198" s="242"/>
      <c r="Q198" s="242"/>
      <c r="R198" s="242"/>
      <c r="S198" s="242"/>
      <c r="T198" s="243"/>
      <c r="AT198" s="237" t="s">
        <v>163</v>
      </c>
      <c r="AU198" s="237" t="s">
        <v>82</v>
      </c>
      <c r="AV198" s="13" t="s">
        <v>140</v>
      </c>
      <c r="AW198" s="13" t="s">
        <v>35</v>
      </c>
      <c r="AX198" s="13" t="s">
        <v>80</v>
      </c>
      <c r="AY198" s="237" t="s">
        <v>133</v>
      </c>
    </row>
    <row r="199" spans="2:65" s="1" customFormat="1" ht="16.5" customHeight="1">
      <c r="B199" s="200"/>
      <c r="C199" s="244" t="s">
        <v>303</v>
      </c>
      <c r="D199" s="244" t="s">
        <v>254</v>
      </c>
      <c r="E199" s="245" t="s">
        <v>460</v>
      </c>
      <c r="F199" s="246" t="s">
        <v>461</v>
      </c>
      <c r="G199" s="247" t="s">
        <v>229</v>
      </c>
      <c r="H199" s="248">
        <v>945.252</v>
      </c>
      <c r="I199" s="249"/>
      <c r="J199" s="250">
        <f>ROUND(I199*H199,2)</f>
        <v>0</v>
      </c>
      <c r="K199" s="246" t="s">
        <v>5</v>
      </c>
      <c r="L199" s="251"/>
      <c r="M199" s="252" t="s">
        <v>5</v>
      </c>
      <c r="N199" s="253" t="s">
        <v>43</v>
      </c>
      <c r="O199" s="47"/>
      <c r="P199" s="210">
        <f>O199*H199</f>
        <v>0</v>
      </c>
      <c r="Q199" s="210">
        <v>0.0036</v>
      </c>
      <c r="R199" s="210">
        <f>Q199*H199</f>
        <v>3.4029071999999996</v>
      </c>
      <c r="S199" s="210">
        <v>0</v>
      </c>
      <c r="T199" s="211">
        <f>S199*H199</f>
        <v>0</v>
      </c>
      <c r="AR199" s="24" t="s">
        <v>397</v>
      </c>
      <c r="AT199" s="24" t="s">
        <v>254</v>
      </c>
      <c r="AU199" s="24" t="s">
        <v>82</v>
      </c>
      <c r="AY199" s="24" t="s">
        <v>133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24" t="s">
        <v>80</v>
      </c>
      <c r="BK199" s="212">
        <f>ROUND(I199*H199,2)</f>
        <v>0</v>
      </c>
      <c r="BL199" s="24" t="s">
        <v>379</v>
      </c>
      <c r="BM199" s="24" t="s">
        <v>851</v>
      </c>
    </row>
    <row r="200" spans="2:47" s="1" customFormat="1" ht="13.5">
      <c r="B200" s="46"/>
      <c r="D200" s="213" t="s">
        <v>155</v>
      </c>
      <c r="F200" s="214" t="s">
        <v>463</v>
      </c>
      <c r="I200" s="215"/>
      <c r="L200" s="46"/>
      <c r="M200" s="216"/>
      <c r="N200" s="47"/>
      <c r="O200" s="47"/>
      <c r="P200" s="47"/>
      <c r="Q200" s="47"/>
      <c r="R200" s="47"/>
      <c r="S200" s="47"/>
      <c r="T200" s="85"/>
      <c r="AT200" s="24" t="s">
        <v>155</v>
      </c>
      <c r="AU200" s="24" t="s">
        <v>82</v>
      </c>
    </row>
    <row r="201" spans="2:65" s="1" customFormat="1" ht="25.5" customHeight="1">
      <c r="B201" s="200"/>
      <c r="C201" s="201" t="s">
        <v>376</v>
      </c>
      <c r="D201" s="201" t="s">
        <v>136</v>
      </c>
      <c r="E201" s="202" t="s">
        <v>465</v>
      </c>
      <c r="F201" s="203" t="s">
        <v>852</v>
      </c>
      <c r="G201" s="204" t="s">
        <v>229</v>
      </c>
      <c r="H201" s="205">
        <v>945.252</v>
      </c>
      <c r="I201" s="206"/>
      <c r="J201" s="207">
        <f>ROUND(I201*H201,2)</f>
        <v>0</v>
      </c>
      <c r="K201" s="203" t="s">
        <v>5</v>
      </c>
      <c r="L201" s="46"/>
      <c r="M201" s="208" t="s">
        <v>5</v>
      </c>
      <c r="N201" s="209" t="s">
        <v>43</v>
      </c>
      <c r="O201" s="47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AR201" s="24" t="s">
        <v>379</v>
      </c>
      <c r="AT201" s="24" t="s">
        <v>136</v>
      </c>
      <c r="AU201" s="24" t="s">
        <v>82</v>
      </c>
      <c r="AY201" s="24" t="s">
        <v>133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24" t="s">
        <v>80</v>
      </c>
      <c r="BK201" s="212">
        <f>ROUND(I201*H201,2)</f>
        <v>0</v>
      </c>
      <c r="BL201" s="24" t="s">
        <v>379</v>
      </c>
      <c r="BM201" s="24" t="s">
        <v>853</v>
      </c>
    </row>
    <row r="202" spans="2:65" s="1" customFormat="1" ht="25.5" customHeight="1">
      <c r="B202" s="200"/>
      <c r="C202" s="244" t="s">
        <v>401</v>
      </c>
      <c r="D202" s="244" t="s">
        <v>254</v>
      </c>
      <c r="E202" s="245" t="s">
        <v>472</v>
      </c>
      <c r="F202" s="246" t="s">
        <v>854</v>
      </c>
      <c r="G202" s="247" t="s">
        <v>229</v>
      </c>
      <c r="H202" s="248">
        <v>945.252</v>
      </c>
      <c r="I202" s="249"/>
      <c r="J202" s="250">
        <f>ROUND(I202*H202,2)</f>
        <v>0</v>
      </c>
      <c r="K202" s="246" t="s">
        <v>5</v>
      </c>
      <c r="L202" s="251"/>
      <c r="M202" s="252" t="s">
        <v>5</v>
      </c>
      <c r="N202" s="253" t="s">
        <v>43</v>
      </c>
      <c r="O202" s="47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24" t="s">
        <v>397</v>
      </c>
      <c r="AT202" s="24" t="s">
        <v>254</v>
      </c>
      <c r="AU202" s="24" t="s">
        <v>82</v>
      </c>
      <c r="AY202" s="24" t="s">
        <v>133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80</v>
      </c>
      <c r="BK202" s="212">
        <f>ROUND(I202*H202,2)</f>
        <v>0</v>
      </c>
      <c r="BL202" s="24" t="s">
        <v>379</v>
      </c>
      <c r="BM202" s="24" t="s">
        <v>855</v>
      </c>
    </row>
    <row r="203" spans="2:47" s="1" customFormat="1" ht="13.5">
      <c r="B203" s="46"/>
      <c r="D203" s="213" t="s">
        <v>155</v>
      </c>
      <c r="F203" s="214" t="s">
        <v>463</v>
      </c>
      <c r="I203" s="215"/>
      <c r="L203" s="46"/>
      <c r="M203" s="216"/>
      <c r="N203" s="47"/>
      <c r="O203" s="47"/>
      <c r="P203" s="47"/>
      <c r="Q203" s="47"/>
      <c r="R203" s="47"/>
      <c r="S203" s="47"/>
      <c r="T203" s="85"/>
      <c r="AT203" s="24" t="s">
        <v>155</v>
      </c>
      <c r="AU203" s="24" t="s">
        <v>82</v>
      </c>
    </row>
    <row r="204" spans="2:65" s="1" customFormat="1" ht="16.5" customHeight="1">
      <c r="B204" s="200"/>
      <c r="C204" s="201" t="s">
        <v>383</v>
      </c>
      <c r="D204" s="201" t="s">
        <v>136</v>
      </c>
      <c r="E204" s="202" t="s">
        <v>478</v>
      </c>
      <c r="F204" s="203" t="s">
        <v>479</v>
      </c>
      <c r="G204" s="204" t="s">
        <v>229</v>
      </c>
      <c r="H204" s="205">
        <v>28.811</v>
      </c>
      <c r="I204" s="206"/>
      <c r="J204" s="207">
        <f>ROUND(I204*H204,2)</f>
        <v>0</v>
      </c>
      <c r="K204" s="203" t="s">
        <v>5</v>
      </c>
      <c r="L204" s="46"/>
      <c r="M204" s="208" t="s">
        <v>5</v>
      </c>
      <c r="N204" s="209" t="s">
        <v>43</v>
      </c>
      <c r="O204" s="47"/>
      <c r="P204" s="210">
        <f>O204*H204</f>
        <v>0</v>
      </c>
      <c r="Q204" s="210">
        <v>0</v>
      </c>
      <c r="R204" s="210">
        <f>Q204*H204</f>
        <v>0</v>
      </c>
      <c r="S204" s="210">
        <v>0.00275</v>
      </c>
      <c r="T204" s="211">
        <f>S204*H204</f>
        <v>0.07923025</v>
      </c>
      <c r="AR204" s="24" t="s">
        <v>379</v>
      </c>
      <c r="AT204" s="24" t="s">
        <v>136</v>
      </c>
      <c r="AU204" s="24" t="s">
        <v>82</v>
      </c>
      <c r="AY204" s="24" t="s">
        <v>133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24" t="s">
        <v>80</v>
      </c>
      <c r="BK204" s="212">
        <f>ROUND(I204*H204,2)</f>
        <v>0</v>
      </c>
      <c r="BL204" s="24" t="s">
        <v>379</v>
      </c>
      <c r="BM204" s="24" t="s">
        <v>856</v>
      </c>
    </row>
    <row r="205" spans="2:51" s="11" customFormat="1" ht="13.5">
      <c r="B205" s="217"/>
      <c r="D205" s="213" t="s">
        <v>163</v>
      </c>
      <c r="E205" s="218" t="s">
        <v>5</v>
      </c>
      <c r="F205" s="219" t="s">
        <v>857</v>
      </c>
      <c r="H205" s="220">
        <v>28.811</v>
      </c>
      <c r="I205" s="221"/>
      <c r="L205" s="217"/>
      <c r="M205" s="222"/>
      <c r="N205" s="223"/>
      <c r="O205" s="223"/>
      <c r="P205" s="223"/>
      <c r="Q205" s="223"/>
      <c r="R205" s="223"/>
      <c r="S205" s="223"/>
      <c r="T205" s="224"/>
      <c r="AT205" s="218" t="s">
        <v>163</v>
      </c>
      <c r="AU205" s="218" t="s">
        <v>82</v>
      </c>
      <c r="AV205" s="11" t="s">
        <v>82</v>
      </c>
      <c r="AW205" s="11" t="s">
        <v>35</v>
      </c>
      <c r="AX205" s="11" t="s">
        <v>72</v>
      </c>
      <c r="AY205" s="218" t="s">
        <v>133</v>
      </c>
    </row>
    <row r="206" spans="2:51" s="13" customFormat="1" ht="13.5">
      <c r="B206" s="236"/>
      <c r="D206" s="213" t="s">
        <v>163</v>
      </c>
      <c r="E206" s="237" t="s">
        <v>5</v>
      </c>
      <c r="F206" s="238" t="s">
        <v>226</v>
      </c>
      <c r="H206" s="239">
        <v>28.811</v>
      </c>
      <c r="I206" s="240"/>
      <c r="L206" s="236"/>
      <c r="M206" s="241"/>
      <c r="N206" s="242"/>
      <c r="O206" s="242"/>
      <c r="P206" s="242"/>
      <c r="Q206" s="242"/>
      <c r="R206" s="242"/>
      <c r="S206" s="242"/>
      <c r="T206" s="243"/>
      <c r="AT206" s="237" t="s">
        <v>163</v>
      </c>
      <c r="AU206" s="237" t="s">
        <v>82</v>
      </c>
      <c r="AV206" s="13" t="s">
        <v>140</v>
      </c>
      <c r="AW206" s="13" t="s">
        <v>35</v>
      </c>
      <c r="AX206" s="13" t="s">
        <v>80</v>
      </c>
      <c r="AY206" s="237" t="s">
        <v>133</v>
      </c>
    </row>
    <row r="207" spans="2:65" s="1" customFormat="1" ht="16.5" customHeight="1">
      <c r="B207" s="200"/>
      <c r="C207" s="201" t="s">
        <v>407</v>
      </c>
      <c r="D207" s="201" t="s">
        <v>136</v>
      </c>
      <c r="E207" s="202" t="s">
        <v>482</v>
      </c>
      <c r="F207" s="203" t="s">
        <v>483</v>
      </c>
      <c r="G207" s="204" t="s">
        <v>392</v>
      </c>
      <c r="H207" s="205">
        <v>1</v>
      </c>
      <c r="I207" s="206"/>
      <c r="J207" s="207">
        <f>ROUND(I207*H207,2)</f>
        <v>0</v>
      </c>
      <c r="K207" s="203" t="s">
        <v>5</v>
      </c>
      <c r="L207" s="46"/>
      <c r="M207" s="208" t="s">
        <v>5</v>
      </c>
      <c r="N207" s="209" t="s">
        <v>43</v>
      </c>
      <c r="O207" s="47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24" t="s">
        <v>379</v>
      </c>
      <c r="AT207" s="24" t="s">
        <v>136</v>
      </c>
      <c r="AU207" s="24" t="s">
        <v>82</v>
      </c>
      <c r="AY207" s="24" t="s">
        <v>133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80</v>
      </c>
      <c r="BK207" s="212">
        <f>ROUND(I207*H207,2)</f>
        <v>0</v>
      </c>
      <c r="BL207" s="24" t="s">
        <v>379</v>
      </c>
      <c r="BM207" s="24" t="s">
        <v>858</v>
      </c>
    </row>
    <row r="208" spans="2:65" s="1" customFormat="1" ht="16.5" customHeight="1">
      <c r="B208" s="200"/>
      <c r="C208" s="201" t="s">
        <v>623</v>
      </c>
      <c r="D208" s="201" t="s">
        <v>136</v>
      </c>
      <c r="E208" s="202" t="s">
        <v>486</v>
      </c>
      <c r="F208" s="203" t="s">
        <v>487</v>
      </c>
      <c r="G208" s="204" t="s">
        <v>335</v>
      </c>
      <c r="H208" s="205">
        <v>3.497</v>
      </c>
      <c r="I208" s="206"/>
      <c r="J208" s="207">
        <f>ROUND(I208*H208,2)</f>
        <v>0</v>
      </c>
      <c r="K208" s="203" t="s">
        <v>239</v>
      </c>
      <c r="L208" s="46"/>
      <c r="M208" s="208" t="s">
        <v>5</v>
      </c>
      <c r="N208" s="209" t="s">
        <v>43</v>
      </c>
      <c r="O208" s="47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24" t="s">
        <v>379</v>
      </c>
      <c r="AT208" s="24" t="s">
        <v>136</v>
      </c>
      <c r="AU208" s="24" t="s">
        <v>82</v>
      </c>
      <c r="AY208" s="24" t="s">
        <v>133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24" t="s">
        <v>80</v>
      </c>
      <c r="BK208" s="212">
        <f>ROUND(I208*H208,2)</f>
        <v>0</v>
      </c>
      <c r="BL208" s="24" t="s">
        <v>379</v>
      </c>
      <c r="BM208" s="24" t="s">
        <v>859</v>
      </c>
    </row>
    <row r="209" spans="2:63" s="10" customFormat="1" ht="29.85" customHeight="1">
      <c r="B209" s="187"/>
      <c r="D209" s="188" t="s">
        <v>71</v>
      </c>
      <c r="E209" s="198" t="s">
        <v>489</v>
      </c>
      <c r="F209" s="198" t="s">
        <v>490</v>
      </c>
      <c r="I209" s="190"/>
      <c r="J209" s="199">
        <f>BK209</f>
        <v>0</v>
      </c>
      <c r="L209" s="187"/>
      <c r="M209" s="192"/>
      <c r="N209" s="193"/>
      <c r="O209" s="193"/>
      <c r="P209" s="194">
        <f>SUM(P210:P212)</f>
        <v>0</v>
      </c>
      <c r="Q209" s="193"/>
      <c r="R209" s="194">
        <f>SUM(R210:R212)</f>
        <v>0.02905</v>
      </c>
      <c r="S209" s="193"/>
      <c r="T209" s="195">
        <f>SUM(T210:T212)</f>
        <v>0.16149</v>
      </c>
      <c r="AR209" s="188" t="s">
        <v>82</v>
      </c>
      <c r="AT209" s="196" t="s">
        <v>71</v>
      </c>
      <c r="AU209" s="196" t="s">
        <v>80</v>
      </c>
      <c r="AY209" s="188" t="s">
        <v>133</v>
      </c>
      <c r="BK209" s="197">
        <f>SUM(BK210:BK212)</f>
        <v>0</v>
      </c>
    </row>
    <row r="210" spans="2:65" s="1" customFormat="1" ht="16.5" customHeight="1">
      <c r="B210" s="200"/>
      <c r="C210" s="201" t="s">
        <v>236</v>
      </c>
      <c r="D210" s="201" t="s">
        <v>136</v>
      </c>
      <c r="E210" s="202" t="s">
        <v>492</v>
      </c>
      <c r="F210" s="203" t="s">
        <v>493</v>
      </c>
      <c r="G210" s="204" t="s">
        <v>392</v>
      </c>
      <c r="H210" s="205">
        <v>7</v>
      </c>
      <c r="I210" s="206"/>
      <c r="J210" s="207">
        <f>ROUND(I210*H210,2)</f>
        <v>0</v>
      </c>
      <c r="K210" s="203" t="s">
        <v>5</v>
      </c>
      <c r="L210" s="46"/>
      <c r="M210" s="208" t="s">
        <v>5</v>
      </c>
      <c r="N210" s="209" t="s">
        <v>43</v>
      </c>
      <c r="O210" s="47"/>
      <c r="P210" s="210">
        <f>O210*H210</f>
        <v>0</v>
      </c>
      <c r="Q210" s="210">
        <v>0</v>
      </c>
      <c r="R210" s="210">
        <f>Q210*H210</f>
        <v>0</v>
      </c>
      <c r="S210" s="210">
        <v>0.02307</v>
      </c>
      <c r="T210" s="211">
        <f>S210*H210</f>
        <v>0.16149</v>
      </c>
      <c r="AR210" s="24" t="s">
        <v>379</v>
      </c>
      <c r="AT210" s="24" t="s">
        <v>136</v>
      </c>
      <c r="AU210" s="24" t="s">
        <v>82</v>
      </c>
      <c r="AY210" s="24" t="s">
        <v>133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80</v>
      </c>
      <c r="BK210" s="212">
        <f>ROUND(I210*H210,2)</f>
        <v>0</v>
      </c>
      <c r="BL210" s="24" t="s">
        <v>379</v>
      </c>
      <c r="BM210" s="24" t="s">
        <v>860</v>
      </c>
    </row>
    <row r="211" spans="2:65" s="1" customFormat="1" ht="16.5" customHeight="1">
      <c r="B211" s="200"/>
      <c r="C211" s="201" t="s">
        <v>241</v>
      </c>
      <c r="D211" s="201" t="s">
        <v>136</v>
      </c>
      <c r="E211" s="202" t="s">
        <v>496</v>
      </c>
      <c r="F211" s="203" t="s">
        <v>497</v>
      </c>
      <c r="G211" s="204" t="s">
        <v>392</v>
      </c>
      <c r="H211" s="205">
        <v>7</v>
      </c>
      <c r="I211" s="206"/>
      <c r="J211" s="207">
        <f>ROUND(I211*H211,2)</f>
        <v>0</v>
      </c>
      <c r="K211" s="203" t="s">
        <v>5</v>
      </c>
      <c r="L211" s="46"/>
      <c r="M211" s="208" t="s">
        <v>5</v>
      </c>
      <c r="N211" s="209" t="s">
        <v>43</v>
      </c>
      <c r="O211" s="47"/>
      <c r="P211" s="210">
        <f>O211*H211</f>
        <v>0</v>
      </c>
      <c r="Q211" s="210">
        <v>0.00415</v>
      </c>
      <c r="R211" s="210">
        <f>Q211*H211</f>
        <v>0.02905</v>
      </c>
      <c r="S211" s="210">
        <v>0</v>
      </c>
      <c r="T211" s="211">
        <f>S211*H211</f>
        <v>0</v>
      </c>
      <c r="AR211" s="24" t="s">
        <v>379</v>
      </c>
      <c r="AT211" s="24" t="s">
        <v>136</v>
      </c>
      <c r="AU211" s="24" t="s">
        <v>82</v>
      </c>
      <c r="AY211" s="24" t="s">
        <v>133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80</v>
      </c>
      <c r="BK211" s="212">
        <f>ROUND(I211*H211,2)</f>
        <v>0</v>
      </c>
      <c r="BL211" s="24" t="s">
        <v>379</v>
      </c>
      <c r="BM211" s="24" t="s">
        <v>861</v>
      </c>
    </row>
    <row r="212" spans="2:65" s="1" customFormat="1" ht="16.5" customHeight="1">
      <c r="B212" s="200"/>
      <c r="C212" s="201" t="s">
        <v>862</v>
      </c>
      <c r="D212" s="201" t="s">
        <v>136</v>
      </c>
      <c r="E212" s="202" t="s">
        <v>500</v>
      </c>
      <c r="F212" s="203" t="s">
        <v>501</v>
      </c>
      <c r="G212" s="204" t="s">
        <v>335</v>
      </c>
      <c r="H212" s="205">
        <v>0.029</v>
      </c>
      <c r="I212" s="206"/>
      <c r="J212" s="207">
        <f>ROUND(I212*H212,2)</f>
        <v>0</v>
      </c>
      <c r="K212" s="203" t="s">
        <v>239</v>
      </c>
      <c r="L212" s="46"/>
      <c r="M212" s="208" t="s">
        <v>5</v>
      </c>
      <c r="N212" s="209" t="s">
        <v>43</v>
      </c>
      <c r="O212" s="47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24" t="s">
        <v>379</v>
      </c>
      <c r="AT212" s="24" t="s">
        <v>136</v>
      </c>
      <c r="AU212" s="24" t="s">
        <v>82</v>
      </c>
      <c r="AY212" s="24" t="s">
        <v>133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80</v>
      </c>
      <c r="BK212" s="212">
        <f>ROUND(I212*H212,2)</f>
        <v>0</v>
      </c>
      <c r="BL212" s="24" t="s">
        <v>379</v>
      </c>
      <c r="BM212" s="24" t="s">
        <v>863</v>
      </c>
    </row>
    <row r="213" spans="2:63" s="10" customFormat="1" ht="29.85" customHeight="1">
      <c r="B213" s="187"/>
      <c r="D213" s="188" t="s">
        <v>71</v>
      </c>
      <c r="E213" s="198" t="s">
        <v>503</v>
      </c>
      <c r="F213" s="198" t="s">
        <v>504</v>
      </c>
      <c r="I213" s="190"/>
      <c r="J213" s="199">
        <f>BK213</f>
        <v>0</v>
      </c>
      <c r="L213" s="187"/>
      <c r="M213" s="192"/>
      <c r="N213" s="193"/>
      <c r="O213" s="193"/>
      <c r="P213" s="194">
        <f>SUM(P214:P220)</f>
        <v>0</v>
      </c>
      <c r="Q213" s="193"/>
      <c r="R213" s="194">
        <f>SUM(R214:R220)</f>
        <v>0</v>
      </c>
      <c r="S213" s="193"/>
      <c r="T213" s="195">
        <f>SUM(T214:T220)</f>
        <v>0.17671364</v>
      </c>
      <c r="AR213" s="188" t="s">
        <v>82</v>
      </c>
      <c r="AT213" s="196" t="s">
        <v>71</v>
      </c>
      <c r="AU213" s="196" t="s">
        <v>80</v>
      </c>
      <c r="AY213" s="188" t="s">
        <v>133</v>
      </c>
      <c r="BK213" s="197">
        <f>SUM(BK214:BK220)</f>
        <v>0</v>
      </c>
    </row>
    <row r="214" spans="2:65" s="1" customFormat="1" ht="16.5" customHeight="1">
      <c r="B214" s="200"/>
      <c r="C214" s="201" t="s">
        <v>673</v>
      </c>
      <c r="D214" s="201" t="s">
        <v>136</v>
      </c>
      <c r="E214" s="202" t="s">
        <v>506</v>
      </c>
      <c r="F214" s="203" t="s">
        <v>507</v>
      </c>
      <c r="G214" s="204" t="s">
        <v>300</v>
      </c>
      <c r="H214" s="205">
        <v>285.022</v>
      </c>
      <c r="I214" s="206"/>
      <c r="J214" s="207">
        <f>ROUND(I214*H214,2)</f>
        <v>0</v>
      </c>
      <c r="K214" s="203" t="s">
        <v>222</v>
      </c>
      <c r="L214" s="46"/>
      <c r="M214" s="208" t="s">
        <v>5</v>
      </c>
      <c r="N214" s="209" t="s">
        <v>43</v>
      </c>
      <c r="O214" s="47"/>
      <c r="P214" s="210">
        <f>O214*H214</f>
        <v>0</v>
      </c>
      <c r="Q214" s="210">
        <v>0</v>
      </c>
      <c r="R214" s="210">
        <f>Q214*H214</f>
        <v>0</v>
      </c>
      <c r="S214" s="210">
        <v>0.00062</v>
      </c>
      <c r="T214" s="211">
        <f>S214*H214</f>
        <v>0.17671364</v>
      </c>
      <c r="AR214" s="24" t="s">
        <v>379</v>
      </c>
      <c r="AT214" s="24" t="s">
        <v>136</v>
      </c>
      <c r="AU214" s="24" t="s">
        <v>82</v>
      </c>
      <c r="AY214" s="24" t="s">
        <v>133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4" t="s">
        <v>80</v>
      </c>
      <c r="BK214" s="212">
        <f>ROUND(I214*H214,2)</f>
        <v>0</v>
      </c>
      <c r="BL214" s="24" t="s">
        <v>379</v>
      </c>
      <c r="BM214" s="24" t="s">
        <v>864</v>
      </c>
    </row>
    <row r="215" spans="2:51" s="12" customFormat="1" ht="13.5">
      <c r="B215" s="229"/>
      <c r="D215" s="213" t="s">
        <v>163</v>
      </c>
      <c r="E215" s="230" t="s">
        <v>5</v>
      </c>
      <c r="F215" s="231" t="s">
        <v>429</v>
      </c>
      <c r="H215" s="230" t="s">
        <v>5</v>
      </c>
      <c r="I215" s="232"/>
      <c r="L215" s="229"/>
      <c r="M215" s="233"/>
      <c r="N215" s="234"/>
      <c r="O215" s="234"/>
      <c r="P215" s="234"/>
      <c r="Q215" s="234"/>
      <c r="R215" s="234"/>
      <c r="S215" s="234"/>
      <c r="T215" s="235"/>
      <c r="AT215" s="230" t="s">
        <v>163</v>
      </c>
      <c r="AU215" s="230" t="s">
        <v>82</v>
      </c>
      <c r="AV215" s="12" t="s">
        <v>80</v>
      </c>
      <c r="AW215" s="12" t="s">
        <v>35</v>
      </c>
      <c r="AX215" s="12" t="s">
        <v>72</v>
      </c>
      <c r="AY215" s="230" t="s">
        <v>133</v>
      </c>
    </row>
    <row r="216" spans="2:51" s="11" customFormat="1" ht="13.5">
      <c r="B216" s="217"/>
      <c r="D216" s="213" t="s">
        <v>163</v>
      </c>
      <c r="E216" s="218" t="s">
        <v>5</v>
      </c>
      <c r="F216" s="219" t="s">
        <v>865</v>
      </c>
      <c r="H216" s="220">
        <v>271.822</v>
      </c>
      <c r="I216" s="221"/>
      <c r="L216" s="217"/>
      <c r="M216" s="222"/>
      <c r="N216" s="223"/>
      <c r="O216" s="223"/>
      <c r="P216" s="223"/>
      <c r="Q216" s="223"/>
      <c r="R216" s="223"/>
      <c r="S216" s="223"/>
      <c r="T216" s="224"/>
      <c r="AT216" s="218" t="s">
        <v>163</v>
      </c>
      <c r="AU216" s="218" t="s">
        <v>82</v>
      </c>
      <c r="AV216" s="11" t="s">
        <v>82</v>
      </c>
      <c r="AW216" s="11" t="s">
        <v>35</v>
      </c>
      <c r="AX216" s="11" t="s">
        <v>72</v>
      </c>
      <c r="AY216" s="218" t="s">
        <v>133</v>
      </c>
    </row>
    <row r="217" spans="2:51" s="12" customFormat="1" ht="13.5">
      <c r="B217" s="229"/>
      <c r="D217" s="213" t="s">
        <v>163</v>
      </c>
      <c r="E217" s="230" t="s">
        <v>5</v>
      </c>
      <c r="F217" s="231" t="s">
        <v>866</v>
      </c>
      <c r="H217" s="230" t="s">
        <v>5</v>
      </c>
      <c r="I217" s="232"/>
      <c r="L217" s="229"/>
      <c r="M217" s="233"/>
      <c r="N217" s="234"/>
      <c r="O217" s="234"/>
      <c r="P217" s="234"/>
      <c r="Q217" s="234"/>
      <c r="R217" s="234"/>
      <c r="S217" s="234"/>
      <c r="T217" s="235"/>
      <c r="AT217" s="230" t="s">
        <v>163</v>
      </c>
      <c r="AU217" s="230" t="s">
        <v>82</v>
      </c>
      <c r="AV217" s="12" t="s">
        <v>80</v>
      </c>
      <c r="AW217" s="12" t="s">
        <v>35</v>
      </c>
      <c r="AX217" s="12" t="s">
        <v>72</v>
      </c>
      <c r="AY217" s="230" t="s">
        <v>133</v>
      </c>
    </row>
    <row r="218" spans="2:51" s="11" customFormat="1" ht="13.5">
      <c r="B218" s="217"/>
      <c r="D218" s="213" t="s">
        <v>163</v>
      </c>
      <c r="E218" s="218" t="s">
        <v>5</v>
      </c>
      <c r="F218" s="219" t="s">
        <v>867</v>
      </c>
      <c r="H218" s="220">
        <v>13.2</v>
      </c>
      <c r="I218" s="221"/>
      <c r="L218" s="217"/>
      <c r="M218" s="222"/>
      <c r="N218" s="223"/>
      <c r="O218" s="223"/>
      <c r="P218" s="223"/>
      <c r="Q218" s="223"/>
      <c r="R218" s="223"/>
      <c r="S218" s="223"/>
      <c r="T218" s="224"/>
      <c r="AT218" s="218" t="s">
        <v>163</v>
      </c>
      <c r="AU218" s="218" t="s">
        <v>82</v>
      </c>
      <c r="AV218" s="11" t="s">
        <v>82</v>
      </c>
      <c r="AW218" s="11" t="s">
        <v>35</v>
      </c>
      <c r="AX218" s="11" t="s">
        <v>72</v>
      </c>
      <c r="AY218" s="218" t="s">
        <v>133</v>
      </c>
    </row>
    <row r="219" spans="2:51" s="13" customFormat="1" ht="13.5">
      <c r="B219" s="236"/>
      <c r="D219" s="213" t="s">
        <v>163</v>
      </c>
      <c r="E219" s="237" t="s">
        <v>5</v>
      </c>
      <c r="F219" s="238" t="s">
        <v>226</v>
      </c>
      <c r="H219" s="239">
        <v>285.022</v>
      </c>
      <c r="I219" s="240"/>
      <c r="L219" s="236"/>
      <c r="M219" s="241"/>
      <c r="N219" s="242"/>
      <c r="O219" s="242"/>
      <c r="P219" s="242"/>
      <c r="Q219" s="242"/>
      <c r="R219" s="242"/>
      <c r="S219" s="242"/>
      <c r="T219" s="243"/>
      <c r="AT219" s="237" t="s">
        <v>163</v>
      </c>
      <c r="AU219" s="237" t="s">
        <v>82</v>
      </c>
      <c r="AV219" s="13" t="s">
        <v>140</v>
      </c>
      <c r="AW219" s="13" t="s">
        <v>35</v>
      </c>
      <c r="AX219" s="13" t="s">
        <v>80</v>
      </c>
      <c r="AY219" s="237" t="s">
        <v>133</v>
      </c>
    </row>
    <row r="220" spans="2:65" s="1" customFormat="1" ht="16.5" customHeight="1">
      <c r="B220" s="200"/>
      <c r="C220" s="201" t="s">
        <v>675</v>
      </c>
      <c r="D220" s="201" t="s">
        <v>136</v>
      </c>
      <c r="E220" s="202" t="s">
        <v>511</v>
      </c>
      <c r="F220" s="203" t="s">
        <v>512</v>
      </c>
      <c r="G220" s="204" t="s">
        <v>335</v>
      </c>
      <c r="H220" s="205">
        <v>0.177</v>
      </c>
      <c r="I220" s="206"/>
      <c r="J220" s="207">
        <f>ROUND(I220*H220,2)</f>
        <v>0</v>
      </c>
      <c r="K220" s="203" t="s">
        <v>222</v>
      </c>
      <c r="L220" s="46"/>
      <c r="M220" s="208" t="s">
        <v>5</v>
      </c>
      <c r="N220" s="209" t="s">
        <v>43</v>
      </c>
      <c r="O220" s="47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24" t="s">
        <v>379</v>
      </c>
      <c r="AT220" s="24" t="s">
        <v>136</v>
      </c>
      <c r="AU220" s="24" t="s">
        <v>82</v>
      </c>
      <c r="AY220" s="24" t="s">
        <v>133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24" t="s">
        <v>80</v>
      </c>
      <c r="BK220" s="212">
        <f>ROUND(I220*H220,2)</f>
        <v>0</v>
      </c>
      <c r="BL220" s="24" t="s">
        <v>379</v>
      </c>
      <c r="BM220" s="24" t="s">
        <v>868</v>
      </c>
    </row>
    <row r="221" spans="2:63" s="10" customFormat="1" ht="29.85" customHeight="1">
      <c r="B221" s="187"/>
      <c r="D221" s="188" t="s">
        <v>71</v>
      </c>
      <c r="E221" s="198" t="s">
        <v>374</v>
      </c>
      <c r="F221" s="198" t="s">
        <v>375</v>
      </c>
      <c r="I221" s="190"/>
      <c r="J221" s="199">
        <f>BK221</f>
        <v>0</v>
      </c>
      <c r="L221" s="187"/>
      <c r="M221" s="192"/>
      <c r="N221" s="193"/>
      <c r="O221" s="193"/>
      <c r="P221" s="194">
        <f>SUM(P222:P226)</f>
        <v>0</v>
      </c>
      <c r="Q221" s="193"/>
      <c r="R221" s="194">
        <f>SUM(R222:R226)</f>
        <v>1.3020669599999999</v>
      </c>
      <c r="S221" s="193"/>
      <c r="T221" s="195">
        <f>SUM(T222:T226)</f>
        <v>0</v>
      </c>
      <c r="AR221" s="188" t="s">
        <v>82</v>
      </c>
      <c r="AT221" s="196" t="s">
        <v>71</v>
      </c>
      <c r="AU221" s="196" t="s">
        <v>80</v>
      </c>
      <c r="AY221" s="188" t="s">
        <v>133</v>
      </c>
      <c r="BK221" s="197">
        <f>SUM(BK222:BK226)</f>
        <v>0</v>
      </c>
    </row>
    <row r="222" spans="2:65" s="1" customFormat="1" ht="16.5" customHeight="1">
      <c r="B222" s="200"/>
      <c r="C222" s="201" t="s">
        <v>869</v>
      </c>
      <c r="D222" s="201" t="s">
        <v>136</v>
      </c>
      <c r="E222" s="202" t="s">
        <v>377</v>
      </c>
      <c r="F222" s="203" t="s">
        <v>378</v>
      </c>
      <c r="G222" s="204" t="s">
        <v>229</v>
      </c>
      <c r="H222" s="205">
        <v>112.344</v>
      </c>
      <c r="I222" s="206"/>
      <c r="J222" s="207">
        <f>ROUND(I222*H222,2)</f>
        <v>0</v>
      </c>
      <c r="K222" s="203" t="s">
        <v>5</v>
      </c>
      <c r="L222" s="46"/>
      <c r="M222" s="208" t="s">
        <v>5</v>
      </c>
      <c r="N222" s="209" t="s">
        <v>43</v>
      </c>
      <c r="O222" s="47"/>
      <c r="P222" s="210">
        <f>O222*H222</f>
        <v>0</v>
      </c>
      <c r="Q222" s="210">
        <v>0.01159</v>
      </c>
      <c r="R222" s="210">
        <f>Q222*H222</f>
        <v>1.3020669599999999</v>
      </c>
      <c r="S222" s="210">
        <v>0</v>
      </c>
      <c r="T222" s="211">
        <f>S222*H222</f>
        <v>0</v>
      </c>
      <c r="AR222" s="24" t="s">
        <v>379</v>
      </c>
      <c r="AT222" s="24" t="s">
        <v>136</v>
      </c>
      <c r="AU222" s="24" t="s">
        <v>82</v>
      </c>
      <c r="AY222" s="24" t="s">
        <v>133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24" t="s">
        <v>80</v>
      </c>
      <c r="BK222" s="212">
        <f>ROUND(I222*H222,2)</f>
        <v>0</v>
      </c>
      <c r="BL222" s="24" t="s">
        <v>379</v>
      </c>
      <c r="BM222" s="24" t="s">
        <v>870</v>
      </c>
    </row>
    <row r="223" spans="2:47" s="1" customFormat="1" ht="13.5">
      <c r="B223" s="46"/>
      <c r="D223" s="213" t="s">
        <v>155</v>
      </c>
      <c r="F223" s="214" t="s">
        <v>381</v>
      </c>
      <c r="I223" s="215"/>
      <c r="L223" s="46"/>
      <c r="M223" s="216"/>
      <c r="N223" s="47"/>
      <c r="O223" s="47"/>
      <c r="P223" s="47"/>
      <c r="Q223" s="47"/>
      <c r="R223" s="47"/>
      <c r="S223" s="47"/>
      <c r="T223" s="85"/>
      <c r="AT223" s="24" t="s">
        <v>155</v>
      </c>
      <c r="AU223" s="24" t="s">
        <v>82</v>
      </c>
    </row>
    <row r="224" spans="2:51" s="11" customFormat="1" ht="13.5">
      <c r="B224" s="217"/>
      <c r="D224" s="213" t="s">
        <v>163</v>
      </c>
      <c r="E224" s="218" t="s">
        <v>5</v>
      </c>
      <c r="F224" s="219" t="s">
        <v>871</v>
      </c>
      <c r="H224" s="220">
        <v>112.344</v>
      </c>
      <c r="I224" s="221"/>
      <c r="L224" s="217"/>
      <c r="M224" s="222"/>
      <c r="N224" s="223"/>
      <c r="O224" s="223"/>
      <c r="P224" s="223"/>
      <c r="Q224" s="223"/>
      <c r="R224" s="223"/>
      <c r="S224" s="223"/>
      <c r="T224" s="224"/>
      <c r="AT224" s="218" t="s">
        <v>163</v>
      </c>
      <c r="AU224" s="218" t="s">
        <v>82</v>
      </c>
      <c r="AV224" s="11" t="s">
        <v>82</v>
      </c>
      <c r="AW224" s="11" t="s">
        <v>35</v>
      </c>
      <c r="AX224" s="11" t="s">
        <v>72</v>
      </c>
      <c r="AY224" s="218" t="s">
        <v>133</v>
      </c>
    </row>
    <row r="225" spans="2:51" s="13" customFormat="1" ht="13.5">
      <c r="B225" s="236"/>
      <c r="D225" s="213" t="s">
        <v>163</v>
      </c>
      <c r="E225" s="237" t="s">
        <v>5</v>
      </c>
      <c r="F225" s="238" t="s">
        <v>226</v>
      </c>
      <c r="H225" s="239">
        <v>112.344</v>
      </c>
      <c r="I225" s="240"/>
      <c r="L225" s="236"/>
      <c r="M225" s="241"/>
      <c r="N225" s="242"/>
      <c r="O225" s="242"/>
      <c r="P225" s="242"/>
      <c r="Q225" s="242"/>
      <c r="R225" s="242"/>
      <c r="S225" s="242"/>
      <c r="T225" s="243"/>
      <c r="AT225" s="237" t="s">
        <v>163</v>
      </c>
      <c r="AU225" s="237" t="s">
        <v>82</v>
      </c>
      <c r="AV225" s="13" t="s">
        <v>140</v>
      </c>
      <c r="AW225" s="13" t="s">
        <v>35</v>
      </c>
      <c r="AX225" s="13" t="s">
        <v>80</v>
      </c>
      <c r="AY225" s="237" t="s">
        <v>133</v>
      </c>
    </row>
    <row r="226" spans="2:65" s="1" customFormat="1" ht="16.5" customHeight="1">
      <c r="B226" s="200"/>
      <c r="C226" s="201" t="s">
        <v>872</v>
      </c>
      <c r="D226" s="201" t="s">
        <v>136</v>
      </c>
      <c r="E226" s="202" t="s">
        <v>384</v>
      </c>
      <c r="F226" s="203" t="s">
        <v>385</v>
      </c>
      <c r="G226" s="204" t="s">
        <v>335</v>
      </c>
      <c r="H226" s="205">
        <v>1.302</v>
      </c>
      <c r="I226" s="206"/>
      <c r="J226" s="207">
        <f>ROUND(I226*H226,2)</f>
        <v>0</v>
      </c>
      <c r="K226" s="203" t="s">
        <v>222</v>
      </c>
      <c r="L226" s="46"/>
      <c r="M226" s="208" t="s">
        <v>5</v>
      </c>
      <c r="N226" s="209" t="s">
        <v>43</v>
      </c>
      <c r="O226" s="47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24" t="s">
        <v>379</v>
      </c>
      <c r="AT226" s="24" t="s">
        <v>136</v>
      </c>
      <c r="AU226" s="24" t="s">
        <v>82</v>
      </c>
      <c r="AY226" s="24" t="s">
        <v>133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24" t="s">
        <v>80</v>
      </c>
      <c r="BK226" s="212">
        <f>ROUND(I226*H226,2)</f>
        <v>0</v>
      </c>
      <c r="BL226" s="24" t="s">
        <v>379</v>
      </c>
      <c r="BM226" s="24" t="s">
        <v>873</v>
      </c>
    </row>
    <row r="227" spans="2:63" s="10" customFormat="1" ht="29.85" customHeight="1">
      <c r="B227" s="187"/>
      <c r="D227" s="188" t="s">
        <v>71</v>
      </c>
      <c r="E227" s="198" t="s">
        <v>514</v>
      </c>
      <c r="F227" s="198" t="s">
        <v>515</v>
      </c>
      <c r="I227" s="190"/>
      <c r="J227" s="199">
        <f>BK227</f>
        <v>0</v>
      </c>
      <c r="L227" s="187"/>
      <c r="M227" s="192"/>
      <c r="N227" s="193"/>
      <c r="O227" s="193"/>
      <c r="P227" s="194">
        <f>SUM(P228:P231)</f>
        <v>0</v>
      </c>
      <c r="Q227" s="193"/>
      <c r="R227" s="194">
        <f>SUM(R228:R231)</f>
        <v>0</v>
      </c>
      <c r="S227" s="193"/>
      <c r="T227" s="195">
        <f>SUM(T228:T231)</f>
        <v>0.84147724</v>
      </c>
      <c r="AR227" s="188" t="s">
        <v>82</v>
      </c>
      <c r="AT227" s="196" t="s">
        <v>71</v>
      </c>
      <c r="AU227" s="196" t="s">
        <v>80</v>
      </c>
      <c r="AY227" s="188" t="s">
        <v>133</v>
      </c>
      <c r="BK227" s="197">
        <f>SUM(BK228:BK231)</f>
        <v>0</v>
      </c>
    </row>
    <row r="228" spans="2:65" s="1" customFormat="1" ht="16.5" customHeight="1">
      <c r="B228" s="200"/>
      <c r="C228" s="201" t="s">
        <v>245</v>
      </c>
      <c r="D228" s="201" t="s">
        <v>136</v>
      </c>
      <c r="E228" s="202" t="s">
        <v>517</v>
      </c>
      <c r="F228" s="203" t="s">
        <v>518</v>
      </c>
      <c r="G228" s="204" t="s">
        <v>300</v>
      </c>
      <c r="H228" s="205">
        <v>220.282</v>
      </c>
      <c r="I228" s="206"/>
      <c r="J228" s="207">
        <f>ROUND(I228*H228,2)</f>
        <v>0</v>
      </c>
      <c r="K228" s="203" t="s">
        <v>5</v>
      </c>
      <c r="L228" s="46"/>
      <c r="M228" s="208" t="s">
        <v>5</v>
      </c>
      <c r="N228" s="209" t="s">
        <v>43</v>
      </c>
      <c r="O228" s="47"/>
      <c r="P228" s="210">
        <f>O228*H228</f>
        <v>0</v>
      </c>
      <c r="Q228" s="210">
        <v>0</v>
      </c>
      <c r="R228" s="210">
        <f>Q228*H228</f>
        <v>0</v>
      </c>
      <c r="S228" s="210">
        <v>0.00191</v>
      </c>
      <c r="T228" s="211">
        <f>S228*H228</f>
        <v>0.42073862</v>
      </c>
      <c r="AR228" s="24" t="s">
        <v>379</v>
      </c>
      <c r="AT228" s="24" t="s">
        <v>136</v>
      </c>
      <c r="AU228" s="24" t="s">
        <v>82</v>
      </c>
      <c r="AY228" s="24" t="s">
        <v>133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4" t="s">
        <v>80</v>
      </c>
      <c r="BK228" s="212">
        <f>ROUND(I228*H228,2)</f>
        <v>0</v>
      </c>
      <c r="BL228" s="24" t="s">
        <v>379</v>
      </c>
      <c r="BM228" s="24" t="s">
        <v>874</v>
      </c>
    </row>
    <row r="229" spans="2:65" s="1" customFormat="1" ht="16.5" customHeight="1">
      <c r="B229" s="200"/>
      <c r="C229" s="201" t="s">
        <v>875</v>
      </c>
      <c r="D229" s="201" t="s">
        <v>136</v>
      </c>
      <c r="E229" s="202" t="s">
        <v>522</v>
      </c>
      <c r="F229" s="203" t="s">
        <v>523</v>
      </c>
      <c r="G229" s="204" t="s">
        <v>300</v>
      </c>
      <c r="H229" s="205">
        <v>220.282</v>
      </c>
      <c r="I229" s="206"/>
      <c r="J229" s="207">
        <f>ROUND(I229*H229,2)</f>
        <v>0</v>
      </c>
      <c r="K229" s="203" t="s">
        <v>5</v>
      </c>
      <c r="L229" s="46"/>
      <c r="M229" s="208" t="s">
        <v>5</v>
      </c>
      <c r="N229" s="209" t="s">
        <v>43</v>
      </c>
      <c r="O229" s="47"/>
      <c r="P229" s="210">
        <f>O229*H229</f>
        <v>0</v>
      </c>
      <c r="Q229" s="210">
        <v>0</v>
      </c>
      <c r="R229" s="210">
        <f>Q229*H229</f>
        <v>0</v>
      </c>
      <c r="S229" s="210">
        <v>0.00191</v>
      </c>
      <c r="T229" s="211">
        <f>S229*H229</f>
        <v>0.42073862</v>
      </c>
      <c r="AR229" s="24" t="s">
        <v>379</v>
      </c>
      <c r="AT229" s="24" t="s">
        <v>136</v>
      </c>
      <c r="AU229" s="24" t="s">
        <v>82</v>
      </c>
      <c r="AY229" s="24" t="s">
        <v>133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24" t="s">
        <v>80</v>
      </c>
      <c r="BK229" s="212">
        <f>ROUND(I229*H229,2)</f>
        <v>0</v>
      </c>
      <c r="BL229" s="24" t="s">
        <v>379</v>
      </c>
      <c r="BM229" s="24" t="s">
        <v>876</v>
      </c>
    </row>
    <row r="230" spans="2:51" s="11" customFormat="1" ht="13.5">
      <c r="B230" s="217"/>
      <c r="D230" s="213" t="s">
        <v>163</v>
      </c>
      <c r="E230" s="218" t="s">
        <v>5</v>
      </c>
      <c r="F230" s="219" t="s">
        <v>817</v>
      </c>
      <c r="H230" s="220">
        <v>220.282</v>
      </c>
      <c r="I230" s="221"/>
      <c r="L230" s="217"/>
      <c r="M230" s="222"/>
      <c r="N230" s="223"/>
      <c r="O230" s="223"/>
      <c r="P230" s="223"/>
      <c r="Q230" s="223"/>
      <c r="R230" s="223"/>
      <c r="S230" s="223"/>
      <c r="T230" s="224"/>
      <c r="AT230" s="218" t="s">
        <v>163</v>
      </c>
      <c r="AU230" s="218" t="s">
        <v>82</v>
      </c>
      <c r="AV230" s="11" t="s">
        <v>82</v>
      </c>
      <c r="AW230" s="11" t="s">
        <v>35</v>
      </c>
      <c r="AX230" s="11" t="s">
        <v>80</v>
      </c>
      <c r="AY230" s="218" t="s">
        <v>133</v>
      </c>
    </row>
    <row r="231" spans="2:65" s="1" customFormat="1" ht="16.5" customHeight="1">
      <c r="B231" s="200"/>
      <c r="C231" s="201" t="s">
        <v>877</v>
      </c>
      <c r="D231" s="201" t="s">
        <v>136</v>
      </c>
      <c r="E231" s="202" t="s">
        <v>535</v>
      </c>
      <c r="F231" s="203" t="s">
        <v>536</v>
      </c>
      <c r="G231" s="204" t="s">
        <v>335</v>
      </c>
      <c r="H231" s="205">
        <v>1.267</v>
      </c>
      <c r="I231" s="206"/>
      <c r="J231" s="207">
        <f>ROUND(I231*H231,2)</f>
        <v>0</v>
      </c>
      <c r="K231" s="203" t="s">
        <v>239</v>
      </c>
      <c r="L231" s="46"/>
      <c r="M231" s="208" t="s">
        <v>5</v>
      </c>
      <c r="N231" s="209" t="s">
        <v>43</v>
      </c>
      <c r="O231" s="47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AR231" s="24" t="s">
        <v>379</v>
      </c>
      <c r="AT231" s="24" t="s">
        <v>136</v>
      </c>
      <c r="AU231" s="24" t="s">
        <v>82</v>
      </c>
      <c r="AY231" s="24" t="s">
        <v>133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24" t="s">
        <v>80</v>
      </c>
      <c r="BK231" s="212">
        <f>ROUND(I231*H231,2)</f>
        <v>0</v>
      </c>
      <c r="BL231" s="24" t="s">
        <v>379</v>
      </c>
      <c r="BM231" s="24" t="s">
        <v>878</v>
      </c>
    </row>
    <row r="232" spans="2:63" s="10" customFormat="1" ht="29.85" customHeight="1">
      <c r="B232" s="187"/>
      <c r="D232" s="188" t="s">
        <v>71</v>
      </c>
      <c r="E232" s="198" t="s">
        <v>538</v>
      </c>
      <c r="F232" s="198" t="s">
        <v>539</v>
      </c>
      <c r="I232" s="190"/>
      <c r="J232" s="199">
        <f>BK232</f>
        <v>0</v>
      </c>
      <c r="L232" s="187"/>
      <c r="M232" s="192"/>
      <c r="N232" s="193"/>
      <c r="O232" s="193"/>
      <c r="P232" s="194">
        <f>SUM(P233:P244)</f>
        <v>0</v>
      </c>
      <c r="Q232" s="193"/>
      <c r="R232" s="194">
        <f>SUM(R233:R244)</f>
        <v>0.23834999999999998</v>
      </c>
      <c r="S232" s="193"/>
      <c r="T232" s="195">
        <f>SUM(T233:T244)</f>
        <v>0.057600000000000005</v>
      </c>
      <c r="AR232" s="188" t="s">
        <v>82</v>
      </c>
      <c r="AT232" s="196" t="s">
        <v>71</v>
      </c>
      <c r="AU232" s="196" t="s">
        <v>80</v>
      </c>
      <c r="AY232" s="188" t="s">
        <v>133</v>
      </c>
      <c r="BK232" s="197">
        <f>SUM(BK233:BK244)</f>
        <v>0</v>
      </c>
    </row>
    <row r="233" spans="2:65" s="1" customFormat="1" ht="16.5" customHeight="1">
      <c r="B233" s="200"/>
      <c r="C233" s="201" t="s">
        <v>879</v>
      </c>
      <c r="D233" s="201" t="s">
        <v>136</v>
      </c>
      <c r="E233" s="202" t="s">
        <v>546</v>
      </c>
      <c r="F233" s="203" t="s">
        <v>547</v>
      </c>
      <c r="G233" s="204" t="s">
        <v>392</v>
      </c>
      <c r="H233" s="205">
        <v>18</v>
      </c>
      <c r="I233" s="206"/>
      <c r="J233" s="207">
        <f>ROUND(I233*H233,2)</f>
        <v>0</v>
      </c>
      <c r="K233" s="203" t="s">
        <v>222</v>
      </c>
      <c r="L233" s="46"/>
      <c r="M233" s="208" t="s">
        <v>5</v>
      </c>
      <c r="N233" s="209" t="s">
        <v>43</v>
      </c>
      <c r="O233" s="47"/>
      <c r="P233" s="210">
        <f>O233*H233</f>
        <v>0</v>
      </c>
      <c r="Q233" s="210">
        <v>0</v>
      </c>
      <c r="R233" s="210">
        <f>Q233*H233</f>
        <v>0</v>
      </c>
      <c r="S233" s="210">
        <v>0.0032</v>
      </c>
      <c r="T233" s="211">
        <f>S233*H233</f>
        <v>0.057600000000000005</v>
      </c>
      <c r="AR233" s="24" t="s">
        <v>379</v>
      </c>
      <c r="AT233" s="24" t="s">
        <v>136</v>
      </c>
      <c r="AU233" s="24" t="s">
        <v>82</v>
      </c>
      <c r="AY233" s="24" t="s">
        <v>133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24" t="s">
        <v>80</v>
      </c>
      <c r="BK233" s="212">
        <f>ROUND(I233*H233,2)</f>
        <v>0</v>
      </c>
      <c r="BL233" s="24" t="s">
        <v>379</v>
      </c>
      <c r="BM233" s="24" t="s">
        <v>880</v>
      </c>
    </row>
    <row r="234" spans="2:65" s="1" customFormat="1" ht="16.5" customHeight="1">
      <c r="B234" s="200"/>
      <c r="C234" s="201" t="s">
        <v>881</v>
      </c>
      <c r="D234" s="201" t="s">
        <v>136</v>
      </c>
      <c r="E234" s="202" t="s">
        <v>550</v>
      </c>
      <c r="F234" s="203" t="s">
        <v>551</v>
      </c>
      <c r="G234" s="204" t="s">
        <v>392</v>
      </c>
      <c r="H234" s="205">
        <v>18</v>
      </c>
      <c r="I234" s="206"/>
      <c r="J234" s="207">
        <f>ROUND(I234*H234,2)</f>
        <v>0</v>
      </c>
      <c r="K234" s="203" t="s">
        <v>5</v>
      </c>
      <c r="L234" s="46"/>
      <c r="M234" s="208" t="s">
        <v>5</v>
      </c>
      <c r="N234" s="209" t="s">
        <v>43</v>
      </c>
      <c r="O234" s="47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24" t="s">
        <v>379</v>
      </c>
      <c r="AT234" s="24" t="s">
        <v>136</v>
      </c>
      <c r="AU234" s="24" t="s">
        <v>82</v>
      </c>
      <c r="AY234" s="24" t="s">
        <v>133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4" t="s">
        <v>80</v>
      </c>
      <c r="BK234" s="212">
        <f>ROUND(I234*H234,2)</f>
        <v>0</v>
      </c>
      <c r="BL234" s="24" t="s">
        <v>379</v>
      </c>
      <c r="BM234" s="24" t="s">
        <v>882</v>
      </c>
    </row>
    <row r="235" spans="2:65" s="1" customFormat="1" ht="16.5" customHeight="1">
      <c r="B235" s="200"/>
      <c r="C235" s="244" t="s">
        <v>883</v>
      </c>
      <c r="D235" s="244" t="s">
        <v>254</v>
      </c>
      <c r="E235" s="245" t="s">
        <v>553</v>
      </c>
      <c r="F235" s="246" t="s">
        <v>554</v>
      </c>
      <c r="G235" s="247" t="s">
        <v>392</v>
      </c>
      <c r="H235" s="248">
        <v>18</v>
      </c>
      <c r="I235" s="249"/>
      <c r="J235" s="250">
        <f>ROUND(I235*H235,2)</f>
        <v>0</v>
      </c>
      <c r="K235" s="246" t="s">
        <v>5</v>
      </c>
      <c r="L235" s="251"/>
      <c r="M235" s="252" t="s">
        <v>5</v>
      </c>
      <c r="N235" s="253" t="s">
        <v>43</v>
      </c>
      <c r="O235" s="47"/>
      <c r="P235" s="210">
        <f>O235*H235</f>
        <v>0</v>
      </c>
      <c r="Q235" s="210">
        <v>0.013</v>
      </c>
      <c r="R235" s="210">
        <f>Q235*H235</f>
        <v>0.23399999999999999</v>
      </c>
      <c r="S235" s="210">
        <v>0</v>
      </c>
      <c r="T235" s="211">
        <f>S235*H235</f>
        <v>0</v>
      </c>
      <c r="AR235" s="24" t="s">
        <v>397</v>
      </c>
      <c r="AT235" s="24" t="s">
        <v>254</v>
      </c>
      <c r="AU235" s="24" t="s">
        <v>82</v>
      </c>
      <c r="AY235" s="24" t="s">
        <v>133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24" t="s">
        <v>80</v>
      </c>
      <c r="BK235" s="212">
        <f>ROUND(I235*H235,2)</f>
        <v>0</v>
      </c>
      <c r="BL235" s="24" t="s">
        <v>379</v>
      </c>
      <c r="BM235" s="24" t="s">
        <v>884</v>
      </c>
    </row>
    <row r="236" spans="2:47" s="1" customFormat="1" ht="13.5">
      <c r="B236" s="46"/>
      <c r="D236" s="213" t="s">
        <v>155</v>
      </c>
      <c r="F236" s="214" t="s">
        <v>885</v>
      </c>
      <c r="I236" s="215"/>
      <c r="L236" s="46"/>
      <c r="M236" s="216"/>
      <c r="N236" s="47"/>
      <c r="O236" s="47"/>
      <c r="P236" s="47"/>
      <c r="Q236" s="47"/>
      <c r="R236" s="47"/>
      <c r="S236" s="47"/>
      <c r="T236" s="85"/>
      <c r="AT236" s="24" t="s">
        <v>155</v>
      </c>
      <c r="AU236" s="24" t="s">
        <v>82</v>
      </c>
    </row>
    <row r="237" spans="2:65" s="1" customFormat="1" ht="16.5" customHeight="1">
      <c r="B237" s="200"/>
      <c r="C237" s="201" t="s">
        <v>738</v>
      </c>
      <c r="D237" s="201" t="s">
        <v>136</v>
      </c>
      <c r="E237" s="202" t="s">
        <v>541</v>
      </c>
      <c r="F237" s="203" t="s">
        <v>542</v>
      </c>
      <c r="G237" s="204" t="s">
        <v>392</v>
      </c>
      <c r="H237" s="205">
        <v>1</v>
      </c>
      <c r="I237" s="206"/>
      <c r="J237" s="207">
        <f>ROUND(I237*H237,2)</f>
        <v>0</v>
      </c>
      <c r="K237" s="203" t="s">
        <v>5</v>
      </c>
      <c r="L237" s="46"/>
      <c r="M237" s="208" t="s">
        <v>5</v>
      </c>
      <c r="N237" s="209" t="s">
        <v>43</v>
      </c>
      <c r="O237" s="47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AR237" s="24" t="s">
        <v>379</v>
      </c>
      <c r="AT237" s="24" t="s">
        <v>136</v>
      </c>
      <c r="AU237" s="24" t="s">
        <v>82</v>
      </c>
      <c r="AY237" s="24" t="s">
        <v>133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24" t="s">
        <v>80</v>
      </c>
      <c r="BK237" s="212">
        <f>ROUND(I237*H237,2)</f>
        <v>0</v>
      </c>
      <c r="BL237" s="24" t="s">
        <v>379</v>
      </c>
      <c r="BM237" s="24" t="s">
        <v>886</v>
      </c>
    </row>
    <row r="238" spans="2:47" s="1" customFormat="1" ht="13.5">
      <c r="B238" s="46"/>
      <c r="D238" s="213" t="s">
        <v>155</v>
      </c>
      <c r="F238" s="214" t="s">
        <v>763</v>
      </c>
      <c r="I238" s="215"/>
      <c r="L238" s="46"/>
      <c r="M238" s="216"/>
      <c r="N238" s="47"/>
      <c r="O238" s="47"/>
      <c r="P238" s="47"/>
      <c r="Q238" s="47"/>
      <c r="R238" s="47"/>
      <c r="S238" s="47"/>
      <c r="T238" s="85"/>
      <c r="AT238" s="24" t="s">
        <v>155</v>
      </c>
      <c r="AU238" s="24" t="s">
        <v>82</v>
      </c>
    </row>
    <row r="239" spans="2:65" s="1" customFormat="1" ht="16.5" customHeight="1">
      <c r="B239" s="200"/>
      <c r="C239" s="201" t="s">
        <v>887</v>
      </c>
      <c r="D239" s="201" t="s">
        <v>136</v>
      </c>
      <c r="E239" s="202" t="s">
        <v>772</v>
      </c>
      <c r="F239" s="203" t="s">
        <v>559</v>
      </c>
      <c r="G239" s="204" t="s">
        <v>560</v>
      </c>
      <c r="H239" s="205">
        <v>87</v>
      </c>
      <c r="I239" s="206"/>
      <c r="J239" s="207">
        <f>ROUND(I239*H239,2)</f>
        <v>0</v>
      </c>
      <c r="K239" s="203" t="s">
        <v>5</v>
      </c>
      <c r="L239" s="46"/>
      <c r="M239" s="208" t="s">
        <v>5</v>
      </c>
      <c r="N239" s="209" t="s">
        <v>43</v>
      </c>
      <c r="O239" s="47"/>
      <c r="P239" s="210">
        <f>O239*H239</f>
        <v>0</v>
      </c>
      <c r="Q239" s="210">
        <v>5E-05</v>
      </c>
      <c r="R239" s="210">
        <f>Q239*H239</f>
        <v>0.004350000000000001</v>
      </c>
      <c r="S239" s="210">
        <v>0</v>
      </c>
      <c r="T239" s="211">
        <f>S239*H239</f>
        <v>0</v>
      </c>
      <c r="AR239" s="24" t="s">
        <v>379</v>
      </c>
      <c r="AT239" s="24" t="s">
        <v>136</v>
      </c>
      <c r="AU239" s="24" t="s">
        <v>82</v>
      </c>
      <c r="AY239" s="24" t="s">
        <v>133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24" t="s">
        <v>80</v>
      </c>
      <c r="BK239" s="212">
        <f>ROUND(I239*H239,2)</f>
        <v>0</v>
      </c>
      <c r="BL239" s="24" t="s">
        <v>379</v>
      </c>
      <c r="BM239" s="24" t="s">
        <v>888</v>
      </c>
    </row>
    <row r="240" spans="2:47" s="1" customFormat="1" ht="13.5">
      <c r="B240" s="46"/>
      <c r="D240" s="213" t="s">
        <v>155</v>
      </c>
      <c r="F240" s="214" t="s">
        <v>889</v>
      </c>
      <c r="I240" s="215"/>
      <c r="L240" s="46"/>
      <c r="M240" s="216"/>
      <c r="N240" s="47"/>
      <c r="O240" s="47"/>
      <c r="P240" s="47"/>
      <c r="Q240" s="47"/>
      <c r="R240" s="47"/>
      <c r="S240" s="47"/>
      <c r="T240" s="85"/>
      <c r="AT240" s="24" t="s">
        <v>155</v>
      </c>
      <c r="AU240" s="24" t="s">
        <v>82</v>
      </c>
    </row>
    <row r="241" spans="2:51" s="12" customFormat="1" ht="13.5">
      <c r="B241" s="229"/>
      <c r="D241" s="213" t="s">
        <v>163</v>
      </c>
      <c r="E241" s="230" t="s">
        <v>5</v>
      </c>
      <c r="F241" s="231" t="s">
        <v>890</v>
      </c>
      <c r="H241" s="230" t="s">
        <v>5</v>
      </c>
      <c r="I241" s="232"/>
      <c r="L241" s="229"/>
      <c r="M241" s="233"/>
      <c r="N241" s="234"/>
      <c r="O241" s="234"/>
      <c r="P241" s="234"/>
      <c r="Q241" s="234"/>
      <c r="R241" s="234"/>
      <c r="S241" s="234"/>
      <c r="T241" s="235"/>
      <c r="AT241" s="230" t="s">
        <v>163</v>
      </c>
      <c r="AU241" s="230" t="s">
        <v>82</v>
      </c>
      <c r="AV241" s="12" t="s">
        <v>80</v>
      </c>
      <c r="AW241" s="12" t="s">
        <v>35</v>
      </c>
      <c r="AX241" s="12" t="s">
        <v>72</v>
      </c>
      <c r="AY241" s="230" t="s">
        <v>133</v>
      </c>
    </row>
    <row r="242" spans="2:51" s="11" customFormat="1" ht="13.5">
      <c r="B242" s="217"/>
      <c r="D242" s="213" t="s">
        <v>163</v>
      </c>
      <c r="E242" s="218" t="s">
        <v>5</v>
      </c>
      <c r="F242" s="219" t="s">
        <v>891</v>
      </c>
      <c r="H242" s="220">
        <v>87</v>
      </c>
      <c r="I242" s="221"/>
      <c r="L242" s="217"/>
      <c r="M242" s="222"/>
      <c r="N242" s="223"/>
      <c r="O242" s="223"/>
      <c r="P242" s="223"/>
      <c r="Q242" s="223"/>
      <c r="R242" s="223"/>
      <c r="S242" s="223"/>
      <c r="T242" s="224"/>
      <c r="AT242" s="218" t="s">
        <v>163</v>
      </c>
      <c r="AU242" s="218" t="s">
        <v>82</v>
      </c>
      <c r="AV242" s="11" t="s">
        <v>82</v>
      </c>
      <c r="AW242" s="11" t="s">
        <v>35</v>
      </c>
      <c r="AX242" s="11" t="s">
        <v>72</v>
      </c>
      <c r="AY242" s="218" t="s">
        <v>133</v>
      </c>
    </row>
    <row r="243" spans="2:51" s="13" customFormat="1" ht="13.5">
      <c r="B243" s="236"/>
      <c r="D243" s="213" t="s">
        <v>163</v>
      </c>
      <c r="E243" s="237" t="s">
        <v>5</v>
      </c>
      <c r="F243" s="238" t="s">
        <v>226</v>
      </c>
      <c r="H243" s="239">
        <v>87</v>
      </c>
      <c r="I243" s="240"/>
      <c r="L243" s="236"/>
      <c r="M243" s="241"/>
      <c r="N243" s="242"/>
      <c r="O243" s="242"/>
      <c r="P243" s="242"/>
      <c r="Q243" s="242"/>
      <c r="R243" s="242"/>
      <c r="S243" s="242"/>
      <c r="T243" s="243"/>
      <c r="AT243" s="237" t="s">
        <v>163</v>
      </c>
      <c r="AU243" s="237" t="s">
        <v>82</v>
      </c>
      <c r="AV243" s="13" t="s">
        <v>140</v>
      </c>
      <c r="AW243" s="13" t="s">
        <v>35</v>
      </c>
      <c r="AX243" s="13" t="s">
        <v>80</v>
      </c>
      <c r="AY243" s="237" t="s">
        <v>133</v>
      </c>
    </row>
    <row r="244" spans="2:65" s="1" customFormat="1" ht="16.5" customHeight="1">
      <c r="B244" s="200"/>
      <c r="C244" s="201" t="s">
        <v>648</v>
      </c>
      <c r="D244" s="201" t="s">
        <v>136</v>
      </c>
      <c r="E244" s="202" t="s">
        <v>568</v>
      </c>
      <c r="F244" s="203" t="s">
        <v>569</v>
      </c>
      <c r="G244" s="204" t="s">
        <v>335</v>
      </c>
      <c r="H244" s="205">
        <v>0.321</v>
      </c>
      <c r="I244" s="206"/>
      <c r="J244" s="207">
        <f>ROUND(I244*H244,2)</f>
        <v>0</v>
      </c>
      <c r="K244" s="203" t="s">
        <v>239</v>
      </c>
      <c r="L244" s="46"/>
      <c r="M244" s="208" t="s">
        <v>5</v>
      </c>
      <c r="N244" s="209" t="s">
        <v>43</v>
      </c>
      <c r="O244" s="47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AR244" s="24" t="s">
        <v>379</v>
      </c>
      <c r="AT244" s="24" t="s">
        <v>136</v>
      </c>
      <c r="AU244" s="24" t="s">
        <v>82</v>
      </c>
      <c r="AY244" s="24" t="s">
        <v>133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24" t="s">
        <v>80</v>
      </c>
      <c r="BK244" s="212">
        <f>ROUND(I244*H244,2)</f>
        <v>0</v>
      </c>
      <c r="BL244" s="24" t="s">
        <v>379</v>
      </c>
      <c r="BM244" s="24" t="s">
        <v>892</v>
      </c>
    </row>
    <row r="245" spans="2:63" s="10" customFormat="1" ht="37.4" customHeight="1">
      <c r="B245" s="187"/>
      <c r="D245" s="188" t="s">
        <v>71</v>
      </c>
      <c r="E245" s="189" t="s">
        <v>254</v>
      </c>
      <c r="F245" s="189" t="s">
        <v>780</v>
      </c>
      <c r="I245" s="190"/>
      <c r="J245" s="191">
        <f>BK245</f>
        <v>0</v>
      </c>
      <c r="L245" s="187"/>
      <c r="M245" s="192"/>
      <c r="N245" s="193"/>
      <c r="O245" s="193"/>
      <c r="P245" s="194">
        <f>P246</f>
        <v>0</v>
      </c>
      <c r="Q245" s="193"/>
      <c r="R245" s="194">
        <f>R246</f>
        <v>0.15106166</v>
      </c>
      <c r="S245" s="193"/>
      <c r="T245" s="195">
        <f>T246</f>
        <v>0</v>
      </c>
      <c r="AR245" s="188" t="s">
        <v>145</v>
      </c>
      <c r="AT245" s="196" t="s">
        <v>71</v>
      </c>
      <c r="AU245" s="196" t="s">
        <v>72</v>
      </c>
      <c r="AY245" s="188" t="s">
        <v>133</v>
      </c>
      <c r="BK245" s="197">
        <f>BK246</f>
        <v>0</v>
      </c>
    </row>
    <row r="246" spans="2:63" s="10" customFormat="1" ht="19.9" customHeight="1">
      <c r="B246" s="187"/>
      <c r="D246" s="188" t="s">
        <v>71</v>
      </c>
      <c r="E246" s="198" t="s">
        <v>572</v>
      </c>
      <c r="F246" s="198" t="s">
        <v>573</v>
      </c>
      <c r="I246" s="190"/>
      <c r="J246" s="199">
        <f>BK246</f>
        <v>0</v>
      </c>
      <c r="L246" s="187"/>
      <c r="M246" s="192"/>
      <c r="N246" s="193"/>
      <c r="O246" s="193"/>
      <c r="P246" s="194">
        <f>SUM(P247:P253)</f>
        <v>0</v>
      </c>
      <c r="Q246" s="193"/>
      <c r="R246" s="194">
        <f>SUM(R247:R253)</f>
        <v>0.15106166</v>
      </c>
      <c r="S246" s="193"/>
      <c r="T246" s="195">
        <f>SUM(T247:T253)</f>
        <v>0</v>
      </c>
      <c r="AR246" s="188" t="s">
        <v>145</v>
      </c>
      <c r="AT246" s="196" t="s">
        <v>71</v>
      </c>
      <c r="AU246" s="196" t="s">
        <v>80</v>
      </c>
      <c r="AY246" s="188" t="s">
        <v>133</v>
      </c>
      <c r="BK246" s="197">
        <f>SUM(BK247:BK253)</f>
        <v>0</v>
      </c>
    </row>
    <row r="247" spans="2:65" s="1" customFormat="1" ht="25.5" customHeight="1">
      <c r="B247" s="200"/>
      <c r="C247" s="201" t="s">
        <v>891</v>
      </c>
      <c r="D247" s="201" t="s">
        <v>136</v>
      </c>
      <c r="E247" s="202" t="s">
        <v>575</v>
      </c>
      <c r="F247" s="203" t="s">
        <v>576</v>
      </c>
      <c r="G247" s="204" t="s">
        <v>300</v>
      </c>
      <c r="H247" s="205">
        <v>285.022</v>
      </c>
      <c r="I247" s="206"/>
      <c r="J247" s="207">
        <f>ROUND(I247*H247,2)</f>
        <v>0</v>
      </c>
      <c r="K247" s="203" t="s">
        <v>5</v>
      </c>
      <c r="L247" s="46"/>
      <c r="M247" s="208" t="s">
        <v>5</v>
      </c>
      <c r="N247" s="209" t="s">
        <v>43</v>
      </c>
      <c r="O247" s="47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AR247" s="24" t="s">
        <v>383</v>
      </c>
      <c r="AT247" s="24" t="s">
        <v>136</v>
      </c>
      <c r="AU247" s="24" t="s">
        <v>82</v>
      </c>
      <c r="AY247" s="24" t="s">
        <v>133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24" t="s">
        <v>80</v>
      </c>
      <c r="BK247" s="212">
        <f>ROUND(I247*H247,2)</f>
        <v>0</v>
      </c>
      <c r="BL247" s="24" t="s">
        <v>383</v>
      </c>
      <c r="BM247" s="24" t="s">
        <v>893</v>
      </c>
    </row>
    <row r="248" spans="2:51" s="12" customFormat="1" ht="13.5">
      <c r="B248" s="229"/>
      <c r="D248" s="213" t="s">
        <v>163</v>
      </c>
      <c r="E248" s="230" t="s">
        <v>5</v>
      </c>
      <c r="F248" s="231" t="s">
        <v>429</v>
      </c>
      <c r="H248" s="230" t="s">
        <v>5</v>
      </c>
      <c r="I248" s="232"/>
      <c r="L248" s="229"/>
      <c r="M248" s="233"/>
      <c r="N248" s="234"/>
      <c r="O248" s="234"/>
      <c r="P248" s="234"/>
      <c r="Q248" s="234"/>
      <c r="R248" s="234"/>
      <c r="S248" s="234"/>
      <c r="T248" s="235"/>
      <c r="AT248" s="230" t="s">
        <v>163</v>
      </c>
      <c r="AU248" s="230" t="s">
        <v>82</v>
      </c>
      <c r="AV248" s="12" t="s">
        <v>80</v>
      </c>
      <c r="AW248" s="12" t="s">
        <v>35</v>
      </c>
      <c r="AX248" s="12" t="s">
        <v>72</v>
      </c>
      <c r="AY248" s="230" t="s">
        <v>133</v>
      </c>
    </row>
    <row r="249" spans="2:51" s="11" customFormat="1" ht="13.5">
      <c r="B249" s="217"/>
      <c r="D249" s="213" t="s">
        <v>163</v>
      </c>
      <c r="E249" s="218" t="s">
        <v>5</v>
      </c>
      <c r="F249" s="219" t="s">
        <v>865</v>
      </c>
      <c r="H249" s="220">
        <v>271.822</v>
      </c>
      <c r="I249" s="221"/>
      <c r="L249" s="217"/>
      <c r="M249" s="222"/>
      <c r="N249" s="223"/>
      <c r="O249" s="223"/>
      <c r="P249" s="223"/>
      <c r="Q249" s="223"/>
      <c r="R249" s="223"/>
      <c r="S249" s="223"/>
      <c r="T249" s="224"/>
      <c r="AT249" s="218" t="s">
        <v>163</v>
      </c>
      <c r="AU249" s="218" t="s">
        <v>82</v>
      </c>
      <c r="AV249" s="11" t="s">
        <v>82</v>
      </c>
      <c r="AW249" s="11" t="s">
        <v>35</v>
      </c>
      <c r="AX249" s="11" t="s">
        <v>72</v>
      </c>
      <c r="AY249" s="218" t="s">
        <v>133</v>
      </c>
    </row>
    <row r="250" spans="2:51" s="12" customFormat="1" ht="13.5">
      <c r="B250" s="229"/>
      <c r="D250" s="213" t="s">
        <v>163</v>
      </c>
      <c r="E250" s="230" t="s">
        <v>5</v>
      </c>
      <c r="F250" s="231" t="s">
        <v>866</v>
      </c>
      <c r="H250" s="230" t="s">
        <v>5</v>
      </c>
      <c r="I250" s="232"/>
      <c r="L250" s="229"/>
      <c r="M250" s="233"/>
      <c r="N250" s="234"/>
      <c r="O250" s="234"/>
      <c r="P250" s="234"/>
      <c r="Q250" s="234"/>
      <c r="R250" s="234"/>
      <c r="S250" s="234"/>
      <c r="T250" s="235"/>
      <c r="AT250" s="230" t="s">
        <v>163</v>
      </c>
      <c r="AU250" s="230" t="s">
        <v>82</v>
      </c>
      <c r="AV250" s="12" t="s">
        <v>80</v>
      </c>
      <c r="AW250" s="12" t="s">
        <v>35</v>
      </c>
      <c r="AX250" s="12" t="s">
        <v>72</v>
      </c>
      <c r="AY250" s="230" t="s">
        <v>133</v>
      </c>
    </row>
    <row r="251" spans="2:51" s="11" customFormat="1" ht="13.5">
      <c r="B251" s="217"/>
      <c r="D251" s="213" t="s">
        <v>163</v>
      </c>
      <c r="E251" s="218" t="s">
        <v>5</v>
      </c>
      <c r="F251" s="219" t="s">
        <v>867</v>
      </c>
      <c r="H251" s="220">
        <v>13.2</v>
      </c>
      <c r="I251" s="221"/>
      <c r="L251" s="217"/>
      <c r="M251" s="222"/>
      <c r="N251" s="223"/>
      <c r="O251" s="223"/>
      <c r="P251" s="223"/>
      <c r="Q251" s="223"/>
      <c r="R251" s="223"/>
      <c r="S251" s="223"/>
      <c r="T251" s="224"/>
      <c r="AT251" s="218" t="s">
        <v>163</v>
      </c>
      <c r="AU251" s="218" t="s">
        <v>82</v>
      </c>
      <c r="AV251" s="11" t="s">
        <v>82</v>
      </c>
      <c r="AW251" s="11" t="s">
        <v>35</v>
      </c>
      <c r="AX251" s="11" t="s">
        <v>72</v>
      </c>
      <c r="AY251" s="218" t="s">
        <v>133</v>
      </c>
    </row>
    <row r="252" spans="2:51" s="13" customFormat="1" ht="13.5">
      <c r="B252" s="236"/>
      <c r="D252" s="213" t="s">
        <v>163</v>
      </c>
      <c r="E252" s="237" t="s">
        <v>5</v>
      </c>
      <c r="F252" s="238" t="s">
        <v>226</v>
      </c>
      <c r="H252" s="239">
        <v>285.022</v>
      </c>
      <c r="I252" s="240"/>
      <c r="L252" s="236"/>
      <c r="M252" s="241"/>
      <c r="N252" s="242"/>
      <c r="O252" s="242"/>
      <c r="P252" s="242"/>
      <c r="Q252" s="242"/>
      <c r="R252" s="242"/>
      <c r="S252" s="242"/>
      <c r="T252" s="243"/>
      <c r="AT252" s="237" t="s">
        <v>163</v>
      </c>
      <c r="AU252" s="237" t="s">
        <v>82</v>
      </c>
      <c r="AV252" s="13" t="s">
        <v>140</v>
      </c>
      <c r="AW252" s="13" t="s">
        <v>35</v>
      </c>
      <c r="AX252" s="13" t="s">
        <v>80</v>
      </c>
      <c r="AY252" s="237" t="s">
        <v>133</v>
      </c>
    </row>
    <row r="253" spans="2:65" s="1" customFormat="1" ht="16.5" customHeight="1">
      <c r="B253" s="200"/>
      <c r="C253" s="244" t="s">
        <v>894</v>
      </c>
      <c r="D253" s="244" t="s">
        <v>254</v>
      </c>
      <c r="E253" s="245" t="s">
        <v>579</v>
      </c>
      <c r="F253" s="246" t="s">
        <v>580</v>
      </c>
      <c r="G253" s="247" t="s">
        <v>300</v>
      </c>
      <c r="H253" s="248">
        <v>285.022</v>
      </c>
      <c r="I253" s="249"/>
      <c r="J253" s="250">
        <f>ROUND(I253*H253,2)</f>
        <v>0</v>
      </c>
      <c r="K253" s="246" t="s">
        <v>5</v>
      </c>
      <c r="L253" s="251"/>
      <c r="M253" s="252" t="s">
        <v>5</v>
      </c>
      <c r="N253" s="257" t="s">
        <v>43</v>
      </c>
      <c r="O253" s="226"/>
      <c r="P253" s="227">
        <f>O253*H253</f>
        <v>0</v>
      </c>
      <c r="Q253" s="227">
        <v>0.00053</v>
      </c>
      <c r="R253" s="227">
        <f>Q253*H253</f>
        <v>0.15106166</v>
      </c>
      <c r="S253" s="227">
        <v>0</v>
      </c>
      <c r="T253" s="228">
        <f>S253*H253</f>
        <v>0</v>
      </c>
      <c r="AR253" s="24" t="s">
        <v>581</v>
      </c>
      <c r="AT253" s="24" t="s">
        <v>254</v>
      </c>
      <c r="AU253" s="24" t="s">
        <v>82</v>
      </c>
      <c r="AY253" s="24" t="s">
        <v>133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24" t="s">
        <v>80</v>
      </c>
      <c r="BK253" s="212">
        <f>ROUND(I253*H253,2)</f>
        <v>0</v>
      </c>
      <c r="BL253" s="24" t="s">
        <v>383</v>
      </c>
      <c r="BM253" s="24" t="s">
        <v>895</v>
      </c>
    </row>
    <row r="254" spans="2:12" s="1" customFormat="1" ht="6.95" customHeight="1">
      <c r="B254" s="67"/>
      <c r="C254" s="68"/>
      <c r="D254" s="68"/>
      <c r="E254" s="68"/>
      <c r="F254" s="68"/>
      <c r="G254" s="68"/>
      <c r="H254" s="68"/>
      <c r="I254" s="152"/>
      <c r="J254" s="68"/>
      <c r="K254" s="68"/>
      <c r="L254" s="46"/>
    </row>
  </sheetData>
  <autoFilter ref="C90:K253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98</v>
      </c>
      <c r="G1" s="125" t="s">
        <v>99</v>
      </c>
      <c r="H1" s="125"/>
      <c r="I1" s="126"/>
      <c r="J1" s="125" t="s">
        <v>100</v>
      </c>
      <c r="K1" s="124" t="s">
        <v>101</v>
      </c>
      <c r="L1" s="125" t="s">
        <v>102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Revitalizace ZŠ Zárubova - oprava střešního pláště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896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6.9.2017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42.75" customHeight="1">
      <c r="B24" s="134"/>
      <c r="C24" s="135"/>
      <c r="D24" s="135"/>
      <c r="E24" s="44" t="s">
        <v>37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38</v>
      </c>
      <c r="E27" s="47"/>
      <c r="F27" s="47"/>
      <c r="G27" s="47"/>
      <c r="H27" s="47"/>
      <c r="I27" s="130"/>
      <c r="J27" s="141">
        <f>ROUND(J91,2)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3">
        <f>ROUND(SUM(BE91:BE241),2)</f>
        <v>0</v>
      </c>
      <c r="G30" s="47"/>
      <c r="H30" s="47"/>
      <c r="I30" s="144">
        <v>0.21</v>
      </c>
      <c r="J30" s="143">
        <f>ROUND(ROUND((SUM(BE91:BE241)),2)*I30,2)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3">
        <f>ROUND(SUM(BF91:BF241),2)</f>
        <v>0</v>
      </c>
      <c r="G31" s="47"/>
      <c r="H31" s="47"/>
      <c r="I31" s="144">
        <v>0.15</v>
      </c>
      <c r="J31" s="143">
        <f>ROUND(ROUND((SUM(BF91:BF241)),2)*I31,2)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3">
        <f>ROUND(SUM(BG91:BG241),2)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3">
        <f>ROUND(SUM(BH91:BH241),2)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3">
        <f>ROUND(SUM(BI91:BI241),2)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48</v>
      </c>
      <c r="E36" s="88"/>
      <c r="F36" s="88"/>
      <c r="G36" s="147" t="s">
        <v>49</v>
      </c>
      <c r="H36" s="148" t="s">
        <v>50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Revitalizace ZŠ Zárubova - oprava střešního pláště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04 - Pavilon 4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Zárubova č.p.977,č.o.17,142 00 Praha 4 Kamýk</v>
      </c>
      <c r="G49" s="47"/>
      <c r="H49" s="47"/>
      <c r="I49" s="132" t="s">
        <v>25</v>
      </c>
      <c r="J49" s="133" t="str">
        <f>IF(J12="","",J12)</f>
        <v>6.9.2017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MČ Praha 12, Písková 830/25, Praha 4, 143 00 </v>
      </c>
      <c r="G51" s="47"/>
      <c r="H51" s="47"/>
      <c r="I51" s="132" t="s">
        <v>33</v>
      </c>
      <c r="J51" s="44" t="str">
        <f>E21</f>
        <v>Ing.arch. Jan Mudra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107</v>
      </c>
      <c r="D54" s="145"/>
      <c r="E54" s="145"/>
      <c r="F54" s="145"/>
      <c r="G54" s="145"/>
      <c r="H54" s="145"/>
      <c r="I54" s="157"/>
      <c r="J54" s="158" t="s">
        <v>108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109</v>
      </c>
      <c r="D56" s="47"/>
      <c r="E56" s="47"/>
      <c r="F56" s="47"/>
      <c r="G56" s="47"/>
      <c r="H56" s="47"/>
      <c r="I56" s="130"/>
      <c r="J56" s="141">
        <f>J91</f>
        <v>0</v>
      </c>
      <c r="K56" s="51"/>
      <c r="AU56" s="24" t="s">
        <v>110</v>
      </c>
    </row>
    <row r="57" spans="2:11" s="7" customFormat="1" ht="24.95" customHeight="1">
      <c r="B57" s="161"/>
      <c r="C57" s="162"/>
      <c r="D57" s="163" t="s">
        <v>584</v>
      </c>
      <c r="E57" s="164"/>
      <c r="F57" s="164"/>
      <c r="G57" s="164"/>
      <c r="H57" s="164"/>
      <c r="I57" s="165"/>
      <c r="J57" s="166">
        <f>J92</f>
        <v>0</v>
      </c>
      <c r="K57" s="167"/>
    </row>
    <row r="58" spans="2:11" s="8" customFormat="1" ht="19.9" customHeight="1">
      <c r="B58" s="168"/>
      <c r="C58" s="169"/>
      <c r="D58" s="170" t="s">
        <v>199</v>
      </c>
      <c r="E58" s="171"/>
      <c r="F58" s="171"/>
      <c r="G58" s="171"/>
      <c r="H58" s="171"/>
      <c r="I58" s="172"/>
      <c r="J58" s="173">
        <f>J93</f>
        <v>0</v>
      </c>
      <c r="K58" s="174"/>
    </row>
    <row r="59" spans="2:11" s="8" customFormat="1" ht="19.9" customHeight="1">
      <c r="B59" s="168"/>
      <c r="C59" s="169"/>
      <c r="D59" s="170" t="s">
        <v>200</v>
      </c>
      <c r="E59" s="171"/>
      <c r="F59" s="171"/>
      <c r="G59" s="171"/>
      <c r="H59" s="171"/>
      <c r="I59" s="172"/>
      <c r="J59" s="173">
        <f>J97</f>
        <v>0</v>
      </c>
      <c r="K59" s="174"/>
    </row>
    <row r="60" spans="2:11" s="8" customFormat="1" ht="19.9" customHeight="1">
      <c r="B60" s="168"/>
      <c r="C60" s="169"/>
      <c r="D60" s="170" t="s">
        <v>202</v>
      </c>
      <c r="E60" s="171"/>
      <c r="F60" s="171"/>
      <c r="G60" s="171"/>
      <c r="H60" s="171"/>
      <c r="I60" s="172"/>
      <c r="J60" s="173">
        <f>J137</f>
        <v>0</v>
      </c>
      <c r="K60" s="174"/>
    </row>
    <row r="61" spans="2:11" s="8" customFormat="1" ht="19.9" customHeight="1">
      <c r="B61" s="168"/>
      <c r="C61" s="169"/>
      <c r="D61" s="170" t="s">
        <v>203</v>
      </c>
      <c r="E61" s="171"/>
      <c r="F61" s="171"/>
      <c r="G61" s="171"/>
      <c r="H61" s="171"/>
      <c r="I61" s="172"/>
      <c r="J61" s="173">
        <f>J155</f>
        <v>0</v>
      </c>
      <c r="K61" s="174"/>
    </row>
    <row r="62" spans="2:11" s="7" customFormat="1" ht="24.95" customHeight="1">
      <c r="B62" s="161"/>
      <c r="C62" s="162"/>
      <c r="D62" s="163" t="s">
        <v>585</v>
      </c>
      <c r="E62" s="164"/>
      <c r="F62" s="164"/>
      <c r="G62" s="164"/>
      <c r="H62" s="164"/>
      <c r="I62" s="165"/>
      <c r="J62" s="166">
        <f>J157</f>
        <v>0</v>
      </c>
      <c r="K62" s="167"/>
    </row>
    <row r="63" spans="2:11" s="8" customFormat="1" ht="19.9" customHeight="1">
      <c r="B63" s="168"/>
      <c r="C63" s="169"/>
      <c r="D63" s="170" t="s">
        <v>207</v>
      </c>
      <c r="E63" s="171"/>
      <c r="F63" s="171"/>
      <c r="G63" s="171"/>
      <c r="H63" s="171"/>
      <c r="I63" s="172"/>
      <c r="J63" s="173">
        <f>J158</f>
        <v>0</v>
      </c>
      <c r="K63" s="174"/>
    </row>
    <row r="64" spans="2:11" s="8" customFormat="1" ht="19.9" customHeight="1">
      <c r="B64" s="168"/>
      <c r="C64" s="169"/>
      <c r="D64" s="170" t="s">
        <v>208</v>
      </c>
      <c r="E64" s="171"/>
      <c r="F64" s="171"/>
      <c r="G64" s="171"/>
      <c r="H64" s="171"/>
      <c r="I64" s="172"/>
      <c r="J64" s="173">
        <f>J180</f>
        <v>0</v>
      </c>
      <c r="K64" s="174"/>
    </row>
    <row r="65" spans="2:11" s="8" customFormat="1" ht="19.9" customHeight="1">
      <c r="B65" s="168"/>
      <c r="C65" s="169"/>
      <c r="D65" s="170" t="s">
        <v>209</v>
      </c>
      <c r="E65" s="171"/>
      <c r="F65" s="171"/>
      <c r="G65" s="171"/>
      <c r="H65" s="171"/>
      <c r="I65" s="172"/>
      <c r="J65" s="173">
        <f>J200</f>
        <v>0</v>
      </c>
      <c r="K65" s="174"/>
    </row>
    <row r="66" spans="2:11" s="8" customFormat="1" ht="19.9" customHeight="1">
      <c r="B66" s="168"/>
      <c r="C66" s="169"/>
      <c r="D66" s="170" t="s">
        <v>210</v>
      </c>
      <c r="E66" s="171"/>
      <c r="F66" s="171"/>
      <c r="G66" s="171"/>
      <c r="H66" s="171"/>
      <c r="I66" s="172"/>
      <c r="J66" s="173">
        <f>J204</f>
        <v>0</v>
      </c>
      <c r="K66" s="174"/>
    </row>
    <row r="67" spans="2:11" s="8" customFormat="1" ht="19.9" customHeight="1">
      <c r="B67" s="168"/>
      <c r="C67" s="169"/>
      <c r="D67" s="170" t="s">
        <v>205</v>
      </c>
      <c r="E67" s="171"/>
      <c r="F67" s="171"/>
      <c r="G67" s="171"/>
      <c r="H67" s="171"/>
      <c r="I67" s="172"/>
      <c r="J67" s="173">
        <f>J210</f>
        <v>0</v>
      </c>
      <c r="K67" s="174"/>
    </row>
    <row r="68" spans="2:11" s="8" customFormat="1" ht="19.9" customHeight="1">
      <c r="B68" s="168"/>
      <c r="C68" s="169"/>
      <c r="D68" s="170" t="s">
        <v>211</v>
      </c>
      <c r="E68" s="171"/>
      <c r="F68" s="171"/>
      <c r="G68" s="171"/>
      <c r="H68" s="171"/>
      <c r="I68" s="172"/>
      <c r="J68" s="173">
        <f>J216</f>
        <v>0</v>
      </c>
      <c r="K68" s="174"/>
    </row>
    <row r="69" spans="2:11" s="8" customFormat="1" ht="19.9" customHeight="1">
      <c r="B69" s="168"/>
      <c r="C69" s="169"/>
      <c r="D69" s="170" t="s">
        <v>212</v>
      </c>
      <c r="E69" s="171"/>
      <c r="F69" s="171"/>
      <c r="G69" s="171"/>
      <c r="H69" s="171"/>
      <c r="I69" s="172"/>
      <c r="J69" s="173">
        <f>J226</f>
        <v>0</v>
      </c>
      <c r="K69" s="174"/>
    </row>
    <row r="70" spans="2:11" s="7" customFormat="1" ht="24.95" customHeight="1">
      <c r="B70" s="161"/>
      <c r="C70" s="162"/>
      <c r="D70" s="163" t="s">
        <v>586</v>
      </c>
      <c r="E70" s="164"/>
      <c r="F70" s="164"/>
      <c r="G70" s="164"/>
      <c r="H70" s="164"/>
      <c r="I70" s="165"/>
      <c r="J70" s="166">
        <f>J235</f>
        <v>0</v>
      </c>
      <c r="K70" s="167"/>
    </row>
    <row r="71" spans="2:11" s="8" customFormat="1" ht="19.9" customHeight="1">
      <c r="B71" s="168"/>
      <c r="C71" s="169"/>
      <c r="D71" s="170" t="s">
        <v>214</v>
      </c>
      <c r="E71" s="171"/>
      <c r="F71" s="171"/>
      <c r="G71" s="171"/>
      <c r="H71" s="171"/>
      <c r="I71" s="172"/>
      <c r="J71" s="173">
        <f>J236</f>
        <v>0</v>
      </c>
      <c r="K71" s="174"/>
    </row>
    <row r="72" spans="2:11" s="1" customFormat="1" ht="21.8" customHeight="1">
      <c r="B72" s="46"/>
      <c r="C72" s="47"/>
      <c r="D72" s="47"/>
      <c r="E72" s="47"/>
      <c r="F72" s="47"/>
      <c r="G72" s="47"/>
      <c r="H72" s="47"/>
      <c r="I72" s="130"/>
      <c r="J72" s="47"/>
      <c r="K72" s="51"/>
    </row>
    <row r="73" spans="2:11" s="1" customFormat="1" ht="6.95" customHeight="1">
      <c r="B73" s="67"/>
      <c r="C73" s="68"/>
      <c r="D73" s="68"/>
      <c r="E73" s="68"/>
      <c r="F73" s="68"/>
      <c r="G73" s="68"/>
      <c r="H73" s="68"/>
      <c r="I73" s="152"/>
      <c r="J73" s="68"/>
      <c r="K73" s="69"/>
    </row>
    <row r="77" spans="2:12" s="1" customFormat="1" ht="6.95" customHeight="1">
      <c r="B77" s="70"/>
      <c r="C77" s="71"/>
      <c r="D77" s="71"/>
      <c r="E77" s="71"/>
      <c r="F77" s="71"/>
      <c r="G77" s="71"/>
      <c r="H77" s="71"/>
      <c r="I77" s="153"/>
      <c r="J77" s="71"/>
      <c r="K77" s="71"/>
      <c r="L77" s="46"/>
    </row>
    <row r="78" spans="2:12" s="1" customFormat="1" ht="36.95" customHeight="1">
      <c r="B78" s="46"/>
      <c r="C78" s="72" t="s">
        <v>117</v>
      </c>
      <c r="L78" s="46"/>
    </row>
    <row r="79" spans="2:12" s="1" customFormat="1" ht="6.95" customHeight="1">
      <c r="B79" s="46"/>
      <c r="L79" s="46"/>
    </row>
    <row r="80" spans="2:12" s="1" customFormat="1" ht="14.4" customHeight="1">
      <c r="B80" s="46"/>
      <c r="C80" s="74" t="s">
        <v>19</v>
      </c>
      <c r="L80" s="46"/>
    </row>
    <row r="81" spans="2:12" s="1" customFormat="1" ht="16.5" customHeight="1">
      <c r="B81" s="46"/>
      <c r="E81" s="175" t="str">
        <f>E7</f>
        <v>Revitalizace ZŠ Zárubova - oprava střešního pláště</v>
      </c>
      <c r="F81" s="74"/>
      <c r="G81" s="74"/>
      <c r="H81" s="74"/>
      <c r="L81" s="46"/>
    </row>
    <row r="82" spans="2:12" s="1" customFormat="1" ht="14.4" customHeight="1">
      <c r="B82" s="46"/>
      <c r="C82" s="74" t="s">
        <v>104</v>
      </c>
      <c r="L82" s="46"/>
    </row>
    <row r="83" spans="2:12" s="1" customFormat="1" ht="17.25" customHeight="1">
      <c r="B83" s="46"/>
      <c r="E83" s="77" t="str">
        <f>E9</f>
        <v>04 - Pavilon 4</v>
      </c>
      <c r="F83" s="1"/>
      <c r="G83" s="1"/>
      <c r="H83" s="1"/>
      <c r="L83" s="46"/>
    </row>
    <row r="84" spans="2:12" s="1" customFormat="1" ht="6.95" customHeight="1">
      <c r="B84" s="46"/>
      <c r="L84" s="46"/>
    </row>
    <row r="85" spans="2:12" s="1" customFormat="1" ht="18" customHeight="1">
      <c r="B85" s="46"/>
      <c r="C85" s="74" t="s">
        <v>23</v>
      </c>
      <c r="F85" s="176" t="str">
        <f>F12</f>
        <v xml:space="preserve"> Zárubova č.p.977,č.o.17,142 00 Praha 4 Kamýk</v>
      </c>
      <c r="I85" s="177" t="s">
        <v>25</v>
      </c>
      <c r="J85" s="79" t="str">
        <f>IF(J12="","",J12)</f>
        <v>6.9.2017</v>
      </c>
      <c r="L85" s="46"/>
    </row>
    <row r="86" spans="2:12" s="1" customFormat="1" ht="6.95" customHeight="1">
      <c r="B86" s="46"/>
      <c r="L86" s="46"/>
    </row>
    <row r="87" spans="2:12" s="1" customFormat="1" ht="13.5">
      <c r="B87" s="46"/>
      <c r="C87" s="74" t="s">
        <v>27</v>
      </c>
      <c r="F87" s="176" t="str">
        <f>E15</f>
        <v xml:space="preserve">MČ Praha 12, Písková 830/25, Praha 4, 143 00 </v>
      </c>
      <c r="I87" s="177" t="s">
        <v>33</v>
      </c>
      <c r="J87" s="176" t="str">
        <f>E21</f>
        <v>Ing.arch. Jan Mudra</v>
      </c>
      <c r="L87" s="46"/>
    </row>
    <row r="88" spans="2:12" s="1" customFormat="1" ht="14.4" customHeight="1">
      <c r="B88" s="46"/>
      <c r="C88" s="74" t="s">
        <v>31</v>
      </c>
      <c r="F88" s="176" t="str">
        <f>IF(E18="","",E18)</f>
        <v/>
      </c>
      <c r="L88" s="46"/>
    </row>
    <row r="89" spans="2:12" s="1" customFormat="1" ht="10.3" customHeight="1">
      <c r="B89" s="46"/>
      <c r="L89" s="46"/>
    </row>
    <row r="90" spans="2:20" s="9" customFormat="1" ht="29.25" customHeight="1">
      <c r="B90" s="178"/>
      <c r="C90" s="179" t="s">
        <v>118</v>
      </c>
      <c r="D90" s="180" t="s">
        <v>57</v>
      </c>
      <c r="E90" s="180" t="s">
        <v>53</v>
      </c>
      <c r="F90" s="180" t="s">
        <v>119</v>
      </c>
      <c r="G90" s="180" t="s">
        <v>120</v>
      </c>
      <c r="H90" s="180" t="s">
        <v>121</v>
      </c>
      <c r="I90" s="181" t="s">
        <v>122</v>
      </c>
      <c r="J90" s="180" t="s">
        <v>108</v>
      </c>
      <c r="K90" s="182" t="s">
        <v>123</v>
      </c>
      <c r="L90" s="178"/>
      <c r="M90" s="92" t="s">
        <v>124</v>
      </c>
      <c r="N90" s="93" t="s">
        <v>42</v>
      </c>
      <c r="O90" s="93" t="s">
        <v>125</v>
      </c>
      <c r="P90" s="93" t="s">
        <v>126</v>
      </c>
      <c r="Q90" s="93" t="s">
        <v>127</v>
      </c>
      <c r="R90" s="93" t="s">
        <v>128</v>
      </c>
      <c r="S90" s="93" t="s">
        <v>129</v>
      </c>
      <c r="T90" s="94" t="s">
        <v>130</v>
      </c>
    </row>
    <row r="91" spans="2:63" s="1" customFormat="1" ht="29.25" customHeight="1">
      <c r="B91" s="46"/>
      <c r="C91" s="96" t="s">
        <v>109</v>
      </c>
      <c r="J91" s="183">
        <f>BK91</f>
        <v>0</v>
      </c>
      <c r="L91" s="46"/>
      <c r="M91" s="95"/>
      <c r="N91" s="82"/>
      <c r="O91" s="82"/>
      <c r="P91" s="184">
        <f>P92+P157+P235</f>
        <v>0</v>
      </c>
      <c r="Q91" s="82"/>
      <c r="R91" s="184">
        <f>R92+R157+R235</f>
        <v>17.37786437</v>
      </c>
      <c r="S91" s="82"/>
      <c r="T91" s="185">
        <f>T92+T157+T235</f>
        <v>161.72275679999998</v>
      </c>
      <c r="AT91" s="24" t="s">
        <v>71</v>
      </c>
      <c r="AU91" s="24" t="s">
        <v>110</v>
      </c>
      <c r="BK91" s="186">
        <f>BK92+BK157+BK235</f>
        <v>0</v>
      </c>
    </row>
    <row r="92" spans="2:63" s="10" customFormat="1" ht="37.4" customHeight="1">
      <c r="B92" s="187"/>
      <c r="D92" s="188" t="s">
        <v>71</v>
      </c>
      <c r="E92" s="189" t="s">
        <v>215</v>
      </c>
      <c r="F92" s="189" t="s">
        <v>587</v>
      </c>
      <c r="I92" s="190"/>
      <c r="J92" s="191">
        <f>BK92</f>
        <v>0</v>
      </c>
      <c r="L92" s="187"/>
      <c r="M92" s="192"/>
      <c r="N92" s="193"/>
      <c r="O92" s="193"/>
      <c r="P92" s="194">
        <f>P93+P97+P137+P155</f>
        <v>0</v>
      </c>
      <c r="Q92" s="193"/>
      <c r="R92" s="194">
        <f>R93+R97+R137+R155</f>
        <v>10.87452899</v>
      </c>
      <c r="S92" s="193"/>
      <c r="T92" s="195">
        <f>T93+T97+T137+T155</f>
        <v>0</v>
      </c>
      <c r="AR92" s="188" t="s">
        <v>80</v>
      </c>
      <c r="AT92" s="196" t="s">
        <v>71</v>
      </c>
      <c r="AU92" s="196" t="s">
        <v>72</v>
      </c>
      <c r="AY92" s="188" t="s">
        <v>133</v>
      </c>
      <c r="BK92" s="197">
        <f>BK93+BK97+BK137+BK155</f>
        <v>0</v>
      </c>
    </row>
    <row r="93" spans="2:63" s="10" customFormat="1" ht="19.9" customHeight="1">
      <c r="B93" s="187"/>
      <c r="D93" s="188" t="s">
        <v>71</v>
      </c>
      <c r="E93" s="198" t="s">
        <v>145</v>
      </c>
      <c r="F93" s="198" t="s">
        <v>217</v>
      </c>
      <c r="I93" s="190"/>
      <c r="J93" s="199">
        <f>BK93</f>
        <v>0</v>
      </c>
      <c r="L93" s="187"/>
      <c r="M93" s="192"/>
      <c r="N93" s="193"/>
      <c r="O93" s="193"/>
      <c r="P93" s="194">
        <f>SUM(P94:P96)</f>
        <v>0</v>
      </c>
      <c r="Q93" s="193"/>
      <c r="R93" s="194">
        <f>SUM(R94:R96)</f>
        <v>8.26381992</v>
      </c>
      <c r="S93" s="193"/>
      <c r="T93" s="195">
        <f>SUM(T94:T96)</f>
        <v>0</v>
      </c>
      <c r="AR93" s="188" t="s">
        <v>80</v>
      </c>
      <c r="AT93" s="196" t="s">
        <v>71</v>
      </c>
      <c r="AU93" s="196" t="s">
        <v>80</v>
      </c>
      <c r="AY93" s="188" t="s">
        <v>133</v>
      </c>
      <c r="BK93" s="197">
        <f>SUM(BK94:BK96)</f>
        <v>0</v>
      </c>
    </row>
    <row r="94" spans="2:65" s="1" customFormat="1" ht="25.5" customHeight="1">
      <c r="B94" s="200"/>
      <c r="C94" s="201" t="s">
        <v>897</v>
      </c>
      <c r="D94" s="201" t="s">
        <v>136</v>
      </c>
      <c r="E94" s="202" t="s">
        <v>219</v>
      </c>
      <c r="F94" s="203" t="s">
        <v>220</v>
      </c>
      <c r="G94" s="204" t="s">
        <v>221</v>
      </c>
      <c r="H94" s="205">
        <v>11.794</v>
      </c>
      <c r="I94" s="206"/>
      <c r="J94" s="207">
        <f>ROUND(I94*H94,2)</f>
        <v>0</v>
      </c>
      <c r="K94" s="203" t="s">
        <v>222</v>
      </c>
      <c r="L94" s="46"/>
      <c r="M94" s="208" t="s">
        <v>5</v>
      </c>
      <c r="N94" s="209" t="s">
        <v>43</v>
      </c>
      <c r="O94" s="47"/>
      <c r="P94" s="210">
        <f>O94*H94</f>
        <v>0</v>
      </c>
      <c r="Q94" s="210">
        <v>0.70068</v>
      </c>
      <c r="R94" s="210">
        <f>Q94*H94</f>
        <v>8.26381992</v>
      </c>
      <c r="S94" s="210">
        <v>0</v>
      </c>
      <c r="T94" s="211">
        <f>S94*H94</f>
        <v>0</v>
      </c>
      <c r="AR94" s="24" t="s">
        <v>140</v>
      </c>
      <c r="AT94" s="24" t="s">
        <v>136</v>
      </c>
      <c r="AU94" s="24" t="s">
        <v>82</v>
      </c>
      <c r="AY94" s="24" t="s">
        <v>133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80</v>
      </c>
      <c r="BK94" s="212">
        <f>ROUND(I94*H94,2)</f>
        <v>0</v>
      </c>
      <c r="BL94" s="24" t="s">
        <v>140</v>
      </c>
      <c r="BM94" s="24" t="s">
        <v>898</v>
      </c>
    </row>
    <row r="95" spans="2:51" s="11" customFormat="1" ht="13.5">
      <c r="B95" s="217"/>
      <c r="D95" s="213" t="s">
        <v>163</v>
      </c>
      <c r="E95" s="218" t="s">
        <v>5</v>
      </c>
      <c r="F95" s="219" t="s">
        <v>899</v>
      </c>
      <c r="H95" s="220">
        <v>11.794</v>
      </c>
      <c r="I95" s="221"/>
      <c r="L95" s="217"/>
      <c r="M95" s="222"/>
      <c r="N95" s="223"/>
      <c r="O95" s="223"/>
      <c r="P95" s="223"/>
      <c r="Q95" s="223"/>
      <c r="R95" s="223"/>
      <c r="S95" s="223"/>
      <c r="T95" s="224"/>
      <c r="AT95" s="218" t="s">
        <v>163</v>
      </c>
      <c r="AU95" s="218" t="s">
        <v>82</v>
      </c>
      <c r="AV95" s="11" t="s">
        <v>82</v>
      </c>
      <c r="AW95" s="11" t="s">
        <v>35</v>
      </c>
      <c r="AX95" s="11" t="s">
        <v>72</v>
      </c>
      <c r="AY95" s="218" t="s">
        <v>133</v>
      </c>
    </row>
    <row r="96" spans="2:51" s="13" customFormat="1" ht="13.5">
      <c r="B96" s="236"/>
      <c r="D96" s="213" t="s">
        <v>163</v>
      </c>
      <c r="E96" s="237" t="s">
        <v>5</v>
      </c>
      <c r="F96" s="238" t="s">
        <v>226</v>
      </c>
      <c r="H96" s="239">
        <v>11.794</v>
      </c>
      <c r="I96" s="240"/>
      <c r="L96" s="236"/>
      <c r="M96" s="241"/>
      <c r="N96" s="242"/>
      <c r="O96" s="242"/>
      <c r="P96" s="242"/>
      <c r="Q96" s="242"/>
      <c r="R96" s="242"/>
      <c r="S96" s="242"/>
      <c r="T96" s="243"/>
      <c r="AT96" s="237" t="s">
        <v>163</v>
      </c>
      <c r="AU96" s="237" t="s">
        <v>82</v>
      </c>
      <c r="AV96" s="13" t="s">
        <v>140</v>
      </c>
      <c r="AW96" s="13" t="s">
        <v>35</v>
      </c>
      <c r="AX96" s="13" t="s">
        <v>80</v>
      </c>
      <c r="AY96" s="237" t="s">
        <v>133</v>
      </c>
    </row>
    <row r="97" spans="2:63" s="10" customFormat="1" ht="29.85" customHeight="1">
      <c r="B97" s="187"/>
      <c r="D97" s="188" t="s">
        <v>71</v>
      </c>
      <c r="E97" s="198" t="s">
        <v>171</v>
      </c>
      <c r="F97" s="198" t="s">
        <v>235</v>
      </c>
      <c r="I97" s="190"/>
      <c r="J97" s="199">
        <f>BK97</f>
        <v>0</v>
      </c>
      <c r="L97" s="187"/>
      <c r="M97" s="192"/>
      <c r="N97" s="193"/>
      <c r="O97" s="193"/>
      <c r="P97" s="194">
        <f>SUM(P98:P136)</f>
        <v>0</v>
      </c>
      <c r="Q97" s="193"/>
      <c r="R97" s="194">
        <f>SUM(R98:R136)</f>
        <v>2.6107090700000004</v>
      </c>
      <c r="S97" s="193"/>
      <c r="T97" s="195">
        <f>SUM(T98:T136)</f>
        <v>0</v>
      </c>
      <c r="AR97" s="188" t="s">
        <v>80</v>
      </c>
      <c r="AT97" s="196" t="s">
        <v>71</v>
      </c>
      <c r="AU97" s="196" t="s">
        <v>80</v>
      </c>
      <c r="AY97" s="188" t="s">
        <v>133</v>
      </c>
      <c r="BK97" s="197">
        <f>SUM(BK98:BK136)</f>
        <v>0</v>
      </c>
    </row>
    <row r="98" spans="2:65" s="1" customFormat="1" ht="25.5" customHeight="1">
      <c r="B98" s="200"/>
      <c r="C98" s="201" t="s">
        <v>436</v>
      </c>
      <c r="D98" s="201" t="s">
        <v>136</v>
      </c>
      <c r="E98" s="202" t="s">
        <v>249</v>
      </c>
      <c r="F98" s="203" t="s">
        <v>250</v>
      </c>
      <c r="G98" s="204" t="s">
        <v>229</v>
      </c>
      <c r="H98" s="205">
        <v>108.45</v>
      </c>
      <c r="I98" s="206"/>
      <c r="J98" s="207">
        <f>ROUND(I98*H98,2)</f>
        <v>0</v>
      </c>
      <c r="K98" s="203" t="s">
        <v>5</v>
      </c>
      <c r="L98" s="46"/>
      <c r="M98" s="208" t="s">
        <v>5</v>
      </c>
      <c r="N98" s="209" t="s">
        <v>43</v>
      </c>
      <c r="O98" s="47"/>
      <c r="P98" s="210">
        <f>O98*H98</f>
        <v>0</v>
      </c>
      <c r="Q98" s="210">
        <v>0.00828</v>
      </c>
      <c r="R98" s="210">
        <f>Q98*H98</f>
        <v>0.8979659999999999</v>
      </c>
      <c r="S98" s="210">
        <v>0</v>
      </c>
      <c r="T98" s="211">
        <f>S98*H98</f>
        <v>0</v>
      </c>
      <c r="AR98" s="24" t="s">
        <v>140</v>
      </c>
      <c r="AT98" s="24" t="s">
        <v>136</v>
      </c>
      <c r="AU98" s="24" t="s">
        <v>82</v>
      </c>
      <c r="AY98" s="24" t="s">
        <v>133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80</v>
      </c>
      <c r="BK98" s="212">
        <f>ROUND(I98*H98,2)</f>
        <v>0</v>
      </c>
      <c r="BL98" s="24" t="s">
        <v>140</v>
      </c>
      <c r="BM98" s="24" t="s">
        <v>900</v>
      </c>
    </row>
    <row r="99" spans="2:51" s="12" customFormat="1" ht="13.5">
      <c r="B99" s="229"/>
      <c r="D99" s="213" t="s">
        <v>163</v>
      </c>
      <c r="E99" s="230" t="s">
        <v>5</v>
      </c>
      <c r="F99" s="231" t="s">
        <v>901</v>
      </c>
      <c r="H99" s="230" t="s">
        <v>5</v>
      </c>
      <c r="I99" s="232"/>
      <c r="L99" s="229"/>
      <c r="M99" s="233"/>
      <c r="N99" s="234"/>
      <c r="O99" s="234"/>
      <c r="P99" s="234"/>
      <c r="Q99" s="234"/>
      <c r="R99" s="234"/>
      <c r="S99" s="234"/>
      <c r="T99" s="235"/>
      <c r="AT99" s="230" t="s">
        <v>163</v>
      </c>
      <c r="AU99" s="230" t="s">
        <v>82</v>
      </c>
      <c r="AV99" s="12" t="s">
        <v>80</v>
      </c>
      <c r="AW99" s="12" t="s">
        <v>35</v>
      </c>
      <c r="AX99" s="12" t="s">
        <v>72</v>
      </c>
      <c r="AY99" s="230" t="s">
        <v>133</v>
      </c>
    </row>
    <row r="100" spans="2:51" s="11" customFormat="1" ht="13.5">
      <c r="B100" s="217"/>
      <c r="D100" s="213" t="s">
        <v>163</v>
      </c>
      <c r="E100" s="218" t="s">
        <v>5</v>
      </c>
      <c r="F100" s="219" t="s">
        <v>902</v>
      </c>
      <c r="H100" s="220">
        <v>108.45</v>
      </c>
      <c r="I100" s="221"/>
      <c r="L100" s="217"/>
      <c r="M100" s="222"/>
      <c r="N100" s="223"/>
      <c r="O100" s="223"/>
      <c r="P100" s="223"/>
      <c r="Q100" s="223"/>
      <c r="R100" s="223"/>
      <c r="S100" s="223"/>
      <c r="T100" s="224"/>
      <c r="AT100" s="218" t="s">
        <v>163</v>
      </c>
      <c r="AU100" s="218" t="s">
        <v>82</v>
      </c>
      <c r="AV100" s="11" t="s">
        <v>82</v>
      </c>
      <c r="AW100" s="11" t="s">
        <v>35</v>
      </c>
      <c r="AX100" s="11" t="s">
        <v>72</v>
      </c>
      <c r="AY100" s="218" t="s">
        <v>133</v>
      </c>
    </row>
    <row r="101" spans="2:51" s="13" customFormat="1" ht="13.5">
      <c r="B101" s="236"/>
      <c r="D101" s="213" t="s">
        <v>163</v>
      </c>
      <c r="E101" s="237" t="s">
        <v>5</v>
      </c>
      <c r="F101" s="238" t="s">
        <v>226</v>
      </c>
      <c r="H101" s="239">
        <v>108.45</v>
      </c>
      <c r="I101" s="240"/>
      <c r="L101" s="236"/>
      <c r="M101" s="241"/>
      <c r="N101" s="242"/>
      <c r="O101" s="242"/>
      <c r="P101" s="242"/>
      <c r="Q101" s="242"/>
      <c r="R101" s="242"/>
      <c r="S101" s="242"/>
      <c r="T101" s="243"/>
      <c r="AT101" s="237" t="s">
        <v>163</v>
      </c>
      <c r="AU101" s="237" t="s">
        <v>82</v>
      </c>
      <c r="AV101" s="13" t="s">
        <v>140</v>
      </c>
      <c r="AW101" s="13" t="s">
        <v>35</v>
      </c>
      <c r="AX101" s="13" t="s">
        <v>80</v>
      </c>
      <c r="AY101" s="237" t="s">
        <v>133</v>
      </c>
    </row>
    <row r="102" spans="2:65" s="1" customFormat="1" ht="16.5" customHeight="1">
      <c r="B102" s="200"/>
      <c r="C102" s="244" t="s">
        <v>440</v>
      </c>
      <c r="D102" s="244" t="s">
        <v>254</v>
      </c>
      <c r="E102" s="245" t="s">
        <v>255</v>
      </c>
      <c r="F102" s="246" t="s">
        <v>256</v>
      </c>
      <c r="G102" s="247" t="s">
        <v>229</v>
      </c>
      <c r="H102" s="248">
        <v>108.45</v>
      </c>
      <c r="I102" s="249"/>
      <c r="J102" s="250">
        <f>ROUND(I102*H102,2)</f>
        <v>0</v>
      </c>
      <c r="K102" s="246" t="s">
        <v>5</v>
      </c>
      <c r="L102" s="251"/>
      <c r="M102" s="252" t="s">
        <v>5</v>
      </c>
      <c r="N102" s="253" t="s">
        <v>43</v>
      </c>
      <c r="O102" s="47"/>
      <c r="P102" s="210">
        <f>O102*H102</f>
        <v>0</v>
      </c>
      <c r="Q102" s="210">
        <v>0.00136</v>
      </c>
      <c r="R102" s="210">
        <f>Q102*H102</f>
        <v>0.147492</v>
      </c>
      <c r="S102" s="210">
        <v>0</v>
      </c>
      <c r="T102" s="211">
        <f>S102*H102</f>
        <v>0</v>
      </c>
      <c r="AR102" s="24" t="s">
        <v>184</v>
      </c>
      <c r="AT102" s="24" t="s">
        <v>254</v>
      </c>
      <c r="AU102" s="24" t="s">
        <v>82</v>
      </c>
      <c r="AY102" s="24" t="s">
        <v>133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80</v>
      </c>
      <c r="BK102" s="212">
        <f>ROUND(I102*H102,2)</f>
        <v>0</v>
      </c>
      <c r="BL102" s="24" t="s">
        <v>140</v>
      </c>
      <c r="BM102" s="24" t="s">
        <v>903</v>
      </c>
    </row>
    <row r="103" spans="2:47" s="1" customFormat="1" ht="13.5">
      <c r="B103" s="46"/>
      <c r="D103" s="213" t="s">
        <v>155</v>
      </c>
      <c r="F103" s="214" t="s">
        <v>258</v>
      </c>
      <c r="I103" s="215"/>
      <c r="L103" s="46"/>
      <c r="M103" s="216"/>
      <c r="N103" s="47"/>
      <c r="O103" s="47"/>
      <c r="P103" s="47"/>
      <c r="Q103" s="47"/>
      <c r="R103" s="47"/>
      <c r="S103" s="47"/>
      <c r="T103" s="85"/>
      <c r="AT103" s="24" t="s">
        <v>155</v>
      </c>
      <c r="AU103" s="24" t="s">
        <v>82</v>
      </c>
    </row>
    <row r="104" spans="2:65" s="1" customFormat="1" ht="25.5" customHeight="1">
      <c r="B104" s="200"/>
      <c r="C104" s="201" t="s">
        <v>759</v>
      </c>
      <c r="D104" s="201" t="s">
        <v>136</v>
      </c>
      <c r="E104" s="202" t="s">
        <v>261</v>
      </c>
      <c r="F104" s="203" t="s">
        <v>262</v>
      </c>
      <c r="G104" s="204" t="s">
        <v>229</v>
      </c>
      <c r="H104" s="205">
        <v>61.328</v>
      </c>
      <c r="I104" s="206"/>
      <c r="J104" s="207">
        <f>ROUND(I104*H104,2)</f>
        <v>0</v>
      </c>
      <c r="K104" s="203" t="s">
        <v>5</v>
      </c>
      <c r="L104" s="46"/>
      <c r="M104" s="208" t="s">
        <v>5</v>
      </c>
      <c r="N104" s="209" t="s">
        <v>43</v>
      </c>
      <c r="O104" s="47"/>
      <c r="P104" s="210">
        <f>O104*H104</f>
        <v>0</v>
      </c>
      <c r="Q104" s="210">
        <v>0.00489</v>
      </c>
      <c r="R104" s="210">
        <f>Q104*H104</f>
        <v>0.29989392000000004</v>
      </c>
      <c r="S104" s="210">
        <v>0</v>
      </c>
      <c r="T104" s="211">
        <f>S104*H104</f>
        <v>0</v>
      </c>
      <c r="AR104" s="24" t="s">
        <v>140</v>
      </c>
      <c r="AT104" s="24" t="s">
        <v>136</v>
      </c>
      <c r="AU104" s="24" t="s">
        <v>82</v>
      </c>
      <c r="AY104" s="24" t="s">
        <v>133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80</v>
      </c>
      <c r="BK104" s="212">
        <f>ROUND(I104*H104,2)</f>
        <v>0</v>
      </c>
      <c r="BL104" s="24" t="s">
        <v>140</v>
      </c>
      <c r="BM104" s="24" t="s">
        <v>904</v>
      </c>
    </row>
    <row r="105" spans="2:51" s="12" customFormat="1" ht="13.5">
      <c r="B105" s="229"/>
      <c r="D105" s="213" t="s">
        <v>163</v>
      </c>
      <c r="E105" s="230" t="s">
        <v>5</v>
      </c>
      <c r="F105" s="231" t="s">
        <v>291</v>
      </c>
      <c r="H105" s="230" t="s">
        <v>5</v>
      </c>
      <c r="I105" s="232"/>
      <c r="L105" s="229"/>
      <c r="M105" s="233"/>
      <c r="N105" s="234"/>
      <c r="O105" s="234"/>
      <c r="P105" s="234"/>
      <c r="Q105" s="234"/>
      <c r="R105" s="234"/>
      <c r="S105" s="234"/>
      <c r="T105" s="235"/>
      <c r="AT105" s="230" t="s">
        <v>163</v>
      </c>
      <c r="AU105" s="230" t="s">
        <v>82</v>
      </c>
      <c r="AV105" s="12" t="s">
        <v>80</v>
      </c>
      <c r="AW105" s="12" t="s">
        <v>35</v>
      </c>
      <c r="AX105" s="12" t="s">
        <v>72</v>
      </c>
      <c r="AY105" s="230" t="s">
        <v>133</v>
      </c>
    </row>
    <row r="106" spans="2:51" s="11" customFormat="1" ht="13.5">
      <c r="B106" s="217"/>
      <c r="D106" s="213" t="s">
        <v>163</v>
      </c>
      <c r="E106" s="218" t="s">
        <v>5</v>
      </c>
      <c r="F106" s="219" t="s">
        <v>905</v>
      </c>
      <c r="H106" s="220">
        <v>61.328</v>
      </c>
      <c r="I106" s="221"/>
      <c r="L106" s="217"/>
      <c r="M106" s="222"/>
      <c r="N106" s="223"/>
      <c r="O106" s="223"/>
      <c r="P106" s="223"/>
      <c r="Q106" s="223"/>
      <c r="R106" s="223"/>
      <c r="S106" s="223"/>
      <c r="T106" s="224"/>
      <c r="AT106" s="218" t="s">
        <v>163</v>
      </c>
      <c r="AU106" s="218" t="s">
        <v>82</v>
      </c>
      <c r="AV106" s="11" t="s">
        <v>82</v>
      </c>
      <c r="AW106" s="11" t="s">
        <v>35</v>
      </c>
      <c r="AX106" s="11" t="s">
        <v>72</v>
      </c>
      <c r="AY106" s="218" t="s">
        <v>133</v>
      </c>
    </row>
    <row r="107" spans="2:51" s="13" customFormat="1" ht="13.5">
      <c r="B107" s="236"/>
      <c r="D107" s="213" t="s">
        <v>163</v>
      </c>
      <c r="E107" s="237" t="s">
        <v>5</v>
      </c>
      <c r="F107" s="238" t="s">
        <v>226</v>
      </c>
      <c r="H107" s="239">
        <v>61.328</v>
      </c>
      <c r="I107" s="240"/>
      <c r="L107" s="236"/>
      <c r="M107" s="241"/>
      <c r="N107" s="242"/>
      <c r="O107" s="242"/>
      <c r="P107" s="242"/>
      <c r="Q107" s="242"/>
      <c r="R107" s="242"/>
      <c r="S107" s="242"/>
      <c r="T107" s="243"/>
      <c r="AT107" s="237" t="s">
        <v>163</v>
      </c>
      <c r="AU107" s="237" t="s">
        <v>82</v>
      </c>
      <c r="AV107" s="13" t="s">
        <v>140</v>
      </c>
      <c r="AW107" s="13" t="s">
        <v>35</v>
      </c>
      <c r="AX107" s="13" t="s">
        <v>80</v>
      </c>
      <c r="AY107" s="237" t="s">
        <v>133</v>
      </c>
    </row>
    <row r="108" spans="2:65" s="1" customFormat="1" ht="25.5" customHeight="1">
      <c r="B108" s="200"/>
      <c r="C108" s="201" t="s">
        <v>877</v>
      </c>
      <c r="D108" s="201" t="s">
        <v>136</v>
      </c>
      <c r="E108" s="202" t="s">
        <v>266</v>
      </c>
      <c r="F108" s="203" t="s">
        <v>267</v>
      </c>
      <c r="G108" s="204" t="s">
        <v>229</v>
      </c>
      <c r="H108" s="205">
        <v>47.175</v>
      </c>
      <c r="I108" s="206"/>
      <c r="J108" s="207">
        <f>ROUND(I108*H108,2)</f>
        <v>0</v>
      </c>
      <c r="K108" s="203" t="s">
        <v>222</v>
      </c>
      <c r="L108" s="46"/>
      <c r="M108" s="208" t="s">
        <v>5</v>
      </c>
      <c r="N108" s="209" t="s">
        <v>43</v>
      </c>
      <c r="O108" s="47"/>
      <c r="P108" s="210">
        <f>O108*H108</f>
        <v>0</v>
      </c>
      <c r="Q108" s="210">
        <v>0.00825</v>
      </c>
      <c r="R108" s="210">
        <f>Q108*H108</f>
        <v>0.38919375</v>
      </c>
      <c r="S108" s="210">
        <v>0</v>
      </c>
      <c r="T108" s="211">
        <f>S108*H108</f>
        <v>0</v>
      </c>
      <c r="AR108" s="24" t="s">
        <v>140</v>
      </c>
      <c r="AT108" s="24" t="s">
        <v>136</v>
      </c>
      <c r="AU108" s="24" t="s">
        <v>82</v>
      </c>
      <c r="AY108" s="24" t="s">
        <v>133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4" t="s">
        <v>80</v>
      </c>
      <c r="BK108" s="212">
        <f>ROUND(I108*H108,2)</f>
        <v>0</v>
      </c>
      <c r="BL108" s="24" t="s">
        <v>140</v>
      </c>
      <c r="BM108" s="24" t="s">
        <v>906</v>
      </c>
    </row>
    <row r="109" spans="2:65" s="1" customFormat="1" ht="16.5" customHeight="1">
      <c r="B109" s="200"/>
      <c r="C109" s="244" t="s">
        <v>907</v>
      </c>
      <c r="D109" s="244" t="s">
        <v>254</v>
      </c>
      <c r="E109" s="245" t="s">
        <v>270</v>
      </c>
      <c r="F109" s="246" t="s">
        <v>271</v>
      </c>
      <c r="G109" s="247" t="s">
        <v>229</v>
      </c>
      <c r="H109" s="248">
        <v>47.175</v>
      </c>
      <c r="I109" s="249"/>
      <c r="J109" s="250">
        <f>ROUND(I109*H109,2)</f>
        <v>0</v>
      </c>
      <c r="K109" s="246" t="s">
        <v>222</v>
      </c>
      <c r="L109" s="251"/>
      <c r="M109" s="252" t="s">
        <v>5</v>
      </c>
      <c r="N109" s="253" t="s">
        <v>43</v>
      </c>
      <c r="O109" s="47"/>
      <c r="P109" s="210">
        <f>O109*H109</f>
        <v>0</v>
      </c>
      <c r="Q109" s="210">
        <v>0.00034</v>
      </c>
      <c r="R109" s="210">
        <f>Q109*H109</f>
        <v>0.0160395</v>
      </c>
      <c r="S109" s="210">
        <v>0</v>
      </c>
      <c r="T109" s="211">
        <f>S109*H109</f>
        <v>0</v>
      </c>
      <c r="AR109" s="24" t="s">
        <v>184</v>
      </c>
      <c r="AT109" s="24" t="s">
        <v>254</v>
      </c>
      <c r="AU109" s="24" t="s">
        <v>82</v>
      </c>
      <c r="AY109" s="24" t="s">
        <v>133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80</v>
      </c>
      <c r="BK109" s="212">
        <f>ROUND(I109*H109,2)</f>
        <v>0</v>
      </c>
      <c r="BL109" s="24" t="s">
        <v>140</v>
      </c>
      <c r="BM109" s="24" t="s">
        <v>908</v>
      </c>
    </row>
    <row r="110" spans="2:47" s="1" customFormat="1" ht="13.5">
      <c r="B110" s="46"/>
      <c r="D110" s="213" t="s">
        <v>155</v>
      </c>
      <c r="F110" s="214" t="s">
        <v>273</v>
      </c>
      <c r="I110" s="215"/>
      <c r="L110" s="46"/>
      <c r="M110" s="216"/>
      <c r="N110" s="47"/>
      <c r="O110" s="47"/>
      <c r="P110" s="47"/>
      <c r="Q110" s="47"/>
      <c r="R110" s="47"/>
      <c r="S110" s="47"/>
      <c r="T110" s="85"/>
      <c r="AT110" s="24" t="s">
        <v>155</v>
      </c>
      <c r="AU110" s="24" t="s">
        <v>82</v>
      </c>
    </row>
    <row r="111" spans="2:51" s="11" customFormat="1" ht="13.5">
      <c r="B111" s="217"/>
      <c r="D111" s="213" t="s">
        <v>163</v>
      </c>
      <c r="E111" s="218" t="s">
        <v>5</v>
      </c>
      <c r="F111" s="219" t="s">
        <v>909</v>
      </c>
      <c r="H111" s="220">
        <v>47.175</v>
      </c>
      <c r="I111" s="221"/>
      <c r="L111" s="217"/>
      <c r="M111" s="222"/>
      <c r="N111" s="223"/>
      <c r="O111" s="223"/>
      <c r="P111" s="223"/>
      <c r="Q111" s="223"/>
      <c r="R111" s="223"/>
      <c r="S111" s="223"/>
      <c r="T111" s="224"/>
      <c r="AT111" s="218" t="s">
        <v>163</v>
      </c>
      <c r="AU111" s="218" t="s">
        <v>82</v>
      </c>
      <c r="AV111" s="11" t="s">
        <v>82</v>
      </c>
      <c r="AW111" s="11" t="s">
        <v>35</v>
      </c>
      <c r="AX111" s="11" t="s">
        <v>72</v>
      </c>
      <c r="AY111" s="218" t="s">
        <v>133</v>
      </c>
    </row>
    <row r="112" spans="2:51" s="13" customFormat="1" ht="13.5">
      <c r="B112" s="236"/>
      <c r="D112" s="213" t="s">
        <v>163</v>
      </c>
      <c r="E112" s="237" t="s">
        <v>5</v>
      </c>
      <c r="F112" s="238" t="s">
        <v>226</v>
      </c>
      <c r="H112" s="239">
        <v>47.175</v>
      </c>
      <c r="I112" s="240"/>
      <c r="L112" s="236"/>
      <c r="M112" s="241"/>
      <c r="N112" s="242"/>
      <c r="O112" s="242"/>
      <c r="P112" s="242"/>
      <c r="Q112" s="242"/>
      <c r="R112" s="242"/>
      <c r="S112" s="242"/>
      <c r="T112" s="243"/>
      <c r="AT112" s="237" t="s">
        <v>163</v>
      </c>
      <c r="AU112" s="237" t="s">
        <v>82</v>
      </c>
      <c r="AV112" s="13" t="s">
        <v>140</v>
      </c>
      <c r="AW112" s="13" t="s">
        <v>35</v>
      </c>
      <c r="AX112" s="13" t="s">
        <v>80</v>
      </c>
      <c r="AY112" s="237" t="s">
        <v>133</v>
      </c>
    </row>
    <row r="113" spans="2:65" s="1" customFormat="1" ht="25.5" customHeight="1">
      <c r="B113" s="200"/>
      <c r="C113" s="201" t="s">
        <v>499</v>
      </c>
      <c r="D113" s="201" t="s">
        <v>136</v>
      </c>
      <c r="E113" s="202" t="s">
        <v>277</v>
      </c>
      <c r="F113" s="203" t="s">
        <v>278</v>
      </c>
      <c r="G113" s="204" t="s">
        <v>229</v>
      </c>
      <c r="H113" s="205">
        <v>0.433</v>
      </c>
      <c r="I113" s="206"/>
      <c r="J113" s="207">
        <f>ROUND(I113*H113,2)</f>
        <v>0</v>
      </c>
      <c r="K113" s="203" t="s">
        <v>5</v>
      </c>
      <c r="L113" s="46"/>
      <c r="M113" s="208" t="s">
        <v>5</v>
      </c>
      <c r="N113" s="209" t="s">
        <v>43</v>
      </c>
      <c r="O113" s="47"/>
      <c r="P113" s="210">
        <f>O113*H113</f>
        <v>0</v>
      </c>
      <c r="Q113" s="210">
        <v>0.00825</v>
      </c>
      <c r="R113" s="210">
        <f>Q113*H113</f>
        <v>0.0035722500000000003</v>
      </c>
      <c r="S113" s="210">
        <v>0</v>
      </c>
      <c r="T113" s="211">
        <f>S113*H113</f>
        <v>0</v>
      </c>
      <c r="AR113" s="24" t="s">
        <v>140</v>
      </c>
      <c r="AT113" s="24" t="s">
        <v>136</v>
      </c>
      <c r="AU113" s="24" t="s">
        <v>82</v>
      </c>
      <c r="AY113" s="24" t="s">
        <v>133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80</v>
      </c>
      <c r="BK113" s="212">
        <f>ROUND(I113*H113,2)</f>
        <v>0</v>
      </c>
      <c r="BL113" s="24" t="s">
        <v>140</v>
      </c>
      <c r="BM113" s="24" t="s">
        <v>910</v>
      </c>
    </row>
    <row r="114" spans="2:51" s="12" customFormat="1" ht="13.5">
      <c r="B114" s="229"/>
      <c r="D114" s="213" t="s">
        <v>163</v>
      </c>
      <c r="E114" s="230" t="s">
        <v>5</v>
      </c>
      <c r="F114" s="231" t="s">
        <v>286</v>
      </c>
      <c r="H114" s="230" t="s">
        <v>5</v>
      </c>
      <c r="I114" s="232"/>
      <c r="L114" s="229"/>
      <c r="M114" s="233"/>
      <c r="N114" s="234"/>
      <c r="O114" s="234"/>
      <c r="P114" s="234"/>
      <c r="Q114" s="234"/>
      <c r="R114" s="234"/>
      <c r="S114" s="234"/>
      <c r="T114" s="235"/>
      <c r="AT114" s="230" t="s">
        <v>163</v>
      </c>
      <c r="AU114" s="230" t="s">
        <v>82</v>
      </c>
      <c r="AV114" s="12" t="s">
        <v>80</v>
      </c>
      <c r="AW114" s="12" t="s">
        <v>35</v>
      </c>
      <c r="AX114" s="12" t="s">
        <v>72</v>
      </c>
      <c r="AY114" s="230" t="s">
        <v>133</v>
      </c>
    </row>
    <row r="115" spans="2:51" s="11" customFormat="1" ht="13.5">
      <c r="B115" s="217"/>
      <c r="D115" s="213" t="s">
        <v>163</v>
      </c>
      <c r="E115" s="218" t="s">
        <v>5</v>
      </c>
      <c r="F115" s="219" t="s">
        <v>911</v>
      </c>
      <c r="H115" s="220">
        <v>0.247</v>
      </c>
      <c r="I115" s="221"/>
      <c r="L115" s="217"/>
      <c r="M115" s="222"/>
      <c r="N115" s="223"/>
      <c r="O115" s="223"/>
      <c r="P115" s="223"/>
      <c r="Q115" s="223"/>
      <c r="R115" s="223"/>
      <c r="S115" s="223"/>
      <c r="T115" s="224"/>
      <c r="AT115" s="218" t="s">
        <v>163</v>
      </c>
      <c r="AU115" s="218" t="s">
        <v>82</v>
      </c>
      <c r="AV115" s="11" t="s">
        <v>82</v>
      </c>
      <c r="AW115" s="11" t="s">
        <v>35</v>
      </c>
      <c r="AX115" s="11" t="s">
        <v>72</v>
      </c>
      <c r="AY115" s="218" t="s">
        <v>133</v>
      </c>
    </row>
    <row r="116" spans="2:51" s="11" customFormat="1" ht="13.5">
      <c r="B116" s="217"/>
      <c r="D116" s="213" t="s">
        <v>163</v>
      </c>
      <c r="E116" s="218" t="s">
        <v>5</v>
      </c>
      <c r="F116" s="219" t="s">
        <v>912</v>
      </c>
      <c r="H116" s="220">
        <v>0.186</v>
      </c>
      <c r="I116" s="221"/>
      <c r="L116" s="217"/>
      <c r="M116" s="222"/>
      <c r="N116" s="223"/>
      <c r="O116" s="223"/>
      <c r="P116" s="223"/>
      <c r="Q116" s="223"/>
      <c r="R116" s="223"/>
      <c r="S116" s="223"/>
      <c r="T116" s="224"/>
      <c r="AT116" s="218" t="s">
        <v>163</v>
      </c>
      <c r="AU116" s="218" t="s">
        <v>82</v>
      </c>
      <c r="AV116" s="11" t="s">
        <v>82</v>
      </c>
      <c r="AW116" s="11" t="s">
        <v>35</v>
      </c>
      <c r="AX116" s="11" t="s">
        <v>72</v>
      </c>
      <c r="AY116" s="218" t="s">
        <v>133</v>
      </c>
    </row>
    <row r="117" spans="2:51" s="13" customFormat="1" ht="13.5">
      <c r="B117" s="236"/>
      <c r="D117" s="213" t="s">
        <v>163</v>
      </c>
      <c r="E117" s="237" t="s">
        <v>5</v>
      </c>
      <c r="F117" s="238" t="s">
        <v>226</v>
      </c>
      <c r="H117" s="239">
        <v>0.433</v>
      </c>
      <c r="I117" s="240"/>
      <c r="L117" s="236"/>
      <c r="M117" s="241"/>
      <c r="N117" s="242"/>
      <c r="O117" s="242"/>
      <c r="P117" s="242"/>
      <c r="Q117" s="242"/>
      <c r="R117" s="242"/>
      <c r="S117" s="242"/>
      <c r="T117" s="243"/>
      <c r="AT117" s="237" t="s">
        <v>163</v>
      </c>
      <c r="AU117" s="237" t="s">
        <v>82</v>
      </c>
      <c r="AV117" s="13" t="s">
        <v>140</v>
      </c>
      <c r="AW117" s="13" t="s">
        <v>35</v>
      </c>
      <c r="AX117" s="13" t="s">
        <v>80</v>
      </c>
      <c r="AY117" s="237" t="s">
        <v>133</v>
      </c>
    </row>
    <row r="118" spans="2:65" s="1" customFormat="1" ht="16.5" customHeight="1">
      <c r="B118" s="200"/>
      <c r="C118" s="244" t="s">
        <v>516</v>
      </c>
      <c r="D118" s="244" t="s">
        <v>254</v>
      </c>
      <c r="E118" s="245" t="s">
        <v>280</v>
      </c>
      <c r="F118" s="246" t="s">
        <v>281</v>
      </c>
      <c r="G118" s="247" t="s">
        <v>229</v>
      </c>
      <c r="H118" s="248">
        <v>0.433</v>
      </c>
      <c r="I118" s="249"/>
      <c r="J118" s="250">
        <f>ROUND(I118*H118,2)</f>
        <v>0</v>
      </c>
      <c r="K118" s="246" t="s">
        <v>5</v>
      </c>
      <c r="L118" s="251"/>
      <c r="M118" s="252" t="s">
        <v>5</v>
      </c>
      <c r="N118" s="253" t="s">
        <v>43</v>
      </c>
      <c r="O118" s="47"/>
      <c r="P118" s="210">
        <f>O118*H118</f>
        <v>0</v>
      </c>
      <c r="Q118" s="210">
        <v>0.0028</v>
      </c>
      <c r="R118" s="210">
        <f>Q118*H118</f>
        <v>0.0012124</v>
      </c>
      <c r="S118" s="210">
        <v>0</v>
      </c>
      <c r="T118" s="211">
        <f>S118*H118</f>
        <v>0</v>
      </c>
      <c r="AR118" s="24" t="s">
        <v>184</v>
      </c>
      <c r="AT118" s="24" t="s">
        <v>254</v>
      </c>
      <c r="AU118" s="24" t="s">
        <v>82</v>
      </c>
      <c r="AY118" s="24" t="s">
        <v>133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80</v>
      </c>
      <c r="BK118" s="212">
        <f>ROUND(I118*H118,2)</f>
        <v>0</v>
      </c>
      <c r="BL118" s="24" t="s">
        <v>140</v>
      </c>
      <c r="BM118" s="24" t="s">
        <v>913</v>
      </c>
    </row>
    <row r="119" spans="2:47" s="1" customFormat="1" ht="13.5">
      <c r="B119" s="46"/>
      <c r="D119" s="213" t="s">
        <v>155</v>
      </c>
      <c r="F119" s="214" t="s">
        <v>283</v>
      </c>
      <c r="I119" s="215"/>
      <c r="L119" s="46"/>
      <c r="M119" s="216"/>
      <c r="N119" s="47"/>
      <c r="O119" s="47"/>
      <c r="P119" s="47"/>
      <c r="Q119" s="47"/>
      <c r="R119" s="47"/>
      <c r="S119" s="47"/>
      <c r="T119" s="85"/>
      <c r="AT119" s="24" t="s">
        <v>155</v>
      </c>
      <c r="AU119" s="24" t="s">
        <v>82</v>
      </c>
    </row>
    <row r="120" spans="2:65" s="1" customFormat="1" ht="25.5" customHeight="1">
      <c r="B120" s="200"/>
      <c r="C120" s="201" t="s">
        <v>914</v>
      </c>
      <c r="D120" s="201" t="s">
        <v>136</v>
      </c>
      <c r="E120" s="202" t="s">
        <v>288</v>
      </c>
      <c r="F120" s="203" t="s">
        <v>289</v>
      </c>
      <c r="G120" s="204" t="s">
        <v>229</v>
      </c>
      <c r="H120" s="205">
        <v>61.328</v>
      </c>
      <c r="I120" s="206"/>
      <c r="J120" s="207">
        <f>ROUND(I120*H120,2)</f>
        <v>0</v>
      </c>
      <c r="K120" s="203" t="s">
        <v>239</v>
      </c>
      <c r="L120" s="46"/>
      <c r="M120" s="208" t="s">
        <v>5</v>
      </c>
      <c r="N120" s="209" t="s">
        <v>43</v>
      </c>
      <c r="O120" s="47"/>
      <c r="P120" s="210">
        <f>O120*H120</f>
        <v>0</v>
      </c>
      <c r="Q120" s="210">
        <v>0.00832</v>
      </c>
      <c r="R120" s="210">
        <f>Q120*H120</f>
        <v>0.51024896</v>
      </c>
      <c r="S120" s="210">
        <v>0</v>
      </c>
      <c r="T120" s="211">
        <f>S120*H120</f>
        <v>0</v>
      </c>
      <c r="AR120" s="24" t="s">
        <v>140</v>
      </c>
      <c r="AT120" s="24" t="s">
        <v>136</v>
      </c>
      <c r="AU120" s="24" t="s">
        <v>82</v>
      </c>
      <c r="AY120" s="24" t="s">
        <v>133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80</v>
      </c>
      <c r="BK120" s="212">
        <f>ROUND(I120*H120,2)</f>
        <v>0</v>
      </c>
      <c r="BL120" s="24" t="s">
        <v>140</v>
      </c>
      <c r="BM120" s="24" t="s">
        <v>915</v>
      </c>
    </row>
    <row r="121" spans="2:51" s="12" customFormat="1" ht="13.5">
      <c r="B121" s="229"/>
      <c r="D121" s="213" t="s">
        <v>163</v>
      </c>
      <c r="E121" s="230" t="s">
        <v>5</v>
      </c>
      <c r="F121" s="231" t="s">
        <v>291</v>
      </c>
      <c r="H121" s="230" t="s">
        <v>5</v>
      </c>
      <c r="I121" s="232"/>
      <c r="L121" s="229"/>
      <c r="M121" s="233"/>
      <c r="N121" s="234"/>
      <c r="O121" s="234"/>
      <c r="P121" s="234"/>
      <c r="Q121" s="234"/>
      <c r="R121" s="234"/>
      <c r="S121" s="234"/>
      <c r="T121" s="235"/>
      <c r="AT121" s="230" t="s">
        <v>163</v>
      </c>
      <c r="AU121" s="230" t="s">
        <v>82</v>
      </c>
      <c r="AV121" s="12" t="s">
        <v>80</v>
      </c>
      <c r="AW121" s="12" t="s">
        <v>35</v>
      </c>
      <c r="AX121" s="12" t="s">
        <v>72</v>
      </c>
      <c r="AY121" s="230" t="s">
        <v>133</v>
      </c>
    </row>
    <row r="122" spans="2:51" s="11" customFormat="1" ht="13.5">
      <c r="B122" s="217"/>
      <c r="D122" s="213" t="s">
        <v>163</v>
      </c>
      <c r="E122" s="218" t="s">
        <v>5</v>
      </c>
      <c r="F122" s="219" t="s">
        <v>905</v>
      </c>
      <c r="H122" s="220">
        <v>61.328</v>
      </c>
      <c r="I122" s="221"/>
      <c r="L122" s="217"/>
      <c r="M122" s="222"/>
      <c r="N122" s="223"/>
      <c r="O122" s="223"/>
      <c r="P122" s="223"/>
      <c r="Q122" s="223"/>
      <c r="R122" s="223"/>
      <c r="S122" s="223"/>
      <c r="T122" s="224"/>
      <c r="AT122" s="218" t="s">
        <v>163</v>
      </c>
      <c r="AU122" s="218" t="s">
        <v>82</v>
      </c>
      <c r="AV122" s="11" t="s">
        <v>82</v>
      </c>
      <c r="AW122" s="11" t="s">
        <v>35</v>
      </c>
      <c r="AX122" s="11" t="s">
        <v>72</v>
      </c>
      <c r="AY122" s="218" t="s">
        <v>133</v>
      </c>
    </row>
    <row r="123" spans="2:51" s="13" customFormat="1" ht="13.5">
      <c r="B123" s="236"/>
      <c r="D123" s="213" t="s">
        <v>163</v>
      </c>
      <c r="E123" s="237" t="s">
        <v>5</v>
      </c>
      <c r="F123" s="238" t="s">
        <v>226</v>
      </c>
      <c r="H123" s="239">
        <v>61.328</v>
      </c>
      <c r="I123" s="240"/>
      <c r="L123" s="236"/>
      <c r="M123" s="241"/>
      <c r="N123" s="242"/>
      <c r="O123" s="242"/>
      <c r="P123" s="242"/>
      <c r="Q123" s="242"/>
      <c r="R123" s="242"/>
      <c r="S123" s="242"/>
      <c r="T123" s="243"/>
      <c r="AT123" s="237" t="s">
        <v>163</v>
      </c>
      <c r="AU123" s="237" t="s">
        <v>82</v>
      </c>
      <c r="AV123" s="13" t="s">
        <v>140</v>
      </c>
      <c r="AW123" s="13" t="s">
        <v>35</v>
      </c>
      <c r="AX123" s="13" t="s">
        <v>80</v>
      </c>
      <c r="AY123" s="237" t="s">
        <v>133</v>
      </c>
    </row>
    <row r="124" spans="2:65" s="1" customFormat="1" ht="16.5" customHeight="1">
      <c r="B124" s="200"/>
      <c r="C124" s="244" t="s">
        <v>826</v>
      </c>
      <c r="D124" s="244" t="s">
        <v>254</v>
      </c>
      <c r="E124" s="245" t="s">
        <v>293</v>
      </c>
      <c r="F124" s="246" t="s">
        <v>294</v>
      </c>
      <c r="G124" s="247" t="s">
        <v>229</v>
      </c>
      <c r="H124" s="248">
        <v>62.555</v>
      </c>
      <c r="I124" s="249"/>
      <c r="J124" s="250">
        <f>ROUND(I124*H124,2)</f>
        <v>0</v>
      </c>
      <c r="K124" s="246" t="s">
        <v>222</v>
      </c>
      <c r="L124" s="251"/>
      <c r="M124" s="252" t="s">
        <v>5</v>
      </c>
      <c r="N124" s="253" t="s">
        <v>43</v>
      </c>
      <c r="O124" s="47"/>
      <c r="P124" s="210">
        <f>O124*H124</f>
        <v>0</v>
      </c>
      <c r="Q124" s="210">
        <v>0.00204</v>
      </c>
      <c r="R124" s="210">
        <f>Q124*H124</f>
        <v>0.1276122</v>
      </c>
      <c r="S124" s="210">
        <v>0</v>
      </c>
      <c r="T124" s="211">
        <f>S124*H124</f>
        <v>0</v>
      </c>
      <c r="AR124" s="24" t="s">
        <v>184</v>
      </c>
      <c r="AT124" s="24" t="s">
        <v>254</v>
      </c>
      <c r="AU124" s="24" t="s">
        <v>82</v>
      </c>
      <c r="AY124" s="24" t="s">
        <v>133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80</v>
      </c>
      <c r="BK124" s="212">
        <f>ROUND(I124*H124,2)</f>
        <v>0</v>
      </c>
      <c r="BL124" s="24" t="s">
        <v>140</v>
      </c>
      <c r="BM124" s="24" t="s">
        <v>916</v>
      </c>
    </row>
    <row r="125" spans="2:47" s="1" customFormat="1" ht="13.5">
      <c r="B125" s="46"/>
      <c r="D125" s="213" t="s">
        <v>155</v>
      </c>
      <c r="F125" s="214" t="s">
        <v>273</v>
      </c>
      <c r="I125" s="215"/>
      <c r="L125" s="46"/>
      <c r="M125" s="216"/>
      <c r="N125" s="47"/>
      <c r="O125" s="47"/>
      <c r="P125" s="47"/>
      <c r="Q125" s="47"/>
      <c r="R125" s="47"/>
      <c r="S125" s="47"/>
      <c r="T125" s="85"/>
      <c r="AT125" s="24" t="s">
        <v>155</v>
      </c>
      <c r="AU125" s="24" t="s">
        <v>82</v>
      </c>
    </row>
    <row r="126" spans="2:51" s="11" customFormat="1" ht="13.5">
      <c r="B126" s="217"/>
      <c r="D126" s="213" t="s">
        <v>163</v>
      </c>
      <c r="E126" s="218" t="s">
        <v>5</v>
      </c>
      <c r="F126" s="219" t="s">
        <v>917</v>
      </c>
      <c r="H126" s="220">
        <v>62.555</v>
      </c>
      <c r="I126" s="221"/>
      <c r="L126" s="217"/>
      <c r="M126" s="222"/>
      <c r="N126" s="223"/>
      <c r="O126" s="223"/>
      <c r="P126" s="223"/>
      <c r="Q126" s="223"/>
      <c r="R126" s="223"/>
      <c r="S126" s="223"/>
      <c r="T126" s="224"/>
      <c r="AT126" s="218" t="s">
        <v>163</v>
      </c>
      <c r="AU126" s="218" t="s">
        <v>82</v>
      </c>
      <c r="AV126" s="11" t="s">
        <v>82</v>
      </c>
      <c r="AW126" s="11" t="s">
        <v>35</v>
      </c>
      <c r="AX126" s="11" t="s">
        <v>80</v>
      </c>
      <c r="AY126" s="218" t="s">
        <v>133</v>
      </c>
    </row>
    <row r="127" spans="2:65" s="1" customFormat="1" ht="16.5" customHeight="1">
      <c r="B127" s="200"/>
      <c r="C127" s="201" t="s">
        <v>615</v>
      </c>
      <c r="D127" s="201" t="s">
        <v>136</v>
      </c>
      <c r="E127" s="202" t="s">
        <v>298</v>
      </c>
      <c r="F127" s="203" t="s">
        <v>299</v>
      </c>
      <c r="G127" s="204" t="s">
        <v>300</v>
      </c>
      <c r="H127" s="205">
        <v>188.7</v>
      </c>
      <c r="I127" s="206"/>
      <c r="J127" s="207">
        <f>ROUND(I127*H127,2)</f>
        <v>0</v>
      </c>
      <c r="K127" s="203" t="s">
        <v>222</v>
      </c>
      <c r="L127" s="46"/>
      <c r="M127" s="208" t="s">
        <v>5</v>
      </c>
      <c r="N127" s="209" t="s">
        <v>43</v>
      </c>
      <c r="O127" s="47"/>
      <c r="P127" s="210">
        <f>O127*H127</f>
        <v>0</v>
      </c>
      <c r="Q127" s="210">
        <v>0.00025</v>
      </c>
      <c r="R127" s="210">
        <f>Q127*H127</f>
        <v>0.047174999999999995</v>
      </c>
      <c r="S127" s="210">
        <v>0</v>
      </c>
      <c r="T127" s="211">
        <f>S127*H127</f>
        <v>0</v>
      </c>
      <c r="AR127" s="24" t="s">
        <v>140</v>
      </c>
      <c r="AT127" s="24" t="s">
        <v>136</v>
      </c>
      <c r="AU127" s="24" t="s">
        <v>82</v>
      </c>
      <c r="AY127" s="24" t="s">
        <v>133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80</v>
      </c>
      <c r="BK127" s="212">
        <f>ROUND(I127*H127,2)</f>
        <v>0</v>
      </c>
      <c r="BL127" s="24" t="s">
        <v>140</v>
      </c>
      <c r="BM127" s="24" t="s">
        <v>918</v>
      </c>
    </row>
    <row r="128" spans="2:65" s="1" customFormat="1" ht="16.5" customHeight="1">
      <c r="B128" s="200"/>
      <c r="C128" s="244" t="s">
        <v>642</v>
      </c>
      <c r="D128" s="244" t="s">
        <v>254</v>
      </c>
      <c r="E128" s="245" t="s">
        <v>304</v>
      </c>
      <c r="F128" s="246" t="s">
        <v>919</v>
      </c>
      <c r="G128" s="247" t="s">
        <v>300</v>
      </c>
      <c r="H128" s="248">
        <v>198.135</v>
      </c>
      <c r="I128" s="249"/>
      <c r="J128" s="250">
        <f>ROUND(I128*H128,2)</f>
        <v>0</v>
      </c>
      <c r="K128" s="246" t="s">
        <v>5</v>
      </c>
      <c r="L128" s="251"/>
      <c r="M128" s="252" t="s">
        <v>5</v>
      </c>
      <c r="N128" s="253" t="s">
        <v>43</v>
      </c>
      <c r="O128" s="47"/>
      <c r="P128" s="210">
        <f>O128*H128</f>
        <v>0</v>
      </c>
      <c r="Q128" s="210">
        <v>3E-05</v>
      </c>
      <c r="R128" s="210">
        <f>Q128*H128</f>
        <v>0.00594405</v>
      </c>
      <c r="S128" s="210">
        <v>0</v>
      </c>
      <c r="T128" s="211">
        <f>S128*H128</f>
        <v>0</v>
      </c>
      <c r="AR128" s="24" t="s">
        <v>184</v>
      </c>
      <c r="AT128" s="24" t="s">
        <v>254</v>
      </c>
      <c r="AU128" s="24" t="s">
        <v>82</v>
      </c>
      <c r="AY128" s="24" t="s">
        <v>133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80</v>
      </c>
      <c r="BK128" s="212">
        <f>ROUND(I128*H128,2)</f>
        <v>0</v>
      </c>
      <c r="BL128" s="24" t="s">
        <v>140</v>
      </c>
      <c r="BM128" s="24" t="s">
        <v>920</v>
      </c>
    </row>
    <row r="129" spans="2:51" s="11" customFormat="1" ht="13.5">
      <c r="B129" s="217"/>
      <c r="D129" s="213" t="s">
        <v>163</v>
      </c>
      <c r="E129" s="218" t="s">
        <v>5</v>
      </c>
      <c r="F129" s="219" t="s">
        <v>921</v>
      </c>
      <c r="H129" s="220">
        <v>188.7</v>
      </c>
      <c r="I129" s="221"/>
      <c r="L129" s="217"/>
      <c r="M129" s="222"/>
      <c r="N129" s="223"/>
      <c r="O129" s="223"/>
      <c r="P129" s="223"/>
      <c r="Q129" s="223"/>
      <c r="R129" s="223"/>
      <c r="S129" s="223"/>
      <c r="T129" s="224"/>
      <c r="AT129" s="218" t="s">
        <v>163</v>
      </c>
      <c r="AU129" s="218" t="s">
        <v>82</v>
      </c>
      <c r="AV129" s="11" t="s">
        <v>82</v>
      </c>
      <c r="AW129" s="11" t="s">
        <v>35</v>
      </c>
      <c r="AX129" s="11" t="s">
        <v>72</v>
      </c>
      <c r="AY129" s="218" t="s">
        <v>133</v>
      </c>
    </row>
    <row r="130" spans="2:51" s="13" customFormat="1" ht="13.5">
      <c r="B130" s="236"/>
      <c r="D130" s="213" t="s">
        <v>163</v>
      </c>
      <c r="E130" s="237" t="s">
        <v>5</v>
      </c>
      <c r="F130" s="238" t="s">
        <v>226</v>
      </c>
      <c r="H130" s="239">
        <v>188.7</v>
      </c>
      <c r="I130" s="240"/>
      <c r="L130" s="236"/>
      <c r="M130" s="241"/>
      <c r="N130" s="242"/>
      <c r="O130" s="242"/>
      <c r="P130" s="242"/>
      <c r="Q130" s="242"/>
      <c r="R130" s="242"/>
      <c r="S130" s="242"/>
      <c r="T130" s="243"/>
      <c r="AT130" s="237" t="s">
        <v>163</v>
      </c>
      <c r="AU130" s="237" t="s">
        <v>82</v>
      </c>
      <c r="AV130" s="13" t="s">
        <v>140</v>
      </c>
      <c r="AW130" s="13" t="s">
        <v>35</v>
      </c>
      <c r="AX130" s="13" t="s">
        <v>72</v>
      </c>
      <c r="AY130" s="237" t="s">
        <v>133</v>
      </c>
    </row>
    <row r="131" spans="2:51" s="11" customFormat="1" ht="13.5">
      <c r="B131" s="217"/>
      <c r="D131" s="213" t="s">
        <v>163</v>
      </c>
      <c r="E131" s="218" t="s">
        <v>5</v>
      </c>
      <c r="F131" s="219" t="s">
        <v>922</v>
      </c>
      <c r="H131" s="220">
        <v>198.135</v>
      </c>
      <c r="I131" s="221"/>
      <c r="L131" s="217"/>
      <c r="M131" s="222"/>
      <c r="N131" s="223"/>
      <c r="O131" s="223"/>
      <c r="P131" s="223"/>
      <c r="Q131" s="223"/>
      <c r="R131" s="223"/>
      <c r="S131" s="223"/>
      <c r="T131" s="224"/>
      <c r="AT131" s="218" t="s">
        <v>163</v>
      </c>
      <c r="AU131" s="218" t="s">
        <v>82</v>
      </c>
      <c r="AV131" s="11" t="s">
        <v>82</v>
      </c>
      <c r="AW131" s="11" t="s">
        <v>35</v>
      </c>
      <c r="AX131" s="11" t="s">
        <v>80</v>
      </c>
      <c r="AY131" s="218" t="s">
        <v>133</v>
      </c>
    </row>
    <row r="132" spans="2:65" s="1" customFormat="1" ht="25.5" customHeight="1">
      <c r="B132" s="200"/>
      <c r="C132" s="201" t="s">
        <v>610</v>
      </c>
      <c r="D132" s="201" t="s">
        <v>136</v>
      </c>
      <c r="E132" s="202" t="s">
        <v>320</v>
      </c>
      <c r="F132" s="203" t="s">
        <v>321</v>
      </c>
      <c r="G132" s="204" t="s">
        <v>229</v>
      </c>
      <c r="H132" s="205">
        <v>61.328</v>
      </c>
      <c r="I132" s="206"/>
      <c r="J132" s="207">
        <f>ROUND(I132*H132,2)</f>
        <v>0</v>
      </c>
      <c r="K132" s="203" t="s">
        <v>239</v>
      </c>
      <c r="L132" s="46"/>
      <c r="M132" s="208" t="s">
        <v>5</v>
      </c>
      <c r="N132" s="209" t="s">
        <v>43</v>
      </c>
      <c r="O132" s="47"/>
      <c r="P132" s="210">
        <f>O132*H132</f>
        <v>0</v>
      </c>
      <c r="Q132" s="210">
        <v>0.00268</v>
      </c>
      <c r="R132" s="210">
        <f>Q132*H132</f>
        <v>0.16435904</v>
      </c>
      <c r="S132" s="210">
        <v>0</v>
      </c>
      <c r="T132" s="211">
        <f>S132*H132</f>
        <v>0</v>
      </c>
      <c r="AR132" s="24" t="s">
        <v>140</v>
      </c>
      <c r="AT132" s="24" t="s">
        <v>136</v>
      </c>
      <c r="AU132" s="24" t="s">
        <v>82</v>
      </c>
      <c r="AY132" s="24" t="s">
        <v>133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80</v>
      </c>
      <c r="BK132" s="212">
        <f>ROUND(I132*H132,2)</f>
        <v>0</v>
      </c>
      <c r="BL132" s="24" t="s">
        <v>140</v>
      </c>
      <c r="BM132" s="24" t="s">
        <v>923</v>
      </c>
    </row>
    <row r="133" spans="2:47" s="1" customFormat="1" ht="13.5">
      <c r="B133" s="46"/>
      <c r="D133" s="213" t="s">
        <v>155</v>
      </c>
      <c r="F133" s="214" t="s">
        <v>323</v>
      </c>
      <c r="I133" s="215"/>
      <c r="L133" s="46"/>
      <c r="M133" s="216"/>
      <c r="N133" s="47"/>
      <c r="O133" s="47"/>
      <c r="P133" s="47"/>
      <c r="Q133" s="47"/>
      <c r="R133" s="47"/>
      <c r="S133" s="47"/>
      <c r="T133" s="85"/>
      <c r="AT133" s="24" t="s">
        <v>155</v>
      </c>
      <c r="AU133" s="24" t="s">
        <v>82</v>
      </c>
    </row>
    <row r="134" spans="2:51" s="12" customFormat="1" ht="13.5">
      <c r="B134" s="229"/>
      <c r="D134" s="213" t="s">
        <v>163</v>
      </c>
      <c r="E134" s="230" t="s">
        <v>5</v>
      </c>
      <c r="F134" s="231" t="s">
        <v>291</v>
      </c>
      <c r="H134" s="230" t="s">
        <v>5</v>
      </c>
      <c r="I134" s="232"/>
      <c r="L134" s="229"/>
      <c r="M134" s="233"/>
      <c r="N134" s="234"/>
      <c r="O134" s="234"/>
      <c r="P134" s="234"/>
      <c r="Q134" s="234"/>
      <c r="R134" s="234"/>
      <c r="S134" s="234"/>
      <c r="T134" s="235"/>
      <c r="AT134" s="230" t="s">
        <v>163</v>
      </c>
      <c r="AU134" s="230" t="s">
        <v>82</v>
      </c>
      <c r="AV134" s="12" t="s">
        <v>80</v>
      </c>
      <c r="AW134" s="12" t="s">
        <v>35</v>
      </c>
      <c r="AX134" s="12" t="s">
        <v>72</v>
      </c>
      <c r="AY134" s="230" t="s">
        <v>133</v>
      </c>
    </row>
    <row r="135" spans="2:51" s="11" customFormat="1" ht="13.5">
      <c r="B135" s="217"/>
      <c r="D135" s="213" t="s">
        <v>163</v>
      </c>
      <c r="E135" s="218" t="s">
        <v>5</v>
      </c>
      <c r="F135" s="219" t="s">
        <v>905</v>
      </c>
      <c r="H135" s="220">
        <v>61.328</v>
      </c>
      <c r="I135" s="221"/>
      <c r="L135" s="217"/>
      <c r="M135" s="222"/>
      <c r="N135" s="223"/>
      <c r="O135" s="223"/>
      <c r="P135" s="223"/>
      <c r="Q135" s="223"/>
      <c r="R135" s="223"/>
      <c r="S135" s="223"/>
      <c r="T135" s="224"/>
      <c r="AT135" s="218" t="s">
        <v>163</v>
      </c>
      <c r="AU135" s="218" t="s">
        <v>82</v>
      </c>
      <c r="AV135" s="11" t="s">
        <v>82</v>
      </c>
      <c r="AW135" s="11" t="s">
        <v>35</v>
      </c>
      <c r="AX135" s="11" t="s">
        <v>72</v>
      </c>
      <c r="AY135" s="218" t="s">
        <v>133</v>
      </c>
    </row>
    <row r="136" spans="2:51" s="13" customFormat="1" ht="13.5">
      <c r="B136" s="236"/>
      <c r="D136" s="213" t="s">
        <v>163</v>
      </c>
      <c r="E136" s="237" t="s">
        <v>5</v>
      </c>
      <c r="F136" s="238" t="s">
        <v>226</v>
      </c>
      <c r="H136" s="239">
        <v>61.328</v>
      </c>
      <c r="I136" s="240"/>
      <c r="L136" s="236"/>
      <c r="M136" s="241"/>
      <c r="N136" s="242"/>
      <c r="O136" s="242"/>
      <c r="P136" s="242"/>
      <c r="Q136" s="242"/>
      <c r="R136" s="242"/>
      <c r="S136" s="242"/>
      <c r="T136" s="243"/>
      <c r="AT136" s="237" t="s">
        <v>163</v>
      </c>
      <c r="AU136" s="237" t="s">
        <v>82</v>
      </c>
      <c r="AV136" s="13" t="s">
        <v>140</v>
      </c>
      <c r="AW136" s="13" t="s">
        <v>35</v>
      </c>
      <c r="AX136" s="13" t="s">
        <v>80</v>
      </c>
      <c r="AY136" s="237" t="s">
        <v>133</v>
      </c>
    </row>
    <row r="137" spans="2:63" s="10" customFormat="1" ht="29.85" customHeight="1">
      <c r="B137" s="187"/>
      <c r="D137" s="188" t="s">
        <v>71</v>
      </c>
      <c r="E137" s="198" t="s">
        <v>345</v>
      </c>
      <c r="F137" s="198" t="s">
        <v>346</v>
      </c>
      <c r="I137" s="190"/>
      <c r="J137" s="199">
        <f>BK137</f>
        <v>0</v>
      </c>
      <c r="L137" s="187"/>
      <c r="M137" s="192"/>
      <c r="N137" s="193"/>
      <c r="O137" s="193"/>
      <c r="P137" s="194">
        <f>SUM(P138:P154)</f>
        <v>0</v>
      </c>
      <c r="Q137" s="193"/>
      <c r="R137" s="194">
        <f>SUM(R138:R154)</f>
        <v>0</v>
      </c>
      <c r="S137" s="193"/>
      <c r="T137" s="195">
        <f>SUM(T138:T154)</f>
        <v>0</v>
      </c>
      <c r="AR137" s="188" t="s">
        <v>80</v>
      </c>
      <c r="AT137" s="196" t="s">
        <v>71</v>
      </c>
      <c r="AU137" s="196" t="s">
        <v>80</v>
      </c>
      <c r="AY137" s="188" t="s">
        <v>133</v>
      </c>
      <c r="BK137" s="197">
        <f>SUM(BK138:BK154)</f>
        <v>0</v>
      </c>
    </row>
    <row r="138" spans="2:65" s="1" customFormat="1" ht="25.5" customHeight="1">
      <c r="B138" s="200"/>
      <c r="C138" s="201" t="s">
        <v>564</v>
      </c>
      <c r="D138" s="201" t="s">
        <v>136</v>
      </c>
      <c r="E138" s="202" t="s">
        <v>347</v>
      </c>
      <c r="F138" s="203" t="s">
        <v>348</v>
      </c>
      <c r="G138" s="204" t="s">
        <v>335</v>
      </c>
      <c r="H138" s="205">
        <v>206.23</v>
      </c>
      <c r="I138" s="206"/>
      <c r="J138" s="207">
        <f>ROUND(I138*H138,2)</f>
        <v>0</v>
      </c>
      <c r="K138" s="203" t="s">
        <v>239</v>
      </c>
      <c r="L138" s="46"/>
      <c r="M138" s="208" t="s">
        <v>5</v>
      </c>
      <c r="N138" s="209" t="s">
        <v>43</v>
      </c>
      <c r="O138" s="47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24" t="s">
        <v>140</v>
      </c>
      <c r="AT138" s="24" t="s">
        <v>136</v>
      </c>
      <c r="AU138" s="24" t="s">
        <v>82</v>
      </c>
      <c r="AY138" s="24" t="s">
        <v>133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80</v>
      </c>
      <c r="BK138" s="212">
        <f>ROUND(I138*H138,2)</f>
        <v>0</v>
      </c>
      <c r="BL138" s="24" t="s">
        <v>140</v>
      </c>
      <c r="BM138" s="24" t="s">
        <v>924</v>
      </c>
    </row>
    <row r="139" spans="2:51" s="12" customFormat="1" ht="13.5">
      <c r="B139" s="229"/>
      <c r="D139" s="213" t="s">
        <v>163</v>
      </c>
      <c r="E139" s="230" t="s">
        <v>5</v>
      </c>
      <c r="F139" s="231" t="s">
        <v>350</v>
      </c>
      <c r="H139" s="230" t="s">
        <v>5</v>
      </c>
      <c r="I139" s="232"/>
      <c r="L139" s="229"/>
      <c r="M139" s="233"/>
      <c r="N139" s="234"/>
      <c r="O139" s="234"/>
      <c r="P139" s="234"/>
      <c r="Q139" s="234"/>
      <c r="R139" s="234"/>
      <c r="S139" s="234"/>
      <c r="T139" s="235"/>
      <c r="AT139" s="230" t="s">
        <v>163</v>
      </c>
      <c r="AU139" s="230" t="s">
        <v>82</v>
      </c>
      <c r="AV139" s="12" t="s">
        <v>80</v>
      </c>
      <c r="AW139" s="12" t="s">
        <v>35</v>
      </c>
      <c r="AX139" s="12" t="s">
        <v>72</v>
      </c>
      <c r="AY139" s="230" t="s">
        <v>133</v>
      </c>
    </row>
    <row r="140" spans="2:51" s="11" customFormat="1" ht="13.5">
      <c r="B140" s="217"/>
      <c r="D140" s="213" t="s">
        <v>163</v>
      </c>
      <c r="E140" s="218" t="s">
        <v>5</v>
      </c>
      <c r="F140" s="219" t="s">
        <v>925</v>
      </c>
      <c r="H140" s="220">
        <v>45.518</v>
      </c>
      <c r="I140" s="221"/>
      <c r="L140" s="217"/>
      <c r="M140" s="222"/>
      <c r="N140" s="223"/>
      <c r="O140" s="223"/>
      <c r="P140" s="223"/>
      <c r="Q140" s="223"/>
      <c r="R140" s="223"/>
      <c r="S140" s="223"/>
      <c r="T140" s="224"/>
      <c r="AT140" s="218" t="s">
        <v>163</v>
      </c>
      <c r="AU140" s="218" t="s">
        <v>82</v>
      </c>
      <c r="AV140" s="11" t="s">
        <v>82</v>
      </c>
      <c r="AW140" s="11" t="s">
        <v>35</v>
      </c>
      <c r="AX140" s="11" t="s">
        <v>72</v>
      </c>
      <c r="AY140" s="218" t="s">
        <v>133</v>
      </c>
    </row>
    <row r="141" spans="2:51" s="12" customFormat="1" ht="13.5">
      <c r="B141" s="229"/>
      <c r="D141" s="213" t="s">
        <v>163</v>
      </c>
      <c r="E141" s="230" t="s">
        <v>5</v>
      </c>
      <c r="F141" s="231" t="s">
        <v>352</v>
      </c>
      <c r="H141" s="230" t="s">
        <v>5</v>
      </c>
      <c r="I141" s="232"/>
      <c r="L141" s="229"/>
      <c r="M141" s="233"/>
      <c r="N141" s="234"/>
      <c r="O141" s="234"/>
      <c r="P141" s="234"/>
      <c r="Q141" s="234"/>
      <c r="R141" s="234"/>
      <c r="S141" s="234"/>
      <c r="T141" s="235"/>
      <c r="AT141" s="230" t="s">
        <v>163</v>
      </c>
      <c r="AU141" s="230" t="s">
        <v>82</v>
      </c>
      <c r="AV141" s="12" t="s">
        <v>80</v>
      </c>
      <c r="AW141" s="12" t="s">
        <v>35</v>
      </c>
      <c r="AX141" s="12" t="s">
        <v>72</v>
      </c>
      <c r="AY141" s="230" t="s">
        <v>133</v>
      </c>
    </row>
    <row r="142" spans="2:51" s="11" customFormat="1" ht="13.5">
      <c r="B142" s="217"/>
      <c r="D142" s="213" t="s">
        <v>163</v>
      </c>
      <c r="E142" s="218" t="s">
        <v>5</v>
      </c>
      <c r="F142" s="219" t="s">
        <v>926</v>
      </c>
      <c r="H142" s="220">
        <v>160.712</v>
      </c>
      <c r="I142" s="221"/>
      <c r="L142" s="217"/>
      <c r="M142" s="222"/>
      <c r="N142" s="223"/>
      <c r="O142" s="223"/>
      <c r="P142" s="223"/>
      <c r="Q142" s="223"/>
      <c r="R142" s="223"/>
      <c r="S142" s="223"/>
      <c r="T142" s="224"/>
      <c r="AT142" s="218" t="s">
        <v>163</v>
      </c>
      <c r="AU142" s="218" t="s">
        <v>82</v>
      </c>
      <c r="AV142" s="11" t="s">
        <v>82</v>
      </c>
      <c r="AW142" s="11" t="s">
        <v>35</v>
      </c>
      <c r="AX142" s="11" t="s">
        <v>72</v>
      </c>
      <c r="AY142" s="218" t="s">
        <v>133</v>
      </c>
    </row>
    <row r="143" spans="2:51" s="13" customFormat="1" ht="13.5">
      <c r="B143" s="236"/>
      <c r="D143" s="213" t="s">
        <v>163</v>
      </c>
      <c r="E143" s="237" t="s">
        <v>5</v>
      </c>
      <c r="F143" s="238" t="s">
        <v>226</v>
      </c>
      <c r="H143" s="239">
        <v>206.23</v>
      </c>
      <c r="I143" s="240"/>
      <c r="L143" s="236"/>
      <c r="M143" s="241"/>
      <c r="N143" s="242"/>
      <c r="O143" s="242"/>
      <c r="P143" s="242"/>
      <c r="Q143" s="242"/>
      <c r="R143" s="242"/>
      <c r="S143" s="242"/>
      <c r="T143" s="243"/>
      <c r="AT143" s="237" t="s">
        <v>163</v>
      </c>
      <c r="AU143" s="237" t="s">
        <v>82</v>
      </c>
      <c r="AV143" s="13" t="s">
        <v>140</v>
      </c>
      <c r="AW143" s="13" t="s">
        <v>35</v>
      </c>
      <c r="AX143" s="13" t="s">
        <v>80</v>
      </c>
      <c r="AY143" s="237" t="s">
        <v>133</v>
      </c>
    </row>
    <row r="144" spans="2:65" s="1" customFormat="1" ht="25.5" customHeight="1">
      <c r="B144" s="200"/>
      <c r="C144" s="201" t="s">
        <v>830</v>
      </c>
      <c r="D144" s="201" t="s">
        <v>136</v>
      </c>
      <c r="E144" s="202" t="s">
        <v>354</v>
      </c>
      <c r="F144" s="203" t="s">
        <v>355</v>
      </c>
      <c r="G144" s="204" t="s">
        <v>335</v>
      </c>
      <c r="H144" s="205">
        <v>2311.25</v>
      </c>
      <c r="I144" s="206"/>
      <c r="J144" s="207">
        <f>ROUND(I144*H144,2)</f>
        <v>0</v>
      </c>
      <c r="K144" s="203" t="s">
        <v>239</v>
      </c>
      <c r="L144" s="46"/>
      <c r="M144" s="208" t="s">
        <v>5</v>
      </c>
      <c r="N144" s="209" t="s">
        <v>43</v>
      </c>
      <c r="O144" s="47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24" t="s">
        <v>140</v>
      </c>
      <c r="AT144" s="24" t="s">
        <v>136</v>
      </c>
      <c r="AU144" s="24" t="s">
        <v>82</v>
      </c>
      <c r="AY144" s="24" t="s">
        <v>133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4" t="s">
        <v>80</v>
      </c>
      <c r="BK144" s="212">
        <f>ROUND(I144*H144,2)</f>
        <v>0</v>
      </c>
      <c r="BL144" s="24" t="s">
        <v>140</v>
      </c>
      <c r="BM144" s="24" t="s">
        <v>927</v>
      </c>
    </row>
    <row r="145" spans="2:47" s="1" customFormat="1" ht="13.5">
      <c r="B145" s="46"/>
      <c r="D145" s="213" t="s">
        <v>155</v>
      </c>
      <c r="F145" s="214" t="s">
        <v>357</v>
      </c>
      <c r="I145" s="215"/>
      <c r="L145" s="46"/>
      <c r="M145" s="216"/>
      <c r="N145" s="47"/>
      <c r="O145" s="47"/>
      <c r="P145" s="47"/>
      <c r="Q145" s="47"/>
      <c r="R145" s="47"/>
      <c r="S145" s="47"/>
      <c r="T145" s="85"/>
      <c r="AT145" s="24" t="s">
        <v>155</v>
      </c>
      <c r="AU145" s="24" t="s">
        <v>82</v>
      </c>
    </row>
    <row r="146" spans="2:51" s="12" customFormat="1" ht="13.5">
      <c r="B146" s="229"/>
      <c r="D146" s="213" t="s">
        <v>163</v>
      </c>
      <c r="E146" s="230" t="s">
        <v>5</v>
      </c>
      <c r="F146" s="231" t="s">
        <v>350</v>
      </c>
      <c r="H146" s="230" t="s">
        <v>5</v>
      </c>
      <c r="I146" s="232"/>
      <c r="L146" s="229"/>
      <c r="M146" s="233"/>
      <c r="N146" s="234"/>
      <c r="O146" s="234"/>
      <c r="P146" s="234"/>
      <c r="Q146" s="234"/>
      <c r="R146" s="234"/>
      <c r="S146" s="234"/>
      <c r="T146" s="235"/>
      <c r="AT146" s="230" t="s">
        <v>163</v>
      </c>
      <c r="AU146" s="230" t="s">
        <v>82</v>
      </c>
      <c r="AV146" s="12" t="s">
        <v>80</v>
      </c>
      <c r="AW146" s="12" t="s">
        <v>35</v>
      </c>
      <c r="AX146" s="12" t="s">
        <v>72</v>
      </c>
      <c r="AY146" s="230" t="s">
        <v>133</v>
      </c>
    </row>
    <row r="147" spans="2:51" s="11" customFormat="1" ht="13.5">
      <c r="B147" s="217"/>
      <c r="D147" s="213" t="s">
        <v>163</v>
      </c>
      <c r="E147" s="218" t="s">
        <v>5</v>
      </c>
      <c r="F147" s="219" t="s">
        <v>928</v>
      </c>
      <c r="H147" s="220">
        <v>864.842</v>
      </c>
      <c r="I147" s="221"/>
      <c r="L147" s="217"/>
      <c r="M147" s="222"/>
      <c r="N147" s="223"/>
      <c r="O147" s="223"/>
      <c r="P147" s="223"/>
      <c r="Q147" s="223"/>
      <c r="R147" s="223"/>
      <c r="S147" s="223"/>
      <c r="T147" s="224"/>
      <c r="AT147" s="218" t="s">
        <v>163</v>
      </c>
      <c r="AU147" s="218" t="s">
        <v>82</v>
      </c>
      <c r="AV147" s="11" t="s">
        <v>82</v>
      </c>
      <c r="AW147" s="11" t="s">
        <v>35</v>
      </c>
      <c r="AX147" s="11" t="s">
        <v>72</v>
      </c>
      <c r="AY147" s="218" t="s">
        <v>133</v>
      </c>
    </row>
    <row r="148" spans="2:51" s="12" customFormat="1" ht="13.5">
      <c r="B148" s="229"/>
      <c r="D148" s="213" t="s">
        <v>163</v>
      </c>
      <c r="E148" s="230" t="s">
        <v>5</v>
      </c>
      <c r="F148" s="231" t="s">
        <v>359</v>
      </c>
      <c r="H148" s="230" t="s">
        <v>5</v>
      </c>
      <c r="I148" s="232"/>
      <c r="L148" s="229"/>
      <c r="M148" s="233"/>
      <c r="N148" s="234"/>
      <c r="O148" s="234"/>
      <c r="P148" s="234"/>
      <c r="Q148" s="234"/>
      <c r="R148" s="234"/>
      <c r="S148" s="234"/>
      <c r="T148" s="235"/>
      <c r="AT148" s="230" t="s">
        <v>163</v>
      </c>
      <c r="AU148" s="230" t="s">
        <v>82</v>
      </c>
      <c r="AV148" s="12" t="s">
        <v>80</v>
      </c>
      <c r="AW148" s="12" t="s">
        <v>35</v>
      </c>
      <c r="AX148" s="12" t="s">
        <v>72</v>
      </c>
      <c r="AY148" s="230" t="s">
        <v>133</v>
      </c>
    </row>
    <row r="149" spans="2:51" s="11" customFormat="1" ht="13.5">
      <c r="B149" s="217"/>
      <c r="D149" s="213" t="s">
        <v>163</v>
      </c>
      <c r="E149" s="218" t="s">
        <v>5</v>
      </c>
      <c r="F149" s="219" t="s">
        <v>929</v>
      </c>
      <c r="H149" s="220">
        <v>1446.408</v>
      </c>
      <c r="I149" s="221"/>
      <c r="L149" s="217"/>
      <c r="M149" s="222"/>
      <c r="N149" s="223"/>
      <c r="O149" s="223"/>
      <c r="P149" s="223"/>
      <c r="Q149" s="223"/>
      <c r="R149" s="223"/>
      <c r="S149" s="223"/>
      <c r="T149" s="224"/>
      <c r="AT149" s="218" t="s">
        <v>163</v>
      </c>
      <c r="AU149" s="218" t="s">
        <v>82</v>
      </c>
      <c r="AV149" s="11" t="s">
        <v>82</v>
      </c>
      <c r="AW149" s="11" t="s">
        <v>35</v>
      </c>
      <c r="AX149" s="11" t="s">
        <v>72</v>
      </c>
      <c r="AY149" s="218" t="s">
        <v>133</v>
      </c>
    </row>
    <row r="150" spans="2:51" s="13" customFormat="1" ht="13.5">
      <c r="B150" s="236"/>
      <c r="D150" s="213" t="s">
        <v>163</v>
      </c>
      <c r="E150" s="237" t="s">
        <v>5</v>
      </c>
      <c r="F150" s="238" t="s">
        <v>226</v>
      </c>
      <c r="H150" s="239">
        <v>2311.25</v>
      </c>
      <c r="I150" s="240"/>
      <c r="L150" s="236"/>
      <c r="M150" s="241"/>
      <c r="N150" s="242"/>
      <c r="O150" s="242"/>
      <c r="P150" s="242"/>
      <c r="Q150" s="242"/>
      <c r="R150" s="242"/>
      <c r="S150" s="242"/>
      <c r="T150" s="243"/>
      <c r="AT150" s="237" t="s">
        <v>163</v>
      </c>
      <c r="AU150" s="237" t="s">
        <v>82</v>
      </c>
      <c r="AV150" s="13" t="s">
        <v>140</v>
      </c>
      <c r="AW150" s="13" t="s">
        <v>35</v>
      </c>
      <c r="AX150" s="13" t="s">
        <v>80</v>
      </c>
      <c r="AY150" s="237" t="s">
        <v>133</v>
      </c>
    </row>
    <row r="151" spans="2:65" s="1" customFormat="1" ht="25.5" customHeight="1">
      <c r="B151" s="200"/>
      <c r="C151" s="201" t="s">
        <v>623</v>
      </c>
      <c r="D151" s="201" t="s">
        <v>136</v>
      </c>
      <c r="E151" s="202" t="s">
        <v>361</v>
      </c>
      <c r="F151" s="203" t="s">
        <v>362</v>
      </c>
      <c r="G151" s="204" t="s">
        <v>335</v>
      </c>
      <c r="H151" s="205">
        <v>11.956</v>
      </c>
      <c r="I151" s="206"/>
      <c r="J151" s="207">
        <f>ROUND(I151*H151,2)</f>
        <v>0</v>
      </c>
      <c r="K151" s="203" t="s">
        <v>239</v>
      </c>
      <c r="L151" s="46"/>
      <c r="M151" s="208" t="s">
        <v>5</v>
      </c>
      <c r="N151" s="209" t="s">
        <v>43</v>
      </c>
      <c r="O151" s="47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24" t="s">
        <v>140</v>
      </c>
      <c r="AT151" s="24" t="s">
        <v>136</v>
      </c>
      <c r="AU151" s="24" t="s">
        <v>82</v>
      </c>
      <c r="AY151" s="24" t="s">
        <v>133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80</v>
      </c>
      <c r="BK151" s="212">
        <f>ROUND(I151*H151,2)</f>
        <v>0</v>
      </c>
      <c r="BL151" s="24" t="s">
        <v>140</v>
      </c>
      <c r="BM151" s="24" t="s">
        <v>930</v>
      </c>
    </row>
    <row r="152" spans="2:51" s="11" customFormat="1" ht="13.5">
      <c r="B152" s="217"/>
      <c r="D152" s="213" t="s">
        <v>163</v>
      </c>
      <c r="E152" s="218" t="s">
        <v>5</v>
      </c>
      <c r="F152" s="219" t="s">
        <v>931</v>
      </c>
      <c r="H152" s="220">
        <v>11.956</v>
      </c>
      <c r="I152" s="221"/>
      <c r="L152" s="217"/>
      <c r="M152" s="222"/>
      <c r="N152" s="223"/>
      <c r="O152" s="223"/>
      <c r="P152" s="223"/>
      <c r="Q152" s="223"/>
      <c r="R152" s="223"/>
      <c r="S152" s="223"/>
      <c r="T152" s="224"/>
      <c r="AT152" s="218" t="s">
        <v>163</v>
      </c>
      <c r="AU152" s="218" t="s">
        <v>82</v>
      </c>
      <c r="AV152" s="11" t="s">
        <v>82</v>
      </c>
      <c r="AW152" s="11" t="s">
        <v>35</v>
      </c>
      <c r="AX152" s="11" t="s">
        <v>80</v>
      </c>
      <c r="AY152" s="218" t="s">
        <v>133</v>
      </c>
    </row>
    <row r="153" spans="2:65" s="1" customFormat="1" ht="25.5" customHeight="1">
      <c r="B153" s="200"/>
      <c r="C153" s="201" t="s">
        <v>862</v>
      </c>
      <c r="D153" s="201" t="s">
        <v>136</v>
      </c>
      <c r="E153" s="202" t="s">
        <v>364</v>
      </c>
      <c r="F153" s="203" t="s">
        <v>365</v>
      </c>
      <c r="G153" s="204" t="s">
        <v>335</v>
      </c>
      <c r="H153" s="205">
        <v>0.35</v>
      </c>
      <c r="I153" s="206"/>
      <c r="J153" s="207">
        <f>ROUND(I153*H153,2)</f>
        <v>0</v>
      </c>
      <c r="K153" s="203" t="s">
        <v>239</v>
      </c>
      <c r="L153" s="46"/>
      <c r="M153" s="208" t="s">
        <v>5</v>
      </c>
      <c r="N153" s="209" t="s">
        <v>43</v>
      </c>
      <c r="O153" s="47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24" t="s">
        <v>140</v>
      </c>
      <c r="AT153" s="24" t="s">
        <v>136</v>
      </c>
      <c r="AU153" s="24" t="s">
        <v>82</v>
      </c>
      <c r="AY153" s="24" t="s">
        <v>133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80</v>
      </c>
      <c r="BK153" s="212">
        <f>ROUND(I153*H153,2)</f>
        <v>0</v>
      </c>
      <c r="BL153" s="24" t="s">
        <v>140</v>
      </c>
      <c r="BM153" s="24" t="s">
        <v>932</v>
      </c>
    </row>
    <row r="154" spans="2:51" s="11" customFormat="1" ht="13.5">
      <c r="B154" s="217"/>
      <c r="D154" s="213" t="s">
        <v>163</v>
      </c>
      <c r="E154" s="218" t="s">
        <v>5</v>
      </c>
      <c r="F154" s="219" t="s">
        <v>933</v>
      </c>
      <c r="H154" s="220">
        <v>0.35</v>
      </c>
      <c r="I154" s="221"/>
      <c r="L154" s="217"/>
      <c r="M154" s="222"/>
      <c r="N154" s="223"/>
      <c r="O154" s="223"/>
      <c r="P154" s="223"/>
      <c r="Q154" s="223"/>
      <c r="R154" s="223"/>
      <c r="S154" s="223"/>
      <c r="T154" s="224"/>
      <c r="AT154" s="218" t="s">
        <v>163</v>
      </c>
      <c r="AU154" s="218" t="s">
        <v>82</v>
      </c>
      <c r="AV154" s="11" t="s">
        <v>82</v>
      </c>
      <c r="AW154" s="11" t="s">
        <v>35</v>
      </c>
      <c r="AX154" s="11" t="s">
        <v>80</v>
      </c>
      <c r="AY154" s="218" t="s">
        <v>133</v>
      </c>
    </row>
    <row r="155" spans="2:63" s="10" customFormat="1" ht="29.85" customHeight="1">
      <c r="B155" s="187"/>
      <c r="D155" s="188" t="s">
        <v>71</v>
      </c>
      <c r="E155" s="198" t="s">
        <v>367</v>
      </c>
      <c r="F155" s="198" t="s">
        <v>368</v>
      </c>
      <c r="I155" s="190"/>
      <c r="J155" s="199">
        <f>BK155</f>
        <v>0</v>
      </c>
      <c r="L155" s="187"/>
      <c r="M155" s="192"/>
      <c r="N155" s="193"/>
      <c r="O155" s="193"/>
      <c r="P155" s="194">
        <f>P156</f>
        <v>0</v>
      </c>
      <c r="Q155" s="193"/>
      <c r="R155" s="194">
        <f>R156</f>
        <v>0</v>
      </c>
      <c r="S155" s="193"/>
      <c r="T155" s="195">
        <f>T156</f>
        <v>0</v>
      </c>
      <c r="AR155" s="188" t="s">
        <v>80</v>
      </c>
      <c r="AT155" s="196" t="s">
        <v>71</v>
      </c>
      <c r="AU155" s="196" t="s">
        <v>80</v>
      </c>
      <c r="AY155" s="188" t="s">
        <v>133</v>
      </c>
      <c r="BK155" s="197">
        <f>BK156</f>
        <v>0</v>
      </c>
    </row>
    <row r="156" spans="2:65" s="1" customFormat="1" ht="16.5" customHeight="1">
      <c r="B156" s="200"/>
      <c r="C156" s="201" t="s">
        <v>655</v>
      </c>
      <c r="D156" s="201" t="s">
        <v>136</v>
      </c>
      <c r="E156" s="202" t="s">
        <v>369</v>
      </c>
      <c r="F156" s="203" t="s">
        <v>370</v>
      </c>
      <c r="G156" s="204" t="s">
        <v>335</v>
      </c>
      <c r="H156" s="205">
        <v>17.378</v>
      </c>
      <c r="I156" s="206"/>
      <c r="J156" s="207">
        <f>ROUND(I156*H156,2)</f>
        <v>0</v>
      </c>
      <c r="K156" s="203" t="s">
        <v>239</v>
      </c>
      <c r="L156" s="46"/>
      <c r="M156" s="208" t="s">
        <v>5</v>
      </c>
      <c r="N156" s="209" t="s">
        <v>43</v>
      </c>
      <c r="O156" s="47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24" t="s">
        <v>140</v>
      </c>
      <c r="AT156" s="24" t="s">
        <v>136</v>
      </c>
      <c r="AU156" s="24" t="s">
        <v>82</v>
      </c>
      <c r="AY156" s="24" t="s">
        <v>133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4" t="s">
        <v>80</v>
      </c>
      <c r="BK156" s="212">
        <f>ROUND(I156*H156,2)</f>
        <v>0</v>
      </c>
      <c r="BL156" s="24" t="s">
        <v>140</v>
      </c>
      <c r="BM156" s="24" t="s">
        <v>934</v>
      </c>
    </row>
    <row r="157" spans="2:63" s="10" customFormat="1" ht="37.4" customHeight="1">
      <c r="B157" s="187"/>
      <c r="D157" s="188" t="s">
        <v>71</v>
      </c>
      <c r="E157" s="189" t="s">
        <v>372</v>
      </c>
      <c r="F157" s="189" t="s">
        <v>669</v>
      </c>
      <c r="I157" s="190"/>
      <c r="J157" s="191">
        <f>BK157</f>
        <v>0</v>
      </c>
      <c r="L157" s="187"/>
      <c r="M157" s="192"/>
      <c r="N157" s="193"/>
      <c r="O157" s="193"/>
      <c r="P157" s="194">
        <f>P158+P180+P200+P204+P210+P216+P226</f>
        <v>0</v>
      </c>
      <c r="Q157" s="193"/>
      <c r="R157" s="194">
        <f>R158+R180+R200+R204+R210+R216+R226</f>
        <v>6.31447518</v>
      </c>
      <c r="S157" s="193"/>
      <c r="T157" s="195">
        <f>T158+T180+T200+T204+T210+T216+T226</f>
        <v>161.72275679999998</v>
      </c>
      <c r="AR157" s="188" t="s">
        <v>82</v>
      </c>
      <c r="AT157" s="196" t="s">
        <v>71</v>
      </c>
      <c r="AU157" s="196" t="s">
        <v>72</v>
      </c>
      <c r="AY157" s="188" t="s">
        <v>133</v>
      </c>
      <c r="BK157" s="197">
        <f>BK158+BK180+BK200+BK204+BK210+BK216+BK226</f>
        <v>0</v>
      </c>
    </row>
    <row r="158" spans="2:63" s="10" customFormat="1" ht="19.9" customHeight="1">
      <c r="B158" s="187"/>
      <c r="D158" s="188" t="s">
        <v>71</v>
      </c>
      <c r="E158" s="198" t="s">
        <v>411</v>
      </c>
      <c r="F158" s="198" t="s">
        <v>412</v>
      </c>
      <c r="I158" s="190"/>
      <c r="J158" s="199">
        <f>BK158</f>
        <v>0</v>
      </c>
      <c r="L158" s="187"/>
      <c r="M158" s="192"/>
      <c r="N158" s="193"/>
      <c r="O158" s="193"/>
      <c r="P158" s="194">
        <f>SUM(P159:P179)</f>
        <v>0</v>
      </c>
      <c r="Q158" s="193"/>
      <c r="R158" s="194">
        <f>SUM(R159:R179)</f>
        <v>1.5701797799999997</v>
      </c>
      <c r="S158" s="193"/>
      <c r="T158" s="195">
        <f>SUM(T159:T179)</f>
        <v>160.711782</v>
      </c>
      <c r="AR158" s="188" t="s">
        <v>82</v>
      </c>
      <c r="AT158" s="196" t="s">
        <v>71</v>
      </c>
      <c r="AU158" s="196" t="s">
        <v>80</v>
      </c>
      <c r="AY158" s="188" t="s">
        <v>133</v>
      </c>
      <c r="BK158" s="197">
        <f>SUM(BK159:BK179)</f>
        <v>0</v>
      </c>
    </row>
    <row r="159" spans="2:65" s="1" customFormat="1" ht="25.5" customHeight="1">
      <c r="B159" s="200"/>
      <c r="C159" s="201" t="s">
        <v>935</v>
      </c>
      <c r="D159" s="201" t="s">
        <v>136</v>
      </c>
      <c r="E159" s="202" t="s">
        <v>414</v>
      </c>
      <c r="F159" s="203" t="s">
        <v>415</v>
      </c>
      <c r="G159" s="204" t="s">
        <v>392</v>
      </c>
      <c r="H159" s="205">
        <v>94.35</v>
      </c>
      <c r="I159" s="206"/>
      <c r="J159" s="207">
        <f>ROUND(I159*H159,2)</f>
        <v>0</v>
      </c>
      <c r="K159" s="203" t="s">
        <v>222</v>
      </c>
      <c r="L159" s="46"/>
      <c r="M159" s="208" t="s">
        <v>5</v>
      </c>
      <c r="N159" s="209" t="s">
        <v>43</v>
      </c>
      <c r="O159" s="47"/>
      <c r="P159" s="210">
        <f>O159*H159</f>
        <v>0</v>
      </c>
      <c r="Q159" s="210">
        <v>0.00112</v>
      </c>
      <c r="R159" s="210">
        <f>Q159*H159</f>
        <v>0.10567199999999999</v>
      </c>
      <c r="S159" s="210">
        <v>0</v>
      </c>
      <c r="T159" s="211">
        <f>S159*H159</f>
        <v>0</v>
      </c>
      <c r="AR159" s="24" t="s">
        <v>379</v>
      </c>
      <c r="AT159" s="24" t="s">
        <v>136</v>
      </c>
      <c r="AU159" s="24" t="s">
        <v>82</v>
      </c>
      <c r="AY159" s="24" t="s">
        <v>133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80</v>
      </c>
      <c r="BK159" s="212">
        <f>ROUND(I159*H159,2)</f>
        <v>0</v>
      </c>
      <c r="BL159" s="24" t="s">
        <v>379</v>
      </c>
      <c r="BM159" s="24" t="s">
        <v>936</v>
      </c>
    </row>
    <row r="160" spans="2:51" s="11" customFormat="1" ht="13.5">
      <c r="B160" s="217"/>
      <c r="D160" s="213" t="s">
        <v>163</v>
      </c>
      <c r="E160" s="218" t="s">
        <v>5</v>
      </c>
      <c r="F160" s="219" t="s">
        <v>937</v>
      </c>
      <c r="H160" s="220">
        <v>94.35</v>
      </c>
      <c r="I160" s="221"/>
      <c r="L160" s="217"/>
      <c r="M160" s="222"/>
      <c r="N160" s="223"/>
      <c r="O160" s="223"/>
      <c r="P160" s="223"/>
      <c r="Q160" s="223"/>
      <c r="R160" s="223"/>
      <c r="S160" s="223"/>
      <c r="T160" s="224"/>
      <c r="AT160" s="218" t="s">
        <v>163</v>
      </c>
      <c r="AU160" s="218" t="s">
        <v>82</v>
      </c>
      <c r="AV160" s="11" t="s">
        <v>82</v>
      </c>
      <c r="AW160" s="11" t="s">
        <v>35</v>
      </c>
      <c r="AX160" s="11" t="s">
        <v>72</v>
      </c>
      <c r="AY160" s="218" t="s">
        <v>133</v>
      </c>
    </row>
    <row r="161" spans="2:51" s="13" customFormat="1" ht="13.5">
      <c r="B161" s="236"/>
      <c r="D161" s="213" t="s">
        <v>163</v>
      </c>
      <c r="E161" s="237" t="s">
        <v>5</v>
      </c>
      <c r="F161" s="238" t="s">
        <v>226</v>
      </c>
      <c r="H161" s="239">
        <v>94.35</v>
      </c>
      <c r="I161" s="240"/>
      <c r="L161" s="236"/>
      <c r="M161" s="241"/>
      <c r="N161" s="242"/>
      <c r="O161" s="242"/>
      <c r="P161" s="242"/>
      <c r="Q161" s="242"/>
      <c r="R161" s="242"/>
      <c r="S161" s="242"/>
      <c r="T161" s="243"/>
      <c r="AT161" s="237" t="s">
        <v>163</v>
      </c>
      <c r="AU161" s="237" t="s">
        <v>82</v>
      </c>
      <c r="AV161" s="13" t="s">
        <v>140</v>
      </c>
      <c r="AW161" s="13" t="s">
        <v>35</v>
      </c>
      <c r="AX161" s="13" t="s">
        <v>80</v>
      </c>
      <c r="AY161" s="237" t="s">
        <v>133</v>
      </c>
    </row>
    <row r="162" spans="2:65" s="1" customFormat="1" ht="25.5" customHeight="1">
      <c r="B162" s="200"/>
      <c r="C162" s="201" t="s">
        <v>715</v>
      </c>
      <c r="D162" s="201" t="s">
        <v>136</v>
      </c>
      <c r="E162" s="202" t="s">
        <v>419</v>
      </c>
      <c r="F162" s="203" t="s">
        <v>420</v>
      </c>
      <c r="G162" s="204" t="s">
        <v>392</v>
      </c>
      <c r="H162" s="205">
        <v>94.35</v>
      </c>
      <c r="I162" s="206"/>
      <c r="J162" s="207">
        <f>ROUND(I162*H162,2)</f>
        <v>0</v>
      </c>
      <c r="K162" s="203" t="s">
        <v>222</v>
      </c>
      <c r="L162" s="46"/>
      <c r="M162" s="208" t="s">
        <v>5</v>
      </c>
      <c r="N162" s="209" t="s">
        <v>43</v>
      </c>
      <c r="O162" s="47"/>
      <c r="P162" s="210">
        <f>O162*H162</f>
        <v>0</v>
      </c>
      <c r="Q162" s="210">
        <v>0.00112</v>
      </c>
      <c r="R162" s="210">
        <f>Q162*H162</f>
        <v>0.10567199999999999</v>
      </c>
      <c r="S162" s="210">
        <v>0</v>
      </c>
      <c r="T162" s="211">
        <f>S162*H162</f>
        <v>0</v>
      </c>
      <c r="AR162" s="24" t="s">
        <v>379</v>
      </c>
      <c r="AT162" s="24" t="s">
        <v>136</v>
      </c>
      <c r="AU162" s="24" t="s">
        <v>82</v>
      </c>
      <c r="AY162" s="24" t="s">
        <v>133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4" t="s">
        <v>80</v>
      </c>
      <c r="BK162" s="212">
        <f>ROUND(I162*H162,2)</f>
        <v>0</v>
      </c>
      <c r="BL162" s="24" t="s">
        <v>379</v>
      </c>
      <c r="BM162" s="24" t="s">
        <v>938</v>
      </c>
    </row>
    <row r="163" spans="2:51" s="11" customFormat="1" ht="13.5">
      <c r="B163" s="217"/>
      <c r="D163" s="213" t="s">
        <v>163</v>
      </c>
      <c r="E163" s="218" t="s">
        <v>5</v>
      </c>
      <c r="F163" s="219" t="s">
        <v>937</v>
      </c>
      <c r="H163" s="220">
        <v>94.35</v>
      </c>
      <c r="I163" s="221"/>
      <c r="L163" s="217"/>
      <c r="M163" s="222"/>
      <c r="N163" s="223"/>
      <c r="O163" s="223"/>
      <c r="P163" s="223"/>
      <c r="Q163" s="223"/>
      <c r="R163" s="223"/>
      <c r="S163" s="223"/>
      <c r="T163" s="224"/>
      <c r="AT163" s="218" t="s">
        <v>163</v>
      </c>
      <c r="AU163" s="218" t="s">
        <v>82</v>
      </c>
      <c r="AV163" s="11" t="s">
        <v>82</v>
      </c>
      <c r="AW163" s="11" t="s">
        <v>35</v>
      </c>
      <c r="AX163" s="11" t="s">
        <v>72</v>
      </c>
      <c r="AY163" s="218" t="s">
        <v>133</v>
      </c>
    </row>
    <row r="164" spans="2:51" s="13" customFormat="1" ht="13.5">
      <c r="B164" s="236"/>
      <c r="D164" s="213" t="s">
        <v>163</v>
      </c>
      <c r="E164" s="237" t="s">
        <v>5</v>
      </c>
      <c r="F164" s="238" t="s">
        <v>226</v>
      </c>
      <c r="H164" s="239">
        <v>94.35</v>
      </c>
      <c r="I164" s="240"/>
      <c r="L164" s="236"/>
      <c r="M164" s="241"/>
      <c r="N164" s="242"/>
      <c r="O164" s="242"/>
      <c r="P164" s="242"/>
      <c r="Q164" s="242"/>
      <c r="R164" s="242"/>
      <c r="S164" s="242"/>
      <c r="T164" s="243"/>
      <c r="AT164" s="237" t="s">
        <v>163</v>
      </c>
      <c r="AU164" s="237" t="s">
        <v>82</v>
      </c>
      <c r="AV164" s="13" t="s">
        <v>140</v>
      </c>
      <c r="AW164" s="13" t="s">
        <v>35</v>
      </c>
      <c r="AX164" s="13" t="s">
        <v>80</v>
      </c>
      <c r="AY164" s="237" t="s">
        <v>133</v>
      </c>
    </row>
    <row r="165" spans="2:65" s="1" customFormat="1" ht="25.5" customHeight="1">
      <c r="B165" s="200"/>
      <c r="C165" s="201" t="s">
        <v>718</v>
      </c>
      <c r="D165" s="201" t="s">
        <v>136</v>
      </c>
      <c r="E165" s="202" t="s">
        <v>423</v>
      </c>
      <c r="F165" s="203" t="s">
        <v>424</v>
      </c>
      <c r="G165" s="204" t="s">
        <v>392</v>
      </c>
      <c r="H165" s="205">
        <v>94.35</v>
      </c>
      <c r="I165" s="206"/>
      <c r="J165" s="207">
        <f>ROUND(I165*H165,2)</f>
        <v>0</v>
      </c>
      <c r="K165" s="203" t="s">
        <v>222</v>
      </c>
      <c r="L165" s="46"/>
      <c r="M165" s="208" t="s">
        <v>5</v>
      </c>
      <c r="N165" s="209" t="s">
        <v>43</v>
      </c>
      <c r="O165" s="47"/>
      <c r="P165" s="210">
        <f>O165*H165</f>
        <v>0</v>
      </c>
      <c r="Q165" s="210">
        <v>0.00153</v>
      </c>
      <c r="R165" s="210">
        <f>Q165*H165</f>
        <v>0.14435549999999997</v>
      </c>
      <c r="S165" s="210">
        <v>0</v>
      </c>
      <c r="T165" s="211">
        <f>S165*H165</f>
        <v>0</v>
      </c>
      <c r="AR165" s="24" t="s">
        <v>379</v>
      </c>
      <c r="AT165" s="24" t="s">
        <v>136</v>
      </c>
      <c r="AU165" s="24" t="s">
        <v>82</v>
      </c>
      <c r="AY165" s="24" t="s">
        <v>133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80</v>
      </c>
      <c r="BK165" s="212">
        <f>ROUND(I165*H165,2)</f>
        <v>0</v>
      </c>
      <c r="BL165" s="24" t="s">
        <v>379</v>
      </c>
      <c r="BM165" s="24" t="s">
        <v>939</v>
      </c>
    </row>
    <row r="166" spans="2:51" s="11" customFormat="1" ht="13.5">
      <c r="B166" s="217"/>
      <c r="D166" s="213" t="s">
        <v>163</v>
      </c>
      <c r="E166" s="218" t="s">
        <v>5</v>
      </c>
      <c r="F166" s="219" t="s">
        <v>937</v>
      </c>
      <c r="H166" s="220">
        <v>94.35</v>
      </c>
      <c r="I166" s="221"/>
      <c r="L166" s="217"/>
      <c r="M166" s="222"/>
      <c r="N166" s="223"/>
      <c r="O166" s="223"/>
      <c r="P166" s="223"/>
      <c r="Q166" s="223"/>
      <c r="R166" s="223"/>
      <c r="S166" s="223"/>
      <c r="T166" s="224"/>
      <c r="AT166" s="218" t="s">
        <v>163</v>
      </c>
      <c r="AU166" s="218" t="s">
        <v>82</v>
      </c>
      <c r="AV166" s="11" t="s">
        <v>82</v>
      </c>
      <c r="AW166" s="11" t="s">
        <v>35</v>
      </c>
      <c r="AX166" s="11" t="s">
        <v>72</v>
      </c>
      <c r="AY166" s="218" t="s">
        <v>133</v>
      </c>
    </row>
    <row r="167" spans="2:51" s="13" customFormat="1" ht="13.5">
      <c r="B167" s="236"/>
      <c r="D167" s="213" t="s">
        <v>163</v>
      </c>
      <c r="E167" s="237" t="s">
        <v>5</v>
      </c>
      <c r="F167" s="238" t="s">
        <v>226</v>
      </c>
      <c r="H167" s="239">
        <v>94.35</v>
      </c>
      <c r="I167" s="240"/>
      <c r="L167" s="236"/>
      <c r="M167" s="241"/>
      <c r="N167" s="242"/>
      <c r="O167" s="242"/>
      <c r="P167" s="242"/>
      <c r="Q167" s="242"/>
      <c r="R167" s="242"/>
      <c r="S167" s="242"/>
      <c r="T167" s="243"/>
      <c r="AT167" s="237" t="s">
        <v>163</v>
      </c>
      <c r="AU167" s="237" t="s">
        <v>82</v>
      </c>
      <c r="AV167" s="13" t="s">
        <v>140</v>
      </c>
      <c r="AW167" s="13" t="s">
        <v>35</v>
      </c>
      <c r="AX167" s="13" t="s">
        <v>80</v>
      </c>
      <c r="AY167" s="237" t="s">
        <v>133</v>
      </c>
    </row>
    <row r="168" spans="2:65" s="1" customFormat="1" ht="16.5" customHeight="1">
      <c r="B168" s="200"/>
      <c r="C168" s="201" t="s">
        <v>394</v>
      </c>
      <c r="D168" s="201" t="s">
        <v>136</v>
      </c>
      <c r="E168" s="202" t="s">
        <v>426</v>
      </c>
      <c r="F168" s="203" t="s">
        <v>940</v>
      </c>
      <c r="G168" s="204" t="s">
        <v>229</v>
      </c>
      <c r="H168" s="205">
        <v>962.346</v>
      </c>
      <c r="I168" s="206"/>
      <c r="J168" s="207">
        <f>ROUND(I168*H168,2)</f>
        <v>0</v>
      </c>
      <c r="K168" s="203" t="s">
        <v>5</v>
      </c>
      <c r="L168" s="46"/>
      <c r="M168" s="208" t="s">
        <v>5</v>
      </c>
      <c r="N168" s="209" t="s">
        <v>43</v>
      </c>
      <c r="O168" s="47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24" t="s">
        <v>379</v>
      </c>
      <c r="AT168" s="24" t="s">
        <v>136</v>
      </c>
      <c r="AU168" s="24" t="s">
        <v>82</v>
      </c>
      <c r="AY168" s="24" t="s">
        <v>133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24" t="s">
        <v>80</v>
      </c>
      <c r="BK168" s="212">
        <f>ROUND(I168*H168,2)</f>
        <v>0</v>
      </c>
      <c r="BL168" s="24" t="s">
        <v>379</v>
      </c>
      <c r="BM168" s="24" t="s">
        <v>941</v>
      </c>
    </row>
    <row r="169" spans="2:65" s="1" customFormat="1" ht="16.5" customHeight="1">
      <c r="B169" s="200"/>
      <c r="C169" s="244" t="s">
        <v>413</v>
      </c>
      <c r="D169" s="244" t="s">
        <v>254</v>
      </c>
      <c r="E169" s="245" t="s">
        <v>432</v>
      </c>
      <c r="F169" s="246" t="s">
        <v>433</v>
      </c>
      <c r="G169" s="247" t="s">
        <v>229</v>
      </c>
      <c r="H169" s="248">
        <v>1058.58</v>
      </c>
      <c r="I169" s="249"/>
      <c r="J169" s="250">
        <f>ROUND(I169*H169,2)</f>
        <v>0</v>
      </c>
      <c r="K169" s="246" t="s">
        <v>5</v>
      </c>
      <c r="L169" s="251"/>
      <c r="M169" s="252" t="s">
        <v>5</v>
      </c>
      <c r="N169" s="253" t="s">
        <v>43</v>
      </c>
      <c r="O169" s="47"/>
      <c r="P169" s="210">
        <f>O169*H169</f>
        <v>0</v>
      </c>
      <c r="Q169" s="210">
        <v>0.00062</v>
      </c>
      <c r="R169" s="210">
        <f>Q169*H169</f>
        <v>0.6563196</v>
      </c>
      <c r="S169" s="210">
        <v>0</v>
      </c>
      <c r="T169" s="211">
        <f>S169*H169</f>
        <v>0</v>
      </c>
      <c r="AR169" s="24" t="s">
        <v>397</v>
      </c>
      <c r="AT169" s="24" t="s">
        <v>254</v>
      </c>
      <c r="AU169" s="24" t="s">
        <v>82</v>
      </c>
      <c r="AY169" s="24" t="s">
        <v>133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4" t="s">
        <v>80</v>
      </c>
      <c r="BK169" s="212">
        <f>ROUND(I169*H169,2)</f>
        <v>0</v>
      </c>
      <c r="BL169" s="24" t="s">
        <v>379</v>
      </c>
      <c r="BM169" s="24" t="s">
        <v>942</v>
      </c>
    </row>
    <row r="170" spans="2:51" s="11" customFormat="1" ht="13.5">
      <c r="B170" s="217"/>
      <c r="D170" s="213" t="s">
        <v>163</v>
      </c>
      <c r="E170" s="218" t="s">
        <v>5</v>
      </c>
      <c r="F170" s="219" t="s">
        <v>943</v>
      </c>
      <c r="H170" s="220">
        <v>1058.58</v>
      </c>
      <c r="I170" s="221"/>
      <c r="L170" s="217"/>
      <c r="M170" s="222"/>
      <c r="N170" s="223"/>
      <c r="O170" s="223"/>
      <c r="P170" s="223"/>
      <c r="Q170" s="223"/>
      <c r="R170" s="223"/>
      <c r="S170" s="223"/>
      <c r="T170" s="224"/>
      <c r="AT170" s="218" t="s">
        <v>163</v>
      </c>
      <c r="AU170" s="218" t="s">
        <v>82</v>
      </c>
      <c r="AV170" s="11" t="s">
        <v>82</v>
      </c>
      <c r="AW170" s="11" t="s">
        <v>35</v>
      </c>
      <c r="AX170" s="11" t="s">
        <v>72</v>
      </c>
      <c r="AY170" s="218" t="s">
        <v>133</v>
      </c>
    </row>
    <row r="171" spans="2:51" s="13" customFormat="1" ht="13.5">
      <c r="B171" s="236"/>
      <c r="D171" s="213" t="s">
        <v>163</v>
      </c>
      <c r="E171" s="237" t="s">
        <v>5</v>
      </c>
      <c r="F171" s="238" t="s">
        <v>226</v>
      </c>
      <c r="H171" s="239">
        <v>1058.58</v>
      </c>
      <c r="I171" s="240"/>
      <c r="L171" s="236"/>
      <c r="M171" s="241"/>
      <c r="N171" s="242"/>
      <c r="O171" s="242"/>
      <c r="P171" s="242"/>
      <c r="Q171" s="242"/>
      <c r="R171" s="242"/>
      <c r="S171" s="242"/>
      <c r="T171" s="243"/>
      <c r="AT171" s="237" t="s">
        <v>163</v>
      </c>
      <c r="AU171" s="237" t="s">
        <v>82</v>
      </c>
      <c r="AV171" s="13" t="s">
        <v>140</v>
      </c>
      <c r="AW171" s="13" t="s">
        <v>35</v>
      </c>
      <c r="AX171" s="13" t="s">
        <v>80</v>
      </c>
      <c r="AY171" s="237" t="s">
        <v>133</v>
      </c>
    </row>
    <row r="172" spans="2:65" s="1" customFormat="1" ht="38.25" customHeight="1">
      <c r="B172" s="200"/>
      <c r="C172" s="201" t="s">
        <v>418</v>
      </c>
      <c r="D172" s="201" t="s">
        <v>136</v>
      </c>
      <c r="E172" s="202" t="s">
        <v>437</v>
      </c>
      <c r="F172" s="203" t="s">
        <v>438</v>
      </c>
      <c r="G172" s="204" t="s">
        <v>229</v>
      </c>
      <c r="H172" s="205">
        <v>962.346</v>
      </c>
      <c r="I172" s="206"/>
      <c r="J172" s="207">
        <f>ROUND(I172*H172,2)</f>
        <v>0</v>
      </c>
      <c r="K172" s="203" t="s">
        <v>5</v>
      </c>
      <c r="L172" s="46"/>
      <c r="M172" s="208" t="s">
        <v>5</v>
      </c>
      <c r="N172" s="209" t="s">
        <v>43</v>
      </c>
      <c r="O172" s="47"/>
      <c r="P172" s="210">
        <f>O172*H172</f>
        <v>0</v>
      </c>
      <c r="Q172" s="210">
        <v>0</v>
      </c>
      <c r="R172" s="210">
        <f>Q172*H172</f>
        <v>0</v>
      </c>
      <c r="S172" s="210">
        <v>0.167</v>
      </c>
      <c r="T172" s="211">
        <f>S172*H172</f>
        <v>160.711782</v>
      </c>
      <c r="AR172" s="24" t="s">
        <v>379</v>
      </c>
      <c r="AT172" s="24" t="s">
        <v>136</v>
      </c>
      <c r="AU172" s="24" t="s">
        <v>82</v>
      </c>
      <c r="AY172" s="24" t="s">
        <v>133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4" t="s">
        <v>80</v>
      </c>
      <c r="BK172" s="212">
        <f>ROUND(I172*H172,2)</f>
        <v>0</v>
      </c>
      <c r="BL172" s="24" t="s">
        <v>379</v>
      </c>
      <c r="BM172" s="24" t="s">
        <v>944</v>
      </c>
    </row>
    <row r="173" spans="2:51" s="11" customFormat="1" ht="13.5">
      <c r="B173" s="217"/>
      <c r="D173" s="213" t="s">
        <v>163</v>
      </c>
      <c r="E173" s="218" t="s">
        <v>5</v>
      </c>
      <c r="F173" s="219" t="s">
        <v>945</v>
      </c>
      <c r="H173" s="220">
        <v>962.346</v>
      </c>
      <c r="I173" s="221"/>
      <c r="L173" s="217"/>
      <c r="M173" s="222"/>
      <c r="N173" s="223"/>
      <c r="O173" s="223"/>
      <c r="P173" s="223"/>
      <c r="Q173" s="223"/>
      <c r="R173" s="223"/>
      <c r="S173" s="223"/>
      <c r="T173" s="224"/>
      <c r="AT173" s="218" t="s">
        <v>163</v>
      </c>
      <c r="AU173" s="218" t="s">
        <v>82</v>
      </c>
      <c r="AV173" s="11" t="s">
        <v>82</v>
      </c>
      <c r="AW173" s="11" t="s">
        <v>35</v>
      </c>
      <c r="AX173" s="11" t="s">
        <v>72</v>
      </c>
      <c r="AY173" s="218" t="s">
        <v>133</v>
      </c>
    </row>
    <row r="174" spans="2:51" s="13" customFormat="1" ht="13.5">
      <c r="B174" s="236"/>
      <c r="D174" s="213" t="s">
        <v>163</v>
      </c>
      <c r="E174" s="237" t="s">
        <v>5</v>
      </c>
      <c r="F174" s="238" t="s">
        <v>226</v>
      </c>
      <c r="H174" s="239">
        <v>962.346</v>
      </c>
      <c r="I174" s="240"/>
      <c r="L174" s="236"/>
      <c r="M174" s="241"/>
      <c r="N174" s="242"/>
      <c r="O174" s="242"/>
      <c r="P174" s="242"/>
      <c r="Q174" s="242"/>
      <c r="R174" s="242"/>
      <c r="S174" s="242"/>
      <c r="T174" s="243"/>
      <c r="AT174" s="237" t="s">
        <v>163</v>
      </c>
      <c r="AU174" s="237" t="s">
        <v>82</v>
      </c>
      <c r="AV174" s="13" t="s">
        <v>140</v>
      </c>
      <c r="AW174" s="13" t="s">
        <v>35</v>
      </c>
      <c r="AX174" s="13" t="s">
        <v>80</v>
      </c>
      <c r="AY174" s="237" t="s">
        <v>133</v>
      </c>
    </row>
    <row r="175" spans="2:65" s="1" customFormat="1" ht="25.5" customHeight="1">
      <c r="B175" s="200"/>
      <c r="C175" s="201" t="s">
        <v>422</v>
      </c>
      <c r="D175" s="201" t="s">
        <v>136</v>
      </c>
      <c r="E175" s="202" t="s">
        <v>441</v>
      </c>
      <c r="F175" s="203" t="s">
        <v>442</v>
      </c>
      <c r="G175" s="204" t="s">
        <v>229</v>
      </c>
      <c r="H175" s="205">
        <v>962.346</v>
      </c>
      <c r="I175" s="206"/>
      <c r="J175" s="207">
        <f>ROUND(I175*H175,2)</f>
        <v>0</v>
      </c>
      <c r="K175" s="203" t="s">
        <v>5</v>
      </c>
      <c r="L175" s="46"/>
      <c r="M175" s="208" t="s">
        <v>5</v>
      </c>
      <c r="N175" s="209" t="s">
        <v>43</v>
      </c>
      <c r="O175" s="47"/>
      <c r="P175" s="210">
        <f>O175*H175</f>
        <v>0</v>
      </c>
      <c r="Q175" s="210">
        <v>0.00058</v>
      </c>
      <c r="R175" s="210">
        <f>Q175*H175</f>
        <v>0.55816068</v>
      </c>
      <c r="S175" s="210">
        <v>0</v>
      </c>
      <c r="T175" s="211">
        <f>S175*H175</f>
        <v>0</v>
      </c>
      <c r="AR175" s="24" t="s">
        <v>379</v>
      </c>
      <c r="AT175" s="24" t="s">
        <v>136</v>
      </c>
      <c r="AU175" s="24" t="s">
        <v>82</v>
      </c>
      <c r="AY175" s="24" t="s">
        <v>133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24" t="s">
        <v>80</v>
      </c>
      <c r="BK175" s="212">
        <f>ROUND(I175*H175,2)</f>
        <v>0</v>
      </c>
      <c r="BL175" s="24" t="s">
        <v>379</v>
      </c>
      <c r="BM175" s="24" t="s">
        <v>946</v>
      </c>
    </row>
    <row r="176" spans="2:47" s="1" customFormat="1" ht="13.5">
      <c r="B176" s="46"/>
      <c r="D176" s="213" t="s">
        <v>155</v>
      </c>
      <c r="F176" s="214" t="s">
        <v>444</v>
      </c>
      <c r="I176" s="215"/>
      <c r="L176" s="46"/>
      <c r="M176" s="216"/>
      <c r="N176" s="47"/>
      <c r="O176" s="47"/>
      <c r="P176" s="47"/>
      <c r="Q176" s="47"/>
      <c r="R176" s="47"/>
      <c r="S176" s="47"/>
      <c r="T176" s="85"/>
      <c r="AT176" s="24" t="s">
        <v>155</v>
      </c>
      <c r="AU176" s="24" t="s">
        <v>82</v>
      </c>
    </row>
    <row r="177" spans="2:51" s="11" customFormat="1" ht="13.5">
      <c r="B177" s="217"/>
      <c r="D177" s="213" t="s">
        <v>163</v>
      </c>
      <c r="E177" s="218" t="s">
        <v>5</v>
      </c>
      <c r="F177" s="219" t="s">
        <v>945</v>
      </c>
      <c r="H177" s="220">
        <v>962.346</v>
      </c>
      <c r="I177" s="221"/>
      <c r="L177" s="217"/>
      <c r="M177" s="222"/>
      <c r="N177" s="223"/>
      <c r="O177" s="223"/>
      <c r="P177" s="223"/>
      <c r="Q177" s="223"/>
      <c r="R177" s="223"/>
      <c r="S177" s="223"/>
      <c r="T177" s="224"/>
      <c r="AT177" s="218" t="s">
        <v>163</v>
      </c>
      <c r="AU177" s="218" t="s">
        <v>82</v>
      </c>
      <c r="AV177" s="11" t="s">
        <v>82</v>
      </c>
      <c r="AW177" s="11" t="s">
        <v>35</v>
      </c>
      <c r="AX177" s="11" t="s">
        <v>72</v>
      </c>
      <c r="AY177" s="218" t="s">
        <v>133</v>
      </c>
    </row>
    <row r="178" spans="2:51" s="13" customFormat="1" ht="13.5">
      <c r="B178" s="236"/>
      <c r="D178" s="213" t="s">
        <v>163</v>
      </c>
      <c r="E178" s="237" t="s">
        <v>5</v>
      </c>
      <c r="F178" s="238" t="s">
        <v>226</v>
      </c>
      <c r="H178" s="239">
        <v>962.346</v>
      </c>
      <c r="I178" s="240"/>
      <c r="L178" s="236"/>
      <c r="M178" s="241"/>
      <c r="N178" s="242"/>
      <c r="O178" s="242"/>
      <c r="P178" s="242"/>
      <c r="Q178" s="242"/>
      <c r="R178" s="242"/>
      <c r="S178" s="242"/>
      <c r="T178" s="243"/>
      <c r="AT178" s="237" t="s">
        <v>163</v>
      </c>
      <c r="AU178" s="237" t="s">
        <v>82</v>
      </c>
      <c r="AV178" s="13" t="s">
        <v>140</v>
      </c>
      <c r="AW178" s="13" t="s">
        <v>35</v>
      </c>
      <c r="AX178" s="13" t="s">
        <v>80</v>
      </c>
      <c r="AY178" s="237" t="s">
        <v>133</v>
      </c>
    </row>
    <row r="179" spans="2:65" s="1" customFormat="1" ht="16.5" customHeight="1">
      <c r="B179" s="200"/>
      <c r="C179" s="201" t="s">
        <v>947</v>
      </c>
      <c r="D179" s="201" t="s">
        <v>136</v>
      </c>
      <c r="E179" s="202" t="s">
        <v>446</v>
      </c>
      <c r="F179" s="203" t="s">
        <v>447</v>
      </c>
      <c r="G179" s="204" t="s">
        <v>335</v>
      </c>
      <c r="H179" s="205">
        <v>1.214</v>
      </c>
      <c r="I179" s="206"/>
      <c r="J179" s="207">
        <f>ROUND(I179*H179,2)</f>
        <v>0</v>
      </c>
      <c r="K179" s="203" t="s">
        <v>239</v>
      </c>
      <c r="L179" s="46"/>
      <c r="M179" s="208" t="s">
        <v>5</v>
      </c>
      <c r="N179" s="209" t="s">
        <v>43</v>
      </c>
      <c r="O179" s="47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24" t="s">
        <v>379</v>
      </c>
      <c r="AT179" s="24" t="s">
        <v>136</v>
      </c>
      <c r="AU179" s="24" t="s">
        <v>82</v>
      </c>
      <c r="AY179" s="24" t="s">
        <v>133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24" t="s">
        <v>80</v>
      </c>
      <c r="BK179" s="212">
        <f>ROUND(I179*H179,2)</f>
        <v>0</v>
      </c>
      <c r="BL179" s="24" t="s">
        <v>379</v>
      </c>
      <c r="BM179" s="24" t="s">
        <v>948</v>
      </c>
    </row>
    <row r="180" spans="2:63" s="10" customFormat="1" ht="29.85" customHeight="1">
      <c r="B180" s="187"/>
      <c r="D180" s="188" t="s">
        <v>71</v>
      </c>
      <c r="E180" s="198" t="s">
        <v>449</v>
      </c>
      <c r="F180" s="198" t="s">
        <v>450</v>
      </c>
      <c r="I180" s="190"/>
      <c r="J180" s="199">
        <f>BK180</f>
        <v>0</v>
      </c>
      <c r="L180" s="187"/>
      <c r="M180" s="192"/>
      <c r="N180" s="193"/>
      <c r="O180" s="193"/>
      <c r="P180" s="194">
        <f>SUM(P181:P199)</f>
        <v>0</v>
      </c>
      <c r="Q180" s="193"/>
      <c r="R180" s="194">
        <f>SUM(R181:R199)</f>
        <v>3.6299694</v>
      </c>
      <c r="S180" s="193"/>
      <c r="T180" s="195">
        <f>SUM(T181:T199)</f>
        <v>0</v>
      </c>
      <c r="AR180" s="188" t="s">
        <v>82</v>
      </c>
      <c r="AT180" s="196" t="s">
        <v>71</v>
      </c>
      <c r="AU180" s="196" t="s">
        <v>80</v>
      </c>
      <c r="AY180" s="188" t="s">
        <v>133</v>
      </c>
      <c r="BK180" s="197">
        <f>SUM(BK181:BK199)</f>
        <v>0</v>
      </c>
    </row>
    <row r="181" spans="2:65" s="1" customFormat="1" ht="25.5" customHeight="1">
      <c r="B181" s="200"/>
      <c r="C181" s="201" t="s">
        <v>297</v>
      </c>
      <c r="D181" s="201" t="s">
        <v>136</v>
      </c>
      <c r="E181" s="202" t="s">
        <v>456</v>
      </c>
      <c r="F181" s="203" t="s">
        <v>457</v>
      </c>
      <c r="G181" s="204" t="s">
        <v>229</v>
      </c>
      <c r="H181" s="205">
        <v>962.346</v>
      </c>
      <c r="I181" s="206"/>
      <c r="J181" s="207">
        <f>ROUND(I181*H181,2)</f>
        <v>0</v>
      </c>
      <c r="K181" s="203" t="s">
        <v>5</v>
      </c>
      <c r="L181" s="46"/>
      <c r="M181" s="208" t="s">
        <v>5</v>
      </c>
      <c r="N181" s="209" t="s">
        <v>43</v>
      </c>
      <c r="O181" s="47"/>
      <c r="P181" s="210">
        <f>O181*H181</f>
        <v>0</v>
      </c>
      <c r="Q181" s="210">
        <v>0.0001</v>
      </c>
      <c r="R181" s="210">
        <f>Q181*H181</f>
        <v>0.0962346</v>
      </c>
      <c r="S181" s="210">
        <v>0</v>
      </c>
      <c r="T181" s="211">
        <f>S181*H181</f>
        <v>0</v>
      </c>
      <c r="AR181" s="24" t="s">
        <v>379</v>
      </c>
      <c r="AT181" s="24" t="s">
        <v>136</v>
      </c>
      <c r="AU181" s="24" t="s">
        <v>82</v>
      </c>
      <c r="AY181" s="24" t="s">
        <v>133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4" t="s">
        <v>80</v>
      </c>
      <c r="BK181" s="212">
        <f>ROUND(I181*H181,2)</f>
        <v>0</v>
      </c>
      <c r="BL181" s="24" t="s">
        <v>379</v>
      </c>
      <c r="BM181" s="24" t="s">
        <v>949</v>
      </c>
    </row>
    <row r="182" spans="2:51" s="12" customFormat="1" ht="13.5">
      <c r="B182" s="229"/>
      <c r="D182" s="213" t="s">
        <v>163</v>
      </c>
      <c r="E182" s="230" t="s">
        <v>5</v>
      </c>
      <c r="F182" s="231" t="s">
        <v>681</v>
      </c>
      <c r="H182" s="230" t="s">
        <v>5</v>
      </c>
      <c r="I182" s="232"/>
      <c r="L182" s="229"/>
      <c r="M182" s="233"/>
      <c r="N182" s="234"/>
      <c r="O182" s="234"/>
      <c r="P182" s="234"/>
      <c r="Q182" s="234"/>
      <c r="R182" s="234"/>
      <c r="S182" s="234"/>
      <c r="T182" s="235"/>
      <c r="AT182" s="230" t="s">
        <v>163</v>
      </c>
      <c r="AU182" s="230" t="s">
        <v>82</v>
      </c>
      <c r="AV182" s="12" t="s">
        <v>80</v>
      </c>
      <c r="AW182" s="12" t="s">
        <v>35</v>
      </c>
      <c r="AX182" s="12" t="s">
        <v>72</v>
      </c>
      <c r="AY182" s="230" t="s">
        <v>133</v>
      </c>
    </row>
    <row r="183" spans="2:51" s="11" customFormat="1" ht="13.5">
      <c r="B183" s="217"/>
      <c r="D183" s="213" t="s">
        <v>163</v>
      </c>
      <c r="E183" s="218" t="s">
        <v>5</v>
      </c>
      <c r="F183" s="219" t="s">
        <v>945</v>
      </c>
      <c r="H183" s="220">
        <v>962.346</v>
      </c>
      <c r="I183" s="221"/>
      <c r="L183" s="217"/>
      <c r="M183" s="222"/>
      <c r="N183" s="223"/>
      <c r="O183" s="223"/>
      <c r="P183" s="223"/>
      <c r="Q183" s="223"/>
      <c r="R183" s="223"/>
      <c r="S183" s="223"/>
      <c r="T183" s="224"/>
      <c r="AT183" s="218" t="s">
        <v>163</v>
      </c>
      <c r="AU183" s="218" t="s">
        <v>82</v>
      </c>
      <c r="AV183" s="11" t="s">
        <v>82</v>
      </c>
      <c r="AW183" s="11" t="s">
        <v>35</v>
      </c>
      <c r="AX183" s="11" t="s">
        <v>72</v>
      </c>
      <c r="AY183" s="218" t="s">
        <v>133</v>
      </c>
    </row>
    <row r="184" spans="2:51" s="13" customFormat="1" ht="13.5">
      <c r="B184" s="236"/>
      <c r="D184" s="213" t="s">
        <v>163</v>
      </c>
      <c r="E184" s="237" t="s">
        <v>5</v>
      </c>
      <c r="F184" s="238" t="s">
        <v>226</v>
      </c>
      <c r="H184" s="239">
        <v>962.346</v>
      </c>
      <c r="I184" s="240"/>
      <c r="L184" s="236"/>
      <c r="M184" s="241"/>
      <c r="N184" s="242"/>
      <c r="O184" s="242"/>
      <c r="P184" s="242"/>
      <c r="Q184" s="242"/>
      <c r="R184" s="242"/>
      <c r="S184" s="242"/>
      <c r="T184" s="243"/>
      <c r="AT184" s="237" t="s">
        <v>163</v>
      </c>
      <c r="AU184" s="237" t="s">
        <v>82</v>
      </c>
      <c r="AV184" s="13" t="s">
        <v>140</v>
      </c>
      <c r="AW184" s="13" t="s">
        <v>35</v>
      </c>
      <c r="AX184" s="13" t="s">
        <v>80</v>
      </c>
      <c r="AY184" s="237" t="s">
        <v>133</v>
      </c>
    </row>
    <row r="185" spans="2:65" s="1" customFormat="1" ht="16.5" customHeight="1">
      <c r="B185" s="200"/>
      <c r="C185" s="244" t="s">
        <v>303</v>
      </c>
      <c r="D185" s="244" t="s">
        <v>254</v>
      </c>
      <c r="E185" s="245" t="s">
        <v>460</v>
      </c>
      <c r="F185" s="246" t="s">
        <v>461</v>
      </c>
      <c r="G185" s="247" t="s">
        <v>229</v>
      </c>
      <c r="H185" s="248">
        <v>981.593</v>
      </c>
      <c r="I185" s="249"/>
      <c r="J185" s="250">
        <f>ROUND(I185*H185,2)</f>
        <v>0</v>
      </c>
      <c r="K185" s="246" t="s">
        <v>5</v>
      </c>
      <c r="L185" s="251"/>
      <c r="M185" s="252" t="s">
        <v>5</v>
      </c>
      <c r="N185" s="253" t="s">
        <v>43</v>
      </c>
      <c r="O185" s="47"/>
      <c r="P185" s="210">
        <f>O185*H185</f>
        <v>0</v>
      </c>
      <c r="Q185" s="210">
        <v>0.0036</v>
      </c>
      <c r="R185" s="210">
        <f>Q185*H185</f>
        <v>3.5337348</v>
      </c>
      <c r="S185" s="210">
        <v>0</v>
      </c>
      <c r="T185" s="211">
        <f>S185*H185</f>
        <v>0</v>
      </c>
      <c r="AR185" s="24" t="s">
        <v>397</v>
      </c>
      <c r="AT185" s="24" t="s">
        <v>254</v>
      </c>
      <c r="AU185" s="24" t="s">
        <v>82</v>
      </c>
      <c r="AY185" s="24" t="s">
        <v>133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4" t="s">
        <v>80</v>
      </c>
      <c r="BK185" s="212">
        <f>ROUND(I185*H185,2)</f>
        <v>0</v>
      </c>
      <c r="BL185" s="24" t="s">
        <v>379</v>
      </c>
      <c r="BM185" s="24" t="s">
        <v>950</v>
      </c>
    </row>
    <row r="186" spans="2:47" s="1" customFormat="1" ht="13.5">
      <c r="B186" s="46"/>
      <c r="D186" s="213" t="s">
        <v>155</v>
      </c>
      <c r="F186" s="214" t="s">
        <v>463</v>
      </c>
      <c r="I186" s="215"/>
      <c r="L186" s="46"/>
      <c r="M186" s="216"/>
      <c r="N186" s="47"/>
      <c r="O186" s="47"/>
      <c r="P186" s="47"/>
      <c r="Q186" s="47"/>
      <c r="R186" s="47"/>
      <c r="S186" s="47"/>
      <c r="T186" s="85"/>
      <c r="AT186" s="24" t="s">
        <v>155</v>
      </c>
      <c r="AU186" s="24" t="s">
        <v>82</v>
      </c>
    </row>
    <row r="187" spans="2:51" s="11" customFormat="1" ht="13.5">
      <c r="B187" s="217"/>
      <c r="D187" s="213" t="s">
        <v>163</v>
      </c>
      <c r="E187" s="218" t="s">
        <v>5</v>
      </c>
      <c r="F187" s="219" t="s">
        <v>951</v>
      </c>
      <c r="H187" s="220">
        <v>981.593</v>
      </c>
      <c r="I187" s="221"/>
      <c r="L187" s="217"/>
      <c r="M187" s="222"/>
      <c r="N187" s="223"/>
      <c r="O187" s="223"/>
      <c r="P187" s="223"/>
      <c r="Q187" s="223"/>
      <c r="R187" s="223"/>
      <c r="S187" s="223"/>
      <c r="T187" s="224"/>
      <c r="AT187" s="218" t="s">
        <v>163</v>
      </c>
      <c r="AU187" s="218" t="s">
        <v>82</v>
      </c>
      <c r="AV187" s="11" t="s">
        <v>82</v>
      </c>
      <c r="AW187" s="11" t="s">
        <v>35</v>
      </c>
      <c r="AX187" s="11" t="s">
        <v>72</v>
      </c>
      <c r="AY187" s="218" t="s">
        <v>133</v>
      </c>
    </row>
    <row r="188" spans="2:51" s="13" customFormat="1" ht="13.5">
      <c r="B188" s="236"/>
      <c r="D188" s="213" t="s">
        <v>163</v>
      </c>
      <c r="E188" s="237" t="s">
        <v>5</v>
      </c>
      <c r="F188" s="238" t="s">
        <v>226</v>
      </c>
      <c r="H188" s="239">
        <v>981.593</v>
      </c>
      <c r="I188" s="240"/>
      <c r="L188" s="236"/>
      <c r="M188" s="241"/>
      <c r="N188" s="242"/>
      <c r="O188" s="242"/>
      <c r="P188" s="242"/>
      <c r="Q188" s="242"/>
      <c r="R188" s="242"/>
      <c r="S188" s="242"/>
      <c r="T188" s="243"/>
      <c r="AT188" s="237" t="s">
        <v>163</v>
      </c>
      <c r="AU188" s="237" t="s">
        <v>82</v>
      </c>
      <c r="AV188" s="13" t="s">
        <v>140</v>
      </c>
      <c r="AW188" s="13" t="s">
        <v>35</v>
      </c>
      <c r="AX188" s="13" t="s">
        <v>80</v>
      </c>
      <c r="AY188" s="237" t="s">
        <v>133</v>
      </c>
    </row>
    <row r="189" spans="2:65" s="1" customFormat="1" ht="25.5" customHeight="1">
      <c r="B189" s="200"/>
      <c r="C189" s="201" t="s">
        <v>376</v>
      </c>
      <c r="D189" s="201" t="s">
        <v>136</v>
      </c>
      <c r="E189" s="202" t="s">
        <v>465</v>
      </c>
      <c r="F189" s="203" t="s">
        <v>466</v>
      </c>
      <c r="G189" s="204" t="s">
        <v>229</v>
      </c>
      <c r="H189" s="205">
        <v>962.346</v>
      </c>
      <c r="I189" s="206"/>
      <c r="J189" s="207">
        <f>ROUND(I189*H189,2)</f>
        <v>0</v>
      </c>
      <c r="K189" s="203" t="s">
        <v>5</v>
      </c>
      <c r="L189" s="46"/>
      <c r="M189" s="208" t="s">
        <v>5</v>
      </c>
      <c r="N189" s="209" t="s">
        <v>43</v>
      </c>
      <c r="O189" s="47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24" t="s">
        <v>379</v>
      </c>
      <c r="AT189" s="24" t="s">
        <v>136</v>
      </c>
      <c r="AU189" s="24" t="s">
        <v>82</v>
      </c>
      <c r="AY189" s="24" t="s">
        <v>133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4" t="s">
        <v>80</v>
      </c>
      <c r="BK189" s="212">
        <f>ROUND(I189*H189,2)</f>
        <v>0</v>
      </c>
      <c r="BL189" s="24" t="s">
        <v>379</v>
      </c>
      <c r="BM189" s="24" t="s">
        <v>952</v>
      </c>
    </row>
    <row r="190" spans="2:51" s="12" customFormat="1" ht="13.5">
      <c r="B190" s="229"/>
      <c r="D190" s="213" t="s">
        <v>163</v>
      </c>
      <c r="E190" s="230" t="s">
        <v>5</v>
      </c>
      <c r="F190" s="231" t="s">
        <v>681</v>
      </c>
      <c r="H190" s="230" t="s">
        <v>5</v>
      </c>
      <c r="I190" s="232"/>
      <c r="L190" s="229"/>
      <c r="M190" s="233"/>
      <c r="N190" s="234"/>
      <c r="O190" s="234"/>
      <c r="P190" s="234"/>
      <c r="Q190" s="234"/>
      <c r="R190" s="234"/>
      <c r="S190" s="234"/>
      <c r="T190" s="235"/>
      <c r="AT190" s="230" t="s">
        <v>163</v>
      </c>
      <c r="AU190" s="230" t="s">
        <v>82</v>
      </c>
      <c r="AV190" s="12" t="s">
        <v>80</v>
      </c>
      <c r="AW190" s="12" t="s">
        <v>35</v>
      </c>
      <c r="AX190" s="12" t="s">
        <v>72</v>
      </c>
      <c r="AY190" s="230" t="s">
        <v>133</v>
      </c>
    </row>
    <row r="191" spans="2:51" s="11" customFormat="1" ht="13.5">
      <c r="B191" s="217"/>
      <c r="D191" s="213" t="s">
        <v>163</v>
      </c>
      <c r="E191" s="218" t="s">
        <v>5</v>
      </c>
      <c r="F191" s="219" t="s">
        <v>945</v>
      </c>
      <c r="H191" s="220">
        <v>962.346</v>
      </c>
      <c r="I191" s="221"/>
      <c r="L191" s="217"/>
      <c r="M191" s="222"/>
      <c r="N191" s="223"/>
      <c r="O191" s="223"/>
      <c r="P191" s="223"/>
      <c r="Q191" s="223"/>
      <c r="R191" s="223"/>
      <c r="S191" s="223"/>
      <c r="T191" s="224"/>
      <c r="AT191" s="218" t="s">
        <v>163</v>
      </c>
      <c r="AU191" s="218" t="s">
        <v>82</v>
      </c>
      <c r="AV191" s="11" t="s">
        <v>82</v>
      </c>
      <c r="AW191" s="11" t="s">
        <v>35</v>
      </c>
      <c r="AX191" s="11" t="s">
        <v>72</v>
      </c>
      <c r="AY191" s="218" t="s">
        <v>133</v>
      </c>
    </row>
    <row r="192" spans="2:51" s="13" customFormat="1" ht="13.5">
      <c r="B192" s="236"/>
      <c r="D192" s="213" t="s">
        <v>163</v>
      </c>
      <c r="E192" s="237" t="s">
        <v>5</v>
      </c>
      <c r="F192" s="238" t="s">
        <v>226</v>
      </c>
      <c r="H192" s="239">
        <v>962.346</v>
      </c>
      <c r="I192" s="240"/>
      <c r="L192" s="236"/>
      <c r="M192" s="241"/>
      <c r="N192" s="242"/>
      <c r="O192" s="242"/>
      <c r="P192" s="242"/>
      <c r="Q192" s="242"/>
      <c r="R192" s="242"/>
      <c r="S192" s="242"/>
      <c r="T192" s="243"/>
      <c r="AT192" s="237" t="s">
        <v>163</v>
      </c>
      <c r="AU192" s="237" t="s">
        <v>82</v>
      </c>
      <c r="AV192" s="13" t="s">
        <v>140</v>
      </c>
      <c r="AW192" s="13" t="s">
        <v>35</v>
      </c>
      <c r="AX192" s="13" t="s">
        <v>80</v>
      </c>
      <c r="AY192" s="237" t="s">
        <v>133</v>
      </c>
    </row>
    <row r="193" spans="2:65" s="1" customFormat="1" ht="25.5" customHeight="1">
      <c r="B193" s="200"/>
      <c r="C193" s="244" t="s">
        <v>401</v>
      </c>
      <c r="D193" s="244" t="s">
        <v>254</v>
      </c>
      <c r="E193" s="245" t="s">
        <v>472</v>
      </c>
      <c r="F193" s="246" t="s">
        <v>473</v>
      </c>
      <c r="G193" s="247" t="s">
        <v>229</v>
      </c>
      <c r="H193" s="248">
        <v>981.593</v>
      </c>
      <c r="I193" s="249"/>
      <c r="J193" s="250">
        <f>ROUND(I193*H193,2)</f>
        <v>0</v>
      </c>
      <c r="K193" s="246" t="s">
        <v>5</v>
      </c>
      <c r="L193" s="251"/>
      <c r="M193" s="252" t="s">
        <v>5</v>
      </c>
      <c r="N193" s="253" t="s">
        <v>43</v>
      </c>
      <c r="O193" s="47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24" t="s">
        <v>397</v>
      </c>
      <c r="AT193" s="24" t="s">
        <v>254</v>
      </c>
      <c r="AU193" s="24" t="s">
        <v>82</v>
      </c>
      <c r="AY193" s="24" t="s">
        <v>133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24" t="s">
        <v>80</v>
      </c>
      <c r="BK193" s="212">
        <f>ROUND(I193*H193,2)</f>
        <v>0</v>
      </c>
      <c r="BL193" s="24" t="s">
        <v>379</v>
      </c>
      <c r="BM193" s="24" t="s">
        <v>953</v>
      </c>
    </row>
    <row r="194" spans="2:47" s="1" customFormat="1" ht="13.5">
      <c r="B194" s="46"/>
      <c r="D194" s="213" t="s">
        <v>155</v>
      </c>
      <c r="F194" s="214" t="s">
        <v>463</v>
      </c>
      <c r="I194" s="215"/>
      <c r="L194" s="46"/>
      <c r="M194" s="216"/>
      <c r="N194" s="47"/>
      <c r="O194" s="47"/>
      <c r="P194" s="47"/>
      <c r="Q194" s="47"/>
      <c r="R194" s="47"/>
      <c r="S194" s="47"/>
      <c r="T194" s="85"/>
      <c r="AT194" s="24" t="s">
        <v>155</v>
      </c>
      <c r="AU194" s="24" t="s">
        <v>82</v>
      </c>
    </row>
    <row r="195" spans="2:51" s="12" customFormat="1" ht="13.5">
      <c r="B195" s="229"/>
      <c r="D195" s="213" t="s">
        <v>163</v>
      </c>
      <c r="E195" s="230" t="s">
        <v>5</v>
      </c>
      <c r="F195" s="231" t="s">
        <v>681</v>
      </c>
      <c r="H195" s="230" t="s">
        <v>5</v>
      </c>
      <c r="I195" s="232"/>
      <c r="L195" s="229"/>
      <c r="M195" s="233"/>
      <c r="N195" s="234"/>
      <c r="O195" s="234"/>
      <c r="P195" s="234"/>
      <c r="Q195" s="234"/>
      <c r="R195" s="234"/>
      <c r="S195" s="234"/>
      <c r="T195" s="235"/>
      <c r="AT195" s="230" t="s">
        <v>163</v>
      </c>
      <c r="AU195" s="230" t="s">
        <v>82</v>
      </c>
      <c r="AV195" s="12" t="s">
        <v>80</v>
      </c>
      <c r="AW195" s="12" t="s">
        <v>35</v>
      </c>
      <c r="AX195" s="12" t="s">
        <v>72</v>
      </c>
      <c r="AY195" s="230" t="s">
        <v>133</v>
      </c>
    </row>
    <row r="196" spans="2:51" s="11" customFormat="1" ht="13.5">
      <c r="B196" s="217"/>
      <c r="D196" s="213" t="s">
        <v>163</v>
      </c>
      <c r="E196" s="218" t="s">
        <v>5</v>
      </c>
      <c r="F196" s="219" t="s">
        <v>954</v>
      </c>
      <c r="H196" s="220">
        <v>981.593</v>
      </c>
      <c r="I196" s="221"/>
      <c r="L196" s="217"/>
      <c r="M196" s="222"/>
      <c r="N196" s="223"/>
      <c r="O196" s="223"/>
      <c r="P196" s="223"/>
      <c r="Q196" s="223"/>
      <c r="R196" s="223"/>
      <c r="S196" s="223"/>
      <c r="T196" s="224"/>
      <c r="AT196" s="218" t="s">
        <v>163</v>
      </c>
      <c r="AU196" s="218" t="s">
        <v>82</v>
      </c>
      <c r="AV196" s="11" t="s">
        <v>82</v>
      </c>
      <c r="AW196" s="11" t="s">
        <v>35</v>
      </c>
      <c r="AX196" s="11" t="s">
        <v>72</v>
      </c>
      <c r="AY196" s="218" t="s">
        <v>133</v>
      </c>
    </row>
    <row r="197" spans="2:51" s="13" customFormat="1" ht="13.5">
      <c r="B197" s="236"/>
      <c r="D197" s="213" t="s">
        <v>163</v>
      </c>
      <c r="E197" s="237" t="s">
        <v>5</v>
      </c>
      <c r="F197" s="238" t="s">
        <v>226</v>
      </c>
      <c r="H197" s="239">
        <v>981.593</v>
      </c>
      <c r="I197" s="240"/>
      <c r="L197" s="236"/>
      <c r="M197" s="241"/>
      <c r="N197" s="242"/>
      <c r="O197" s="242"/>
      <c r="P197" s="242"/>
      <c r="Q197" s="242"/>
      <c r="R197" s="242"/>
      <c r="S197" s="242"/>
      <c r="T197" s="243"/>
      <c r="AT197" s="237" t="s">
        <v>163</v>
      </c>
      <c r="AU197" s="237" t="s">
        <v>82</v>
      </c>
      <c r="AV197" s="13" t="s">
        <v>140</v>
      </c>
      <c r="AW197" s="13" t="s">
        <v>35</v>
      </c>
      <c r="AX197" s="13" t="s">
        <v>80</v>
      </c>
      <c r="AY197" s="237" t="s">
        <v>133</v>
      </c>
    </row>
    <row r="198" spans="2:65" s="1" customFormat="1" ht="16.5" customHeight="1">
      <c r="B198" s="200"/>
      <c r="C198" s="201" t="s">
        <v>407</v>
      </c>
      <c r="D198" s="201" t="s">
        <v>136</v>
      </c>
      <c r="E198" s="202" t="s">
        <v>482</v>
      </c>
      <c r="F198" s="203" t="s">
        <v>483</v>
      </c>
      <c r="G198" s="204" t="s">
        <v>392</v>
      </c>
      <c r="H198" s="205">
        <v>11</v>
      </c>
      <c r="I198" s="206"/>
      <c r="J198" s="207">
        <f>ROUND(I198*H198,2)</f>
        <v>0</v>
      </c>
      <c r="K198" s="203" t="s">
        <v>5</v>
      </c>
      <c r="L198" s="46"/>
      <c r="M198" s="208" t="s">
        <v>5</v>
      </c>
      <c r="N198" s="209" t="s">
        <v>43</v>
      </c>
      <c r="O198" s="47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24" t="s">
        <v>379</v>
      </c>
      <c r="AT198" s="24" t="s">
        <v>136</v>
      </c>
      <c r="AU198" s="24" t="s">
        <v>82</v>
      </c>
      <c r="AY198" s="24" t="s">
        <v>133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80</v>
      </c>
      <c r="BK198" s="212">
        <f>ROUND(I198*H198,2)</f>
        <v>0</v>
      </c>
      <c r="BL198" s="24" t="s">
        <v>379</v>
      </c>
      <c r="BM198" s="24" t="s">
        <v>955</v>
      </c>
    </row>
    <row r="199" spans="2:65" s="1" customFormat="1" ht="16.5" customHeight="1">
      <c r="B199" s="200"/>
      <c r="C199" s="201" t="s">
        <v>956</v>
      </c>
      <c r="D199" s="201" t="s">
        <v>136</v>
      </c>
      <c r="E199" s="202" t="s">
        <v>486</v>
      </c>
      <c r="F199" s="203" t="s">
        <v>487</v>
      </c>
      <c r="G199" s="204" t="s">
        <v>335</v>
      </c>
      <c r="H199" s="205">
        <v>3.63</v>
      </c>
      <c r="I199" s="206"/>
      <c r="J199" s="207">
        <f>ROUND(I199*H199,2)</f>
        <v>0</v>
      </c>
      <c r="K199" s="203" t="s">
        <v>239</v>
      </c>
      <c r="L199" s="46"/>
      <c r="M199" s="208" t="s">
        <v>5</v>
      </c>
      <c r="N199" s="209" t="s">
        <v>43</v>
      </c>
      <c r="O199" s="47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AR199" s="24" t="s">
        <v>379</v>
      </c>
      <c r="AT199" s="24" t="s">
        <v>136</v>
      </c>
      <c r="AU199" s="24" t="s">
        <v>82</v>
      </c>
      <c r="AY199" s="24" t="s">
        <v>133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24" t="s">
        <v>80</v>
      </c>
      <c r="BK199" s="212">
        <f>ROUND(I199*H199,2)</f>
        <v>0</v>
      </c>
      <c r="BL199" s="24" t="s">
        <v>379</v>
      </c>
      <c r="BM199" s="24" t="s">
        <v>957</v>
      </c>
    </row>
    <row r="200" spans="2:63" s="10" customFormat="1" ht="29.85" customHeight="1">
      <c r="B200" s="187"/>
      <c r="D200" s="188" t="s">
        <v>71</v>
      </c>
      <c r="E200" s="198" t="s">
        <v>489</v>
      </c>
      <c r="F200" s="198" t="s">
        <v>490</v>
      </c>
      <c r="I200" s="190"/>
      <c r="J200" s="199">
        <f>BK200</f>
        <v>0</v>
      </c>
      <c r="L200" s="187"/>
      <c r="M200" s="192"/>
      <c r="N200" s="193"/>
      <c r="O200" s="193"/>
      <c r="P200" s="194">
        <f>SUM(P201:P203)</f>
        <v>0</v>
      </c>
      <c r="Q200" s="193"/>
      <c r="R200" s="194">
        <f>SUM(R201:R203)</f>
        <v>0.01245</v>
      </c>
      <c r="S200" s="193"/>
      <c r="T200" s="195">
        <f>SUM(T201:T203)</f>
        <v>0.06921</v>
      </c>
      <c r="AR200" s="188" t="s">
        <v>82</v>
      </c>
      <c r="AT200" s="196" t="s">
        <v>71</v>
      </c>
      <c r="AU200" s="196" t="s">
        <v>80</v>
      </c>
      <c r="AY200" s="188" t="s">
        <v>133</v>
      </c>
      <c r="BK200" s="197">
        <f>SUM(BK201:BK203)</f>
        <v>0</v>
      </c>
    </row>
    <row r="201" spans="2:65" s="1" customFormat="1" ht="16.5" customHeight="1">
      <c r="B201" s="200"/>
      <c r="C201" s="201" t="s">
        <v>236</v>
      </c>
      <c r="D201" s="201" t="s">
        <v>136</v>
      </c>
      <c r="E201" s="202" t="s">
        <v>492</v>
      </c>
      <c r="F201" s="203" t="s">
        <v>493</v>
      </c>
      <c r="G201" s="204" t="s">
        <v>392</v>
      </c>
      <c r="H201" s="205">
        <v>3</v>
      </c>
      <c r="I201" s="206"/>
      <c r="J201" s="207">
        <f>ROUND(I201*H201,2)</f>
        <v>0</v>
      </c>
      <c r="K201" s="203" t="s">
        <v>5</v>
      </c>
      <c r="L201" s="46"/>
      <c r="M201" s="208" t="s">
        <v>5</v>
      </c>
      <c r="N201" s="209" t="s">
        <v>43</v>
      </c>
      <c r="O201" s="47"/>
      <c r="P201" s="210">
        <f>O201*H201</f>
        <v>0</v>
      </c>
      <c r="Q201" s="210">
        <v>0</v>
      </c>
      <c r="R201" s="210">
        <f>Q201*H201</f>
        <v>0</v>
      </c>
      <c r="S201" s="210">
        <v>0.02307</v>
      </c>
      <c r="T201" s="211">
        <f>S201*H201</f>
        <v>0.06921</v>
      </c>
      <c r="AR201" s="24" t="s">
        <v>379</v>
      </c>
      <c r="AT201" s="24" t="s">
        <v>136</v>
      </c>
      <c r="AU201" s="24" t="s">
        <v>82</v>
      </c>
      <c r="AY201" s="24" t="s">
        <v>133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24" t="s">
        <v>80</v>
      </c>
      <c r="BK201" s="212">
        <f>ROUND(I201*H201,2)</f>
        <v>0</v>
      </c>
      <c r="BL201" s="24" t="s">
        <v>379</v>
      </c>
      <c r="BM201" s="24" t="s">
        <v>958</v>
      </c>
    </row>
    <row r="202" spans="2:65" s="1" customFormat="1" ht="16.5" customHeight="1">
      <c r="B202" s="200"/>
      <c r="C202" s="201" t="s">
        <v>241</v>
      </c>
      <c r="D202" s="201" t="s">
        <v>136</v>
      </c>
      <c r="E202" s="202" t="s">
        <v>496</v>
      </c>
      <c r="F202" s="203" t="s">
        <v>497</v>
      </c>
      <c r="G202" s="204" t="s">
        <v>392</v>
      </c>
      <c r="H202" s="205">
        <v>3</v>
      </c>
      <c r="I202" s="206"/>
      <c r="J202" s="207">
        <f>ROUND(I202*H202,2)</f>
        <v>0</v>
      </c>
      <c r="K202" s="203" t="s">
        <v>5</v>
      </c>
      <c r="L202" s="46"/>
      <c r="M202" s="208" t="s">
        <v>5</v>
      </c>
      <c r="N202" s="209" t="s">
        <v>43</v>
      </c>
      <c r="O202" s="47"/>
      <c r="P202" s="210">
        <f>O202*H202</f>
        <v>0</v>
      </c>
      <c r="Q202" s="210">
        <v>0.00415</v>
      </c>
      <c r="R202" s="210">
        <f>Q202*H202</f>
        <v>0.01245</v>
      </c>
      <c r="S202" s="210">
        <v>0</v>
      </c>
      <c r="T202" s="211">
        <f>S202*H202</f>
        <v>0</v>
      </c>
      <c r="AR202" s="24" t="s">
        <v>379</v>
      </c>
      <c r="AT202" s="24" t="s">
        <v>136</v>
      </c>
      <c r="AU202" s="24" t="s">
        <v>82</v>
      </c>
      <c r="AY202" s="24" t="s">
        <v>133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80</v>
      </c>
      <c r="BK202" s="212">
        <f>ROUND(I202*H202,2)</f>
        <v>0</v>
      </c>
      <c r="BL202" s="24" t="s">
        <v>379</v>
      </c>
      <c r="BM202" s="24" t="s">
        <v>959</v>
      </c>
    </row>
    <row r="203" spans="2:65" s="1" customFormat="1" ht="16.5" customHeight="1">
      <c r="B203" s="200"/>
      <c r="C203" s="201" t="s">
        <v>663</v>
      </c>
      <c r="D203" s="201" t="s">
        <v>136</v>
      </c>
      <c r="E203" s="202" t="s">
        <v>500</v>
      </c>
      <c r="F203" s="203" t="s">
        <v>501</v>
      </c>
      <c r="G203" s="204" t="s">
        <v>335</v>
      </c>
      <c r="H203" s="205">
        <v>0.012</v>
      </c>
      <c r="I203" s="206"/>
      <c r="J203" s="207">
        <f>ROUND(I203*H203,2)</f>
        <v>0</v>
      </c>
      <c r="K203" s="203" t="s">
        <v>239</v>
      </c>
      <c r="L203" s="46"/>
      <c r="M203" s="208" t="s">
        <v>5</v>
      </c>
      <c r="N203" s="209" t="s">
        <v>43</v>
      </c>
      <c r="O203" s="47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379</v>
      </c>
      <c r="AT203" s="24" t="s">
        <v>136</v>
      </c>
      <c r="AU203" s="24" t="s">
        <v>82</v>
      </c>
      <c r="AY203" s="24" t="s">
        <v>133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80</v>
      </c>
      <c r="BK203" s="212">
        <f>ROUND(I203*H203,2)</f>
        <v>0</v>
      </c>
      <c r="BL203" s="24" t="s">
        <v>379</v>
      </c>
      <c r="BM203" s="24" t="s">
        <v>960</v>
      </c>
    </row>
    <row r="204" spans="2:63" s="10" customFormat="1" ht="29.85" customHeight="1">
      <c r="B204" s="187"/>
      <c r="D204" s="188" t="s">
        <v>71</v>
      </c>
      <c r="E204" s="198" t="s">
        <v>503</v>
      </c>
      <c r="F204" s="198" t="s">
        <v>504</v>
      </c>
      <c r="I204" s="190"/>
      <c r="J204" s="199">
        <f>BK204</f>
        <v>0</v>
      </c>
      <c r="L204" s="187"/>
      <c r="M204" s="192"/>
      <c r="N204" s="193"/>
      <c r="O204" s="193"/>
      <c r="P204" s="194">
        <f>SUM(P205:P209)</f>
        <v>0</v>
      </c>
      <c r="Q204" s="193"/>
      <c r="R204" s="194">
        <f>SUM(R205:R209)</f>
        <v>0</v>
      </c>
      <c r="S204" s="193"/>
      <c r="T204" s="195">
        <f>SUM(T205:T209)</f>
        <v>0.22093079999999998</v>
      </c>
      <c r="AR204" s="188" t="s">
        <v>82</v>
      </c>
      <c r="AT204" s="196" t="s">
        <v>71</v>
      </c>
      <c r="AU204" s="196" t="s">
        <v>80</v>
      </c>
      <c r="AY204" s="188" t="s">
        <v>133</v>
      </c>
      <c r="BK204" s="197">
        <f>SUM(BK205:BK209)</f>
        <v>0</v>
      </c>
    </row>
    <row r="205" spans="2:65" s="1" customFormat="1" ht="16.5" customHeight="1">
      <c r="B205" s="200"/>
      <c r="C205" s="201" t="s">
        <v>637</v>
      </c>
      <c r="D205" s="201" t="s">
        <v>136</v>
      </c>
      <c r="E205" s="202" t="s">
        <v>506</v>
      </c>
      <c r="F205" s="203" t="s">
        <v>507</v>
      </c>
      <c r="G205" s="204" t="s">
        <v>300</v>
      </c>
      <c r="H205" s="205">
        <v>356.34</v>
      </c>
      <c r="I205" s="206"/>
      <c r="J205" s="207">
        <f>ROUND(I205*H205,2)</f>
        <v>0</v>
      </c>
      <c r="K205" s="203" t="s">
        <v>222</v>
      </c>
      <c r="L205" s="46"/>
      <c r="M205" s="208" t="s">
        <v>5</v>
      </c>
      <c r="N205" s="209" t="s">
        <v>43</v>
      </c>
      <c r="O205" s="47"/>
      <c r="P205" s="210">
        <f>O205*H205</f>
        <v>0</v>
      </c>
      <c r="Q205" s="210">
        <v>0</v>
      </c>
      <c r="R205" s="210">
        <f>Q205*H205</f>
        <v>0</v>
      </c>
      <c r="S205" s="210">
        <v>0.00062</v>
      </c>
      <c r="T205" s="211">
        <f>S205*H205</f>
        <v>0.22093079999999998</v>
      </c>
      <c r="AR205" s="24" t="s">
        <v>379</v>
      </c>
      <c r="AT205" s="24" t="s">
        <v>136</v>
      </c>
      <c r="AU205" s="24" t="s">
        <v>82</v>
      </c>
      <c r="AY205" s="24" t="s">
        <v>133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4" t="s">
        <v>80</v>
      </c>
      <c r="BK205" s="212">
        <f>ROUND(I205*H205,2)</f>
        <v>0</v>
      </c>
      <c r="BL205" s="24" t="s">
        <v>379</v>
      </c>
      <c r="BM205" s="24" t="s">
        <v>961</v>
      </c>
    </row>
    <row r="206" spans="2:51" s="12" customFormat="1" ht="13.5">
      <c r="B206" s="229"/>
      <c r="D206" s="213" t="s">
        <v>163</v>
      </c>
      <c r="E206" s="230" t="s">
        <v>5</v>
      </c>
      <c r="F206" s="231" t="s">
        <v>962</v>
      </c>
      <c r="H206" s="230" t="s">
        <v>5</v>
      </c>
      <c r="I206" s="232"/>
      <c r="L206" s="229"/>
      <c r="M206" s="233"/>
      <c r="N206" s="234"/>
      <c r="O206" s="234"/>
      <c r="P206" s="234"/>
      <c r="Q206" s="234"/>
      <c r="R206" s="234"/>
      <c r="S206" s="234"/>
      <c r="T206" s="235"/>
      <c r="AT206" s="230" t="s">
        <v>163</v>
      </c>
      <c r="AU206" s="230" t="s">
        <v>82</v>
      </c>
      <c r="AV206" s="12" t="s">
        <v>80</v>
      </c>
      <c r="AW206" s="12" t="s">
        <v>35</v>
      </c>
      <c r="AX206" s="12" t="s">
        <v>72</v>
      </c>
      <c r="AY206" s="230" t="s">
        <v>133</v>
      </c>
    </row>
    <row r="207" spans="2:51" s="11" customFormat="1" ht="13.5">
      <c r="B207" s="217"/>
      <c r="D207" s="213" t="s">
        <v>163</v>
      </c>
      <c r="E207" s="218" t="s">
        <v>5</v>
      </c>
      <c r="F207" s="219" t="s">
        <v>963</v>
      </c>
      <c r="H207" s="220">
        <v>356.34</v>
      </c>
      <c r="I207" s="221"/>
      <c r="L207" s="217"/>
      <c r="M207" s="222"/>
      <c r="N207" s="223"/>
      <c r="O207" s="223"/>
      <c r="P207" s="223"/>
      <c r="Q207" s="223"/>
      <c r="R207" s="223"/>
      <c r="S207" s="223"/>
      <c r="T207" s="224"/>
      <c r="AT207" s="218" t="s">
        <v>163</v>
      </c>
      <c r="AU207" s="218" t="s">
        <v>82</v>
      </c>
      <c r="AV207" s="11" t="s">
        <v>82</v>
      </c>
      <c r="AW207" s="11" t="s">
        <v>35</v>
      </c>
      <c r="AX207" s="11" t="s">
        <v>72</v>
      </c>
      <c r="AY207" s="218" t="s">
        <v>133</v>
      </c>
    </row>
    <row r="208" spans="2:51" s="13" customFormat="1" ht="13.5">
      <c r="B208" s="236"/>
      <c r="D208" s="213" t="s">
        <v>163</v>
      </c>
      <c r="E208" s="237" t="s">
        <v>5</v>
      </c>
      <c r="F208" s="238" t="s">
        <v>226</v>
      </c>
      <c r="H208" s="239">
        <v>356.34</v>
      </c>
      <c r="I208" s="240"/>
      <c r="L208" s="236"/>
      <c r="M208" s="241"/>
      <c r="N208" s="242"/>
      <c r="O208" s="242"/>
      <c r="P208" s="242"/>
      <c r="Q208" s="242"/>
      <c r="R208" s="242"/>
      <c r="S208" s="242"/>
      <c r="T208" s="243"/>
      <c r="AT208" s="237" t="s">
        <v>163</v>
      </c>
      <c r="AU208" s="237" t="s">
        <v>82</v>
      </c>
      <c r="AV208" s="13" t="s">
        <v>140</v>
      </c>
      <c r="AW208" s="13" t="s">
        <v>35</v>
      </c>
      <c r="AX208" s="13" t="s">
        <v>80</v>
      </c>
      <c r="AY208" s="237" t="s">
        <v>133</v>
      </c>
    </row>
    <row r="209" spans="2:65" s="1" customFormat="1" ht="16.5" customHeight="1">
      <c r="B209" s="200"/>
      <c r="C209" s="201" t="s">
        <v>964</v>
      </c>
      <c r="D209" s="201" t="s">
        <v>136</v>
      </c>
      <c r="E209" s="202" t="s">
        <v>511</v>
      </c>
      <c r="F209" s="203" t="s">
        <v>512</v>
      </c>
      <c r="G209" s="204" t="s">
        <v>335</v>
      </c>
      <c r="H209" s="205">
        <v>0.221</v>
      </c>
      <c r="I209" s="206"/>
      <c r="J209" s="207">
        <f>ROUND(I209*H209,2)</f>
        <v>0</v>
      </c>
      <c r="K209" s="203" t="s">
        <v>222</v>
      </c>
      <c r="L209" s="46"/>
      <c r="M209" s="208" t="s">
        <v>5</v>
      </c>
      <c r="N209" s="209" t="s">
        <v>43</v>
      </c>
      <c r="O209" s="47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AR209" s="24" t="s">
        <v>379</v>
      </c>
      <c r="AT209" s="24" t="s">
        <v>136</v>
      </c>
      <c r="AU209" s="24" t="s">
        <v>82</v>
      </c>
      <c r="AY209" s="24" t="s">
        <v>133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24" t="s">
        <v>80</v>
      </c>
      <c r="BK209" s="212">
        <f>ROUND(I209*H209,2)</f>
        <v>0</v>
      </c>
      <c r="BL209" s="24" t="s">
        <v>379</v>
      </c>
      <c r="BM209" s="24" t="s">
        <v>965</v>
      </c>
    </row>
    <row r="210" spans="2:63" s="10" customFormat="1" ht="29.85" customHeight="1">
      <c r="B210" s="187"/>
      <c r="D210" s="188" t="s">
        <v>71</v>
      </c>
      <c r="E210" s="198" t="s">
        <v>374</v>
      </c>
      <c r="F210" s="198" t="s">
        <v>375</v>
      </c>
      <c r="I210" s="190"/>
      <c r="J210" s="199">
        <f>BK210</f>
        <v>0</v>
      </c>
      <c r="L210" s="187"/>
      <c r="M210" s="192"/>
      <c r="N210" s="193"/>
      <c r="O210" s="193"/>
      <c r="P210" s="194">
        <f>SUM(P211:P215)</f>
        <v>0</v>
      </c>
      <c r="Q210" s="193"/>
      <c r="R210" s="194">
        <f>SUM(R211:R215)</f>
        <v>1.0935165</v>
      </c>
      <c r="S210" s="193"/>
      <c r="T210" s="195">
        <f>SUM(T211:T215)</f>
        <v>0</v>
      </c>
      <c r="AR210" s="188" t="s">
        <v>82</v>
      </c>
      <c r="AT210" s="196" t="s">
        <v>71</v>
      </c>
      <c r="AU210" s="196" t="s">
        <v>80</v>
      </c>
      <c r="AY210" s="188" t="s">
        <v>133</v>
      </c>
      <c r="BK210" s="197">
        <f>SUM(BK211:BK215)</f>
        <v>0</v>
      </c>
    </row>
    <row r="211" spans="2:65" s="1" customFormat="1" ht="16.5" customHeight="1">
      <c r="B211" s="200"/>
      <c r="C211" s="201" t="s">
        <v>644</v>
      </c>
      <c r="D211" s="201" t="s">
        <v>136</v>
      </c>
      <c r="E211" s="202" t="s">
        <v>377</v>
      </c>
      <c r="F211" s="203" t="s">
        <v>378</v>
      </c>
      <c r="G211" s="204" t="s">
        <v>229</v>
      </c>
      <c r="H211" s="205">
        <v>94.35</v>
      </c>
      <c r="I211" s="206"/>
      <c r="J211" s="207">
        <f>ROUND(I211*H211,2)</f>
        <v>0</v>
      </c>
      <c r="K211" s="203" t="s">
        <v>5</v>
      </c>
      <c r="L211" s="46"/>
      <c r="M211" s="208" t="s">
        <v>5</v>
      </c>
      <c r="N211" s="209" t="s">
        <v>43</v>
      </c>
      <c r="O211" s="47"/>
      <c r="P211" s="210">
        <f>O211*H211</f>
        <v>0</v>
      </c>
      <c r="Q211" s="210">
        <v>0.01159</v>
      </c>
      <c r="R211" s="210">
        <f>Q211*H211</f>
        <v>1.0935165</v>
      </c>
      <c r="S211" s="210">
        <v>0</v>
      </c>
      <c r="T211" s="211">
        <f>S211*H211</f>
        <v>0</v>
      </c>
      <c r="AR211" s="24" t="s">
        <v>379</v>
      </c>
      <c r="AT211" s="24" t="s">
        <v>136</v>
      </c>
      <c r="AU211" s="24" t="s">
        <v>82</v>
      </c>
      <c r="AY211" s="24" t="s">
        <v>133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80</v>
      </c>
      <c r="BK211" s="212">
        <f>ROUND(I211*H211,2)</f>
        <v>0</v>
      </c>
      <c r="BL211" s="24" t="s">
        <v>379</v>
      </c>
      <c r="BM211" s="24" t="s">
        <v>966</v>
      </c>
    </row>
    <row r="212" spans="2:47" s="1" customFormat="1" ht="13.5">
      <c r="B212" s="46"/>
      <c r="D212" s="213" t="s">
        <v>155</v>
      </c>
      <c r="F212" s="214" t="s">
        <v>381</v>
      </c>
      <c r="I212" s="215"/>
      <c r="L212" s="46"/>
      <c r="M212" s="216"/>
      <c r="N212" s="47"/>
      <c r="O212" s="47"/>
      <c r="P212" s="47"/>
      <c r="Q212" s="47"/>
      <c r="R212" s="47"/>
      <c r="S212" s="47"/>
      <c r="T212" s="85"/>
      <c r="AT212" s="24" t="s">
        <v>155</v>
      </c>
      <c r="AU212" s="24" t="s">
        <v>82</v>
      </c>
    </row>
    <row r="213" spans="2:51" s="11" customFormat="1" ht="13.5">
      <c r="B213" s="217"/>
      <c r="D213" s="213" t="s">
        <v>163</v>
      </c>
      <c r="E213" s="218" t="s">
        <v>5</v>
      </c>
      <c r="F213" s="219" t="s">
        <v>967</v>
      </c>
      <c r="H213" s="220">
        <v>94.35</v>
      </c>
      <c r="I213" s="221"/>
      <c r="L213" s="217"/>
      <c r="M213" s="222"/>
      <c r="N213" s="223"/>
      <c r="O213" s="223"/>
      <c r="P213" s="223"/>
      <c r="Q213" s="223"/>
      <c r="R213" s="223"/>
      <c r="S213" s="223"/>
      <c r="T213" s="224"/>
      <c r="AT213" s="218" t="s">
        <v>163</v>
      </c>
      <c r="AU213" s="218" t="s">
        <v>82</v>
      </c>
      <c r="AV213" s="11" t="s">
        <v>82</v>
      </c>
      <c r="AW213" s="11" t="s">
        <v>35</v>
      </c>
      <c r="AX213" s="11" t="s">
        <v>72</v>
      </c>
      <c r="AY213" s="218" t="s">
        <v>133</v>
      </c>
    </row>
    <row r="214" spans="2:51" s="13" customFormat="1" ht="13.5">
      <c r="B214" s="236"/>
      <c r="D214" s="213" t="s">
        <v>163</v>
      </c>
      <c r="E214" s="237" t="s">
        <v>5</v>
      </c>
      <c r="F214" s="238" t="s">
        <v>226</v>
      </c>
      <c r="H214" s="239">
        <v>94.35</v>
      </c>
      <c r="I214" s="240"/>
      <c r="L214" s="236"/>
      <c r="M214" s="241"/>
      <c r="N214" s="242"/>
      <c r="O214" s="242"/>
      <c r="P214" s="242"/>
      <c r="Q214" s="242"/>
      <c r="R214" s="242"/>
      <c r="S214" s="242"/>
      <c r="T214" s="243"/>
      <c r="AT214" s="237" t="s">
        <v>163</v>
      </c>
      <c r="AU214" s="237" t="s">
        <v>82</v>
      </c>
      <c r="AV214" s="13" t="s">
        <v>140</v>
      </c>
      <c r="AW214" s="13" t="s">
        <v>35</v>
      </c>
      <c r="AX214" s="13" t="s">
        <v>80</v>
      </c>
      <c r="AY214" s="237" t="s">
        <v>133</v>
      </c>
    </row>
    <row r="215" spans="2:65" s="1" customFormat="1" ht="16.5" customHeight="1">
      <c r="B215" s="200"/>
      <c r="C215" s="201" t="s">
        <v>968</v>
      </c>
      <c r="D215" s="201" t="s">
        <v>136</v>
      </c>
      <c r="E215" s="202" t="s">
        <v>384</v>
      </c>
      <c r="F215" s="203" t="s">
        <v>385</v>
      </c>
      <c r="G215" s="204" t="s">
        <v>335</v>
      </c>
      <c r="H215" s="205">
        <v>1.094</v>
      </c>
      <c r="I215" s="206"/>
      <c r="J215" s="207">
        <f>ROUND(I215*H215,2)</f>
        <v>0</v>
      </c>
      <c r="K215" s="203" t="s">
        <v>222</v>
      </c>
      <c r="L215" s="46"/>
      <c r="M215" s="208" t="s">
        <v>5</v>
      </c>
      <c r="N215" s="209" t="s">
        <v>43</v>
      </c>
      <c r="O215" s="47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AR215" s="24" t="s">
        <v>379</v>
      </c>
      <c r="AT215" s="24" t="s">
        <v>136</v>
      </c>
      <c r="AU215" s="24" t="s">
        <v>82</v>
      </c>
      <c r="AY215" s="24" t="s">
        <v>133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24" t="s">
        <v>80</v>
      </c>
      <c r="BK215" s="212">
        <f>ROUND(I215*H215,2)</f>
        <v>0</v>
      </c>
      <c r="BL215" s="24" t="s">
        <v>379</v>
      </c>
      <c r="BM215" s="24" t="s">
        <v>969</v>
      </c>
    </row>
    <row r="216" spans="2:63" s="10" customFormat="1" ht="29.85" customHeight="1">
      <c r="B216" s="187"/>
      <c r="D216" s="188" t="s">
        <v>71</v>
      </c>
      <c r="E216" s="198" t="s">
        <v>514</v>
      </c>
      <c r="F216" s="198" t="s">
        <v>515</v>
      </c>
      <c r="I216" s="190"/>
      <c r="J216" s="199">
        <f>BK216</f>
        <v>0</v>
      </c>
      <c r="L216" s="187"/>
      <c r="M216" s="192"/>
      <c r="N216" s="193"/>
      <c r="O216" s="193"/>
      <c r="P216" s="194">
        <f>SUM(P217:P225)</f>
        <v>0</v>
      </c>
      <c r="Q216" s="193"/>
      <c r="R216" s="194">
        <f>SUM(R217:R225)</f>
        <v>0</v>
      </c>
      <c r="S216" s="193"/>
      <c r="T216" s="195">
        <f>SUM(T217:T225)</f>
        <v>0.720834</v>
      </c>
      <c r="AR216" s="188" t="s">
        <v>82</v>
      </c>
      <c r="AT216" s="196" t="s">
        <v>71</v>
      </c>
      <c r="AU216" s="196" t="s">
        <v>80</v>
      </c>
      <c r="AY216" s="188" t="s">
        <v>133</v>
      </c>
      <c r="BK216" s="197">
        <f>SUM(BK217:BK225)</f>
        <v>0</v>
      </c>
    </row>
    <row r="217" spans="2:65" s="1" customFormat="1" ht="16.5" customHeight="1">
      <c r="B217" s="200"/>
      <c r="C217" s="201" t="s">
        <v>245</v>
      </c>
      <c r="D217" s="201" t="s">
        <v>136</v>
      </c>
      <c r="E217" s="202" t="s">
        <v>517</v>
      </c>
      <c r="F217" s="203" t="s">
        <v>518</v>
      </c>
      <c r="G217" s="204" t="s">
        <v>300</v>
      </c>
      <c r="H217" s="205">
        <v>188.7</v>
      </c>
      <c r="I217" s="206"/>
      <c r="J217" s="207">
        <f>ROUND(I217*H217,2)</f>
        <v>0</v>
      </c>
      <c r="K217" s="203" t="s">
        <v>5</v>
      </c>
      <c r="L217" s="46"/>
      <c r="M217" s="208" t="s">
        <v>5</v>
      </c>
      <c r="N217" s="209" t="s">
        <v>43</v>
      </c>
      <c r="O217" s="47"/>
      <c r="P217" s="210">
        <f>O217*H217</f>
        <v>0</v>
      </c>
      <c r="Q217" s="210">
        <v>0</v>
      </c>
      <c r="R217" s="210">
        <f>Q217*H217</f>
        <v>0</v>
      </c>
      <c r="S217" s="210">
        <v>0.00191</v>
      </c>
      <c r="T217" s="211">
        <f>S217*H217</f>
        <v>0.360417</v>
      </c>
      <c r="AR217" s="24" t="s">
        <v>379</v>
      </c>
      <c r="AT217" s="24" t="s">
        <v>136</v>
      </c>
      <c r="AU217" s="24" t="s">
        <v>82</v>
      </c>
      <c r="AY217" s="24" t="s">
        <v>133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24" t="s">
        <v>80</v>
      </c>
      <c r="BK217" s="212">
        <f>ROUND(I217*H217,2)</f>
        <v>0</v>
      </c>
      <c r="BL217" s="24" t="s">
        <v>379</v>
      </c>
      <c r="BM217" s="24" t="s">
        <v>970</v>
      </c>
    </row>
    <row r="218" spans="2:51" s="12" customFormat="1" ht="13.5">
      <c r="B218" s="229"/>
      <c r="D218" s="213" t="s">
        <v>163</v>
      </c>
      <c r="E218" s="230" t="s">
        <v>5</v>
      </c>
      <c r="F218" s="231" t="s">
        <v>224</v>
      </c>
      <c r="H218" s="230" t="s">
        <v>5</v>
      </c>
      <c r="I218" s="232"/>
      <c r="L218" s="229"/>
      <c r="M218" s="233"/>
      <c r="N218" s="234"/>
      <c r="O218" s="234"/>
      <c r="P218" s="234"/>
      <c r="Q218" s="234"/>
      <c r="R218" s="234"/>
      <c r="S218" s="234"/>
      <c r="T218" s="235"/>
      <c r="AT218" s="230" t="s">
        <v>163</v>
      </c>
      <c r="AU218" s="230" t="s">
        <v>82</v>
      </c>
      <c r="AV218" s="12" t="s">
        <v>80</v>
      </c>
      <c r="AW218" s="12" t="s">
        <v>35</v>
      </c>
      <c r="AX218" s="12" t="s">
        <v>72</v>
      </c>
      <c r="AY218" s="230" t="s">
        <v>133</v>
      </c>
    </row>
    <row r="219" spans="2:51" s="11" customFormat="1" ht="13.5">
      <c r="B219" s="217"/>
      <c r="D219" s="213" t="s">
        <v>163</v>
      </c>
      <c r="E219" s="218" t="s">
        <v>5</v>
      </c>
      <c r="F219" s="219" t="s">
        <v>971</v>
      </c>
      <c r="H219" s="220">
        <v>188.7</v>
      </c>
      <c r="I219" s="221"/>
      <c r="L219" s="217"/>
      <c r="M219" s="222"/>
      <c r="N219" s="223"/>
      <c r="O219" s="223"/>
      <c r="P219" s="223"/>
      <c r="Q219" s="223"/>
      <c r="R219" s="223"/>
      <c r="S219" s="223"/>
      <c r="T219" s="224"/>
      <c r="AT219" s="218" t="s">
        <v>163</v>
      </c>
      <c r="AU219" s="218" t="s">
        <v>82</v>
      </c>
      <c r="AV219" s="11" t="s">
        <v>82</v>
      </c>
      <c r="AW219" s="11" t="s">
        <v>35</v>
      </c>
      <c r="AX219" s="11" t="s">
        <v>72</v>
      </c>
      <c r="AY219" s="218" t="s">
        <v>133</v>
      </c>
    </row>
    <row r="220" spans="2:51" s="13" customFormat="1" ht="13.5">
      <c r="B220" s="236"/>
      <c r="D220" s="213" t="s">
        <v>163</v>
      </c>
      <c r="E220" s="237" t="s">
        <v>5</v>
      </c>
      <c r="F220" s="238" t="s">
        <v>226</v>
      </c>
      <c r="H220" s="239">
        <v>188.7</v>
      </c>
      <c r="I220" s="240"/>
      <c r="L220" s="236"/>
      <c r="M220" s="241"/>
      <c r="N220" s="242"/>
      <c r="O220" s="242"/>
      <c r="P220" s="242"/>
      <c r="Q220" s="242"/>
      <c r="R220" s="242"/>
      <c r="S220" s="242"/>
      <c r="T220" s="243"/>
      <c r="AT220" s="237" t="s">
        <v>163</v>
      </c>
      <c r="AU220" s="237" t="s">
        <v>82</v>
      </c>
      <c r="AV220" s="13" t="s">
        <v>140</v>
      </c>
      <c r="AW220" s="13" t="s">
        <v>35</v>
      </c>
      <c r="AX220" s="13" t="s">
        <v>80</v>
      </c>
      <c r="AY220" s="237" t="s">
        <v>133</v>
      </c>
    </row>
    <row r="221" spans="2:65" s="1" customFormat="1" ht="16.5" customHeight="1">
      <c r="B221" s="200"/>
      <c r="C221" s="201" t="s">
        <v>675</v>
      </c>
      <c r="D221" s="201" t="s">
        <v>136</v>
      </c>
      <c r="E221" s="202" t="s">
        <v>522</v>
      </c>
      <c r="F221" s="203" t="s">
        <v>523</v>
      </c>
      <c r="G221" s="204" t="s">
        <v>300</v>
      </c>
      <c r="H221" s="205">
        <v>188.7</v>
      </c>
      <c r="I221" s="206"/>
      <c r="J221" s="207">
        <f>ROUND(I221*H221,2)</f>
        <v>0</v>
      </c>
      <c r="K221" s="203" t="s">
        <v>5</v>
      </c>
      <c r="L221" s="46"/>
      <c r="M221" s="208" t="s">
        <v>5</v>
      </c>
      <c r="N221" s="209" t="s">
        <v>43</v>
      </c>
      <c r="O221" s="47"/>
      <c r="P221" s="210">
        <f>O221*H221</f>
        <v>0</v>
      </c>
      <c r="Q221" s="210">
        <v>0</v>
      </c>
      <c r="R221" s="210">
        <f>Q221*H221</f>
        <v>0</v>
      </c>
      <c r="S221" s="210">
        <v>0.00191</v>
      </c>
      <c r="T221" s="211">
        <f>S221*H221</f>
        <v>0.360417</v>
      </c>
      <c r="AR221" s="24" t="s">
        <v>379</v>
      </c>
      <c r="AT221" s="24" t="s">
        <v>136</v>
      </c>
      <c r="AU221" s="24" t="s">
        <v>82</v>
      </c>
      <c r="AY221" s="24" t="s">
        <v>133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24" t="s">
        <v>80</v>
      </c>
      <c r="BK221" s="212">
        <f>ROUND(I221*H221,2)</f>
        <v>0</v>
      </c>
      <c r="BL221" s="24" t="s">
        <v>379</v>
      </c>
      <c r="BM221" s="24" t="s">
        <v>972</v>
      </c>
    </row>
    <row r="222" spans="2:51" s="12" customFormat="1" ht="13.5">
      <c r="B222" s="229"/>
      <c r="D222" s="213" t="s">
        <v>163</v>
      </c>
      <c r="E222" s="230" t="s">
        <v>5</v>
      </c>
      <c r="F222" s="231" t="s">
        <v>224</v>
      </c>
      <c r="H222" s="230" t="s">
        <v>5</v>
      </c>
      <c r="I222" s="232"/>
      <c r="L222" s="229"/>
      <c r="M222" s="233"/>
      <c r="N222" s="234"/>
      <c r="O222" s="234"/>
      <c r="P222" s="234"/>
      <c r="Q222" s="234"/>
      <c r="R222" s="234"/>
      <c r="S222" s="234"/>
      <c r="T222" s="235"/>
      <c r="AT222" s="230" t="s">
        <v>163</v>
      </c>
      <c r="AU222" s="230" t="s">
        <v>82</v>
      </c>
      <c r="AV222" s="12" t="s">
        <v>80</v>
      </c>
      <c r="AW222" s="12" t="s">
        <v>35</v>
      </c>
      <c r="AX222" s="12" t="s">
        <v>72</v>
      </c>
      <c r="AY222" s="230" t="s">
        <v>133</v>
      </c>
    </row>
    <row r="223" spans="2:51" s="11" customFormat="1" ht="13.5">
      <c r="B223" s="217"/>
      <c r="D223" s="213" t="s">
        <v>163</v>
      </c>
      <c r="E223" s="218" t="s">
        <v>5</v>
      </c>
      <c r="F223" s="219" t="s">
        <v>971</v>
      </c>
      <c r="H223" s="220">
        <v>188.7</v>
      </c>
      <c r="I223" s="221"/>
      <c r="L223" s="217"/>
      <c r="M223" s="222"/>
      <c r="N223" s="223"/>
      <c r="O223" s="223"/>
      <c r="P223" s="223"/>
      <c r="Q223" s="223"/>
      <c r="R223" s="223"/>
      <c r="S223" s="223"/>
      <c r="T223" s="224"/>
      <c r="AT223" s="218" t="s">
        <v>163</v>
      </c>
      <c r="AU223" s="218" t="s">
        <v>82</v>
      </c>
      <c r="AV223" s="11" t="s">
        <v>82</v>
      </c>
      <c r="AW223" s="11" t="s">
        <v>35</v>
      </c>
      <c r="AX223" s="11" t="s">
        <v>72</v>
      </c>
      <c r="AY223" s="218" t="s">
        <v>133</v>
      </c>
    </row>
    <row r="224" spans="2:51" s="13" customFormat="1" ht="13.5">
      <c r="B224" s="236"/>
      <c r="D224" s="213" t="s">
        <v>163</v>
      </c>
      <c r="E224" s="237" t="s">
        <v>5</v>
      </c>
      <c r="F224" s="238" t="s">
        <v>226</v>
      </c>
      <c r="H224" s="239">
        <v>188.7</v>
      </c>
      <c r="I224" s="240"/>
      <c r="L224" s="236"/>
      <c r="M224" s="241"/>
      <c r="N224" s="242"/>
      <c r="O224" s="242"/>
      <c r="P224" s="242"/>
      <c r="Q224" s="242"/>
      <c r="R224" s="242"/>
      <c r="S224" s="242"/>
      <c r="T224" s="243"/>
      <c r="AT224" s="237" t="s">
        <v>163</v>
      </c>
      <c r="AU224" s="237" t="s">
        <v>82</v>
      </c>
      <c r="AV224" s="13" t="s">
        <v>140</v>
      </c>
      <c r="AW224" s="13" t="s">
        <v>35</v>
      </c>
      <c r="AX224" s="13" t="s">
        <v>80</v>
      </c>
      <c r="AY224" s="237" t="s">
        <v>133</v>
      </c>
    </row>
    <row r="225" spans="2:65" s="1" customFormat="1" ht="16.5" customHeight="1">
      <c r="B225" s="200"/>
      <c r="C225" s="201" t="s">
        <v>973</v>
      </c>
      <c r="D225" s="201" t="s">
        <v>136</v>
      </c>
      <c r="E225" s="202" t="s">
        <v>535</v>
      </c>
      <c r="F225" s="203" t="s">
        <v>536</v>
      </c>
      <c r="G225" s="204" t="s">
        <v>335</v>
      </c>
      <c r="H225" s="205">
        <v>1.085</v>
      </c>
      <c r="I225" s="206"/>
      <c r="J225" s="207">
        <f>ROUND(I225*H225,2)</f>
        <v>0</v>
      </c>
      <c r="K225" s="203" t="s">
        <v>239</v>
      </c>
      <c r="L225" s="46"/>
      <c r="M225" s="208" t="s">
        <v>5</v>
      </c>
      <c r="N225" s="209" t="s">
        <v>43</v>
      </c>
      <c r="O225" s="47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AR225" s="24" t="s">
        <v>379</v>
      </c>
      <c r="AT225" s="24" t="s">
        <v>136</v>
      </c>
      <c r="AU225" s="24" t="s">
        <v>82</v>
      </c>
      <c r="AY225" s="24" t="s">
        <v>133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24" t="s">
        <v>80</v>
      </c>
      <c r="BK225" s="212">
        <f>ROUND(I225*H225,2)</f>
        <v>0</v>
      </c>
      <c r="BL225" s="24" t="s">
        <v>379</v>
      </c>
      <c r="BM225" s="24" t="s">
        <v>974</v>
      </c>
    </row>
    <row r="226" spans="2:63" s="10" customFormat="1" ht="29.85" customHeight="1">
      <c r="B226" s="187"/>
      <c r="D226" s="188" t="s">
        <v>71</v>
      </c>
      <c r="E226" s="198" t="s">
        <v>538</v>
      </c>
      <c r="F226" s="198" t="s">
        <v>539</v>
      </c>
      <c r="I226" s="190"/>
      <c r="J226" s="199">
        <f>BK226</f>
        <v>0</v>
      </c>
      <c r="L226" s="187"/>
      <c r="M226" s="192"/>
      <c r="N226" s="193"/>
      <c r="O226" s="193"/>
      <c r="P226" s="194">
        <f>SUM(P227:P234)</f>
        <v>0</v>
      </c>
      <c r="Q226" s="193"/>
      <c r="R226" s="194">
        <f>SUM(R227:R234)</f>
        <v>0.0083595</v>
      </c>
      <c r="S226" s="193"/>
      <c r="T226" s="195">
        <f>SUM(T227:T234)</f>
        <v>0</v>
      </c>
      <c r="AR226" s="188" t="s">
        <v>82</v>
      </c>
      <c r="AT226" s="196" t="s">
        <v>71</v>
      </c>
      <c r="AU226" s="196" t="s">
        <v>80</v>
      </c>
      <c r="AY226" s="188" t="s">
        <v>133</v>
      </c>
      <c r="BK226" s="197">
        <f>SUM(BK227:BK234)</f>
        <v>0</v>
      </c>
    </row>
    <row r="227" spans="2:65" s="1" customFormat="1" ht="16.5" customHeight="1">
      <c r="B227" s="200"/>
      <c r="C227" s="201" t="s">
        <v>975</v>
      </c>
      <c r="D227" s="201" t="s">
        <v>136</v>
      </c>
      <c r="E227" s="202" t="s">
        <v>541</v>
      </c>
      <c r="F227" s="203" t="s">
        <v>542</v>
      </c>
      <c r="G227" s="204" t="s">
        <v>392</v>
      </c>
      <c r="H227" s="205">
        <v>3</v>
      </c>
      <c r="I227" s="206"/>
      <c r="J227" s="207">
        <f>ROUND(I227*H227,2)</f>
        <v>0</v>
      </c>
      <c r="K227" s="203" t="s">
        <v>5</v>
      </c>
      <c r="L227" s="46"/>
      <c r="M227" s="208" t="s">
        <v>5</v>
      </c>
      <c r="N227" s="209" t="s">
        <v>43</v>
      </c>
      <c r="O227" s="47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AR227" s="24" t="s">
        <v>379</v>
      </c>
      <c r="AT227" s="24" t="s">
        <v>136</v>
      </c>
      <c r="AU227" s="24" t="s">
        <v>82</v>
      </c>
      <c r="AY227" s="24" t="s">
        <v>133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24" t="s">
        <v>80</v>
      </c>
      <c r="BK227" s="212">
        <f>ROUND(I227*H227,2)</f>
        <v>0</v>
      </c>
      <c r="BL227" s="24" t="s">
        <v>379</v>
      </c>
      <c r="BM227" s="24" t="s">
        <v>976</v>
      </c>
    </row>
    <row r="228" spans="2:47" s="1" customFormat="1" ht="13.5">
      <c r="B228" s="46"/>
      <c r="D228" s="213" t="s">
        <v>155</v>
      </c>
      <c r="F228" s="214" t="s">
        <v>977</v>
      </c>
      <c r="I228" s="215"/>
      <c r="L228" s="46"/>
      <c r="M228" s="216"/>
      <c r="N228" s="47"/>
      <c r="O228" s="47"/>
      <c r="P228" s="47"/>
      <c r="Q228" s="47"/>
      <c r="R228" s="47"/>
      <c r="S228" s="47"/>
      <c r="T228" s="85"/>
      <c r="AT228" s="24" t="s">
        <v>155</v>
      </c>
      <c r="AU228" s="24" t="s">
        <v>82</v>
      </c>
    </row>
    <row r="229" spans="2:65" s="1" customFormat="1" ht="16.5" customHeight="1">
      <c r="B229" s="200"/>
      <c r="C229" s="201" t="s">
        <v>673</v>
      </c>
      <c r="D229" s="201" t="s">
        <v>136</v>
      </c>
      <c r="E229" s="202" t="s">
        <v>772</v>
      </c>
      <c r="F229" s="203" t="s">
        <v>559</v>
      </c>
      <c r="G229" s="204" t="s">
        <v>560</v>
      </c>
      <c r="H229" s="205">
        <v>167.19</v>
      </c>
      <c r="I229" s="206"/>
      <c r="J229" s="207">
        <f>ROUND(I229*H229,2)</f>
        <v>0</v>
      </c>
      <c r="K229" s="203" t="s">
        <v>5</v>
      </c>
      <c r="L229" s="46"/>
      <c r="M229" s="208" t="s">
        <v>5</v>
      </c>
      <c r="N229" s="209" t="s">
        <v>43</v>
      </c>
      <c r="O229" s="47"/>
      <c r="P229" s="210">
        <f>O229*H229</f>
        <v>0</v>
      </c>
      <c r="Q229" s="210">
        <v>5E-05</v>
      </c>
      <c r="R229" s="210">
        <f>Q229*H229</f>
        <v>0.0083595</v>
      </c>
      <c r="S229" s="210">
        <v>0</v>
      </c>
      <c r="T229" s="211">
        <f>S229*H229</f>
        <v>0</v>
      </c>
      <c r="AR229" s="24" t="s">
        <v>379</v>
      </c>
      <c r="AT229" s="24" t="s">
        <v>136</v>
      </c>
      <c r="AU229" s="24" t="s">
        <v>82</v>
      </c>
      <c r="AY229" s="24" t="s">
        <v>133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24" t="s">
        <v>80</v>
      </c>
      <c r="BK229" s="212">
        <f>ROUND(I229*H229,2)</f>
        <v>0</v>
      </c>
      <c r="BL229" s="24" t="s">
        <v>379</v>
      </c>
      <c r="BM229" s="24" t="s">
        <v>978</v>
      </c>
    </row>
    <row r="230" spans="2:47" s="1" customFormat="1" ht="13.5">
      <c r="B230" s="46"/>
      <c r="D230" s="213" t="s">
        <v>155</v>
      </c>
      <c r="F230" s="214" t="s">
        <v>979</v>
      </c>
      <c r="I230" s="215"/>
      <c r="L230" s="46"/>
      <c r="M230" s="216"/>
      <c r="N230" s="47"/>
      <c r="O230" s="47"/>
      <c r="P230" s="47"/>
      <c r="Q230" s="47"/>
      <c r="R230" s="47"/>
      <c r="S230" s="47"/>
      <c r="T230" s="85"/>
      <c r="AT230" s="24" t="s">
        <v>155</v>
      </c>
      <c r="AU230" s="24" t="s">
        <v>82</v>
      </c>
    </row>
    <row r="231" spans="2:51" s="12" customFormat="1" ht="13.5">
      <c r="B231" s="229"/>
      <c r="D231" s="213" t="s">
        <v>163</v>
      </c>
      <c r="E231" s="230" t="s">
        <v>5</v>
      </c>
      <c r="F231" s="231" t="s">
        <v>980</v>
      </c>
      <c r="H231" s="230" t="s">
        <v>5</v>
      </c>
      <c r="I231" s="232"/>
      <c r="L231" s="229"/>
      <c r="M231" s="233"/>
      <c r="N231" s="234"/>
      <c r="O231" s="234"/>
      <c r="P231" s="234"/>
      <c r="Q231" s="234"/>
      <c r="R231" s="234"/>
      <c r="S231" s="234"/>
      <c r="T231" s="235"/>
      <c r="AT231" s="230" t="s">
        <v>163</v>
      </c>
      <c r="AU231" s="230" t="s">
        <v>82</v>
      </c>
      <c r="AV231" s="12" t="s">
        <v>80</v>
      </c>
      <c r="AW231" s="12" t="s">
        <v>35</v>
      </c>
      <c r="AX231" s="12" t="s">
        <v>72</v>
      </c>
      <c r="AY231" s="230" t="s">
        <v>133</v>
      </c>
    </row>
    <row r="232" spans="2:51" s="11" customFormat="1" ht="13.5">
      <c r="B232" s="217"/>
      <c r="D232" s="213" t="s">
        <v>163</v>
      </c>
      <c r="E232" s="218" t="s">
        <v>5</v>
      </c>
      <c r="F232" s="219" t="s">
        <v>981</v>
      </c>
      <c r="H232" s="220">
        <v>167.19</v>
      </c>
      <c r="I232" s="221"/>
      <c r="L232" s="217"/>
      <c r="M232" s="222"/>
      <c r="N232" s="223"/>
      <c r="O232" s="223"/>
      <c r="P232" s="223"/>
      <c r="Q232" s="223"/>
      <c r="R232" s="223"/>
      <c r="S232" s="223"/>
      <c r="T232" s="224"/>
      <c r="AT232" s="218" t="s">
        <v>163</v>
      </c>
      <c r="AU232" s="218" t="s">
        <v>82</v>
      </c>
      <c r="AV232" s="11" t="s">
        <v>82</v>
      </c>
      <c r="AW232" s="11" t="s">
        <v>35</v>
      </c>
      <c r="AX232" s="11" t="s">
        <v>72</v>
      </c>
      <c r="AY232" s="218" t="s">
        <v>133</v>
      </c>
    </row>
    <row r="233" spans="2:51" s="13" customFormat="1" ht="13.5">
      <c r="B233" s="236"/>
      <c r="D233" s="213" t="s">
        <v>163</v>
      </c>
      <c r="E233" s="237" t="s">
        <v>5</v>
      </c>
      <c r="F233" s="238" t="s">
        <v>226</v>
      </c>
      <c r="H233" s="239">
        <v>167.19</v>
      </c>
      <c r="I233" s="240"/>
      <c r="L233" s="236"/>
      <c r="M233" s="241"/>
      <c r="N233" s="242"/>
      <c r="O233" s="242"/>
      <c r="P233" s="242"/>
      <c r="Q233" s="242"/>
      <c r="R233" s="242"/>
      <c r="S233" s="242"/>
      <c r="T233" s="243"/>
      <c r="AT233" s="237" t="s">
        <v>163</v>
      </c>
      <c r="AU233" s="237" t="s">
        <v>82</v>
      </c>
      <c r="AV233" s="13" t="s">
        <v>140</v>
      </c>
      <c r="AW233" s="13" t="s">
        <v>35</v>
      </c>
      <c r="AX233" s="13" t="s">
        <v>80</v>
      </c>
      <c r="AY233" s="237" t="s">
        <v>133</v>
      </c>
    </row>
    <row r="234" spans="2:65" s="1" customFormat="1" ht="16.5" customHeight="1">
      <c r="B234" s="200"/>
      <c r="C234" s="201" t="s">
        <v>982</v>
      </c>
      <c r="D234" s="201" t="s">
        <v>136</v>
      </c>
      <c r="E234" s="202" t="s">
        <v>568</v>
      </c>
      <c r="F234" s="203" t="s">
        <v>569</v>
      </c>
      <c r="G234" s="204" t="s">
        <v>335</v>
      </c>
      <c r="H234" s="205">
        <v>0.197</v>
      </c>
      <c r="I234" s="206"/>
      <c r="J234" s="207">
        <f>ROUND(I234*H234,2)</f>
        <v>0</v>
      </c>
      <c r="K234" s="203" t="s">
        <v>239</v>
      </c>
      <c r="L234" s="46"/>
      <c r="M234" s="208" t="s">
        <v>5</v>
      </c>
      <c r="N234" s="209" t="s">
        <v>43</v>
      </c>
      <c r="O234" s="47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24" t="s">
        <v>379</v>
      </c>
      <c r="AT234" s="24" t="s">
        <v>136</v>
      </c>
      <c r="AU234" s="24" t="s">
        <v>82</v>
      </c>
      <c r="AY234" s="24" t="s">
        <v>133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4" t="s">
        <v>80</v>
      </c>
      <c r="BK234" s="212">
        <f>ROUND(I234*H234,2)</f>
        <v>0</v>
      </c>
      <c r="BL234" s="24" t="s">
        <v>379</v>
      </c>
      <c r="BM234" s="24" t="s">
        <v>983</v>
      </c>
    </row>
    <row r="235" spans="2:63" s="10" customFormat="1" ht="37.4" customHeight="1">
      <c r="B235" s="187"/>
      <c r="D235" s="188" t="s">
        <v>71</v>
      </c>
      <c r="E235" s="189" t="s">
        <v>254</v>
      </c>
      <c r="F235" s="189" t="s">
        <v>780</v>
      </c>
      <c r="I235" s="190"/>
      <c r="J235" s="191">
        <f>BK235</f>
        <v>0</v>
      </c>
      <c r="L235" s="187"/>
      <c r="M235" s="192"/>
      <c r="N235" s="193"/>
      <c r="O235" s="193"/>
      <c r="P235" s="194">
        <f>P236</f>
        <v>0</v>
      </c>
      <c r="Q235" s="193"/>
      <c r="R235" s="194">
        <f>R236</f>
        <v>0.18886019999999998</v>
      </c>
      <c r="S235" s="193"/>
      <c r="T235" s="195">
        <f>T236</f>
        <v>0</v>
      </c>
      <c r="AR235" s="188" t="s">
        <v>145</v>
      </c>
      <c r="AT235" s="196" t="s">
        <v>71</v>
      </c>
      <c r="AU235" s="196" t="s">
        <v>72</v>
      </c>
      <c r="AY235" s="188" t="s">
        <v>133</v>
      </c>
      <c r="BK235" s="197">
        <f>BK236</f>
        <v>0</v>
      </c>
    </row>
    <row r="236" spans="2:63" s="10" customFormat="1" ht="19.9" customHeight="1">
      <c r="B236" s="187"/>
      <c r="D236" s="188" t="s">
        <v>71</v>
      </c>
      <c r="E236" s="198" t="s">
        <v>572</v>
      </c>
      <c r="F236" s="198" t="s">
        <v>573</v>
      </c>
      <c r="I236" s="190"/>
      <c r="J236" s="199">
        <f>BK236</f>
        <v>0</v>
      </c>
      <c r="L236" s="187"/>
      <c r="M236" s="192"/>
      <c r="N236" s="193"/>
      <c r="O236" s="193"/>
      <c r="P236" s="194">
        <f>SUM(P237:P241)</f>
        <v>0</v>
      </c>
      <c r="Q236" s="193"/>
      <c r="R236" s="194">
        <f>SUM(R237:R241)</f>
        <v>0.18886019999999998</v>
      </c>
      <c r="S236" s="193"/>
      <c r="T236" s="195">
        <f>SUM(T237:T241)</f>
        <v>0</v>
      </c>
      <c r="AR236" s="188" t="s">
        <v>145</v>
      </c>
      <c r="AT236" s="196" t="s">
        <v>71</v>
      </c>
      <c r="AU236" s="196" t="s">
        <v>80</v>
      </c>
      <c r="AY236" s="188" t="s">
        <v>133</v>
      </c>
      <c r="BK236" s="197">
        <f>SUM(BK237:BK241)</f>
        <v>0</v>
      </c>
    </row>
    <row r="237" spans="2:65" s="1" customFormat="1" ht="25.5" customHeight="1">
      <c r="B237" s="200"/>
      <c r="C237" s="201" t="s">
        <v>891</v>
      </c>
      <c r="D237" s="201" t="s">
        <v>136</v>
      </c>
      <c r="E237" s="202" t="s">
        <v>575</v>
      </c>
      <c r="F237" s="203" t="s">
        <v>576</v>
      </c>
      <c r="G237" s="204" t="s">
        <v>300</v>
      </c>
      <c r="H237" s="205">
        <v>356.34</v>
      </c>
      <c r="I237" s="206"/>
      <c r="J237" s="207">
        <f>ROUND(I237*H237,2)</f>
        <v>0</v>
      </c>
      <c r="K237" s="203" t="s">
        <v>5</v>
      </c>
      <c r="L237" s="46"/>
      <c r="M237" s="208" t="s">
        <v>5</v>
      </c>
      <c r="N237" s="209" t="s">
        <v>43</v>
      </c>
      <c r="O237" s="47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AR237" s="24" t="s">
        <v>383</v>
      </c>
      <c r="AT237" s="24" t="s">
        <v>136</v>
      </c>
      <c r="AU237" s="24" t="s">
        <v>82</v>
      </c>
      <c r="AY237" s="24" t="s">
        <v>133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24" t="s">
        <v>80</v>
      </c>
      <c r="BK237" s="212">
        <f>ROUND(I237*H237,2)</f>
        <v>0</v>
      </c>
      <c r="BL237" s="24" t="s">
        <v>383</v>
      </c>
      <c r="BM237" s="24" t="s">
        <v>984</v>
      </c>
    </row>
    <row r="238" spans="2:51" s="12" customFormat="1" ht="13.5">
      <c r="B238" s="229"/>
      <c r="D238" s="213" t="s">
        <v>163</v>
      </c>
      <c r="E238" s="230" t="s">
        <v>5</v>
      </c>
      <c r="F238" s="231" t="s">
        <v>962</v>
      </c>
      <c r="H238" s="230" t="s">
        <v>5</v>
      </c>
      <c r="I238" s="232"/>
      <c r="L238" s="229"/>
      <c r="M238" s="233"/>
      <c r="N238" s="234"/>
      <c r="O238" s="234"/>
      <c r="P238" s="234"/>
      <c r="Q238" s="234"/>
      <c r="R238" s="234"/>
      <c r="S238" s="234"/>
      <c r="T238" s="235"/>
      <c r="AT238" s="230" t="s">
        <v>163</v>
      </c>
      <c r="AU238" s="230" t="s">
        <v>82</v>
      </c>
      <c r="AV238" s="12" t="s">
        <v>80</v>
      </c>
      <c r="AW238" s="12" t="s">
        <v>35</v>
      </c>
      <c r="AX238" s="12" t="s">
        <v>72</v>
      </c>
      <c r="AY238" s="230" t="s">
        <v>133</v>
      </c>
    </row>
    <row r="239" spans="2:51" s="11" customFormat="1" ht="13.5">
      <c r="B239" s="217"/>
      <c r="D239" s="213" t="s">
        <v>163</v>
      </c>
      <c r="E239" s="218" t="s">
        <v>5</v>
      </c>
      <c r="F239" s="219" t="s">
        <v>963</v>
      </c>
      <c r="H239" s="220">
        <v>356.34</v>
      </c>
      <c r="I239" s="221"/>
      <c r="L239" s="217"/>
      <c r="M239" s="222"/>
      <c r="N239" s="223"/>
      <c r="O239" s="223"/>
      <c r="P239" s="223"/>
      <c r="Q239" s="223"/>
      <c r="R239" s="223"/>
      <c r="S239" s="223"/>
      <c r="T239" s="224"/>
      <c r="AT239" s="218" t="s">
        <v>163</v>
      </c>
      <c r="AU239" s="218" t="s">
        <v>82</v>
      </c>
      <c r="AV239" s="11" t="s">
        <v>82</v>
      </c>
      <c r="AW239" s="11" t="s">
        <v>35</v>
      </c>
      <c r="AX239" s="11" t="s">
        <v>72</v>
      </c>
      <c r="AY239" s="218" t="s">
        <v>133</v>
      </c>
    </row>
    <row r="240" spans="2:51" s="13" customFormat="1" ht="13.5">
      <c r="B240" s="236"/>
      <c r="D240" s="213" t="s">
        <v>163</v>
      </c>
      <c r="E240" s="237" t="s">
        <v>5</v>
      </c>
      <c r="F240" s="238" t="s">
        <v>226</v>
      </c>
      <c r="H240" s="239">
        <v>356.34</v>
      </c>
      <c r="I240" s="240"/>
      <c r="L240" s="236"/>
      <c r="M240" s="241"/>
      <c r="N240" s="242"/>
      <c r="O240" s="242"/>
      <c r="P240" s="242"/>
      <c r="Q240" s="242"/>
      <c r="R240" s="242"/>
      <c r="S240" s="242"/>
      <c r="T240" s="243"/>
      <c r="AT240" s="237" t="s">
        <v>163</v>
      </c>
      <c r="AU240" s="237" t="s">
        <v>82</v>
      </c>
      <c r="AV240" s="13" t="s">
        <v>140</v>
      </c>
      <c r="AW240" s="13" t="s">
        <v>35</v>
      </c>
      <c r="AX240" s="13" t="s">
        <v>80</v>
      </c>
      <c r="AY240" s="237" t="s">
        <v>133</v>
      </c>
    </row>
    <row r="241" spans="2:65" s="1" customFormat="1" ht="16.5" customHeight="1">
      <c r="B241" s="200"/>
      <c r="C241" s="244" t="s">
        <v>894</v>
      </c>
      <c r="D241" s="244" t="s">
        <v>254</v>
      </c>
      <c r="E241" s="245" t="s">
        <v>579</v>
      </c>
      <c r="F241" s="246" t="s">
        <v>580</v>
      </c>
      <c r="G241" s="247" t="s">
        <v>300</v>
      </c>
      <c r="H241" s="248">
        <v>356.34</v>
      </c>
      <c r="I241" s="249"/>
      <c r="J241" s="250">
        <f>ROUND(I241*H241,2)</f>
        <v>0</v>
      </c>
      <c r="K241" s="246" t="s">
        <v>5</v>
      </c>
      <c r="L241" s="251"/>
      <c r="M241" s="252" t="s">
        <v>5</v>
      </c>
      <c r="N241" s="257" t="s">
        <v>43</v>
      </c>
      <c r="O241" s="226"/>
      <c r="P241" s="227">
        <f>O241*H241</f>
        <v>0</v>
      </c>
      <c r="Q241" s="227">
        <v>0.00053</v>
      </c>
      <c r="R241" s="227">
        <f>Q241*H241</f>
        <v>0.18886019999999998</v>
      </c>
      <c r="S241" s="227">
        <v>0</v>
      </c>
      <c r="T241" s="228">
        <f>S241*H241</f>
        <v>0</v>
      </c>
      <c r="AR241" s="24" t="s">
        <v>581</v>
      </c>
      <c r="AT241" s="24" t="s">
        <v>254</v>
      </c>
      <c r="AU241" s="24" t="s">
        <v>82</v>
      </c>
      <c r="AY241" s="24" t="s">
        <v>133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24" t="s">
        <v>80</v>
      </c>
      <c r="BK241" s="212">
        <f>ROUND(I241*H241,2)</f>
        <v>0</v>
      </c>
      <c r="BL241" s="24" t="s">
        <v>383</v>
      </c>
      <c r="BM241" s="24" t="s">
        <v>985</v>
      </c>
    </row>
    <row r="242" spans="2:12" s="1" customFormat="1" ht="6.95" customHeight="1">
      <c r="B242" s="67"/>
      <c r="C242" s="68"/>
      <c r="D242" s="68"/>
      <c r="E242" s="68"/>
      <c r="F242" s="68"/>
      <c r="G242" s="68"/>
      <c r="H242" s="68"/>
      <c r="I242" s="152"/>
      <c r="J242" s="68"/>
      <c r="K242" s="68"/>
      <c r="L242" s="46"/>
    </row>
  </sheetData>
  <autoFilter ref="C90:K241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98</v>
      </c>
      <c r="G1" s="125" t="s">
        <v>99</v>
      </c>
      <c r="H1" s="125"/>
      <c r="I1" s="126"/>
      <c r="J1" s="125" t="s">
        <v>100</v>
      </c>
      <c r="K1" s="124" t="s">
        <v>101</v>
      </c>
      <c r="L1" s="125" t="s">
        <v>102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Revitalizace ZŠ Zárubova - oprava střešního pláště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986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6.9.2017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42.75" customHeight="1">
      <c r="B24" s="134"/>
      <c r="C24" s="135"/>
      <c r="D24" s="135"/>
      <c r="E24" s="44" t="s">
        <v>37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38</v>
      </c>
      <c r="E27" s="47"/>
      <c r="F27" s="47"/>
      <c r="G27" s="47"/>
      <c r="H27" s="47"/>
      <c r="I27" s="130"/>
      <c r="J27" s="141">
        <f>ROUND(J91,2)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2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3">
        <f>ROUND(SUM(BE91:BE236),2)</f>
        <v>0</v>
      </c>
      <c r="G30" s="47"/>
      <c r="H30" s="47"/>
      <c r="I30" s="144">
        <v>0.21</v>
      </c>
      <c r="J30" s="143">
        <f>ROUND(ROUND((SUM(BE91:BE236)),2)*I30,2)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3">
        <f>ROUND(SUM(BF91:BF236),2)</f>
        <v>0</v>
      </c>
      <c r="G31" s="47"/>
      <c r="H31" s="47"/>
      <c r="I31" s="144">
        <v>0.15</v>
      </c>
      <c r="J31" s="143">
        <f>ROUND(ROUND((SUM(BF91:BF236)),2)*I31,2)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3">
        <f>ROUND(SUM(BG91:BG236),2)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3">
        <f>ROUND(SUM(BH91:BH236),2)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3">
        <f>ROUND(SUM(BI91:BI236),2)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48</v>
      </c>
      <c r="E36" s="88"/>
      <c r="F36" s="88"/>
      <c r="G36" s="147" t="s">
        <v>49</v>
      </c>
      <c r="H36" s="148" t="s">
        <v>50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106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Revitalizace ZŠ Zárubova - oprava střešního pláště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 xml:space="preserve">05 -  Pavilon 5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Zárubova č.p.977,č.o.17,142 00 Praha 4 Kamýk</v>
      </c>
      <c r="G49" s="47"/>
      <c r="H49" s="47"/>
      <c r="I49" s="132" t="s">
        <v>25</v>
      </c>
      <c r="J49" s="133" t="str">
        <f>IF(J12="","",J12)</f>
        <v>6.9.2017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MČ Praha 12, Písková 830/25, Praha 4, 143 00 </v>
      </c>
      <c r="G51" s="47"/>
      <c r="H51" s="47"/>
      <c r="I51" s="132" t="s">
        <v>33</v>
      </c>
      <c r="J51" s="44" t="str">
        <f>E21</f>
        <v>Ing.arch. Jan Mudra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107</v>
      </c>
      <c r="D54" s="145"/>
      <c r="E54" s="145"/>
      <c r="F54" s="145"/>
      <c r="G54" s="145"/>
      <c r="H54" s="145"/>
      <c r="I54" s="157"/>
      <c r="J54" s="158" t="s">
        <v>108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109</v>
      </c>
      <c r="D56" s="47"/>
      <c r="E56" s="47"/>
      <c r="F56" s="47"/>
      <c r="G56" s="47"/>
      <c r="H56" s="47"/>
      <c r="I56" s="130"/>
      <c r="J56" s="141">
        <f>J91</f>
        <v>0</v>
      </c>
      <c r="K56" s="51"/>
      <c r="AU56" s="24" t="s">
        <v>110</v>
      </c>
    </row>
    <row r="57" spans="2:11" s="7" customFormat="1" ht="24.95" customHeight="1">
      <c r="B57" s="161"/>
      <c r="C57" s="162"/>
      <c r="D57" s="163" t="s">
        <v>584</v>
      </c>
      <c r="E57" s="164"/>
      <c r="F57" s="164"/>
      <c r="G57" s="164"/>
      <c r="H57" s="164"/>
      <c r="I57" s="165"/>
      <c r="J57" s="166">
        <f>J92</f>
        <v>0</v>
      </c>
      <c r="K57" s="167"/>
    </row>
    <row r="58" spans="2:11" s="8" customFormat="1" ht="19.9" customHeight="1">
      <c r="B58" s="168"/>
      <c r="C58" s="169"/>
      <c r="D58" s="170" t="s">
        <v>199</v>
      </c>
      <c r="E58" s="171"/>
      <c r="F58" s="171"/>
      <c r="G58" s="171"/>
      <c r="H58" s="171"/>
      <c r="I58" s="172"/>
      <c r="J58" s="173">
        <f>J93</f>
        <v>0</v>
      </c>
      <c r="K58" s="174"/>
    </row>
    <row r="59" spans="2:11" s="8" customFormat="1" ht="19.9" customHeight="1">
      <c r="B59" s="168"/>
      <c r="C59" s="169"/>
      <c r="D59" s="170" t="s">
        <v>200</v>
      </c>
      <c r="E59" s="171"/>
      <c r="F59" s="171"/>
      <c r="G59" s="171"/>
      <c r="H59" s="171"/>
      <c r="I59" s="172"/>
      <c r="J59" s="173">
        <f>J97</f>
        <v>0</v>
      </c>
      <c r="K59" s="174"/>
    </row>
    <row r="60" spans="2:11" s="8" customFormat="1" ht="19.9" customHeight="1">
      <c r="B60" s="168"/>
      <c r="C60" s="169"/>
      <c r="D60" s="170" t="s">
        <v>202</v>
      </c>
      <c r="E60" s="171"/>
      <c r="F60" s="171"/>
      <c r="G60" s="171"/>
      <c r="H60" s="171"/>
      <c r="I60" s="172"/>
      <c r="J60" s="173">
        <f>J133</f>
        <v>0</v>
      </c>
      <c r="K60" s="174"/>
    </row>
    <row r="61" spans="2:11" s="8" customFormat="1" ht="19.9" customHeight="1">
      <c r="B61" s="168"/>
      <c r="C61" s="169"/>
      <c r="D61" s="170" t="s">
        <v>203</v>
      </c>
      <c r="E61" s="171"/>
      <c r="F61" s="171"/>
      <c r="G61" s="171"/>
      <c r="H61" s="171"/>
      <c r="I61" s="172"/>
      <c r="J61" s="173">
        <f>J151</f>
        <v>0</v>
      </c>
      <c r="K61" s="174"/>
    </row>
    <row r="62" spans="2:11" s="7" customFormat="1" ht="24.95" customHeight="1">
      <c r="B62" s="161"/>
      <c r="C62" s="162"/>
      <c r="D62" s="163" t="s">
        <v>987</v>
      </c>
      <c r="E62" s="164"/>
      <c r="F62" s="164"/>
      <c r="G62" s="164"/>
      <c r="H62" s="164"/>
      <c r="I62" s="165"/>
      <c r="J62" s="166">
        <f>J153</f>
        <v>0</v>
      </c>
      <c r="K62" s="167"/>
    </row>
    <row r="63" spans="2:11" s="7" customFormat="1" ht="24.95" customHeight="1">
      <c r="B63" s="161"/>
      <c r="C63" s="162"/>
      <c r="D63" s="163" t="s">
        <v>585</v>
      </c>
      <c r="E63" s="164"/>
      <c r="F63" s="164"/>
      <c r="G63" s="164"/>
      <c r="H63" s="164"/>
      <c r="I63" s="165"/>
      <c r="J63" s="166">
        <f>J160</f>
        <v>0</v>
      </c>
      <c r="K63" s="167"/>
    </row>
    <row r="64" spans="2:11" s="8" customFormat="1" ht="19.9" customHeight="1">
      <c r="B64" s="168"/>
      <c r="C64" s="169"/>
      <c r="D64" s="170" t="s">
        <v>207</v>
      </c>
      <c r="E64" s="171"/>
      <c r="F64" s="171"/>
      <c r="G64" s="171"/>
      <c r="H64" s="171"/>
      <c r="I64" s="172"/>
      <c r="J64" s="173">
        <f>J161</f>
        <v>0</v>
      </c>
      <c r="K64" s="174"/>
    </row>
    <row r="65" spans="2:11" s="8" customFormat="1" ht="19.9" customHeight="1">
      <c r="B65" s="168"/>
      <c r="C65" s="169"/>
      <c r="D65" s="170" t="s">
        <v>208</v>
      </c>
      <c r="E65" s="171"/>
      <c r="F65" s="171"/>
      <c r="G65" s="171"/>
      <c r="H65" s="171"/>
      <c r="I65" s="172"/>
      <c r="J65" s="173">
        <f>J184</f>
        <v>0</v>
      </c>
      <c r="K65" s="174"/>
    </row>
    <row r="66" spans="2:11" s="8" customFormat="1" ht="19.9" customHeight="1">
      <c r="B66" s="168"/>
      <c r="C66" s="169"/>
      <c r="D66" s="170" t="s">
        <v>209</v>
      </c>
      <c r="E66" s="171"/>
      <c r="F66" s="171"/>
      <c r="G66" s="171"/>
      <c r="H66" s="171"/>
      <c r="I66" s="172"/>
      <c r="J66" s="173">
        <f>J204</f>
        <v>0</v>
      </c>
      <c r="K66" s="174"/>
    </row>
    <row r="67" spans="2:11" s="8" customFormat="1" ht="19.9" customHeight="1">
      <c r="B67" s="168"/>
      <c r="C67" s="169"/>
      <c r="D67" s="170" t="s">
        <v>210</v>
      </c>
      <c r="E67" s="171"/>
      <c r="F67" s="171"/>
      <c r="G67" s="171"/>
      <c r="H67" s="171"/>
      <c r="I67" s="172"/>
      <c r="J67" s="173">
        <f>J208</f>
        <v>0</v>
      </c>
      <c r="K67" s="174"/>
    </row>
    <row r="68" spans="2:11" s="8" customFormat="1" ht="19.9" customHeight="1">
      <c r="B68" s="168"/>
      <c r="C68" s="169"/>
      <c r="D68" s="170" t="s">
        <v>205</v>
      </c>
      <c r="E68" s="171"/>
      <c r="F68" s="171"/>
      <c r="G68" s="171"/>
      <c r="H68" s="171"/>
      <c r="I68" s="172"/>
      <c r="J68" s="173">
        <f>J214</f>
        <v>0</v>
      </c>
      <c r="K68" s="174"/>
    </row>
    <row r="69" spans="2:11" s="8" customFormat="1" ht="19.9" customHeight="1">
      <c r="B69" s="168"/>
      <c r="C69" s="169"/>
      <c r="D69" s="170" t="s">
        <v>211</v>
      </c>
      <c r="E69" s="171"/>
      <c r="F69" s="171"/>
      <c r="G69" s="171"/>
      <c r="H69" s="171"/>
      <c r="I69" s="172"/>
      <c r="J69" s="173">
        <f>J220</f>
        <v>0</v>
      </c>
      <c r="K69" s="174"/>
    </row>
    <row r="70" spans="2:11" s="7" customFormat="1" ht="24.95" customHeight="1">
      <c r="B70" s="161"/>
      <c r="C70" s="162"/>
      <c r="D70" s="163" t="s">
        <v>586</v>
      </c>
      <c r="E70" s="164"/>
      <c r="F70" s="164"/>
      <c r="G70" s="164"/>
      <c r="H70" s="164"/>
      <c r="I70" s="165"/>
      <c r="J70" s="166">
        <f>J230</f>
        <v>0</v>
      </c>
      <c r="K70" s="167"/>
    </row>
    <row r="71" spans="2:11" s="8" customFormat="1" ht="19.9" customHeight="1">
      <c r="B71" s="168"/>
      <c r="C71" s="169"/>
      <c r="D71" s="170" t="s">
        <v>214</v>
      </c>
      <c r="E71" s="171"/>
      <c r="F71" s="171"/>
      <c r="G71" s="171"/>
      <c r="H71" s="171"/>
      <c r="I71" s="172"/>
      <c r="J71" s="173">
        <f>J231</f>
        <v>0</v>
      </c>
      <c r="K71" s="174"/>
    </row>
    <row r="72" spans="2:11" s="1" customFormat="1" ht="21.8" customHeight="1">
      <c r="B72" s="46"/>
      <c r="C72" s="47"/>
      <c r="D72" s="47"/>
      <c r="E72" s="47"/>
      <c r="F72" s="47"/>
      <c r="G72" s="47"/>
      <c r="H72" s="47"/>
      <c r="I72" s="130"/>
      <c r="J72" s="47"/>
      <c r="K72" s="51"/>
    </row>
    <row r="73" spans="2:11" s="1" customFormat="1" ht="6.95" customHeight="1">
      <c r="B73" s="67"/>
      <c r="C73" s="68"/>
      <c r="D73" s="68"/>
      <c r="E73" s="68"/>
      <c r="F73" s="68"/>
      <c r="G73" s="68"/>
      <c r="H73" s="68"/>
      <c r="I73" s="152"/>
      <c r="J73" s="68"/>
      <c r="K73" s="69"/>
    </row>
    <row r="77" spans="2:12" s="1" customFormat="1" ht="6.95" customHeight="1">
      <c r="B77" s="70"/>
      <c r="C77" s="71"/>
      <c r="D77" s="71"/>
      <c r="E77" s="71"/>
      <c r="F77" s="71"/>
      <c r="G77" s="71"/>
      <c r="H77" s="71"/>
      <c r="I77" s="153"/>
      <c r="J77" s="71"/>
      <c r="K77" s="71"/>
      <c r="L77" s="46"/>
    </row>
    <row r="78" spans="2:12" s="1" customFormat="1" ht="36.95" customHeight="1">
      <c r="B78" s="46"/>
      <c r="C78" s="72" t="s">
        <v>117</v>
      </c>
      <c r="L78" s="46"/>
    </row>
    <row r="79" spans="2:12" s="1" customFormat="1" ht="6.95" customHeight="1">
      <c r="B79" s="46"/>
      <c r="L79" s="46"/>
    </row>
    <row r="80" spans="2:12" s="1" customFormat="1" ht="14.4" customHeight="1">
      <c r="B80" s="46"/>
      <c r="C80" s="74" t="s">
        <v>19</v>
      </c>
      <c r="L80" s="46"/>
    </row>
    <row r="81" spans="2:12" s="1" customFormat="1" ht="16.5" customHeight="1">
      <c r="B81" s="46"/>
      <c r="E81" s="175" t="str">
        <f>E7</f>
        <v>Revitalizace ZŠ Zárubova - oprava střešního pláště</v>
      </c>
      <c r="F81" s="74"/>
      <c r="G81" s="74"/>
      <c r="H81" s="74"/>
      <c r="L81" s="46"/>
    </row>
    <row r="82" spans="2:12" s="1" customFormat="1" ht="14.4" customHeight="1">
      <c r="B82" s="46"/>
      <c r="C82" s="74" t="s">
        <v>104</v>
      </c>
      <c r="L82" s="46"/>
    </row>
    <row r="83" spans="2:12" s="1" customFormat="1" ht="17.25" customHeight="1">
      <c r="B83" s="46"/>
      <c r="E83" s="77" t="str">
        <f>E9</f>
        <v xml:space="preserve">05 -  Pavilon 5</v>
      </c>
      <c r="F83" s="1"/>
      <c r="G83" s="1"/>
      <c r="H83" s="1"/>
      <c r="L83" s="46"/>
    </row>
    <row r="84" spans="2:12" s="1" customFormat="1" ht="6.95" customHeight="1">
      <c r="B84" s="46"/>
      <c r="L84" s="46"/>
    </row>
    <row r="85" spans="2:12" s="1" customFormat="1" ht="18" customHeight="1">
      <c r="B85" s="46"/>
      <c r="C85" s="74" t="s">
        <v>23</v>
      </c>
      <c r="F85" s="176" t="str">
        <f>F12</f>
        <v xml:space="preserve"> Zárubova č.p.977,č.o.17,142 00 Praha 4 Kamýk</v>
      </c>
      <c r="I85" s="177" t="s">
        <v>25</v>
      </c>
      <c r="J85" s="79" t="str">
        <f>IF(J12="","",J12)</f>
        <v>6.9.2017</v>
      </c>
      <c r="L85" s="46"/>
    </row>
    <row r="86" spans="2:12" s="1" customFormat="1" ht="6.95" customHeight="1">
      <c r="B86" s="46"/>
      <c r="L86" s="46"/>
    </row>
    <row r="87" spans="2:12" s="1" customFormat="1" ht="13.5">
      <c r="B87" s="46"/>
      <c r="C87" s="74" t="s">
        <v>27</v>
      </c>
      <c r="F87" s="176" t="str">
        <f>E15</f>
        <v xml:space="preserve">MČ Praha 12, Písková 830/25, Praha 4, 143 00 </v>
      </c>
      <c r="I87" s="177" t="s">
        <v>33</v>
      </c>
      <c r="J87" s="176" t="str">
        <f>E21</f>
        <v>Ing.arch. Jan Mudra</v>
      </c>
      <c r="L87" s="46"/>
    </row>
    <row r="88" spans="2:12" s="1" customFormat="1" ht="14.4" customHeight="1">
      <c r="B88" s="46"/>
      <c r="C88" s="74" t="s">
        <v>31</v>
      </c>
      <c r="F88" s="176" t="str">
        <f>IF(E18="","",E18)</f>
        <v/>
      </c>
      <c r="L88" s="46"/>
    </row>
    <row r="89" spans="2:12" s="1" customFormat="1" ht="10.3" customHeight="1">
      <c r="B89" s="46"/>
      <c r="L89" s="46"/>
    </row>
    <row r="90" spans="2:20" s="9" customFormat="1" ht="29.25" customHeight="1">
      <c r="B90" s="178"/>
      <c r="C90" s="179" t="s">
        <v>118</v>
      </c>
      <c r="D90" s="180" t="s">
        <v>57</v>
      </c>
      <c r="E90" s="180" t="s">
        <v>53</v>
      </c>
      <c r="F90" s="180" t="s">
        <v>119</v>
      </c>
      <c r="G90" s="180" t="s">
        <v>120</v>
      </c>
      <c r="H90" s="180" t="s">
        <v>121</v>
      </c>
      <c r="I90" s="181" t="s">
        <v>122</v>
      </c>
      <c r="J90" s="180" t="s">
        <v>108</v>
      </c>
      <c r="K90" s="182" t="s">
        <v>123</v>
      </c>
      <c r="L90" s="178"/>
      <c r="M90" s="92" t="s">
        <v>124</v>
      </c>
      <c r="N90" s="93" t="s">
        <v>42</v>
      </c>
      <c r="O90" s="93" t="s">
        <v>125</v>
      </c>
      <c r="P90" s="93" t="s">
        <v>126</v>
      </c>
      <c r="Q90" s="93" t="s">
        <v>127</v>
      </c>
      <c r="R90" s="93" t="s">
        <v>128</v>
      </c>
      <c r="S90" s="93" t="s">
        <v>129</v>
      </c>
      <c r="T90" s="94" t="s">
        <v>130</v>
      </c>
    </row>
    <row r="91" spans="2:63" s="1" customFormat="1" ht="29.25" customHeight="1">
      <c r="B91" s="46"/>
      <c r="C91" s="96" t="s">
        <v>109</v>
      </c>
      <c r="J91" s="183">
        <f>BK91</f>
        <v>0</v>
      </c>
      <c r="L91" s="46"/>
      <c r="M91" s="95"/>
      <c r="N91" s="82"/>
      <c r="O91" s="82"/>
      <c r="P91" s="184">
        <f>P92+P153+P160+P230</f>
        <v>0</v>
      </c>
      <c r="Q91" s="82"/>
      <c r="R91" s="184">
        <f>R92+R153+R160+R230</f>
        <v>18.54302012</v>
      </c>
      <c r="S91" s="82"/>
      <c r="T91" s="185">
        <f>T92+T153+T160+T230</f>
        <v>158.39009589999998</v>
      </c>
      <c r="AT91" s="24" t="s">
        <v>71</v>
      </c>
      <c r="AU91" s="24" t="s">
        <v>110</v>
      </c>
      <c r="BK91" s="186">
        <f>BK92+BK153+BK160+BK230</f>
        <v>0</v>
      </c>
    </row>
    <row r="92" spans="2:63" s="10" customFormat="1" ht="37.4" customHeight="1">
      <c r="B92" s="187"/>
      <c r="D92" s="188" t="s">
        <v>71</v>
      </c>
      <c r="E92" s="189" t="s">
        <v>215</v>
      </c>
      <c r="F92" s="189" t="s">
        <v>587</v>
      </c>
      <c r="I92" s="190"/>
      <c r="J92" s="191">
        <f>BK92</f>
        <v>0</v>
      </c>
      <c r="L92" s="187"/>
      <c r="M92" s="192"/>
      <c r="N92" s="193"/>
      <c r="O92" s="193"/>
      <c r="P92" s="194">
        <f>P93+P97+P133+P151</f>
        <v>0</v>
      </c>
      <c r="Q92" s="193"/>
      <c r="R92" s="194">
        <f>R93+R97+R133+R151</f>
        <v>11.93436976</v>
      </c>
      <c r="S92" s="193"/>
      <c r="T92" s="195">
        <f>T93+T97+T133+T151</f>
        <v>0</v>
      </c>
      <c r="AR92" s="188" t="s">
        <v>80</v>
      </c>
      <c r="AT92" s="196" t="s">
        <v>71</v>
      </c>
      <c r="AU92" s="196" t="s">
        <v>72</v>
      </c>
      <c r="AY92" s="188" t="s">
        <v>133</v>
      </c>
      <c r="BK92" s="197">
        <f>BK93+BK97+BK133+BK151</f>
        <v>0</v>
      </c>
    </row>
    <row r="93" spans="2:63" s="10" customFormat="1" ht="19.9" customHeight="1">
      <c r="B93" s="187"/>
      <c r="D93" s="188" t="s">
        <v>71</v>
      </c>
      <c r="E93" s="198" t="s">
        <v>145</v>
      </c>
      <c r="F93" s="198" t="s">
        <v>217</v>
      </c>
      <c r="I93" s="190"/>
      <c r="J93" s="199">
        <f>BK93</f>
        <v>0</v>
      </c>
      <c r="L93" s="187"/>
      <c r="M93" s="192"/>
      <c r="N93" s="193"/>
      <c r="O93" s="193"/>
      <c r="P93" s="194">
        <f>SUM(P94:P96)</f>
        <v>0</v>
      </c>
      <c r="Q93" s="193"/>
      <c r="R93" s="194">
        <f>SUM(R94:R96)</f>
        <v>9.07310532</v>
      </c>
      <c r="S93" s="193"/>
      <c r="T93" s="195">
        <f>SUM(T94:T96)</f>
        <v>0</v>
      </c>
      <c r="AR93" s="188" t="s">
        <v>80</v>
      </c>
      <c r="AT93" s="196" t="s">
        <v>71</v>
      </c>
      <c r="AU93" s="196" t="s">
        <v>80</v>
      </c>
      <c r="AY93" s="188" t="s">
        <v>133</v>
      </c>
      <c r="BK93" s="197">
        <f>SUM(BK94:BK96)</f>
        <v>0</v>
      </c>
    </row>
    <row r="94" spans="2:65" s="1" customFormat="1" ht="25.5" customHeight="1">
      <c r="B94" s="200"/>
      <c r="C94" s="201" t="s">
        <v>862</v>
      </c>
      <c r="D94" s="201" t="s">
        <v>136</v>
      </c>
      <c r="E94" s="202" t="s">
        <v>219</v>
      </c>
      <c r="F94" s="203" t="s">
        <v>220</v>
      </c>
      <c r="G94" s="204" t="s">
        <v>221</v>
      </c>
      <c r="H94" s="205">
        <v>12.949</v>
      </c>
      <c r="I94" s="206"/>
      <c r="J94" s="207">
        <f>ROUND(I94*H94,2)</f>
        <v>0</v>
      </c>
      <c r="K94" s="203" t="s">
        <v>222</v>
      </c>
      <c r="L94" s="46"/>
      <c r="M94" s="208" t="s">
        <v>5</v>
      </c>
      <c r="N94" s="209" t="s">
        <v>43</v>
      </c>
      <c r="O94" s="47"/>
      <c r="P94" s="210">
        <f>O94*H94</f>
        <v>0</v>
      </c>
      <c r="Q94" s="210">
        <v>0.70068</v>
      </c>
      <c r="R94" s="210">
        <f>Q94*H94</f>
        <v>9.07310532</v>
      </c>
      <c r="S94" s="210">
        <v>0</v>
      </c>
      <c r="T94" s="211">
        <f>S94*H94</f>
        <v>0</v>
      </c>
      <c r="AR94" s="24" t="s">
        <v>140</v>
      </c>
      <c r="AT94" s="24" t="s">
        <v>136</v>
      </c>
      <c r="AU94" s="24" t="s">
        <v>82</v>
      </c>
      <c r="AY94" s="24" t="s">
        <v>133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80</v>
      </c>
      <c r="BK94" s="212">
        <f>ROUND(I94*H94,2)</f>
        <v>0</v>
      </c>
      <c r="BL94" s="24" t="s">
        <v>140</v>
      </c>
      <c r="BM94" s="24" t="s">
        <v>988</v>
      </c>
    </row>
    <row r="95" spans="2:51" s="11" customFormat="1" ht="13.5">
      <c r="B95" s="217"/>
      <c r="D95" s="213" t="s">
        <v>163</v>
      </c>
      <c r="E95" s="218" t="s">
        <v>5</v>
      </c>
      <c r="F95" s="219" t="s">
        <v>989</v>
      </c>
      <c r="H95" s="220">
        <v>12.949</v>
      </c>
      <c r="I95" s="221"/>
      <c r="L95" s="217"/>
      <c r="M95" s="222"/>
      <c r="N95" s="223"/>
      <c r="O95" s="223"/>
      <c r="P95" s="223"/>
      <c r="Q95" s="223"/>
      <c r="R95" s="223"/>
      <c r="S95" s="223"/>
      <c r="T95" s="224"/>
      <c r="AT95" s="218" t="s">
        <v>163</v>
      </c>
      <c r="AU95" s="218" t="s">
        <v>82</v>
      </c>
      <c r="AV95" s="11" t="s">
        <v>82</v>
      </c>
      <c r="AW95" s="11" t="s">
        <v>35</v>
      </c>
      <c r="AX95" s="11" t="s">
        <v>72</v>
      </c>
      <c r="AY95" s="218" t="s">
        <v>133</v>
      </c>
    </row>
    <row r="96" spans="2:51" s="13" customFormat="1" ht="13.5">
      <c r="B96" s="236"/>
      <c r="D96" s="213" t="s">
        <v>163</v>
      </c>
      <c r="E96" s="237" t="s">
        <v>5</v>
      </c>
      <c r="F96" s="238" t="s">
        <v>226</v>
      </c>
      <c r="H96" s="239">
        <v>12.949</v>
      </c>
      <c r="I96" s="240"/>
      <c r="L96" s="236"/>
      <c r="M96" s="241"/>
      <c r="N96" s="242"/>
      <c r="O96" s="242"/>
      <c r="P96" s="242"/>
      <c r="Q96" s="242"/>
      <c r="R96" s="242"/>
      <c r="S96" s="242"/>
      <c r="T96" s="243"/>
      <c r="AT96" s="237" t="s">
        <v>163</v>
      </c>
      <c r="AU96" s="237" t="s">
        <v>82</v>
      </c>
      <c r="AV96" s="13" t="s">
        <v>140</v>
      </c>
      <c r="AW96" s="13" t="s">
        <v>35</v>
      </c>
      <c r="AX96" s="13" t="s">
        <v>80</v>
      </c>
      <c r="AY96" s="237" t="s">
        <v>133</v>
      </c>
    </row>
    <row r="97" spans="2:63" s="10" customFormat="1" ht="29.85" customHeight="1">
      <c r="B97" s="187"/>
      <c r="D97" s="188" t="s">
        <v>71</v>
      </c>
      <c r="E97" s="198" t="s">
        <v>171</v>
      </c>
      <c r="F97" s="198" t="s">
        <v>235</v>
      </c>
      <c r="I97" s="190"/>
      <c r="J97" s="199">
        <f>BK97</f>
        <v>0</v>
      </c>
      <c r="L97" s="187"/>
      <c r="M97" s="192"/>
      <c r="N97" s="193"/>
      <c r="O97" s="193"/>
      <c r="P97" s="194">
        <f>SUM(P98:P132)</f>
        <v>0</v>
      </c>
      <c r="Q97" s="193"/>
      <c r="R97" s="194">
        <f>SUM(R98:R132)</f>
        <v>2.86126444</v>
      </c>
      <c r="S97" s="193"/>
      <c r="T97" s="195">
        <f>SUM(T98:T132)</f>
        <v>0</v>
      </c>
      <c r="AR97" s="188" t="s">
        <v>80</v>
      </c>
      <c r="AT97" s="196" t="s">
        <v>71</v>
      </c>
      <c r="AU97" s="196" t="s">
        <v>80</v>
      </c>
      <c r="AY97" s="188" t="s">
        <v>133</v>
      </c>
      <c r="BK97" s="197">
        <f>SUM(BK98:BK132)</f>
        <v>0</v>
      </c>
    </row>
    <row r="98" spans="2:65" s="1" customFormat="1" ht="25.5" customHeight="1">
      <c r="B98" s="200"/>
      <c r="C98" s="201" t="s">
        <v>436</v>
      </c>
      <c r="D98" s="201" t="s">
        <v>136</v>
      </c>
      <c r="E98" s="202" t="s">
        <v>249</v>
      </c>
      <c r="F98" s="203" t="s">
        <v>250</v>
      </c>
      <c r="G98" s="204" t="s">
        <v>229</v>
      </c>
      <c r="H98" s="205">
        <v>117.798</v>
      </c>
      <c r="I98" s="206"/>
      <c r="J98" s="207">
        <f>ROUND(I98*H98,2)</f>
        <v>0</v>
      </c>
      <c r="K98" s="203" t="s">
        <v>5</v>
      </c>
      <c r="L98" s="46"/>
      <c r="M98" s="208" t="s">
        <v>5</v>
      </c>
      <c r="N98" s="209" t="s">
        <v>43</v>
      </c>
      <c r="O98" s="47"/>
      <c r="P98" s="210">
        <f>O98*H98</f>
        <v>0</v>
      </c>
      <c r="Q98" s="210">
        <v>0.00828</v>
      </c>
      <c r="R98" s="210">
        <f>Q98*H98</f>
        <v>0.9753674399999999</v>
      </c>
      <c r="S98" s="210">
        <v>0</v>
      </c>
      <c r="T98" s="211">
        <f>S98*H98</f>
        <v>0</v>
      </c>
      <c r="AR98" s="24" t="s">
        <v>140</v>
      </c>
      <c r="AT98" s="24" t="s">
        <v>136</v>
      </c>
      <c r="AU98" s="24" t="s">
        <v>82</v>
      </c>
      <c r="AY98" s="24" t="s">
        <v>133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80</v>
      </c>
      <c r="BK98" s="212">
        <f>ROUND(I98*H98,2)</f>
        <v>0</v>
      </c>
      <c r="BL98" s="24" t="s">
        <v>140</v>
      </c>
      <c r="BM98" s="24" t="s">
        <v>990</v>
      </c>
    </row>
    <row r="99" spans="2:51" s="12" customFormat="1" ht="13.5">
      <c r="B99" s="229"/>
      <c r="D99" s="213" t="s">
        <v>163</v>
      </c>
      <c r="E99" s="230" t="s">
        <v>5</v>
      </c>
      <c r="F99" s="231" t="s">
        <v>901</v>
      </c>
      <c r="H99" s="230" t="s">
        <v>5</v>
      </c>
      <c r="I99" s="232"/>
      <c r="L99" s="229"/>
      <c r="M99" s="233"/>
      <c r="N99" s="234"/>
      <c r="O99" s="234"/>
      <c r="P99" s="234"/>
      <c r="Q99" s="234"/>
      <c r="R99" s="234"/>
      <c r="S99" s="234"/>
      <c r="T99" s="235"/>
      <c r="AT99" s="230" t="s">
        <v>163</v>
      </c>
      <c r="AU99" s="230" t="s">
        <v>82</v>
      </c>
      <c r="AV99" s="12" t="s">
        <v>80</v>
      </c>
      <c r="AW99" s="12" t="s">
        <v>35</v>
      </c>
      <c r="AX99" s="12" t="s">
        <v>72</v>
      </c>
      <c r="AY99" s="230" t="s">
        <v>133</v>
      </c>
    </row>
    <row r="100" spans="2:51" s="11" customFormat="1" ht="13.5">
      <c r="B100" s="217"/>
      <c r="D100" s="213" t="s">
        <v>163</v>
      </c>
      <c r="E100" s="218" t="s">
        <v>5</v>
      </c>
      <c r="F100" s="219" t="s">
        <v>991</v>
      </c>
      <c r="H100" s="220">
        <v>117.798</v>
      </c>
      <c r="I100" s="221"/>
      <c r="L100" s="217"/>
      <c r="M100" s="222"/>
      <c r="N100" s="223"/>
      <c r="O100" s="223"/>
      <c r="P100" s="223"/>
      <c r="Q100" s="223"/>
      <c r="R100" s="223"/>
      <c r="S100" s="223"/>
      <c r="T100" s="224"/>
      <c r="AT100" s="218" t="s">
        <v>163</v>
      </c>
      <c r="AU100" s="218" t="s">
        <v>82</v>
      </c>
      <c r="AV100" s="11" t="s">
        <v>82</v>
      </c>
      <c r="AW100" s="11" t="s">
        <v>35</v>
      </c>
      <c r="AX100" s="11" t="s">
        <v>72</v>
      </c>
      <c r="AY100" s="218" t="s">
        <v>133</v>
      </c>
    </row>
    <row r="101" spans="2:51" s="13" customFormat="1" ht="13.5">
      <c r="B101" s="236"/>
      <c r="D101" s="213" t="s">
        <v>163</v>
      </c>
      <c r="E101" s="237" t="s">
        <v>5</v>
      </c>
      <c r="F101" s="238" t="s">
        <v>226</v>
      </c>
      <c r="H101" s="239">
        <v>117.798</v>
      </c>
      <c r="I101" s="240"/>
      <c r="L101" s="236"/>
      <c r="M101" s="241"/>
      <c r="N101" s="242"/>
      <c r="O101" s="242"/>
      <c r="P101" s="242"/>
      <c r="Q101" s="242"/>
      <c r="R101" s="242"/>
      <c r="S101" s="242"/>
      <c r="T101" s="243"/>
      <c r="AT101" s="237" t="s">
        <v>163</v>
      </c>
      <c r="AU101" s="237" t="s">
        <v>82</v>
      </c>
      <c r="AV101" s="13" t="s">
        <v>140</v>
      </c>
      <c r="AW101" s="13" t="s">
        <v>35</v>
      </c>
      <c r="AX101" s="13" t="s">
        <v>80</v>
      </c>
      <c r="AY101" s="237" t="s">
        <v>133</v>
      </c>
    </row>
    <row r="102" spans="2:65" s="1" customFormat="1" ht="16.5" customHeight="1">
      <c r="B102" s="200"/>
      <c r="C102" s="244" t="s">
        <v>440</v>
      </c>
      <c r="D102" s="244" t="s">
        <v>254</v>
      </c>
      <c r="E102" s="245" t="s">
        <v>255</v>
      </c>
      <c r="F102" s="246" t="s">
        <v>256</v>
      </c>
      <c r="G102" s="247" t="s">
        <v>229</v>
      </c>
      <c r="H102" s="248">
        <v>120.154</v>
      </c>
      <c r="I102" s="249"/>
      <c r="J102" s="250">
        <f>ROUND(I102*H102,2)</f>
        <v>0</v>
      </c>
      <c r="K102" s="246" t="s">
        <v>5</v>
      </c>
      <c r="L102" s="251"/>
      <c r="M102" s="252" t="s">
        <v>5</v>
      </c>
      <c r="N102" s="253" t="s">
        <v>43</v>
      </c>
      <c r="O102" s="47"/>
      <c r="P102" s="210">
        <f>O102*H102</f>
        <v>0</v>
      </c>
      <c r="Q102" s="210">
        <v>0.00136</v>
      </c>
      <c r="R102" s="210">
        <f>Q102*H102</f>
        <v>0.16340944000000002</v>
      </c>
      <c r="S102" s="210">
        <v>0</v>
      </c>
      <c r="T102" s="211">
        <f>S102*H102</f>
        <v>0</v>
      </c>
      <c r="AR102" s="24" t="s">
        <v>184</v>
      </c>
      <c r="AT102" s="24" t="s">
        <v>254</v>
      </c>
      <c r="AU102" s="24" t="s">
        <v>82</v>
      </c>
      <c r="AY102" s="24" t="s">
        <v>133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80</v>
      </c>
      <c r="BK102" s="212">
        <f>ROUND(I102*H102,2)</f>
        <v>0</v>
      </c>
      <c r="BL102" s="24" t="s">
        <v>140</v>
      </c>
      <c r="BM102" s="24" t="s">
        <v>992</v>
      </c>
    </row>
    <row r="103" spans="2:47" s="1" customFormat="1" ht="13.5">
      <c r="B103" s="46"/>
      <c r="D103" s="213" t="s">
        <v>155</v>
      </c>
      <c r="F103" s="214" t="s">
        <v>258</v>
      </c>
      <c r="I103" s="215"/>
      <c r="L103" s="46"/>
      <c r="M103" s="216"/>
      <c r="N103" s="47"/>
      <c r="O103" s="47"/>
      <c r="P103" s="47"/>
      <c r="Q103" s="47"/>
      <c r="R103" s="47"/>
      <c r="S103" s="47"/>
      <c r="T103" s="85"/>
      <c r="AT103" s="24" t="s">
        <v>155</v>
      </c>
      <c r="AU103" s="24" t="s">
        <v>82</v>
      </c>
    </row>
    <row r="104" spans="2:51" s="11" customFormat="1" ht="13.5">
      <c r="B104" s="217"/>
      <c r="D104" s="213" t="s">
        <v>163</v>
      </c>
      <c r="E104" s="218" t="s">
        <v>5</v>
      </c>
      <c r="F104" s="219" t="s">
        <v>993</v>
      </c>
      <c r="H104" s="220">
        <v>120.154</v>
      </c>
      <c r="I104" s="221"/>
      <c r="L104" s="217"/>
      <c r="M104" s="222"/>
      <c r="N104" s="223"/>
      <c r="O104" s="223"/>
      <c r="P104" s="223"/>
      <c r="Q104" s="223"/>
      <c r="R104" s="223"/>
      <c r="S104" s="223"/>
      <c r="T104" s="224"/>
      <c r="AT104" s="218" t="s">
        <v>163</v>
      </c>
      <c r="AU104" s="218" t="s">
        <v>82</v>
      </c>
      <c r="AV104" s="11" t="s">
        <v>82</v>
      </c>
      <c r="AW104" s="11" t="s">
        <v>35</v>
      </c>
      <c r="AX104" s="11" t="s">
        <v>72</v>
      </c>
      <c r="AY104" s="218" t="s">
        <v>133</v>
      </c>
    </row>
    <row r="105" spans="2:51" s="13" customFormat="1" ht="13.5">
      <c r="B105" s="236"/>
      <c r="D105" s="213" t="s">
        <v>163</v>
      </c>
      <c r="E105" s="237" t="s">
        <v>5</v>
      </c>
      <c r="F105" s="238" t="s">
        <v>226</v>
      </c>
      <c r="H105" s="239">
        <v>120.154</v>
      </c>
      <c r="I105" s="240"/>
      <c r="L105" s="236"/>
      <c r="M105" s="241"/>
      <c r="N105" s="242"/>
      <c r="O105" s="242"/>
      <c r="P105" s="242"/>
      <c r="Q105" s="242"/>
      <c r="R105" s="242"/>
      <c r="S105" s="242"/>
      <c r="T105" s="243"/>
      <c r="AT105" s="237" t="s">
        <v>163</v>
      </c>
      <c r="AU105" s="237" t="s">
        <v>82</v>
      </c>
      <c r="AV105" s="13" t="s">
        <v>140</v>
      </c>
      <c r="AW105" s="13" t="s">
        <v>35</v>
      </c>
      <c r="AX105" s="13" t="s">
        <v>80</v>
      </c>
      <c r="AY105" s="237" t="s">
        <v>133</v>
      </c>
    </row>
    <row r="106" spans="2:65" s="1" customFormat="1" ht="25.5" customHeight="1">
      <c r="B106" s="200"/>
      <c r="C106" s="201" t="s">
        <v>914</v>
      </c>
      <c r="D106" s="201" t="s">
        <v>136</v>
      </c>
      <c r="E106" s="202" t="s">
        <v>261</v>
      </c>
      <c r="F106" s="203" t="s">
        <v>262</v>
      </c>
      <c r="G106" s="204" t="s">
        <v>229</v>
      </c>
      <c r="H106" s="205">
        <v>67.335</v>
      </c>
      <c r="I106" s="206"/>
      <c r="J106" s="207">
        <f>ROUND(I106*H106,2)</f>
        <v>0</v>
      </c>
      <c r="K106" s="203" t="s">
        <v>5</v>
      </c>
      <c r="L106" s="46"/>
      <c r="M106" s="208" t="s">
        <v>5</v>
      </c>
      <c r="N106" s="209" t="s">
        <v>43</v>
      </c>
      <c r="O106" s="47"/>
      <c r="P106" s="210">
        <f>O106*H106</f>
        <v>0</v>
      </c>
      <c r="Q106" s="210">
        <v>0.00489</v>
      </c>
      <c r="R106" s="210">
        <f>Q106*H106</f>
        <v>0.32926815</v>
      </c>
      <c r="S106" s="210">
        <v>0</v>
      </c>
      <c r="T106" s="211">
        <f>S106*H106</f>
        <v>0</v>
      </c>
      <c r="AR106" s="24" t="s">
        <v>140</v>
      </c>
      <c r="AT106" s="24" t="s">
        <v>136</v>
      </c>
      <c r="AU106" s="24" t="s">
        <v>82</v>
      </c>
      <c r="AY106" s="24" t="s">
        <v>133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4" t="s">
        <v>80</v>
      </c>
      <c r="BK106" s="212">
        <f>ROUND(I106*H106,2)</f>
        <v>0</v>
      </c>
      <c r="BL106" s="24" t="s">
        <v>140</v>
      </c>
      <c r="BM106" s="24" t="s">
        <v>994</v>
      </c>
    </row>
    <row r="107" spans="2:51" s="11" customFormat="1" ht="13.5">
      <c r="B107" s="217"/>
      <c r="D107" s="213" t="s">
        <v>163</v>
      </c>
      <c r="E107" s="218" t="s">
        <v>5</v>
      </c>
      <c r="F107" s="219" t="s">
        <v>995</v>
      </c>
      <c r="H107" s="220">
        <v>67.335</v>
      </c>
      <c r="I107" s="221"/>
      <c r="L107" s="217"/>
      <c r="M107" s="222"/>
      <c r="N107" s="223"/>
      <c r="O107" s="223"/>
      <c r="P107" s="223"/>
      <c r="Q107" s="223"/>
      <c r="R107" s="223"/>
      <c r="S107" s="223"/>
      <c r="T107" s="224"/>
      <c r="AT107" s="218" t="s">
        <v>163</v>
      </c>
      <c r="AU107" s="218" t="s">
        <v>82</v>
      </c>
      <c r="AV107" s="11" t="s">
        <v>82</v>
      </c>
      <c r="AW107" s="11" t="s">
        <v>35</v>
      </c>
      <c r="AX107" s="11" t="s">
        <v>72</v>
      </c>
      <c r="AY107" s="218" t="s">
        <v>133</v>
      </c>
    </row>
    <row r="108" spans="2:51" s="13" customFormat="1" ht="13.5">
      <c r="B108" s="236"/>
      <c r="D108" s="213" t="s">
        <v>163</v>
      </c>
      <c r="E108" s="237" t="s">
        <v>5</v>
      </c>
      <c r="F108" s="238" t="s">
        <v>226</v>
      </c>
      <c r="H108" s="239">
        <v>67.335</v>
      </c>
      <c r="I108" s="240"/>
      <c r="L108" s="236"/>
      <c r="M108" s="241"/>
      <c r="N108" s="242"/>
      <c r="O108" s="242"/>
      <c r="P108" s="242"/>
      <c r="Q108" s="242"/>
      <c r="R108" s="242"/>
      <c r="S108" s="242"/>
      <c r="T108" s="243"/>
      <c r="AT108" s="237" t="s">
        <v>163</v>
      </c>
      <c r="AU108" s="237" t="s">
        <v>82</v>
      </c>
      <c r="AV108" s="13" t="s">
        <v>140</v>
      </c>
      <c r="AW108" s="13" t="s">
        <v>35</v>
      </c>
      <c r="AX108" s="13" t="s">
        <v>80</v>
      </c>
      <c r="AY108" s="237" t="s">
        <v>133</v>
      </c>
    </row>
    <row r="109" spans="2:65" s="1" customFormat="1" ht="25.5" customHeight="1">
      <c r="B109" s="200"/>
      <c r="C109" s="201" t="s">
        <v>10</v>
      </c>
      <c r="D109" s="201" t="s">
        <v>136</v>
      </c>
      <c r="E109" s="202" t="s">
        <v>996</v>
      </c>
      <c r="F109" s="203" t="s">
        <v>997</v>
      </c>
      <c r="G109" s="204" t="s">
        <v>300</v>
      </c>
      <c r="H109" s="205">
        <v>397.36</v>
      </c>
      <c r="I109" s="206"/>
      <c r="J109" s="207">
        <f>ROUND(I109*H109,2)</f>
        <v>0</v>
      </c>
      <c r="K109" s="203" t="s">
        <v>5</v>
      </c>
      <c r="L109" s="46"/>
      <c r="M109" s="208" t="s">
        <v>5</v>
      </c>
      <c r="N109" s="209" t="s">
        <v>43</v>
      </c>
      <c r="O109" s="47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140</v>
      </c>
      <c r="AT109" s="24" t="s">
        <v>136</v>
      </c>
      <c r="AU109" s="24" t="s">
        <v>82</v>
      </c>
      <c r="AY109" s="24" t="s">
        <v>133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80</v>
      </c>
      <c r="BK109" s="212">
        <f>ROUND(I109*H109,2)</f>
        <v>0</v>
      </c>
      <c r="BL109" s="24" t="s">
        <v>140</v>
      </c>
      <c r="BM109" s="24" t="s">
        <v>998</v>
      </c>
    </row>
    <row r="110" spans="2:65" s="1" customFormat="1" ht="16.5" customHeight="1">
      <c r="B110" s="200"/>
      <c r="C110" s="244" t="s">
        <v>485</v>
      </c>
      <c r="D110" s="244" t="s">
        <v>254</v>
      </c>
      <c r="E110" s="245" t="s">
        <v>999</v>
      </c>
      <c r="F110" s="246" t="s">
        <v>1000</v>
      </c>
      <c r="G110" s="247" t="s">
        <v>300</v>
      </c>
      <c r="H110" s="248">
        <v>397.36</v>
      </c>
      <c r="I110" s="249"/>
      <c r="J110" s="250">
        <f>ROUND(I110*H110,2)</f>
        <v>0</v>
      </c>
      <c r="K110" s="246" t="s">
        <v>5</v>
      </c>
      <c r="L110" s="251"/>
      <c r="M110" s="252" t="s">
        <v>5</v>
      </c>
      <c r="N110" s="253" t="s">
        <v>43</v>
      </c>
      <c r="O110" s="47"/>
      <c r="P110" s="210">
        <f>O110*H110</f>
        <v>0</v>
      </c>
      <c r="Q110" s="210">
        <v>3E-05</v>
      </c>
      <c r="R110" s="210">
        <f>Q110*H110</f>
        <v>0.0119208</v>
      </c>
      <c r="S110" s="210">
        <v>0</v>
      </c>
      <c r="T110" s="211">
        <f>S110*H110</f>
        <v>0</v>
      </c>
      <c r="AR110" s="24" t="s">
        <v>184</v>
      </c>
      <c r="AT110" s="24" t="s">
        <v>254</v>
      </c>
      <c r="AU110" s="24" t="s">
        <v>82</v>
      </c>
      <c r="AY110" s="24" t="s">
        <v>133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80</v>
      </c>
      <c r="BK110" s="212">
        <f>ROUND(I110*H110,2)</f>
        <v>0</v>
      </c>
      <c r="BL110" s="24" t="s">
        <v>140</v>
      </c>
      <c r="BM110" s="24" t="s">
        <v>1001</v>
      </c>
    </row>
    <row r="111" spans="2:51" s="12" customFormat="1" ht="13.5">
      <c r="B111" s="229"/>
      <c r="D111" s="213" t="s">
        <v>163</v>
      </c>
      <c r="E111" s="230" t="s">
        <v>5</v>
      </c>
      <c r="F111" s="231" t="s">
        <v>1002</v>
      </c>
      <c r="H111" s="230" t="s">
        <v>5</v>
      </c>
      <c r="I111" s="232"/>
      <c r="L111" s="229"/>
      <c r="M111" s="233"/>
      <c r="N111" s="234"/>
      <c r="O111" s="234"/>
      <c r="P111" s="234"/>
      <c r="Q111" s="234"/>
      <c r="R111" s="234"/>
      <c r="S111" s="234"/>
      <c r="T111" s="235"/>
      <c r="AT111" s="230" t="s">
        <v>163</v>
      </c>
      <c r="AU111" s="230" t="s">
        <v>82</v>
      </c>
      <c r="AV111" s="12" t="s">
        <v>80</v>
      </c>
      <c r="AW111" s="12" t="s">
        <v>35</v>
      </c>
      <c r="AX111" s="12" t="s">
        <v>72</v>
      </c>
      <c r="AY111" s="230" t="s">
        <v>133</v>
      </c>
    </row>
    <row r="112" spans="2:51" s="11" customFormat="1" ht="13.5">
      <c r="B112" s="217"/>
      <c r="D112" s="213" t="s">
        <v>163</v>
      </c>
      <c r="E112" s="218" t="s">
        <v>5</v>
      </c>
      <c r="F112" s="219" t="s">
        <v>1003</v>
      </c>
      <c r="H112" s="220">
        <v>397.36</v>
      </c>
      <c r="I112" s="221"/>
      <c r="L112" s="217"/>
      <c r="M112" s="222"/>
      <c r="N112" s="223"/>
      <c r="O112" s="223"/>
      <c r="P112" s="223"/>
      <c r="Q112" s="223"/>
      <c r="R112" s="223"/>
      <c r="S112" s="223"/>
      <c r="T112" s="224"/>
      <c r="AT112" s="218" t="s">
        <v>163</v>
      </c>
      <c r="AU112" s="218" t="s">
        <v>82</v>
      </c>
      <c r="AV112" s="11" t="s">
        <v>82</v>
      </c>
      <c r="AW112" s="11" t="s">
        <v>35</v>
      </c>
      <c r="AX112" s="11" t="s">
        <v>72</v>
      </c>
      <c r="AY112" s="218" t="s">
        <v>133</v>
      </c>
    </row>
    <row r="113" spans="2:51" s="13" customFormat="1" ht="13.5">
      <c r="B113" s="236"/>
      <c r="D113" s="213" t="s">
        <v>163</v>
      </c>
      <c r="E113" s="237" t="s">
        <v>5</v>
      </c>
      <c r="F113" s="238" t="s">
        <v>226</v>
      </c>
      <c r="H113" s="239">
        <v>397.36</v>
      </c>
      <c r="I113" s="240"/>
      <c r="L113" s="236"/>
      <c r="M113" s="241"/>
      <c r="N113" s="242"/>
      <c r="O113" s="242"/>
      <c r="P113" s="242"/>
      <c r="Q113" s="242"/>
      <c r="R113" s="242"/>
      <c r="S113" s="242"/>
      <c r="T113" s="243"/>
      <c r="AT113" s="237" t="s">
        <v>163</v>
      </c>
      <c r="AU113" s="237" t="s">
        <v>82</v>
      </c>
      <c r="AV113" s="13" t="s">
        <v>140</v>
      </c>
      <c r="AW113" s="13" t="s">
        <v>35</v>
      </c>
      <c r="AX113" s="13" t="s">
        <v>80</v>
      </c>
      <c r="AY113" s="237" t="s">
        <v>133</v>
      </c>
    </row>
    <row r="114" spans="2:65" s="1" customFormat="1" ht="25.5" customHeight="1">
      <c r="B114" s="200"/>
      <c r="C114" s="201" t="s">
        <v>897</v>
      </c>
      <c r="D114" s="201" t="s">
        <v>136</v>
      </c>
      <c r="E114" s="202" t="s">
        <v>266</v>
      </c>
      <c r="F114" s="203" t="s">
        <v>267</v>
      </c>
      <c r="G114" s="204" t="s">
        <v>229</v>
      </c>
      <c r="H114" s="205">
        <v>51.796</v>
      </c>
      <c r="I114" s="206"/>
      <c r="J114" s="207">
        <f>ROUND(I114*H114,2)</f>
        <v>0</v>
      </c>
      <c r="K114" s="203" t="s">
        <v>222</v>
      </c>
      <c r="L114" s="46"/>
      <c r="M114" s="208" t="s">
        <v>5</v>
      </c>
      <c r="N114" s="209" t="s">
        <v>43</v>
      </c>
      <c r="O114" s="47"/>
      <c r="P114" s="210">
        <f>O114*H114</f>
        <v>0</v>
      </c>
      <c r="Q114" s="210">
        <v>0.00825</v>
      </c>
      <c r="R114" s="210">
        <f>Q114*H114</f>
        <v>0.427317</v>
      </c>
      <c r="S114" s="210">
        <v>0</v>
      </c>
      <c r="T114" s="211">
        <f>S114*H114</f>
        <v>0</v>
      </c>
      <c r="AR114" s="24" t="s">
        <v>140</v>
      </c>
      <c r="AT114" s="24" t="s">
        <v>136</v>
      </c>
      <c r="AU114" s="24" t="s">
        <v>82</v>
      </c>
      <c r="AY114" s="24" t="s">
        <v>133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80</v>
      </c>
      <c r="BK114" s="212">
        <f>ROUND(I114*H114,2)</f>
        <v>0</v>
      </c>
      <c r="BL114" s="24" t="s">
        <v>140</v>
      </c>
      <c r="BM114" s="24" t="s">
        <v>1004</v>
      </c>
    </row>
    <row r="115" spans="2:65" s="1" customFormat="1" ht="16.5" customHeight="1">
      <c r="B115" s="200"/>
      <c r="C115" s="244" t="s">
        <v>877</v>
      </c>
      <c r="D115" s="244" t="s">
        <v>254</v>
      </c>
      <c r="E115" s="245" t="s">
        <v>270</v>
      </c>
      <c r="F115" s="246" t="s">
        <v>271</v>
      </c>
      <c r="G115" s="247" t="s">
        <v>229</v>
      </c>
      <c r="H115" s="248">
        <v>51.796</v>
      </c>
      <c r="I115" s="249"/>
      <c r="J115" s="250">
        <f>ROUND(I115*H115,2)</f>
        <v>0</v>
      </c>
      <c r="K115" s="246" t="s">
        <v>222</v>
      </c>
      <c r="L115" s="251"/>
      <c r="M115" s="252" t="s">
        <v>5</v>
      </c>
      <c r="N115" s="253" t="s">
        <v>43</v>
      </c>
      <c r="O115" s="47"/>
      <c r="P115" s="210">
        <f>O115*H115</f>
        <v>0</v>
      </c>
      <c r="Q115" s="210">
        <v>0.00034</v>
      </c>
      <c r="R115" s="210">
        <f>Q115*H115</f>
        <v>0.01761064</v>
      </c>
      <c r="S115" s="210">
        <v>0</v>
      </c>
      <c r="T115" s="211">
        <f>S115*H115</f>
        <v>0</v>
      </c>
      <c r="AR115" s="24" t="s">
        <v>184</v>
      </c>
      <c r="AT115" s="24" t="s">
        <v>254</v>
      </c>
      <c r="AU115" s="24" t="s">
        <v>82</v>
      </c>
      <c r="AY115" s="24" t="s">
        <v>133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80</v>
      </c>
      <c r="BK115" s="212">
        <f>ROUND(I115*H115,2)</f>
        <v>0</v>
      </c>
      <c r="BL115" s="24" t="s">
        <v>140</v>
      </c>
      <c r="BM115" s="24" t="s">
        <v>1005</v>
      </c>
    </row>
    <row r="116" spans="2:47" s="1" customFormat="1" ht="13.5">
      <c r="B116" s="46"/>
      <c r="D116" s="213" t="s">
        <v>155</v>
      </c>
      <c r="F116" s="214" t="s">
        <v>273</v>
      </c>
      <c r="I116" s="215"/>
      <c r="L116" s="46"/>
      <c r="M116" s="216"/>
      <c r="N116" s="47"/>
      <c r="O116" s="47"/>
      <c r="P116" s="47"/>
      <c r="Q116" s="47"/>
      <c r="R116" s="47"/>
      <c r="S116" s="47"/>
      <c r="T116" s="85"/>
      <c r="AT116" s="24" t="s">
        <v>155</v>
      </c>
      <c r="AU116" s="24" t="s">
        <v>82</v>
      </c>
    </row>
    <row r="117" spans="2:51" s="11" customFormat="1" ht="13.5">
      <c r="B117" s="217"/>
      <c r="D117" s="213" t="s">
        <v>163</v>
      </c>
      <c r="E117" s="218" t="s">
        <v>5</v>
      </c>
      <c r="F117" s="219" t="s">
        <v>1006</v>
      </c>
      <c r="H117" s="220">
        <v>51.796</v>
      </c>
      <c r="I117" s="221"/>
      <c r="L117" s="217"/>
      <c r="M117" s="222"/>
      <c r="N117" s="223"/>
      <c r="O117" s="223"/>
      <c r="P117" s="223"/>
      <c r="Q117" s="223"/>
      <c r="R117" s="223"/>
      <c r="S117" s="223"/>
      <c r="T117" s="224"/>
      <c r="AT117" s="218" t="s">
        <v>163</v>
      </c>
      <c r="AU117" s="218" t="s">
        <v>82</v>
      </c>
      <c r="AV117" s="11" t="s">
        <v>82</v>
      </c>
      <c r="AW117" s="11" t="s">
        <v>35</v>
      </c>
      <c r="AX117" s="11" t="s">
        <v>72</v>
      </c>
      <c r="AY117" s="218" t="s">
        <v>133</v>
      </c>
    </row>
    <row r="118" spans="2:51" s="13" customFormat="1" ht="13.5">
      <c r="B118" s="236"/>
      <c r="D118" s="213" t="s">
        <v>163</v>
      </c>
      <c r="E118" s="237" t="s">
        <v>5</v>
      </c>
      <c r="F118" s="238" t="s">
        <v>226</v>
      </c>
      <c r="H118" s="239">
        <v>51.796</v>
      </c>
      <c r="I118" s="240"/>
      <c r="L118" s="236"/>
      <c r="M118" s="241"/>
      <c r="N118" s="242"/>
      <c r="O118" s="242"/>
      <c r="P118" s="242"/>
      <c r="Q118" s="242"/>
      <c r="R118" s="242"/>
      <c r="S118" s="242"/>
      <c r="T118" s="243"/>
      <c r="AT118" s="237" t="s">
        <v>163</v>
      </c>
      <c r="AU118" s="237" t="s">
        <v>82</v>
      </c>
      <c r="AV118" s="13" t="s">
        <v>140</v>
      </c>
      <c r="AW118" s="13" t="s">
        <v>35</v>
      </c>
      <c r="AX118" s="13" t="s">
        <v>80</v>
      </c>
      <c r="AY118" s="237" t="s">
        <v>133</v>
      </c>
    </row>
    <row r="119" spans="2:65" s="1" customFormat="1" ht="25.5" customHeight="1">
      <c r="B119" s="200"/>
      <c r="C119" s="201" t="s">
        <v>907</v>
      </c>
      <c r="D119" s="201" t="s">
        <v>136</v>
      </c>
      <c r="E119" s="202" t="s">
        <v>288</v>
      </c>
      <c r="F119" s="203" t="s">
        <v>289</v>
      </c>
      <c r="G119" s="204" t="s">
        <v>229</v>
      </c>
      <c r="H119" s="205">
        <v>67.335</v>
      </c>
      <c r="I119" s="206"/>
      <c r="J119" s="207">
        <f>ROUND(I119*H119,2)</f>
        <v>0</v>
      </c>
      <c r="K119" s="203" t="s">
        <v>239</v>
      </c>
      <c r="L119" s="46"/>
      <c r="M119" s="208" t="s">
        <v>5</v>
      </c>
      <c r="N119" s="209" t="s">
        <v>43</v>
      </c>
      <c r="O119" s="47"/>
      <c r="P119" s="210">
        <f>O119*H119</f>
        <v>0</v>
      </c>
      <c r="Q119" s="210">
        <v>0.00832</v>
      </c>
      <c r="R119" s="210">
        <f>Q119*H119</f>
        <v>0.5602271999999999</v>
      </c>
      <c r="S119" s="210">
        <v>0</v>
      </c>
      <c r="T119" s="211">
        <f>S119*H119</f>
        <v>0</v>
      </c>
      <c r="AR119" s="24" t="s">
        <v>140</v>
      </c>
      <c r="AT119" s="24" t="s">
        <v>136</v>
      </c>
      <c r="AU119" s="24" t="s">
        <v>82</v>
      </c>
      <c r="AY119" s="24" t="s">
        <v>133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80</v>
      </c>
      <c r="BK119" s="212">
        <f>ROUND(I119*H119,2)</f>
        <v>0</v>
      </c>
      <c r="BL119" s="24" t="s">
        <v>140</v>
      </c>
      <c r="BM119" s="24" t="s">
        <v>1007</v>
      </c>
    </row>
    <row r="120" spans="2:65" s="1" customFormat="1" ht="16.5" customHeight="1">
      <c r="B120" s="200"/>
      <c r="C120" s="244" t="s">
        <v>648</v>
      </c>
      <c r="D120" s="244" t="s">
        <v>254</v>
      </c>
      <c r="E120" s="245" t="s">
        <v>293</v>
      </c>
      <c r="F120" s="246" t="s">
        <v>294</v>
      </c>
      <c r="G120" s="247" t="s">
        <v>229</v>
      </c>
      <c r="H120" s="248">
        <v>67.335</v>
      </c>
      <c r="I120" s="249"/>
      <c r="J120" s="250">
        <f>ROUND(I120*H120,2)</f>
        <v>0</v>
      </c>
      <c r="K120" s="246" t="s">
        <v>222</v>
      </c>
      <c r="L120" s="251"/>
      <c r="M120" s="252" t="s">
        <v>5</v>
      </c>
      <c r="N120" s="253" t="s">
        <v>43</v>
      </c>
      <c r="O120" s="47"/>
      <c r="P120" s="210">
        <f>O120*H120</f>
        <v>0</v>
      </c>
      <c r="Q120" s="210">
        <v>0.00204</v>
      </c>
      <c r="R120" s="210">
        <f>Q120*H120</f>
        <v>0.1373634</v>
      </c>
      <c r="S120" s="210">
        <v>0</v>
      </c>
      <c r="T120" s="211">
        <f>S120*H120</f>
        <v>0</v>
      </c>
      <c r="AR120" s="24" t="s">
        <v>184</v>
      </c>
      <c r="AT120" s="24" t="s">
        <v>254</v>
      </c>
      <c r="AU120" s="24" t="s">
        <v>82</v>
      </c>
      <c r="AY120" s="24" t="s">
        <v>133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80</v>
      </c>
      <c r="BK120" s="212">
        <f>ROUND(I120*H120,2)</f>
        <v>0</v>
      </c>
      <c r="BL120" s="24" t="s">
        <v>140</v>
      </c>
      <c r="BM120" s="24" t="s">
        <v>1008</v>
      </c>
    </row>
    <row r="121" spans="2:47" s="1" customFormat="1" ht="13.5">
      <c r="B121" s="46"/>
      <c r="D121" s="213" t="s">
        <v>155</v>
      </c>
      <c r="F121" s="214" t="s">
        <v>273</v>
      </c>
      <c r="I121" s="215"/>
      <c r="L121" s="46"/>
      <c r="M121" s="216"/>
      <c r="N121" s="47"/>
      <c r="O121" s="47"/>
      <c r="P121" s="47"/>
      <c r="Q121" s="47"/>
      <c r="R121" s="47"/>
      <c r="S121" s="47"/>
      <c r="T121" s="85"/>
      <c r="AT121" s="24" t="s">
        <v>155</v>
      </c>
      <c r="AU121" s="24" t="s">
        <v>82</v>
      </c>
    </row>
    <row r="122" spans="2:51" s="11" customFormat="1" ht="13.5">
      <c r="B122" s="217"/>
      <c r="D122" s="213" t="s">
        <v>163</v>
      </c>
      <c r="E122" s="218" t="s">
        <v>5</v>
      </c>
      <c r="F122" s="219" t="s">
        <v>995</v>
      </c>
      <c r="H122" s="220">
        <v>67.335</v>
      </c>
      <c r="I122" s="221"/>
      <c r="L122" s="217"/>
      <c r="M122" s="222"/>
      <c r="N122" s="223"/>
      <c r="O122" s="223"/>
      <c r="P122" s="223"/>
      <c r="Q122" s="223"/>
      <c r="R122" s="223"/>
      <c r="S122" s="223"/>
      <c r="T122" s="224"/>
      <c r="AT122" s="218" t="s">
        <v>163</v>
      </c>
      <c r="AU122" s="218" t="s">
        <v>82</v>
      </c>
      <c r="AV122" s="11" t="s">
        <v>82</v>
      </c>
      <c r="AW122" s="11" t="s">
        <v>35</v>
      </c>
      <c r="AX122" s="11" t="s">
        <v>72</v>
      </c>
      <c r="AY122" s="218" t="s">
        <v>133</v>
      </c>
    </row>
    <row r="123" spans="2:51" s="13" customFormat="1" ht="13.5">
      <c r="B123" s="236"/>
      <c r="D123" s="213" t="s">
        <v>163</v>
      </c>
      <c r="E123" s="237" t="s">
        <v>5</v>
      </c>
      <c r="F123" s="238" t="s">
        <v>226</v>
      </c>
      <c r="H123" s="239">
        <v>67.335</v>
      </c>
      <c r="I123" s="240"/>
      <c r="L123" s="236"/>
      <c r="M123" s="241"/>
      <c r="N123" s="242"/>
      <c r="O123" s="242"/>
      <c r="P123" s="242"/>
      <c r="Q123" s="242"/>
      <c r="R123" s="242"/>
      <c r="S123" s="242"/>
      <c r="T123" s="243"/>
      <c r="AT123" s="237" t="s">
        <v>163</v>
      </c>
      <c r="AU123" s="237" t="s">
        <v>82</v>
      </c>
      <c r="AV123" s="13" t="s">
        <v>140</v>
      </c>
      <c r="AW123" s="13" t="s">
        <v>35</v>
      </c>
      <c r="AX123" s="13" t="s">
        <v>80</v>
      </c>
      <c r="AY123" s="237" t="s">
        <v>133</v>
      </c>
    </row>
    <row r="124" spans="2:65" s="1" customFormat="1" ht="16.5" customHeight="1">
      <c r="B124" s="200"/>
      <c r="C124" s="201" t="s">
        <v>759</v>
      </c>
      <c r="D124" s="201" t="s">
        <v>136</v>
      </c>
      <c r="E124" s="202" t="s">
        <v>298</v>
      </c>
      <c r="F124" s="203" t="s">
        <v>299</v>
      </c>
      <c r="G124" s="204" t="s">
        <v>300</v>
      </c>
      <c r="H124" s="205">
        <v>207.185</v>
      </c>
      <c r="I124" s="206"/>
      <c r="J124" s="207">
        <f>ROUND(I124*H124,2)</f>
        <v>0</v>
      </c>
      <c r="K124" s="203" t="s">
        <v>222</v>
      </c>
      <c r="L124" s="46"/>
      <c r="M124" s="208" t="s">
        <v>5</v>
      </c>
      <c r="N124" s="209" t="s">
        <v>43</v>
      </c>
      <c r="O124" s="47"/>
      <c r="P124" s="210">
        <f>O124*H124</f>
        <v>0</v>
      </c>
      <c r="Q124" s="210">
        <v>0.00025</v>
      </c>
      <c r="R124" s="210">
        <f>Q124*H124</f>
        <v>0.05179625</v>
      </c>
      <c r="S124" s="210">
        <v>0</v>
      </c>
      <c r="T124" s="211">
        <f>S124*H124</f>
        <v>0</v>
      </c>
      <c r="AR124" s="24" t="s">
        <v>140</v>
      </c>
      <c r="AT124" s="24" t="s">
        <v>136</v>
      </c>
      <c r="AU124" s="24" t="s">
        <v>82</v>
      </c>
      <c r="AY124" s="24" t="s">
        <v>133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80</v>
      </c>
      <c r="BK124" s="212">
        <f>ROUND(I124*H124,2)</f>
        <v>0</v>
      </c>
      <c r="BL124" s="24" t="s">
        <v>140</v>
      </c>
      <c r="BM124" s="24" t="s">
        <v>1009</v>
      </c>
    </row>
    <row r="125" spans="2:51" s="11" customFormat="1" ht="13.5">
      <c r="B125" s="217"/>
      <c r="D125" s="213" t="s">
        <v>163</v>
      </c>
      <c r="E125" s="218" t="s">
        <v>5</v>
      </c>
      <c r="F125" s="219" t="s">
        <v>1010</v>
      </c>
      <c r="H125" s="220">
        <v>207.185</v>
      </c>
      <c r="I125" s="221"/>
      <c r="L125" s="217"/>
      <c r="M125" s="222"/>
      <c r="N125" s="223"/>
      <c r="O125" s="223"/>
      <c r="P125" s="223"/>
      <c r="Q125" s="223"/>
      <c r="R125" s="223"/>
      <c r="S125" s="223"/>
      <c r="T125" s="224"/>
      <c r="AT125" s="218" t="s">
        <v>163</v>
      </c>
      <c r="AU125" s="218" t="s">
        <v>82</v>
      </c>
      <c r="AV125" s="11" t="s">
        <v>82</v>
      </c>
      <c r="AW125" s="11" t="s">
        <v>35</v>
      </c>
      <c r="AX125" s="11" t="s">
        <v>80</v>
      </c>
      <c r="AY125" s="218" t="s">
        <v>133</v>
      </c>
    </row>
    <row r="126" spans="2:65" s="1" customFormat="1" ht="16.5" customHeight="1">
      <c r="B126" s="200"/>
      <c r="C126" s="244" t="s">
        <v>610</v>
      </c>
      <c r="D126" s="244" t="s">
        <v>254</v>
      </c>
      <c r="E126" s="245" t="s">
        <v>304</v>
      </c>
      <c r="F126" s="246" t="s">
        <v>305</v>
      </c>
      <c r="G126" s="247" t="s">
        <v>300</v>
      </c>
      <c r="H126" s="248">
        <v>217.544</v>
      </c>
      <c r="I126" s="249"/>
      <c r="J126" s="250">
        <f>ROUND(I126*H126,2)</f>
        <v>0</v>
      </c>
      <c r="K126" s="246" t="s">
        <v>5</v>
      </c>
      <c r="L126" s="251"/>
      <c r="M126" s="252" t="s">
        <v>5</v>
      </c>
      <c r="N126" s="253" t="s">
        <v>43</v>
      </c>
      <c r="O126" s="47"/>
      <c r="P126" s="210">
        <f>O126*H126</f>
        <v>0</v>
      </c>
      <c r="Q126" s="210">
        <v>3E-05</v>
      </c>
      <c r="R126" s="210">
        <f>Q126*H126</f>
        <v>0.00652632</v>
      </c>
      <c r="S126" s="210">
        <v>0</v>
      </c>
      <c r="T126" s="211">
        <f>S126*H126</f>
        <v>0</v>
      </c>
      <c r="AR126" s="24" t="s">
        <v>184</v>
      </c>
      <c r="AT126" s="24" t="s">
        <v>254</v>
      </c>
      <c r="AU126" s="24" t="s">
        <v>82</v>
      </c>
      <c r="AY126" s="24" t="s">
        <v>133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80</v>
      </c>
      <c r="BK126" s="212">
        <f>ROUND(I126*H126,2)</f>
        <v>0</v>
      </c>
      <c r="BL126" s="24" t="s">
        <v>140</v>
      </c>
      <c r="BM126" s="24" t="s">
        <v>1011</v>
      </c>
    </row>
    <row r="127" spans="2:51" s="11" customFormat="1" ht="13.5">
      <c r="B127" s="217"/>
      <c r="D127" s="213" t="s">
        <v>163</v>
      </c>
      <c r="E127" s="218" t="s">
        <v>5</v>
      </c>
      <c r="F127" s="219" t="s">
        <v>1010</v>
      </c>
      <c r="H127" s="220">
        <v>207.185</v>
      </c>
      <c r="I127" s="221"/>
      <c r="L127" s="217"/>
      <c r="M127" s="222"/>
      <c r="N127" s="223"/>
      <c r="O127" s="223"/>
      <c r="P127" s="223"/>
      <c r="Q127" s="223"/>
      <c r="R127" s="223"/>
      <c r="S127" s="223"/>
      <c r="T127" s="224"/>
      <c r="AT127" s="218" t="s">
        <v>163</v>
      </c>
      <c r="AU127" s="218" t="s">
        <v>82</v>
      </c>
      <c r="AV127" s="11" t="s">
        <v>82</v>
      </c>
      <c r="AW127" s="11" t="s">
        <v>35</v>
      </c>
      <c r="AX127" s="11" t="s">
        <v>72</v>
      </c>
      <c r="AY127" s="218" t="s">
        <v>133</v>
      </c>
    </row>
    <row r="128" spans="2:51" s="11" customFormat="1" ht="13.5">
      <c r="B128" s="217"/>
      <c r="D128" s="213" t="s">
        <v>163</v>
      </c>
      <c r="E128" s="218" t="s">
        <v>5</v>
      </c>
      <c r="F128" s="219" t="s">
        <v>1012</v>
      </c>
      <c r="H128" s="220">
        <v>217.544</v>
      </c>
      <c r="I128" s="221"/>
      <c r="L128" s="217"/>
      <c r="M128" s="222"/>
      <c r="N128" s="223"/>
      <c r="O128" s="223"/>
      <c r="P128" s="223"/>
      <c r="Q128" s="223"/>
      <c r="R128" s="223"/>
      <c r="S128" s="223"/>
      <c r="T128" s="224"/>
      <c r="AT128" s="218" t="s">
        <v>163</v>
      </c>
      <c r="AU128" s="218" t="s">
        <v>82</v>
      </c>
      <c r="AV128" s="11" t="s">
        <v>82</v>
      </c>
      <c r="AW128" s="11" t="s">
        <v>35</v>
      </c>
      <c r="AX128" s="11" t="s">
        <v>80</v>
      </c>
      <c r="AY128" s="218" t="s">
        <v>133</v>
      </c>
    </row>
    <row r="129" spans="2:65" s="1" customFormat="1" ht="25.5" customHeight="1">
      <c r="B129" s="200"/>
      <c r="C129" s="201" t="s">
        <v>826</v>
      </c>
      <c r="D129" s="201" t="s">
        <v>136</v>
      </c>
      <c r="E129" s="202" t="s">
        <v>320</v>
      </c>
      <c r="F129" s="203" t="s">
        <v>321</v>
      </c>
      <c r="G129" s="204" t="s">
        <v>229</v>
      </c>
      <c r="H129" s="205">
        <v>67.335</v>
      </c>
      <c r="I129" s="206"/>
      <c r="J129" s="207">
        <f>ROUND(I129*H129,2)</f>
        <v>0</v>
      </c>
      <c r="K129" s="203" t="s">
        <v>239</v>
      </c>
      <c r="L129" s="46"/>
      <c r="M129" s="208" t="s">
        <v>5</v>
      </c>
      <c r="N129" s="209" t="s">
        <v>43</v>
      </c>
      <c r="O129" s="47"/>
      <c r="P129" s="210">
        <f>O129*H129</f>
        <v>0</v>
      </c>
      <c r="Q129" s="210">
        <v>0.00268</v>
      </c>
      <c r="R129" s="210">
        <f>Q129*H129</f>
        <v>0.1804578</v>
      </c>
      <c r="S129" s="210">
        <v>0</v>
      </c>
      <c r="T129" s="211">
        <f>S129*H129</f>
        <v>0</v>
      </c>
      <c r="AR129" s="24" t="s">
        <v>140</v>
      </c>
      <c r="AT129" s="24" t="s">
        <v>136</v>
      </c>
      <c r="AU129" s="24" t="s">
        <v>82</v>
      </c>
      <c r="AY129" s="24" t="s">
        <v>133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80</v>
      </c>
      <c r="BK129" s="212">
        <f>ROUND(I129*H129,2)</f>
        <v>0</v>
      </c>
      <c r="BL129" s="24" t="s">
        <v>140</v>
      </c>
      <c r="BM129" s="24" t="s">
        <v>1013</v>
      </c>
    </row>
    <row r="130" spans="2:47" s="1" customFormat="1" ht="13.5">
      <c r="B130" s="46"/>
      <c r="D130" s="213" t="s">
        <v>155</v>
      </c>
      <c r="F130" s="214" t="s">
        <v>323</v>
      </c>
      <c r="I130" s="215"/>
      <c r="L130" s="46"/>
      <c r="M130" s="216"/>
      <c r="N130" s="47"/>
      <c r="O130" s="47"/>
      <c r="P130" s="47"/>
      <c r="Q130" s="47"/>
      <c r="R130" s="47"/>
      <c r="S130" s="47"/>
      <c r="T130" s="85"/>
      <c r="AT130" s="24" t="s">
        <v>155</v>
      </c>
      <c r="AU130" s="24" t="s">
        <v>82</v>
      </c>
    </row>
    <row r="131" spans="2:51" s="11" customFormat="1" ht="13.5">
      <c r="B131" s="217"/>
      <c r="D131" s="213" t="s">
        <v>163</v>
      </c>
      <c r="E131" s="218" t="s">
        <v>5</v>
      </c>
      <c r="F131" s="219" t="s">
        <v>995</v>
      </c>
      <c r="H131" s="220">
        <v>67.335</v>
      </c>
      <c r="I131" s="221"/>
      <c r="L131" s="217"/>
      <c r="M131" s="222"/>
      <c r="N131" s="223"/>
      <c r="O131" s="223"/>
      <c r="P131" s="223"/>
      <c r="Q131" s="223"/>
      <c r="R131" s="223"/>
      <c r="S131" s="223"/>
      <c r="T131" s="224"/>
      <c r="AT131" s="218" t="s">
        <v>163</v>
      </c>
      <c r="AU131" s="218" t="s">
        <v>82</v>
      </c>
      <c r="AV131" s="11" t="s">
        <v>82</v>
      </c>
      <c r="AW131" s="11" t="s">
        <v>35</v>
      </c>
      <c r="AX131" s="11" t="s">
        <v>72</v>
      </c>
      <c r="AY131" s="218" t="s">
        <v>133</v>
      </c>
    </row>
    <row r="132" spans="2:51" s="13" customFormat="1" ht="13.5">
      <c r="B132" s="236"/>
      <c r="D132" s="213" t="s">
        <v>163</v>
      </c>
      <c r="E132" s="237" t="s">
        <v>5</v>
      </c>
      <c r="F132" s="238" t="s">
        <v>226</v>
      </c>
      <c r="H132" s="239">
        <v>67.335</v>
      </c>
      <c r="I132" s="240"/>
      <c r="L132" s="236"/>
      <c r="M132" s="241"/>
      <c r="N132" s="242"/>
      <c r="O132" s="242"/>
      <c r="P132" s="242"/>
      <c r="Q132" s="242"/>
      <c r="R132" s="242"/>
      <c r="S132" s="242"/>
      <c r="T132" s="243"/>
      <c r="AT132" s="237" t="s">
        <v>163</v>
      </c>
      <c r="AU132" s="237" t="s">
        <v>82</v>
      </c>
      <c r="AV132" s="13" t="s">
        <v>140</v>
      </c>
      <c r="AW132" s="13" t="s">
        <v>35</v>
      </c>
      <c r="AX132" s="13" t="s">
        <v>80</v>
      </c>
      <c r="AY132" s="237" t="s">
        <v>133</v>
      </c>
    </row>
    <row r="133" spans="2:63" s="10" customFormat="1" ht="29.85" customHeight="1">
      <c r="B133" s="187"/>
      <c r="D133" s="188" t="s">
        <v>71</v>
      </c>
      <c r="E133" s="198" t="s">
        <v>345</v>
      </c>
      <c r="F133" s="198" t="s">
        <v>346</v>
      </c>
      <c r="I133" s="190"/>
      <c r="J133" s="199">
        <f>BK133</f>
        <v>0</v>
      </c>
      <c r="L133" s="187"/>
      <c r="M133" s="192"/>
      <c r="N133" s="193"/>
      <c r="O133" s="193"/>
      <c r="P133" s="194">
        <f>SUM(P134:P150)</f>
        <v>0</v>
      </c>
      <c r="Q133" s="193"/>
      <c r="R133" s="194">
        <f>SUM(R134:R150)</f>
        <v>0</v>
      </c>
      <c r="S133" s="193"/>
      <c r="T133" s="195">
        <f>SUM(T134:T150)</f>
        <v>0</v>
      </c>
      <c r="AR133" s="188" t="s">
        <v>80</v>
      </c>
      <c r="AT133" s="196" t="s">
        <v>71</v>
      </c>
      <c r="AU133" s="196" t="s">
        <v>80</v>
      </c>
      <c r="AY133" s="188" t="s">
        <v>133</v>
      </c>
      <c r="BK133" s="197">
        <f>SUM(BK134:BK150)</f>
        <v>0</v>
      </c>
    </row>
    <row r="134" spans="2:65" s="1" customFormat="1" ht="25.5" customHeight="1">
      <c r="B134" s="200"/>
      <c r="C134" s="201" t="s">
        <v>713</v>
      </c>
      <c r="D134" s="201" t="s">
        <v>136</v>
      </c>
      <c r="E134" s="202" t="s">
        <v>347</v>
      </c>
      <c r="F134" s="203" t="s">
        <v>348</v>
      </c>
      <c r="G134" s="204" t="s">
        <v>335</v>
      </c>
      <c r="H134" s="205">
        <v>203.227</v>
      </c>
      <c r="I134" s="206"/>
      <c r="J134" s="207">
        <f>ROUND(I134*H134,2)</f>
        <v>0</v>
      </c>
      <c r="K134" s="203" t="s">
        <v>239</v>
      </c>
      <c r="L134" s="46"/>
      <c r="M134" s="208" t="s">
        <v>5</v>
      </c>
      <c r="N134" s="209" t="s">
        <v>43</v>
      </c>
      <c r="O134" s="47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AR134" s="24" t="s">
        <v>140</v>
      </c>
      <c r="AT134" s="24" t="s">
        <v>136</v>
      </c>
      <c r="AU134" s="24" t="s">
        <v>82</v>
      </c>
      <c r="AY134" s="24" t="s">
        <v>133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24" t="s">
        <v>80</v>
      </c>
      <c r="BK134" s="212">
        <f>ROUND(I134*H134,2)</f>
        <v>0</v>
      </c>
      <c r="BL134" s="24" t="s">
        <v>140</v>
      </c>
      <c r="BM134" s="24" t="s">
        <v>1014</v>
      </c>
    </row>
    <row r="135" spans="2:51" s="12" customFormat="1" ht="13.5">
      <c r="B135" s="229"/>
      <c r="D135" s="213" t="s">
        <v>163</v>
      </c>
      <c r="E135" s="230" t="s">
        <v>5</v>
      </c>
      <c r="F135" s="231" t="s">
        <v>350</v>
      </c>
      <c r="H135" s="230" t="s">
        <v>5</v>
      </c>
      <c r="I135" s="232"/>
      <c r="L135" s="229"/>
      <c r="M135" s="233"/>
      <c r="N135" s="234"/>
      <c r="O135" s="234"/>
      <c r="P135" s="234"/>
      <c r="Q135" s="234"/>
      <c r="R135" s="234"/>
      <c r="S135" s="234"/>
      <c r="T135" s="235"/>
      <c r="AT135" s="230" t="s">
        <v>163</v>
      </c>
      <c r="AU135" s="230" t="s">
        <v>82</v>
      </c>
      <c r="AV135" s="12" t="s">
        <v>80</v>
      </c>
      <c r="AW135" s="12" t="s">
        <v>35</v>
      </c>
      <c r="AX135" s="12" t="s">
        <v>72</v>
      </c>
      <c r="AY135" s="230" t="s">
        <v>133</v>
      </c>
    </row>
    <row r="136" spans="2:51" s="11" customFormat="1" ht="13.5">
      <c r="B136" s="217"/>
      <c r="D136" s="213" t="s">
        <v>163</v>
      </c>
      <c r="E136" s="218" t="s">
        <v>5</v>
      </c>
      <c r="F136" s="219" t="s">
        <v>1015</v>
      </c>
      <c r="H136" s="220">
        <v>45.877</v>
      </c>
      <c r="I136" s="221"/>
      <c r="L136" s="217"/>
      <c r="M136" s="222"/>
      <c r="N136" s="223"/>
      <c r="O136" s="223"/>
      <c r="P136" s="223"/>
      <c r="Q136" s="223"/>
      <c r="R136" s="223"/>
      <c r="S136" s="223"/>
      <c r="T136" s="224"/>
      <c r="AT136" s="218" t="s">
        <v>163</v>
      </c>
      <c r="AU136" s="218" t="s">
        <v>82</v>
      </c>
      <c r="AV136" s="11" t="s">
        <v>82</v>
      </c>
      <c r="AW136" s="11" t="s">
        <v>35</v>
      </c>
      <c r="AX136" s="11" t="s">
        <v>72</v>
      </c>
      <c r="AY136" s="218" t="s">
        <v>133</v>
      </c>
    </row>
    <row r="137" spans="2:51" s="12" customFormat="1" ht="13.5">
      <c r="B137" s="229"/>
      <c r="D137" s="213" t="s">
        <v>163</v>
      </c>
      <c r="E137" s="230" t="s">
        <v>5</v>
      </c>
      <c r="F137" s="231" t="s">
        <v>352</v>
      </c>
      <c r="H137" s="230" t="s">
        <v>5</v>
      </c>
      <c r="I137" s="232"/>
      <c r="L137" s="229"/>
      <c r="M137" s="233"/>
      <c r="N137" s="234"/>
      <c r="O137" s="234"/>
      <c r="P137" s="234"/>
      <c r="Q137" s="234"/>
      <c r="R137" s="234"/>
      <c r="S137" s="234"/>
      <c r="T137" s="235"/>
      <c r="AT137" s="230" t="s">
        <v>163</v>
      </c>
      <c r="AU137" s="230" t="s">
        <v>82</v>
      </c>
      <c r="AV137" s="12" t="s">
        <v>80</v>
      </c>
      <c r="AW137" s="12" t="s">
        <v>35</v>
      </c>
      <c r="AX137" s="12" t="s">
        <v>72</v>
      </c>
      <c r="AY137" s="230" t="s">
        <v>133</v>
      </c>
    </row>
    <row r="138" spans="2:51" s="11" customFormat="1" ht="13.5">
      <c r="B138" s="217"/>
      <c r="D138" s="213" t="s">
        <v>163</v>
      </c>
      <c r="E138" s="218" t="s">
        <v>5</v>
      </c>
      <c r="F138" s="219" t="s">
        <v>1016</v>
      </c>
      <c r="H138" s="220">
        <v>157.35</v>
      </c>
      <c r="I138" s="221"/>
      <c r="L138" s="217"/>
      <c r="M138" s="222"/>
      <c r="N138" s="223"/>
      <c r="O138" s="223"/>
      <c r="P138" s="223"/>
      <c r="Q138" s="223"/>
      <c r="R138" s="223"/>
      <c r="S138" s="223"/>
      <c r="T138" s="224"/>
      <c r="AT138" s="218" t="s">
        <v>163</v>
      </c>
      <c r="AU138" s="218" t="s">
        <v>82</v>
      </c>
      <c r="AV138" s="11" t="s">
        <v>82</v>
      </c>
      <c r="AW138" s="11" t="s">
        <v>35</v>
      </c>
      <c r="AX138" s="11" t="s">
        <v>72</v>
      </c>
      <c r="AY138" s="218" t="s">
        <v>133</v>
      </c>
    </row>
    <row r="139" spans="2:51" s="13" customFormat="1" ht="13.5">
      <c r="B139" s="236"/>
      <c r="D139" s="213" t="s">
        <v>163</v>
      </c>
      <c r="E139" s="237" t="s">
        <v>5</v>
      </c>
      <c r="F139" s="238" t="s">
        <v>226</v>
      </c>
      <c r="H139" s="239">
        <v>203.227</v>
      </c>
      <c r="I139" s="240"/>
      <c r="L139" s="236"/>
      <c r="M139" s="241"/>
      <c r="N139" s="242"/>
      <c r="O139" s="242"/>
      <c r="P139" s="242"/>
      <c r="Q139" s="242"/>
      <c r="R139" s="242"/>
      <c r="S139" s="242"/>
      <c r="T139" s="243"/>
      <c r="AT139" s="237" t="s">
        <v>163</v>
      </c>
      <c r="AU139" s="237" t="s">
        <v>82</v>
      </c>
      <c r="AV139" s="13" t="s">
        <v>140</v>
      </c>
      <c r="AW139" s="13" t="s">
        <v>35</v>
      </c>
      <c r="AX139" s="13" t="s">
        <v>80</v>
      </c>
      <c r="AY139" s="237" t="s">
        <v>133</v>
      </c>
    </row>
    <row r="140" spans="2:65" s="1" customFormat="1" ht="25.5" customHeight="1">
      <c r="B140" s="200"/>
      <c r="C140" s="201" t="s">
        <v>564</v>
      </c>
      <c r="D140" s="201" t="s">
        <v>136</v>
      </c>
      <c r="E140" s="202" t="s">
        <v>354</v>
      </c>
      <c r="F140" s="203" t="s">
        <v>355</v>
      </c>
      <c r="G140" s="204" t="s">
        <v>335</v>
      </c>
      <c r="H140" s="205">
        <v>2287.813</v>
      </c>
      <c r="I140" s="206"/>
      <c r="J140" s="207">
        <f>ROUND(I140*H140,2)</f>
        <v>0</v>
      </c>
      <c r="K140" s="203" t="s">
        <v>239</v>
      </c>
      <c r="L140" s="46"/>
      <c r="M140" s="208" t="s">
        <v>5</v>
      </c>
      <c r="N140" s="209" t="s">
        <v>43</v>
      </c>
      <c r="O140" s="47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24" t="s">
        <v>140</v>
      </c>
      <c r="AT140" s="24" t="s">
        <v>136</v>
      </c>
      <c r="AU140" s="24" t="s">
        <v>82</v>
      </c>
      <c r="AY140" s="24" t="s">
        <v>133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80</v>
      </c>
      <c r="BK140" s="212">
        <f>ROUND(I140*H140,2)</f>
        <v>0</v>
      </c>
      <c r="BL140" s="24" t="s">
        <v>140</v>
      </c>
      <c r="BM140" s="24" t="s">
        <v>1017</v>
      </c>
    </row>
    <row r="141" spans="2:47" s="1" customFormat="1" ht="13.5">
      <c r="B141" s="46"/>
      <c r="D141" s="213" t="s">
        <v>155</v>
      </c>
      <c r="F141" s="214" t="s">
        <v>357</v>
      </c>
      <c r="I141" s="215"/>
      <c r="L141" s="46"/>
      <c r="M141" s="216"/>
      <c r="N141" s="47"/>
      <c r="O141" s="47"/>
      <c r="P141" s="47"/>
      <c r="Q141" s="47"/>
      <c r="R141" s="47"/>
      <c r="S141" s="47"/>
      <c r="T141" s="85"/>
      <c r="AT141" s="24" t="s">
        <v>155</v>
      </c>
      <c r="AU141" s="24" t="s">
        <v>82</v>
      </c>
    </row>
    <row r="142" spans="2:51" s="12" customFormat="1" ht="13.5">
      <c r="B142" s="229"/>
      <c r="D142" s="213" t="s">
        <v>163</v>
      </c>
      <c r="E142" s="230" t="s">
        <v>5</v>
      </c>
      <c r="F142" s="231" t="s">
        <v>350</v>
      </c>
      <c r="H142" s="230" t="s">
        <v>5</v>
      </c>
      <c r="I142" s="232"/>
      <c r="L142" s="229"/>
      <c r="M142" s="233"/>
      <c r="N142" s="234"/>
      <c r="O142" s="234"/>
      <c r="P142" s="234"/>
      <c r="Q142" s="234"/>
      <c r="R142" s="234"/>
      <c r="S142" s="234"/>
      <c r="T142" s="235"/>
      <c r="AT142" s="230" t="s">
        <v>163</v>
      </c>
      <c r="AU142" s="230" t="s">
        <v>82</v>
      </c>
      <c r="AV142" s="12" t="s">
        <v>80</v>
      </c>
      <c r="AW142" s="12" t="s">
        <v>35</v>
      </c>
      <c r="AX142" s="12" t="s">
        <v>72</v>
      </c>
      <c r="AY142" s="230" t="s">
        <v>133</v>
      </c>
    </row>
    <row r="143" spans="2:51" s="11" customFormat="1" ht="13.5">
      <c r="B143" s="217"/>
      <c r="D143" s="213" t="s">
        <v>163</v>
      </c>
      <c r="E143" s="218" t="s">
        <v>5</v>
      </c>
      <c r="F143" s="219" t="s">
        <v>1018</v>
      </c>
      <c r="H143" s="220">
        <v>871.663</v>
      </c>
      <c r="I143" s="221"/>
      <c r="L143" s="217"/>
      <c r="M143" s="222"/>
      <c r="N143" s="223"/>
      <c r="O143" s="223"/>
      <c r="P143" s="223"/>
      <c r="Q143" s="223"/>
      <c r="R143" s="223"/>
      <c r="S143" s="223"/>
      <c r="T143" s="224"/>
      <c r="AT143" s="218" t="s">
        <v>163</v>
      </c>
      <c r="AU143" s="218" t="s">
        <v>82</v>
      </c>
      <c r="AV143" s="11" t="s">
        <v>82</v>
      </c>
      <c r="AW143" s="11" t="s">
        <v>35</v>
      </c>
      <c r="AX143" s="11" t="s">
        <v>72</v>
      </c>
      <c r="AY143" s="218" t="s">
        <v>133</v>
      </c>
    </row>
    <row r="144" spans="2:51" s="12" customFormat="1" ht="13.5">
      <c r="B144" s="229"/>
      <c r="D144" s="213" t="s">
        <v>163</v>
      </c>
      <c r="E144" s="230" t="s">
        <v>5</v>
      </c>
      <c r="F144" s="231" t="s">
        <v>359</v>
      </c>
      <c r="H144" s="230" t="s">
        <v>5</v>
      </c>
      <c r="I144" s="232"/>
      <c r="L144" s="229"/>
      <c r="M144" s="233"/>
      <c r="N144" s="234"/>
      <c r="O144" s="234"/>
      <c r="P144" s="234"/>
      <c r="Q144" s="234"/>
      <c r="R144" s="234"/>
      <c r="S144" s="234"/>
      <c r="T144" s="235"/>
      <c r="AT144" s="230" t="s">
        <v>163</v>
      </c>
      <c r="AU144" s="230" t="s">
        <v>82</v>
      </c>
      <c r="AV144" s="12" t="s">
        <v>80</v>
      </c>
      <c r="AW144" s="12" t="s">
        <v>35</v>
      </c>
      <c r="AX144" s="12" t="s">
        <v>72</v>
      </c>
      <c r="AY144" s="230" t="s">
        <v>133</v>
      </c>
    </row>
    <row r="145" spans="2:51" s="11" customFormat="1" ht="13.5">
      <c r="B145" s="217"/>
      <c r="D145" s="213" t="s">
        <v>163</v>
      </c>
      <c r="E145" s="218" t="s">
        <v>5</v>
      </c>
      <c r="F145" s="219" t="s">
        <v>1019</v>
      </c>
      <c r="H145" s="220">
        <v>1416.15</v>
      </c>
      <c r="I145" s="221"/>
      <c r="L145" s="217"/>
      <c r="M145" s="222"/>
      <c r="N145" s="223"/>
      <c r="O145" s="223"/>
      <c r="P145" s="223"/>
      <c r="Q145" s="223"/>
      <c r="R145" s="223"/>
      <c r="S145" s="223"/>
      <c r="T145" s="224"/>
      <c r="AT145" s="218" t="s">
        <v>163</v>
      </c>
      <c r="AU145" s="218" t="s">
        <v>82</v>
      </c>
      <c r="AV145" s="11" t="s">
        <v>82</v>
      </c>
      <c r="AW145" s="11" t="s">
        <v>35</v>
      </c>
      <c r="AX145" s="11" t="s">
        <v>72</v>
      </c>
      <c r="AY145" s="218" t="s">
        <v>133</v>
      </c>
    </row>
    <row r="146" spans="2:51" s="13" customFormat="1" ht="13.5">
      <c r="B146" s="236"/>
      <c r="D146" s="213" t="s">
        <v>163</v>
      </c>
      <c r="E146" s="237" t="s">
        <v>5</v>
      </c>
      <c r="F146" s="238" t="s">
        <v>226</v>
      </c>
      <c r="H146" s="239">
        <v>2287.813</v>
      </c>
      <c r="I146" s="240"/>
      <c r="L146" s="236"/>
      <c r="M146" s="241"/>
      <c r="N146" s="242"/>
      <c r="O146" s="242"/>
      <c r="P146" s="242"/>
      <c r="Q146" s="242"/>
      <c r="R146" s="242"/>
      <c r="S146" s="242"/>
      <c r="T146" s="243"/>
      <c r="AT146" s="237" t="s">
        <v>163</v>
      </c>
      <c r="AU146" s="237" t="s">
        <v>82</v>
      </c>
      <c r="AV146" s="13" t="s">
        <v>140</v>
      </c>
      <c r="AW146" s="13" t="s">
        <v>35</v>
      </c>
      <c r="AX146" s="13" t="s">
        <v>80</v>
      </c>
      <c r="AY146" s="237" t="s">
        <v>133</v>
      </c>
    </row>
    <row r="147" spans="2:65" s="1" customFormat="1" ht="25.5" customHeight="1">
      <c r="B147" s="200"/>
      <c r="C147" s="201" t="s">
        <v>621</v>
      </c>
      <c r="D147" s="201" t="s">
        <v>136</v>
      </c>
      <c r="E147" s="202" t="s">
        <v>361</v>
      </c>
      <c r="F147" s="203" t="s">
        <v>362</v>
      </c>
      <c r="G147" s="204" t="s">
        <v>335</v>
      </c>
      <c r="H147" s="205">
        <v>12.868</v>
      </c>
      <c r="I147" s="206"/>
      <c r="J147" s="207">
        <f>ROUND(I147*H147,2)</f>
        <v>0</v>
      </c>
      <c r="K147" s="203" t="s">
        <v>239</v>
      </c>
      <c r="L147" s="46"/>
      <c r="M147" s="208" t="s">
        <v>5</v>
      </c>
      <c r="N147" s="209" t="s">
        <v>43</v>
      </c>
      <c r="O147" s="47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4" t="s">
        <v>140</v>
      </c>
      <c r="AT147" s="24" t="s">
        <v>136</v>
      </c>
      <c r="AU147" s="24" t="s">
        <v>82</v>
      </c>
      <c r="AY147" s="24" t="s">
        <v>133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4" t="s">
        <v>80</v>
      </c>
      <c r="BK147" s="212">
        <f>ROUND(I147*H147,2)</f>
        <v>0</v>
      </c>
      <c r="BL147" s="24" t="s">
        <v>140</v>
      </c>
      <c r="BM147" s="24" t="s">
        <v>1020</v>
      </c>
    </row>
    <row r="148" spans="2:51" s="11" customFormat="1" ht="13.5">
      <c r="B148" s="217"/>
      <c r="D148" s="213" t="s">
        <v>163</v>
      </c>
      <c r="E148" s="218" t="s">
        <v>5</v>
      </c>
      <c r="F148" s="219" t="s">
        <v>1021</v>
      </c>
      <c r="H148" s="220">
        <v>12.868</v>
      </c>
      <c r="I148" s="221"/>
      <c r="L148" s="217"/>
      <c r="M148" s="222"/>
      <c r="N148" s="223"/>
      <c r="O148" s="223"/>
      <c r="P148" s="223"/>
      <c r="Q148" s="223"/>
      <c r="R148" s="223"/>
      <c r="S148" s="223"/>
      <c r="T148" s="224"/>
      <c r="AT148" s="218" t="s">
        <v>163</v>
      </c>
      <c r="AU148" s="218" t="s">
        <v>82</v>
      </c>
      <c r="AV148" s="11" t="s">
        <v>82</v>
      </c>
      <c r="AW148" s="11" t="s">
        <v>35</v>
      </c>
      <c r="AX148" s="11" t="s">
        <v>80</v>
      </c>
      <c r="AY148" s="218" t="s">
        <v>133</v>
      </c>
    </row>
    <row r="149" spans="2:65" s="1" customFormat="1" ht="25.5" customHeight="1">
      <c r="B149" s="200"/>
      <c r="C149" s="201" t="s">
        <v>623</v>
      </c>
      <c r="D149" s="201" t="s">
        <v>136</v>
      </c>
      <c r="E149" s="202" t="s">
        <v>364</v>
      </c>
      <c r="F149" s="203" t="s">
        <v>365</v>
      </c>
      <c r="G149" s="204" t="s">
        <v>335</v>
      </c>
      <c r="H149" s="205">
        <v>0.377</v>
      </c>
      <c r="I149" s="206"/>
      <c r="J149" s="207">
        <f>ROUND(I149*H149,2)</f>
        <v>0</v>
      </c>
      <c r="K149" s="203" t="s">
        <v>239</v>
      </c>
      <c r="L149" s="46"/>
      <c r="M149" s="208" t="s">
        <v>5</v>
      </c>
      <c r="N149" s="209" t="s">
        <v>43</v>
      </c>
      <c r="O149" s="47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24" t="s">
        <v>140</v>
      </c>
      <c r="AT149" s="24" t="s">
        <v>136</v>
      </c>
      <c r="AU149" s="24" t="s">
        <v>82</v>
      </c>
      <c r="AY149" s="24" t="s">
        <v>133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80</v>
      </c>
      <c r="BK149" s="212">
        <f>ROUND(I149*H149,2)</f>
        <v>0</v>
      </c>
      <c r="BL149" s="24" t="s">
        <v>140</v>
      </c>
      <c r="BM149" s="24" t="s">
        <v>1022</v>
      </c>
    </row>
    <row r="150" spans="2:51" s="11" customFormat="1" ht="13.5">
      <c r="B150" s="217"/>
      <c r="D150" s="213" t="s">
        <v>163</v>
      </c>
      <c r="E150" s="218" t="s">
        <v>5</v>
      </c>
      <c r="F150" s="219" t="s">
        <v>1023</v>
      </c>
      <c r="H150" s="220">
        <v>0.377</v>
      </c>
      <c r="I150" s="221"/>
      <c r="L150" s="217"/>
      <c r="M150" s="222"/>
      <c r="N150" s="223"/>
      <c r="O150" s="223"/>
      <c r="P150" s="223"/>
      <c r="Q150" s="223"/>
      <c r="R150" s="223"/>
      <c r="S150" s="223"/>
      <c r="T150" s="224"/>
      <c r="AT150" s="218" t="s">
        <v>163</v>
      </c>
      <c r="AU150" s="218" t="s">
        <v>82</v>
      </c>
      <c r="AV150" s="11" t="s">
        <v>82</v>
      </c>
      <c r="AW150" s="11" t="s">
        <v>35</v>
      </c>
      <c r="AX150" s="11" t="s">
        <v>80</v>
      </c>
      <c r="AY150" s="218" t="s">
        <v>133</v>
      </c>
    </row>
    <row r="151" spans="2:63" s="10" customFormat="1" ht="29.85" customHeight="1">
      <c r="B151" s="187"/>
      <c r="D151" s="188" t="s">
        <v>71</v>
      </c>
      <c r="E151" s="198" t="s">
        <v>367</v>
      </c>
      <c r="F151" s="198" t="s">
        <v>368</v>
      </c>
      <c r="I151" s="190"/>
      <c r="J151" s="199">
        <f>BK151</f>
        <v>0</v>
      </c>
      <c r="L151" s="187"/>
      <c r="M151" s="192"/>
      <c r="N151" s="193"/>
      <c r="O151" s="193"/>
      <c r="P151" s="194">
        <f>P152</f>
        <v>0</v>
      </c>
      <c r="Q151" s="193"/>
      <c r="R151" s="194">
        <f>R152</f>
        <v>0</v>
      </c>
      <c r="S151" s="193"/>
      <c r="T151" s="195">
        <f>T152</f>
        <v>0</v>
      </c>
      <c r="AR151" s="188" t="s">
        <v>80</v>
      </c>
      <c r="AT151" s="196" t="s">
        <v>71</v>
      </c>
      <c r="AU151" s="196" t="s">
        <v>80</v>
      </c>
      <c r="AY151" s="188" t="s">
        <v>133</v>
      </c>
      <c r="BK151" s="197">
        <f>BK152</f>
        <v>0</v>
      </c>
    </row>
    <row r="152" spans="2:65" s="1" customFormat="1" ht="16.5" customHeight="1">
      <c r="B152" s="200"/>
      <c r="C152" s="201" t="s">
        <v>1024</v>
      </c>
      <c r="D152" s="201" t="s">
        <v>136</v>
      </c>
      <c r="E152" s="202" t="s">
        <v>369</v>
      </c>
      <c r="F152" s="203" t="s">
        <v>370</v>
      </c>
      <c r="G152" s="204" t="s">
        <v>335</v>
      </c>
      <c r="H152" s="205">
        <v>18.543</v>
      </c>
      <c r="I152" s="206"/>
      <c r="J152" s="207">
        <f>ROUND(I152*H152,2)</f>
        <v>0</v>
      </c>
      <c r="K152" s="203" t="s">
        <v>239</v>
      </c>
      <c r="L152" s="46"/>
      <c r="M152" s="208" t="s">
        <v>5</v>
      </c>
      <c r="N152" s="209" t="s">
        <v>43</v>
      </c>
      <c r="O152" s="47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24" t="s">
        <v>140</v>
      </c>
      <c r="AT152" s="24" t="s">
        <v>136</v>
      </c>
      <c r="AU152" s="24" t="s">
        <v>82</v>
      </c>
      <c r="AY152" s="24" t="s">
        <v>133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4" t="s">
        <v>80</v>
      </c>
      <c r="BK152" s="212">
        <f>ROUND(I152*H152,2)</f>
        <v>0</v>
      </c>
      <c r="BL152" s="24" t="s">
        <v>140</v>
      </c>
      <c r="BM152" s="24" t="s">
        <v>1025</v>
      </c>
    </row>
    <row r="153" spans="2:63" s="10" customFormat="1" ht="37.4" customHeight="1">
      <c r="B153" s="187"/>
      <c r="D153" s="188" t="s">
        <v>71</v>
      </c>
      <c r="E153" s="189" t="s">
        <v>538</v>
      </c>
      <c r="F153" s="189" t="s">
        <v>539</v>
      </c>
      <c r="I153" s="190"/>
      <c r="J153" s="191">
        <f>BK153</f>
        <v>0</v>
      </c>
      <c r="L153" s="187"/>
      <c r="M153" s="192"/>
      <c r="N153" s="193"/>
      <c r="O153" s="193"/>
      <c r="P153" s="194">
        <f>SUM(P154:P159)</f>
        <v>0</v>
      </c>
      <c r="Q153" s="193"/>
      <c r="R153" s="194">
        <f>SUM(R154:R159)</f>
        <v>0</v>
      </c>
      <c r="S153" s="193"/>
      <c r="T153" s="195">
        <f>SUM(T154:T159)</f>
        <v>0</v>
      </c>
      <c r="AR153" s="188" t="s">
        <v>82</v>
      </c>
      <c r="AT153" s="196" t="s">
        <v>71</v>
      </c>
      <c r="AU153" s="196" t="s">
        <v>72</v>
      </c>
      <c r="AY153" s="188" t="s">
        <v>133</v>
      </c>
      <c r="BK153" s="197">
        <f>SUM(BK154:BK159)</f>
        <v>0</v>
      </c>
    </row>
    <row r="154" spans="2:65" s="1" customFormat="1" ht="16.5" customHeight="1">
      <c r="B154" s="200"/>
      <c r="C154" s="201" t="s">
        <v>718</v>
      </c>
      <c r="D154" s="201" t="s">
        <v>136</v>
      </c>
      <c r="E154" s="202" t="s">
        <v>558</v>
      </c>
      <c r="F154" s="203" t="s">
        <v>559</v>
      </c>
      <c r="G154" s="204" t="s">
        <v>560</v>
      </c>
      <c r="H154" s="205">
        <v>167.19</v>
      </c>
      <c r="I154" s="206"/>
      <c r="J154" s="207">
        <f>ROUND(I154*H154,2)</f>
        <v>0</v>
      </c>
      <c r="K154" s="203" t="s">
        <v>5</v>
      </c>
      <c r="L154" s="46"/>
      <c r="M154" s="208" t="s">
        <v>5</v>
      </c>
      <c r="N154" s="209" t="s">
        <v>43</v>
      </c>
      <c r="O154" s="47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24" t="s">
        <v>379</v>
      </c>
      <c r="AT154" s="24" t="s">
        <v>136</v>
      </c>
      <c r="AU154" s="24" t="s">
        <v>80</v>
      </c>
      <c r="AY154" s="24" t="s">
        <v>133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4" t="s">
        <v>80</v>
      </c>
      <c r="BK154" s="212">
        <f>ROUND(I154*H154,2)</f>
        <v>0</v>
      </c>
      <c r="BL154" s="24" t="s">
        <v>379</v>
      </c>
      <c r="BM154" s="24" t="s">
        <v>1026</v>
      </c>
    </row>
    <row r="155" spans="2:47" s="1" customFormat="1" ht="13.5">
      <c r="B155" s="46"/>
      <c r="D155" s="213" t="s">
        <v>155</v>
      </c>
      <c r="F155" s="214" t="s">
        <v>775</v>
      </c>
      <c r="I155" s="215"/>
      <c r="L155" s="46"/>
      <c r="M155" s="216"/>
      <c r="N155" s="47"/>
      <c r="O155" s="47"/>
      <c r="P155" s="47"/>
      <c r="Q155" s="47"/>
      <c r="R155" s="47"/>
      <c r="S155" s="47"/>
      <c r="T155" s="85"/>
      <c r="AT155" s="24" t="s">
        <v>155</v>
      </c>
      <c r="AU155" s="24" t="s">
        <v>80</v>
      </c>
    </row>
    <row r="156" spans="2:51" s="12" customFormat="1" ht="13.5">
      <c r="B156" s="229"/>
      <c r="D156" s="213" t="s">
        <v>163</v>
      </c>
      <c r="E156" s="230" t="s">
        <v>5</v>
      </c>
      <c r="F156" s="231" t="s">
        <v>1027</v>
      </c>
      <c r="H156" s="230" t="s">
        <v>5</v>
      </c>
      <c r="I156" s="232"/>
      <c r="L156" s="229"/>
      <c r="M156" s="233"/>
      <c r="N156" s="234"/>
      <c r="O156" s="234"/>
      <c r="P156" s="234"/>
      <c r="Q156" s="234"/>
      <c r="R156" s="234"/>
      <c r="S156" s="234"/>
      <c r="T156" s="235"/>
      <c r="AT156" s="230" t="s">
        <v>163</v>
      </c>
      <c r="AU156" s="230" t="s">
        <v>80</v>
      </c>
      <c r="AV156" s="12" t="s">
        <v>80</v>
      </c>
      <c r="AW156" s="12" t="s">
        <v>35</v>
      </c>
      <c r="AX156" s="12" t="s">
        <v>72</v>
      </c>
      <c r="AY156" s="230" t="s">
        <v>133</v>
      </c>
    </row>
    <row r="157" spans="2:51" s="11" customFormat="1" ht="13.5">
      <c r="B157" s="217"/>
      <c r="D157" s="213" t="s">
        <v>163</v>
      </c>
      <c r="E157" s="218" t="s">
        <v>5</v>
      </c>
      <c r="F157" s="219" t="s">
        <v>981</v>
      </c>
      <c r="H157" s="220">
        <v>167.19</v>
      </c>
      <c r="I157" s="221"/>
      <c r="L157" s="217"/>
      <c r="M157" s="222"/>
      <c r="N157" s="223"/>
      <c r="O157" s="223"/>
      <c r="P157" s="223"/>
      <c r="Q157" s="223"/>
      <c r="R157" s="223"/>
      <c r="S157" s="223"/>
      <c r="T157" s="224"/>
      <c r="AT157" s="218" t="s">
        <v>163</v>
      </c>
      <c r="AU157" s="218" t="s">
        <v>80</v>
      </c>
      <c r="AV157" s="11" t="s">
        <v>82</v>
      </c>
      <c r="AW157" s="11" t="s">
        <v>35</v>
      </c>
      <c r="AX157" s="11" t="s">
        <v>72</v>
      </c>
      <c r="AY157" s="218" t="s">
        <v>133</v>
      </c>
    </row>
    <row r="158" spans="2:51" s="13" customFormat="1" ht="13.5">
      <c r="B158" s="236"/>
      <c r="D158" s="213" t="s">
        <v>163</v>
      </c>
      <c r="E158" s="237" t="s">
        <v>5</v>
      </c>
      <c r="F158" s="238" t="s">
        <v>226</v>
      </c>
      <c r="H158" s="239">
        <v>167.19</v>
      </c>
      <c r="I158" s="240"/>
      <c r="L158" s="236"/>
      <c r="M158" s="241"/>
      <c r="N158" s="242"/>
      <c r="O158" s="242"/>
      <c r="P158" s="242"/>
      <c r="Q158" s="242"/>
      <c r="R158" s="242"/>
      <c r="S158" s="242"/>
      <c r="T158" s="243"/>
      <c r="AT158" s="237" t="s">
        <v>163</v>
      </c>
      <c r="AU158" s="237" t="s">
        <v>80</v>
      </c>
      <c r="AV158" s="13" t="s">
        <v>140</v>
      </c>
      <c r="AW158" s="13" t="s">
        <v>35</v>
      </c>
      <c r="AX158" s="13" t="s">
        <v>80</v>
      </c>
      <c r="AY158" s="237" t="s">
        <v>133</v>
      </c>
    </row>
    <row r="159" spans="2:65" s="1" customFormat="1" ht="16.5" customHeight="1">
      <c r="B159" s="200"/>
      <c r="C159" s="201" t="s">
        <v>670</v>
      </c>
      <c r="D159" s="201" t="s">
        <v>136</v>
      </c>
      <c r="E159" s="202" t="s">
        <v>568</v>
      </c>
      <c r="F159" s="203" t="s">
        <v>569</v>
      </c>
      <c r="G159" s="204" t="s">
        <v>335</v>
      </c>
      <c r="H159" s="205">
        <v>0.167</v>
      </c>
      <c r="I159" s="206"/>
      <c r="J159" s="207">
        <f>ROUND(I159*H159,2)</f>
        <v>0</v>
      </c>
      <c r="K159" s="203" t="s">
        <v>239</v>
      </c>
      <c r="L159" s="46"/>
      <c r="M159" s="208" t="s">
        <v>5</v>
      </c>
      <c r="N159" s="209" t="s">
        <v>43</v>
      </c>
      <c r="O159" s="47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24" t="s">
        <v>379</v>
      </c>
      <c r="AT159" s="24" t="s">
        <v>136</v>
      </c>
      <c r="AU159" s="24" t="s">
        <v>80</v>
      </c>
      <c r="AY159" s="24" t="s">
        <v>133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80</v>
      </c>
      <c r="BK159" s="212">
        <f>ROUND(I159*H159,2)</f>
        <v>0</v>
      </c>
      <c r="BL159" s="24" t="s">
        <v>379</v>
      </c>
      <c r="BM159" s="24" t="s">
        <v>1028</v>
      </c>
    </row>
    <row r="160" spans="2:63" s="10" customFormat="1" ht="37.4" customHeight="1">
      <c r="B160" s="187"/>
      <c r="D160" s="188" t="s">
        <v>71</v>
      </c>
      <c r="E160" s="189" t="s">
        <v>372</v>
      </c>
      <c r="F160" s="189" t="s">
        <v>669</v>
      </c>
      <c r="I160" s="190"/>
      <c r="J160" s="191">
        <f>BK160</f>
        <v>0</v>
      </c>
      <c r="L160" s="187"/>
      <c r="M160" s="192"/>
      <c r="N160" s="193"/>
      <c r="O160" s="193"/>
      <c r="P160" s="194">
        <f>P161+P184+P204+P208+P214+P220</f>
        <v>0</v>
      </c>
      <c r="Q160" s="193"/>
      <c r="R160" s="194">
        <f>R161+R184+R204+R208+R214+R220</f>
        <v>6.454892060000001</v>
      </c>
      <c r="S160" s="193"/>
      <c r="T160" s="195">
        <f>T161+T184+T204+T208+T214+T220</f>
        <v>158.39009589999998</v>
      </c>
      <c r="AR160" s="188" t="s">
        <v>82</v>
      </c>
      <c r="AT160" s="196" t="s">
        <v>71</v>
      </c>
      <c r="AU160" s="196" t="s">
        <v>72</v>
      </c>
      <c r="AY160" s="188" t="s">
        <v>133</v>
      </c>
      <c r="BK160" s="197">
        <f>BK161+BK184+BK204+BK208+BK214+BK220</f>
        <v>0</v>
      </c>
    </row>
    <row r="161" spans="2:63" s="10" customFormat="1" ht="19.9" customHeight="1">
      <c r="B161" s="187"/>
      <c r="D161" s="188" t="s">
        <v>71</v>
      </c>
      <c r="E161" s="198" t="s">
        <v>411</v>
      </c>
      <c r="F161" s="198" t="s">
        <v>412</v>
      </c>
      <c r="I161" s="190"/>
      <c r="J161" s="199">
        <f>BK161</f>
        <v>0</v>
      </c>
      <c r="L161" s="187"/>
      <c r="M161" s="192"/>
      <c r="N161" s="193"/>
      <c r="O161" s="193"/>
      <c r="P161" s="194">
        <f>SUM(P162:P183)</f>
        <v>0</v>
      </c>
      <c r="Q161" s="193"/>
      <c r="R161" s="194">
        <f>SUM(R162:R183)</f>
        <v>1.6877690900000002</v>
      </c>
      <c r="S161" s="193"/>
      <c r="T161" s="195">
        <f>SUM(T162:T183)</f>
        <v>157.349571</v>
      </c>
      <c r="AR161" s="188" t="s">
        <v>82</v>
      </c>
      <c r="AT161" s="196" t="s">
        <v>71</v>
      </c>
      <c r="AU161" s="196" t="s">
        <v>80</v>
      </c>
      <c r="AY161" s="188" t="s">
        <v>133</v>
      </c>
      <c r="BK161" s="197">
        <f>SUM(BK162:BK183)</f>
        <v>0</v>
      </c>
    </row>
    <row r="162" spans="2:65" s="1" customFormat="1" ht="25.5" customHeight="1">
      <c r="B162" s="200"/>
      <c r="C162" s="201" t="s">
        <v>642</v>
      </c>
      <c r="D162" s="201" t="s">
        <v>136</v>
      </c>
      <c r="E162" s="202" t="s">
        <v>414</v>
      </c>
      <c r="F162" s="203" t="s">
        <v>415</v>
      </c>
      <c r="G162" s="204" t="s">
        <v>392</v>
      </c>
      <c r="H162" s="205">
        <v>103.593</v>
      </c>
      <c r="I162" s="206"/>
      <c r="J162" s="207">
        <f>ROUND(I162*H162,2)</f>
        <v>0</v>
      </c>
      <c r="K162" s="203" t="s">
        <v>222</v>
      </c>
      <c r="L162" s="46"/>
      <c r="M162" s="208" t="s">
        <v>5</v>
      </c>
      <c r="N162" s="209" t="s">
        <v>43</v>
      </c>
      <c r="O162" s="47"/>
      <c r="P162" s="210">
        <f>O162*H162</f>
        <v>0</v>
      </c>
      <c r="Q162" s="210">
        <v>0.00112</v>
      </c>
      <c r="R162" s="210">
        <f>Q162*H162</f>
        <v>0.11602415999999999</v>
      </c>
      <c r="S162" s="210">
        <v>0</v>
      </c>
      <c r="T162" s="211">
        <f>S162*H162</f>
        <v>0</v>
      </c>
      <c r="AR162" s="24" t="s">
        <v>379</v>
      </c>
      <c r="AT162" s="24" t="s">
        <v>136</v>
      </c>
      <c r="AU162" s="24" t="s">
        <v>82</v>
      </c>
      <c r="AY162" s="24" t="s">
        <v>133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4" t="s">
        <v>80</v>
      </c>
      <c r="BK162" s="212">
        <f>ROUND(I162*H162,2)</f>
        <v>0</v>
      </c>
      <c r="BL162" s="24" t="s">
        <v>379</v>
      </c>
      <c r="BM162" s="24" t="s">
        <v>1029</v>
      </c>
    </row>
    <row r="163" spans="2:51" s="11" customFormat="1" ht="13.5">
      <c r="B163" s="217"/>
      <c r="D163" s="213" t="s">
        <v>163</v>
      </c>
      <c r="E163" s="218" t="s">
        <v>5</v>
      </c>
      <c r="F163" s="219" t="s">
        <v>1030</v>
      </c>
      <c r="H163" s="220">
        <v>103.593</v>
      </c>
      <c r="I163" s="221"/>
      <c r="L163" s="217"/>
      <c r="M163" s="222"/>
      <c r="N163" s="223"/>
      <c r="O163" s="223"/>
      <c r="P163" s="223"/>
      <c r="Q163" s="223"/>
      <c r="R163" s="223"/>
      <c r="S163" s="223"/>
      <c r="T163" s="224"/>
      <c r="AT163" s="218" t="s">
        <v>163</v>
      </c>
      <c r="AU163" s="218" t="s">
        <v>82</v>
      </c>
      <c r="AV163" s="11" t="s">
        <v>82</v>
      </c>
      <c r="AW163" s="11" t="s">
        <v>35</v>
      </c>
      <c r="AX163" s="11" t="s">
        <v>80</v>
      </c>
      <c r="AY163" s="218" t="s">
        <v>133</v>
      </c>
    </row>
    <row r="164" spans="2:65" s="1" customFormat="1" ht="25.5" customHeight="1">
      <c r="B164" s="200"/>
      <c r="C164" s="201" t="s">
        <v>644</v>
      </c>
      <c r="D164" s="201" t="s">
        <v>136</v>
      </c>
      <c r="E164" s="202" t="s">
        <v>419</v>
      </c>
      <c r="F164" s="203" t="s">
        <v>420</v>
      </c>
      <c r="G164" s="204" t="s">
        <v>392</v>
      </c>
      <c r="H164" s="205">
        <v>103.593</v>
      </c>
      <c r="I164" s="206"/>
      <c r="J164" s="207">
        <f>ROUND(I164*H164,2)</f>
        <v>0</v>
      </c>
      <c r="K164" s="203" t="s">
        <v>222</v>
      </c>
      <c r="L164" s="46"/>
      <c r="M164" s="208" t="s">
        <v>5</v>
      </c>
      <c r="N164" s="209" t="s">
        <v>43</v>
      </c>
      <c r="O164" s="47"/>
      <c r="P164" s="210">
        <f>O164*H164</f>
        <v>0</v>
      </c>
      <c r="Q164" s="210">
        <v>0.00112</v>
      </c>
      <c r="R164" s="210">
        <f>Q164*H164</f>
        <v>0.11602415999999999</v>
      </c>
      <c r="S164" s="210">
        <v>0</v>
      </c>
      <c r="T164" s="211">
        <f>S164*H164</f>
        <v>0</v>
      </c>
      <c r="AR164" s="24" t="s">
        <v>379</v>
      </c>
      <c r="AT164" s="24" t="s">
        <v>136</v>
      </c>
      <c r="AU164" s="24" t="s">
        <v>82</v>
      </c>
      <c r="AY164" s="24" t="s">
        <v>133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4" t="s">
        <v>80</v>
      </c>
      <c r="BK164" s="212">
        <f>ROUND(I164*H164,2)</f>
        <v>0</v>
      </c>
      <c r="BL164" s="24" t="s">
        <v>379</v>
      </c>
      <c r="BM164" s="24" t="s">
        <v>1031</v>
      </c>
    </row>
    <row r="165" spans="2:51" s="11" customFormat="1" ht="13.5">
      <c r="B165" s="217"/>
      <c r="D165" s="213" t="s">
        <v>163</v>
      </c>
      <c r="E165" s="218" t="s">
        <v>5</v>
      </c>
      <c r="F165" s="219" t="s">
        <v>1030</v>
      </c>
      <c r="H165" s="220">
        <v>103.593</v>
      </c>
      <c r="I165" s="221"/>
      <c r="L165" s="217"/>
      <c r="M165" s="222"/>
      <c r="N165" s="223"/>
      <c r="O165" s="223"/>
      <c r="P165" s="223"/>
      <c r="Q165" s="223"/>
      <c r="R165" s="223"/>
      <c r="S165" s="223"/>
      <c r="T165" s="224"/>
      <c r="AT165" s="218" t="s">
        <v>163</v>
      </c>
      <c r="AU165" s="218" t="s">
        <v>82</v>
      </c>
      <c r="AV165" s="11" t="s">
        <v>82</v>
      </c>
      <c r="AW165" s="11" t="s">
        <v>35</v>
      </c>
      <c r="AX165" s="11" t="s">
        <v>72</v>
      </c>
      <c r="AY165" s="218" t="s">
        <v>133</v>
      </c>
    </row>
    <row r="166" spans="2:51" s="13" customFormat="1" ht="13.5">
      <c r="B166" s="236"/>
      <c r="D166" s="213" t="s">
        <v>163</v>
      </c>
      <c r="E166" s="237" t="s">
        <v>5</v>
      </c>
      <c r="F166" s="238" t="s">
        <v>226</v>
      </c>
      <c r="H166" s="239">
        <v>103.593</v>
      </c>
      <c r="I166" s="240"/>
      <c r="L166" s="236"/>
      <c r="M166" s="241"/>
      <c r="N166" s="242"/>
      <c r="O166" s="242"/>
      <c r="P166" s="242"/>
      <c r="Q166" s="242"/>
      <c r="R166" s="242"/>
      <c r="S166" s="242"/>
      <c r="T166" s="243"/>
      <c r="AT166" s="237" t="s">
        <v>163</v>
      </c>
      <c r="AU166" s="237" t="s">
        <v>82</v>
      </c>
      <c r="AV166" s="13" t="s">
        <v>140</v>
      </c>
      <c r="AW166" s="13" t="s">
        <v>35</v>
      </c>
      <c r="AX166" s="13" t="s">
        <v>80</v>
      </c>
      <c r="AY166" s="237" t="s">
        <v>133</v>
      </c>
    </row>
    <row r="167" spans="2:65" s="1" customFormat="1" ht="25.5" customHeight="1">
      <c r="B167" s="200"/>
      <c r="C167" s="201" t="s">
        <v>968</v>
      </c>
      <c r="D167" s="201" t="s">
        <v>136</v>
      </c>
      <c r="E167" s="202" t="s">
        <v>423</v>
      </c>
      <c r="F167" s="203" t="s">
        <v>424</v>
      </c>
      <c r="G167" s="204" t="s">
        <v>392</v>
      </c>
      <c r="H167" s="205">
        <v>103.593</v>
      </c>
      <c r="I167" s="206"/>
      <c r="J167" s="207">
        <f>ROUND(I167*H167,2)</f>
        <v>0</v>
      </c>
      <c r="K167" s="203" t="s">
        <v>222</v>
      </c>
      <c r="L167" s="46"/>
      <c r="M167" s="208" t="s">
        <v>5</v>
      </c>
      <c r="N167" s="209" t="s">
        <v>43</v>
      </c>
      <c r="O167" s="47"/>
      <c r="P167" s="210">
        <f>O167*H167</f>
        <v>0</v>
      </c>
      <c r="Q167" s="210">
        <v>0.00153</v>
      </c>
      <c r="R167" s="210">
        <f>Q167*H167</f>
        <v>0.15849728999999999</v>
      </c>
      <c r="S167" s="210">
        <v>0</v>
      </c>
      <c r="T167" s="211">
        <f>S167*H167</f>
        <v>0</v>
      </c>
      <c r="AR167" s="24" t="s">
        <v>379</v>
      </c>
      <c r="AT167" s="24" t="s">
        <v>136</v>
      </c>
      <c r="AU167" s="24" t="s">
        <v>82</v>
      </c>
      <c r="AY167" s="24" t="s">
        <v>133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4" t="s">
        <v>80</v>
      </c>
      <c r="BK167" s="212">
        <f>ROUND(I167*H167,2)</f>
        <v>0</v>
      </c>
      <c r="BL167" s="24" t="s">
        <v>379</v>
      </c>
      <c r="BM167" s="24" t="s">
        <v>1032</v>
      </c>
    </row>
    <row r="168" spans="2:51" s="11" customFormat="1" ht="13.5">
      <c r="B168" s="217"/>
      <c r="D168" s="213" t="s">
        <v>163</v>
      </c>
      <c r="E168" s="218" t="s">
        <v>5</v>
      </c>
      <c r="F168" s="219" t="s">
        <v>1030</v>
      </c>
      <c r="H168" s="220">
        <v>103.593</v>
      </c>
      <c r="I168" s="221"/>
      <c r="L168" s="217"/>
      <c r="M168" s="222"/>
      <c r="N168" s="223"/>
      <c r="O168" s="223"/>
      <c r="P168" s="223"/>
      <c r="Q168" s="223"/>
      <c r="R168" s="223"/>
      <c r="S168" s="223"/>
      <c r="T168" s="224"/>
      <c r="AT168" s="218" t="s">
        <v>163</v>
      </c>
      <c r="AU168" s="218" t="s">
        <v>82</v>
      </c>
      <c r="AV168" s="11" t="s">
        <v>82</v>
      </c>
      <c r="AW168" s="11" t="s">
        <v>35</v>
      </c>
      <c r="AX168" s="11" t="s">
        <v>72</v>
      </c>
      <c r="AY168" s="218" t="s">
        <v>133</v>
      </c>
    </row>
    <row r="169" spans="2:51" s="13" customFormat="1" ht="13.5">
      <c r="B169" s="236"/>
      <c r="D169" s="213" t="s">
        <v>163</v>
      </c>
      <c r="E169" s="237" t="s">
        <v>5</v>
      </c>
      <c r="F169" s="238" t="s">
        <v>226</v>
      </c>
      <c r="H169" s="239">
        <v>103.593</v>
      </c>
      <c r="I169" s="240"/>
      <c r="L169" s="236"/>
      <c r="M169" s="241"/>
      <c r="N169" s="242"/>
      <c r="O169" s="242"/>
      <c r="P169" s="242"/>
      <c r="Q169" s="242"/>
      <c r="R169" s="242"/>
      <c r="S169" s="242"/>
      <c r="T169" s="243"/>
      <c r="AT169" s="237" t="s">
        <v>163</v>
      </c>
      <c r="AU169" s="237" t="s">
        <v>82</v>
      </c>
      <c r="AV169" s="13" t="s">
        <v>140</v>
      </c>
      <c r="AW169" s="13" t="s">
        <v>35</v>
      </c>
      <c r="AX169" s="13" t="s">
        <v>80</v>
      </c>
      <c r="AY169" s="237" t="s">
        <v>133</v>
      </c>
    </row>
    <row r="170" spans="2:65" s="1" customFormat="1" ht="25.5" customHeight="1">
      <c r="B170" s="200"/>
      <c r="C170" s="201" t="s">
        <v>394</v>
      </c>
      <c r="D170" s="201" t="s">
        <v>136</v>
      </c>
      <c r="E170" s="202" t="s">
        <v>426</v>
      </c>
      <c r="F170" s="203" t="s">
        <v>427</v>
      </c>
      <c r="G170" s="204" t="s">
        <v>229</v>
      </c>
      <c r="H170" s="205">
        <v>942.213</v>
      </c>
      <c r="I170" s="206"/>
      <c r="J170" s="207">
        <f>ROUND(I170*H170,2)</f>
        <v>0</v>
      </c>
      <c r="K170" s="203" t="s">
        <v>5</v>
      </c>
      <c r="L170" s="46"/>
      <c r="M170" s="208" t="s">
        <v>5</v>
      </c>
      <c r="N170" s="209" t="s">
        <v>43</v>
      </c>
      <c r="O170" s="47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24" t="s">
        <v>379</v>
      </c>
      <c r="AT170" s="24" t="s">
        <v>136</v>
      </c>
      <c r="AU170" s="24" t="s">
        <v>82</v>
      </c>
      <c r="AY170" s="24" t="s">
        <v>133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24" t="s">
        <v>80</v>
      </c>
      <c r="BK170" s="212">
        <f>ROUND(I170*H170,2)</f>
        <v>0</v>
      </c>
      <c r="BL170" s="24" t="s">
        <v>379</v>
      </c>
      <c r="BM170" s="24" t="s">
        <v>1033</v>
      </c>
    </row>
    <row r="171" spans="2:65" s="1" customFormat="1" ht="16.5" customHeight="1">
      <c r="B171" s="200"/>
      <c r="C171" s="244" t="s">
        <v>413</v>
      </c>
      <c r="D171" s="244" t="s">
        <v>254</v>
      </c>
      <c r="E171" s="245" t="s">
        <v>432</v>
      </c>
      <c r="F171" s="246" t="s">
        <v>433</v>
      </c>
      <c r="G171" s="247" t="s">
        <v>229</v>
      </c>
      <c r="H171" s="248">
        <v>1036.434</v>
      </c>
      <c r="I171" s="249"/>
      <c r="J171" s="250">
        <f>ROUND(I171*H171,2)</f>
        <v>0</v>
      </c>
      <c r="K171" s="246" t="s">
        <v>5</v>
      </c>
      <c r="L171" s="251"/>
      <c r="M171" s="252" t="s">
        <v>5</v>
      </c>
      <c r="N171" s="253" t="s">
        <v>43</v>
      </c>
      <c r="O171" s="47"/>
      <c r="P171" s="210">
        <f>O171*H171</f>
        <v>0</v>
      </c>
      <c r="Q171" s="210">
        <v>0.00062</v>
      </c>
      <c r="R171" s="210">
        <f>Q171*H171</f>
        <v>0.64258908</v>
      </c>
      <c r="S171" s="210">
        <v>0</v>
      </c>
      <c r="T171" s="211">
        <f>S171*H171</f>
        <v>0</v>
      </c>
      <c r="AR171" s="24" t="s">
        <v>397</v>
      </c>
      <c r="AT171" s="24" t="s">
        <v>254</v>
      </c>
      <c r="AU171" s="24" t="s">
        <v>82</v>
      </c>
      <c r="AY171" s="24" t="s">
        <v>133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80</v>
      </c>
      <c r="BK171" s="212">
        <f>ROUND(I171*H171,2)</f>
        <v>0</v>
      </c>
      <c r="BL171" s="24" t="s">
        <v>379</v>
      </c>
      <c r="BM171" s="24" t="s">
        <v>1034</v>
      </c>
    </row>
    <row r="172" spans="2:65" s="1" customFormat="1" ht="38.25" customHeight="1">
      <c r="B172" s="200"/>
      <c r="C172" s="201" t="s">
        <v>418</v>
      </c>
      <c r="D172" s="201" t="s">
        <v>136</v>
      </c>
      <c r="E172" s="202" t="s">
        <v>437</v>
      </c>
      <c r="F172" s="203" t="s">
        <v>438</v>
      </c>
      <c r="G172" s="204" t="s">
        <v>229</v>
      </c>
      <c r="H172" s="205">
        <v>942.213</v>
      </c>
      <c r="I172" s="206"/>
      <c r="J172" s="207">
        <f>ROUND(I172*H172,2)</f>
        <v>0</v>
      </c>
      <c r="K172" s="203" t="s">
        <v>5</v>
      </c>
      <c r="L172" s="46"/>
      <c r="M172" s="208" t="s">
        <v>5</v>
      </c>
      <c r="N172" s="209" t="s">
        <v>43</v>
      </c>
      <c r="O172" s="47"/>
      <c r="P172" s="210">
        <f>O172*H172</f>
        <v>0</v>
      </c>
      <c r="Q172" s="210">
        <v>0</v>
      </c>
      <c r="R172" s="210">
        <f>Q172*H172</f>
        <v>0</v>
      </c>
      <c r="S172" s="210">
        <v>0.167</v>
      </c>
      <c r="T172" s="211">
        <f>S172*H172</f>
        <v>157.349571</v>
      </c>
      <c r="AR172" s="24" t="s">
        <v>379</v>
      </c>
      <c r="AT172" s="24" t="s">
        <v>136</v>
      </c>
      <c r="AU172" s="24" t="s">
        <v>82</v>
      </c>
      <c r="AY172" s="24" t="s">
        <v>133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4" t="s">
        <v>80</v>
      </c>
      <c r="BK172" s="212">
        <f>ROUND(I172*H172,2)</f>
        <v>0</v>
      </c>
      <c r="BL172" s="24" t="s">
        <v>379</v>
      </c>
      <c r="BM172" s="24" t="s">
        <v>1035</v>
      </c>
    </row>
    <row r="173" spans="2:51" s="12" customFormat="1" ht="13.5">
      <c r="B173" s="229"/>
      <c r="D173" s="213" t="s">
        <v>163</v>
      </c>
      <c r="E173" s="230" t="s">
        <v>5</v>
      </c>
      <c r="F173" s="231" t="s">
        <v>681</v>
      </c>
      <c r="H173" s="230" t="s">
        <v>5</v>
      </c>
      <c r="I173" s="232"/>
      <c r="L173" s="229"/>
      <c r="M173" s="233"/>
      <c r="N173" s="234"/>
      <c r="O173" s="234"/>
      <c r="P173" s="234"/>
      <c r="Q173" s="234"/>
      <c r="R173" s="234"/>
      <c r="S173" s="234"/>
      <c r="T173" s="235"/>
      <c r="AT173" s="230" t="s">
        <v>163</v>
      </c>
      <c r="AU173" s="230" t="s">
        <v>82</v>
      </c>
      <c r="AV173" s="12" t="s">
        <v>80</v>
      </c>
      <c r="AW173" s="12" t="s">
        <v>35</v>
      </c>
      <c r="AX173" s="12" t="s">
        <v>72</v>
      </c>
      <c r="AY173" s="230" t="s">
        <v>133</v>
      </c>
    </row>
    <row r="174" spans="2:51" s="11" customFormat="1" ht="13.5">
      <c r="B174" s="217"/>
      <c r="D174" s="213" t="s">
        <v>163</v>
      </c>
      <c r="E174" s="218" t="s">
        <v>5</v>
      </c>
      <c r="F174" s="219" t="s">
        <v>1036</v>
      </c>
      <c r="H174" s="220">
        <v>942.213</v>
      </c>
      <c r="I174" s="221"/>
      <c r="L174" s="217"/>
      <c r="M174" s="222"/>
      <c r="N174" s="223"/>
      <c r="O174" s="223"/>
      <c r="P174" s="223"/>
      <c r="Q174" s="223"/>
      <c r="R174" s="223"/>
      <c r="S174" s="223"/>
      <c r="T174" s="224"/>
      <c r="AT174" s="218" t="s">
        <v>163</v>
      </c>
      <c r="AU174" s="218" t="s">
        <v>82</v>
      </c>
      <c r="AV174" s="11" t="s">
        <v>82</v>
      </c>
      <c r="AW174" s="11" t="s">
        <v>35</v>
      </c>
      <c r="AX174" s="11" t="s">
        <v>72</v>
      </c>
      <c r="AY174" s="218" t="s">
        <v>133</v>
      </c>
    </row>
    <row r="175" spans="2:51" s="13" customFormat="1" ht="13.5">
      <c r="B175" s="236"/>
      <c r="D175" s="213" t="s">
        <v>163</v>
      </c>
      <c r="E175" s="237" t="s">
        <v>5</v>
      </c>
      <c r="F175" s="238" t="s">
        <v>226</v>
      </c>
      <c r="H175" s="239">
        <v>942.213</v>
      </c>
      <c r="I175" s="240"/>
      <c r="L175" s="236"/>
      <c r="M175" s="241"/>
      <c r="N175" s="242"/>
      <c r="O175" s="242"/>
      <c r="P175" s="242"/>
      <c r="Q175" s="242"/>
      <c r="R175" s="242"/>
      <c r="S175" s="242"/>
      <c r="T175" s="243"/>
      <c r="AT175" s="237" t="s">
        <v>163</v>
      </c>
      <c r="AU175" s="237" t="s">
        <v>82</v>
      </c>
      <c r="AV175" s="13" t="s">
        <v>140</v>
      </c>
      <c r="AW175" s="13" t="s">
        <v>35</v>
      </c>
      <c r="AX175" s="13" t="s">
        <v>80</v>
      </c>
      <c r="AY175" s="237" t="s">
        <v>133</v>
      </c>
    </row>
    <row r="176" spans="2:65" s="1" customFormat="1" ht="25.5" customHeight="1">
      <c r="B176" s="200"/>
      <c r="C176" s="201" t="s">
        <v>422</v>
      </c>
      <c r="D176" s="201" t="s">
        <v>136</v>
      </c>
      <c r="E176" s="202" t="s">
        <v>441</v>
      </c>
      <c r="F176" s="203" t="s">
        <v>442</v>
      </c>
      <c r="G176" s="204" t="s">
        <v>229</v>
      </c>
      <c r="H176" s="205">
        <v>1128.68</v>
      </c>
      <c r="I176" s="206"/>
      <c r="J176" s="207">
        <f>ROUND(I176*H176,2)</f>
        <v>0</v>
      </c>
      <c r="K176" s="203" t="s">
        <v>5</v>
      </c>
      <c r="L176" s="46"/>
      <c r="M176" s="208" t="s">
        <v>5</v>
      </c>
      <c r="N176" s="209" t="s">
        <v>43</v>
      </c>
      <c r="O176" s="47"/>
      <c r="P176" s="210">
        <f>O176*H176</f>
        <v>0</v>
      </c>
      <c r="Q176" s="210">
        <v>0.00058</v>
      </c>
      <c r="R176" s="210">
        <f>Q176*H176</f>
        <v>0.6546344000000001</v>
      </c>
      <c r="S176" s="210">
        <v>0</v>
      </c>
      <c r="T176" s="211">
        <f>S176*H176</f>
        <v>0</v>
      </c>
      <c r="AR176" s="24" t="s">
        <v>379</v>
      </c>
      <c r="AT176" s="24" t="s">
        <v>136</v>
      </c>
      <c r="AU176" s="24" t="s">
        <v>82</v>
      </c>
      <c r="AY176" s="24" t="s">
        <v>133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24" t="s">
        <v>80</v>
      </c>
      <c r="BK176" s="212">
        <f>ROUND(I176*H176,2)</f>
        <v>0</v>
      </c>
      <c r="BL176" s="24" t="s">
        <v>379</v>
      </c>
      <c r="BM176" s="24" t="s">
        <v>1037</v>
      </c>
    </row>
    <row r="177" spans="2:47" s="1" customFormat="1" ht="13.5">
      <c r="B177" s="46"/>
      <c r="D177" s="213" t="s">
        <v>155</v>
      </c>
      <c r="F177" s="214" t="s">
        <v>444</v>
      </c>
      <c r="I177" s="215"/>
      <c r="L177" s="46"/>
      <c r="M177" s="216"/>
      <c r="N177" s="47"/>
      <c r="O177" s="47"/>
      <c r="P177" s="47"/>
      <c r="Q177" s="47"/>
      <c r="R177" s="47"/>
      <c r="S177" s="47"/>
      <c r="T177" s="85"/>
      <c r="AT177" s="24" t="s">
        <v>155</v>
      </c>
      <c r="AU177" s="24" t="s">
        <v>82</v>
      </c>
    </row>
    <row r="178" spans="2:51" s="12" customFormat="1" ht="13.5">
      <c r="B178" s="229"/>
      <c r="D178" s="213" t="s">
        <v>163</v>
      </c>
      <c r="E178" s="230" t="s">
        <v>5</v>
      </c>
      <c r="F178" s="231" t="s">
        <v>429</v>
      </c>
      <c r="H178" s="230" t="s">
        <v>5</v>
      </c>
      <c r="I178" s="232"/>
      <c r="L178" s="229"/>
      <c r="M178" s="233"/>
      <c r="N178" s="234"/>
      <c r="O178" s="234"/>
      <c r="P178" s="234"/>
      <c r="Q178" s="234"/>
      <c r="R178" s="234"/>
      <c r="S178" s="234"/>
      <c r="T178" s="235"/>
      <c r="AT178" s="230" t="s">
        <v>163</v>
      </c>
      <c r="AU178" s="230" t="s">
        <v>82</v>
      </c>
      <c r="AV178" s="12" t="s">
        <v>80</v>
      </c>
      <c r="AW178" s="12" t="s">
        <v>35</v>
      </c>
      <c r="AX178" s="12" t="s">
        <v>72</v>
      </c>
      <c r="AY178" s="230" t="s">
        <v>133</v>
      </c>
    </row>
    <row r="179" spans="2:51" s="11" customFormat="1" ht="13.5">
      <c r="B179" s="217"/>
      <c r="D179" s="213" t="s">
        <v>163</v>
      </c>
      <c r="E179" s="218" t="s">
        <v>5</v>
      </c>
      <c r="F179" s="219" t="s">
        <v>1038</v>
      </c>
      <c r="H179" s="220">
        <v>942.213</v>
      </c>
      <c r="I179" s="221"/>
      <c r="L179" s="217"/>
      <c r="M179" s="222"/>
      <c r="N179" s="223"/>
      <c r="O179" s="223"/>
      <c r="P179" s="223"/>
      <c r="Q179" s="223"/>
      <c r="R179" s="223"/>
      <c r="S179" s="223"/>
      <c r="T179" s="224"/>
      <c r="AT179" s="218" t="s">
        <v>163</v>
      </c>
      <c r="AU179" s="218" t="s">
        <v>82</v>
      </c>
      <c r="AV179" s="11" t="s">
        <v>82</v>
      </c>
      <c r="AW179" s="11" t="s">
        <v>35</v>
      </c>
      <c r="AX179" s="11" t="s">
        <v>72</v>
      </c>
      <c r="AY179" s="218" t="s">
        <v>133</v>
      </c>
    </row>
    <row r="180" spans="2:51" s="12" customFormat="1" ht="13.5">
      <c r="B180" s="229"/>
      <c r="D180" s="213" t="s">
        <v>163</v>
      </c>
      <c r="E180" s="230" t="s">
        <v>5</v>
      </c>
      <c r="F180" s="231" t="s">
        <v>224</v>
      </c>
      <c r="H180" s="230" t="s">
        <v>5</v>
      </c>
      <c r="I180" s="232"/>
      <c r="L180" s="229"/>
      <c r="M180" s="233"/>
      <c r="N180" s="234"/>
      <c r="O180" s="234"/>
      <c r="P180" s="234"/>
      <c r="Q180" s="234"/>
      <c r="R180" s="234"/>
      <c r="S180" s="234"/>
      <c r="T180" s="235"/>
      <c r="AT180" s="230" t="s">
        <v>163</v>
      </c>
      <c r="AU180" s="230" t="s">
        <v>82</v>
      </c>
      <c r="AV180" s="12" t="s">
        <v>80</v>
      </c>
      <c r="AW180" s="12" t="s">
        <v>35</v>
      </c>
      <c r="AX180" s="12" t="s">
        <v>72</v>
      </c>
      <c r="AY180" s="230" t="s">
        <v>133</v>
      </c>
    </row>
    <row r="181" spans="2:51" s="11" customFormat="1" ht="13.5">
      <c r="B181" s="217"/>
      <c r="D181" s="213" t="s">
        <v>163</v>
      </c>
      <c r="E181" s="218" t="s">
        <v>5</v>
      </c>
      <c r="F181" s="219" t="s">
        <v>1039</v>
      </c>
      <c r="H181" s="220">
        <v>186.467</v>
      </c>
      <c r="I181" s="221"/>
      <c r="L181" s="217"/>
      <c r="M181" s="222"/>
      <c r="N181" s="223"/>
      <c r="O181" s="223"/>
      <c r="P181" s="223"/>
      <c r="Q181" s="223"/>
      <c r="R181" s="223"/>
      <c r="S181" s="223"/>
      <c r="T181" s="224"/>
      <c r="AT181" s="218" t="s">
        <v>163</v>
      </c>
      <c r="AU181" s="218" t="s">
        <v>82</v>
      </c>
      <c r="AV181" s="11" t="s">
        <v>82</v>
      </c>
      <c r="AW181" s="11" t="s">
        <v>35</v>
      </c>
      <c r="AX181" s="11" t="s">
        <v>72</v>
      </c>
      <c r="AY181" s="218" t="s">
        <v>133</v>
      </c>
    </row>
    <row r="182" spans="2:51" s="13" customFormat="1" ht="13.5">
      <c r="B182" s="236"/>
      <c r="D182" s="213" t="s">
        <v>163</v>
      </c>
      <c r="E182" s="237" t="s">
        <v>5</v>
      </c>
      <c r="F182" s="238" t="s">
        <v>226</v>
      </c>
      <c r="H182" s="239">
        <v>1128.68</v>
      </c>
      <c r="I182" s="240"/>
      <c r="L182" s="236"/>
      <c r="M182" s="241"/>
      <c r="N182" s="242"/>
      <c r="O182" s="242"/>
      <c r="P182" s="242"/>
      <c r="Q182" s="242"/>
      <c r="R182" s="242"/>
      <c r="S182" s="242"/>
      <c r="T182" s="243"/>
      <c r="AT182" s="237" t="s">
        <v>163</v>
      </c>
      <c r="AU182" s="237" t="s">
        <v>82</v>
      </c>
      <c r="AV182" s="13" t="s">
        <v>140</v>
      </c>
      <c r="AW182" s="13" t="s">
        <v>35</v>
      </c>
      <c r="AX182" s="13" t="s">
        <v>80</v>
      </c>
      <c r="AY182" s="237" t="s">
        <v>133</v>
      </c>
    </row>
    <row r="183" spans="2:65" s="1" customFormat="1" ht="16.5" customHeight="1">
      <c r="B183" s="200"/>
      <c r="C183" s="201" t="s">
        <v>659</v>
      </c>
      <c r="D183" s="201" t="s">
        <v>136</v>
      </c>
      <c r="E183" s="202" t="s">
        <v>446</v>
      </c>
      <c r="F183" s="203" t="s">
        <v>447</v>
      </c>
      <c r="G183" s="204" t="s">
        <v>335</v>
      </c>
      <c r="H183" s="205">
        <v>1.189</v>
      </c>
      <c r="I183" s="206"/>
      <c r="J183" s="207">
        <f>ROUND(I183*H183,2)</f>
        <v>0</v>
      </c>
      <c r="K183" s="203" t="s">
        <v>239</v>
      </c>
      <c r="L183" s="46"/>
      <c r="M183" s="208" t="s">
        <v>5</v>
      </c>
      <c r="N183" s="209" t="s">
        <v>43</v>
      </c>
      <c r="O183" s="47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24" t="s">
        <v>379</v>
      </c>
      <c r="AT183" s="24" t="s">
        <v>136</v>
      </c>
      <c r="AU183" s="24" t="s">
        <v>82</v>
      </c>
      <c r="AY183" s="24" t="s">
        <v>133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4" t="s">
        <v>80</v>
      </c>
      <c r="BK183" s="212">
        <f>ROUND(I183*H183,2)</f>
        <v>0</v>
      </c>
      <c r="BL183" s="24" t="s">
        <v>379</v>
      </c>
      <c r="BM183" s="24" t="s">
        <v>1040</v>
      </c>
    </row>
    <row r="184" spans="2:63" s="10" customFormat="1" ht="29.85" customHeight="1">
      <c r="B184" s="187"/>
      <c r="D184" s="188" t="s">
        <v>71</v>
      </c>
      <c r="E184" s="198" t="s">
        <v>449</v>
      </c>
      <c r="F184" s="198" t="s">
        <v>450</v>
      </c>
      <c r="I184" s="190"/>
      <c r="J184" s="199">
        <f>BK184</f>
        <v>0</v>
      </c>
      <c r="L184" s="187"/>
      <c r="M184" s="192"/>
      <c r="N184" s="193"/>
      <c r="O184" s="193"/>
      <c r="P184" s="194">
        <f>SUM(P185:P203)</f>
        <v>0</v>
      </c>
      <c r="Q184" s="193"/>
      <c r="R184" s="194">
        <f>SUM(R185:R203)</f>
        <v>3.5540301</v>
      </c>
      <c r="S184" s="193"/>
      <c r="T184" s="195">
        <f>SUM(T185:T203)</f>
        <v>0</v>
      </c>
      <c r="AR184" s="188" t="s">
        <v>82</v>
      </c>
      <c r="AT184" s="196" t="s">
        <v>71</v>
      </c>
      <c r="AU184" s="196" t="s">
        <v>80</v>
      </c>
      <c r="AY184" s="188" t="s">
        <v>133</v>
      </c>
      <c r="BK184" s="197">
        <f>SUM(BK185:BK203)</f>
        <v>0</v>
      </c>
    </row>
    <row r="185" spans="2:65" s="1" customFormat="1" ht="25.5" customHeight="1">
      <c r="B185" s="200"/>
      <c r="C185" s="201" t="s">
        <v>297</v>
      </c>
      <c r="D185" s="201" t="s">
        <v>136</v>
      </c>
      <c r="E185" s="202" t="s">
        <v>456</v>
      </c>
      <c r="F185" s="203" t="s">
        <v>457</v>
      </c>
      <c r="G185" s="204" t="s">
        <v>229</v>
      </c>
      <c r="H185" s="205">
        <v>942.213</v>
      </c>
      <c r="I185" s="206"/>
      <c r="J185" s="207">
        <f>ROUND(I185*H185,2)</f>
        <v>0</v>
      </c>
      <c r="K185" s="203" t="s">
        <v>5</v>
      </c>
      <c r="L185" s="46"/>
      <c r="M185" s="208" t="s">
        <v>5</v>
      </c>
      <c r="N185" s="209" t="s">
        <v>43</v>
      </c>
      <c r="O185" s="47"/>
      <c r="P185" s="210">
        <f>O185*H185</f>
        <v>0</v>
      </c>
      <c r="Q185" s="210">
        <v>0.0001</v>
      </c>
      <c r="R185" s="210">
        <f>Q185*H185</f>
        <v>0.09422130000000001</v>
      </c>
      <c r="S185" s="210">
        <v>0</v>
      </c>
      <c r="T185" s="211">
        <f>S185*H185</f>
        <v>0</v>
      </c>
      <c r="AR185" s="24" t="s">
        <v>379</v>
      </c>
      <c r="AT185" s="24" t="s">
        <v>136</v>
      </c>
      <c r="AU185" s="24" t="s">
        <v>82</v>
      </c>
      <c r="AY185" s="24" t="s">
        <v>133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4" t="s">
        <v>80</v>
      </c>
      <c r="BK185" s="212">
        <f>ROUND(I185*H185,2)</f>
        <v>0</v>
      </c>
      <c r="BL185" s="24" t="s">
        <v>379</v>
      </c>
      <c r="BM185" s="24" t="s">
        <v>1041</v>
      </c>
    </row>
    <row r="186" spans="2:51" s="12" customFormat="1" ht="13.5">
      <c r="B186" s="229"/>
      <c r="D186" s="213" t="s">
        <v>163</v>
      </c>
      <c r="E186" s="230" t="s">
        <v>5</v>
      </c>
      <c r="F186" s="231" t="s">
        <v>681</v>
      </c>
      <c r="H186" s="230" t="s">
        <v>5</v>
      </c>
      <c r="I186" s="232"/>
      <c r="L186" s="229"/>
      <c r="M186" s="233"/>
      <c r="N186" s="234"/>
      <c r="O186" s="234"/>
      <c r="P186" s="234"/>
      <c r="Q186" s="234"/>
      <c r="R186" s="234"/>
      <c r="S186" s="234"/>
      <c r="T186" s="235"/>
      <c r="AT186" s="230" t="s">
        <v>163</v>
      </c>
      <c r="AU186" s="230" t="s">
        <v>82</v>
      </c>
      <c r="AV186" s="12" t="s">
        <v>80</v>
      </c>
      <c r="AW186" s="12" t="s">
        <v>35</v>
      </c>
      <c r="AX186" s="12" t="s">
        <v>72</v>
      </c>
      <c r="AY186" s="230" t="s">
        <v>133</v>
      </c>
    </row>
    <row r="187" spans="2:51" s="11" customFormat="1" ht="13.5">
      <c r="B187" s="217"/>
      <c r="D187" s="213" t="s">
        <v>163</v>
      </c>
      <c r="E187" s="218" t="s">
        <v>5</v>
      </c>
      <c r="F187" s="219" t="s">
        <v>1036</v>
      </c>
      <c r="H187" s="220">
        <v>942.213</v>
      </c>
      <c r="I187" s="221"/>
      <c r="L187" s="217"/>
      <c r="M187" s="222"/>
      <c r="N187" s="223"/>
      <c r="O187" s="223"/>
      <c r="P187" s="223"/>
      <c r="Q187" s="223"/>
      <c r="R187" s="223"/>
      <c r="S187" s="223"/>
      <c r="T187" s="224"/>
      <c r="AT187" s="218" t="s">
        <v>163</v>
      </c>
      <c r="AU187" s="218" t="s">
        <v>82</v>
      </c>
      <c r="AV187" s="11" t="s">
        <v>82</v>
      </c>
      <c r="AW187" s="11" t="s">
        <v>35</v>
      </c>
      <c r="AX187" s="11" t="s">
        <v>72</v>
      </c>
      <c r="AY187" s="218" t="s">
        <v>133</v>
      </c>
    </row>
    <row r="188" spans="2:51" s="13" customFormat="1" ht="13.5">
      <c r="B188" s="236"/>
      <c r="D188" s="213" t="s">
        <v>163</v>
      </c>
      <c r="E188" s="237" t="s">
        <v>5</v>
      </c>
      <c r="F188" s="238" t="s">
        <v>226</v>
      </c>
      <c r="H188" s="239">
        <v>942.213</v>
      </c>
      <c r="I188" s="240"/>
      <c r="L188" s="236"/>
      <c r="M188" s="241"/>
      <c r="N188" s="242"/>
      <c r="O188" s="242"/>
      <c r="P188" s="242"/>
      <c r="Q188" s="242"/>
      <c r="R188" s="242"/>
      <c r="S188" s="242"/>
      <c r="T188" s="243"/>
      <c r="AT188" s="237" t="s">
        <v>163</v>
      </c>
      <c r="AU188" s="237" t="s">
        <v>82</v>
      </c>
      <c r="AV188" s="13" t="s">
        <v>140</v>
      </c>
      <c r="AW188" s="13" t="s">
        <v>35</v>
      </c>
      <c r="AX188" s="13" t="s">
        <v>80</v>
      </c>
      <c r="AY188" s="237" t="s">
        <v>133</v>
      </c>
    </row>
    <row r="189" spans="2:65" s="1" customFormat="1" ht="16.5" customHeight="1">
      <c r="B189" s="200"/>
      <c r="C189" s="244" t="s">
        <v>303</v>
      </c>
      <c r="D189" s="244" t="s">
        <v>254</v>
      </c>
      <c r="E189" s="245" t="s">
        <v>460</v>
      </c>
      <c r="F189" s="246" t="s">
        <v>461</v>
      </c>
      <c r="G189" s="247" t="s">
        <v>229</v>
      </c>
      <c r="H189" s="248">
        <v>961.058</v>
      </c>
      <c r="I189" s="249"/>
      <c r="J189" s="250">
        <f>ROUND(I189*H189,2)</f>
        <v>0</v>
      </c>
      <c r="K189" s="246" t="s">
        <v>5</v>
      </c>
      <c r="L189" s="251"/>
      <c r="M189" s="252" t="s">
        <v>5</v>
      </c>
      <c r="N189" s="253" t="s">
        <v>43</v>
      </c>
      <c r="O189" s="47"/>
      <c r="P189" s="210">
        <f>O189*H189</f>
        <v>0</v>
      </c>
      <c r="Q189" s="210">
        <v>0.0036</v>
      </c>
      <c r="R189" s="210">
        <f>Q189*H189</f>
        <v>3.4598088</v>
      </c>
      <c r="S189" s="210">
        <v>0</v>
      </c>
      <c r="T189" s="211">
        <f>S189*H189</f>
        <v>0</v>
      </c>
      <c r="AR189" s="24" t="s">
        <v>397</v>
      </c>
      <c r="AT189" s="24" t="s">
        <v>254</v>
      </c>
      <c r="AU189" s="24" t="s">
        <v>82</v>
      </c>
      <c r="AY189" s="24" t="s">
        <v>133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4" t="s">
        <v>80</v>
      </c>
      <c r="BK189" s="212">
        <f>ROUND(I189*H189,2)</f>
        <v>0</v>
      </c>
      <c r="BL189" s="24" t="s">
        <v>379</v>
      </c>
      <c r="BM189" s="24" t="s">
        <v>1042</v>
      </c>
    </row>
    <row r="190" spans="2:47" s="1" customFormat="1" ht="13.5">
      <c r="B190" s="46"/>
      <c r="D190" s="213" t="s">
        <v>155</v>
      </c>
      <c r="F190" s="214" t="s">
        <v>463</v>
      </c>
      <c r="I190" s="215"/>
      <c r="L190" s="46"/>
      <c r="M190" s="216"/>
      <c r="N190" s="47"/>
      <c r="O190" s="47"/>
      <c r="P190" s="47"/>
      <c r="Q190" s="47"/>
      <c r="R190" s="47"/>
      <c r="S190" s="47"/>
      <c r="T190" s="85"/>
      <c r="AT190" s="24" t="s">
        <v>155</v>
      </c>
      <c r="AU190" s="24" t="s">
        <v>82</v>
      </c>
    </row>
    <row r="191" spans="2:51" s="12" customFormat="1" ht="13.5">
      <c r="B191" s="229"/>
      <c r="D191" s="213" t="s">
        <v>163</v>
      </c>
      <c r="E191" s="230" t="s">
        <v>5</v>
      </c>
      <c r="F191" s="231" t="s">
        <v>681</v>
      </c>
      <c r="H191" s="230" t="s">
        <v>5</v>
      </c>
      <c r="I191" s="232"/>
      <c r="L191" s="229"/>
      <c r="M191" s="233"/>
      <c r="N191" s="234"/>
      <c r="O191" s="234"/>
      <c r="P191" s="234"/>
      <c r="Q191" s="234"/>
      <c r="R191" s="234"/>
      <c r="S191" s="234"/>
      <c r="T191" s="235"/>
      <c r="AT191" s="230" t="s">
        <v>163</v>
      </c>
      <c r="AU191" s="230" t="s">
        <v>82</v>
      </c>
      <c r="AV191" s="12" t="s">
        <v>80</v>
      </c>
      <c r="AW191" s="12" t="s">
        <v>35</v>
      </c>
      <c r="AX191" s="12" t="s">
        <v>72</v>
      </c>
      <c r="AY191" s="230" t="s">
        <v>133</v>
      </c>
    </row>
    <row r="192" spans="2:51" s="11" customFormat="1" ht="13.5">
      <c r="B192" s="217"/>
      <c r="D192" s="213" t="s">
        <v>163</v>
      </c>
      <c r="E192" s="218" t="s">
        <v>5</v>
      </c>
      <c r="F192" s="219" t="s">
        <v>1043</v>
      </c>
      <c r="H192" s="220">
        <v>961.058</v>
      </c>
      <c r="I192" s="221"/>
      <c r="L192" s="217"/>
      <c r="M192" s="222"/>
      <c r="N192" s="223"/>
      <c r="O192" s="223"/>
      <c r="P192" s="223"/>
      <c r="Q192" s="223"/>
      <c r="R192" s="223"/>
      <c r="S192" s="223"/>
      <c r="T192" s="224"/>
      <c r="AT192" s="218" t="s">
        <v>163</v>
      </c>
      <c r="AU192" s="218" t="s">
        <v>82</v>
      </c>
      <c r="AV192" s="11" t="s">
        <v>82</v>
      </c>
      <c r="AW192" s="11" t="s">
        <v>35</v>
      </c>
      <c r="AX192" s="11" t="s">
        <v>72</v>
      </c>
      <c r="AY192" s="218" t="s">
        <v>133</v>
      </c>
    </row>
    <row r="193" spans="2:51" s="13" customFormat="1" ht="13.5">
      <c r="B193" s="236"/>
      <c r="D193" s="213" t="s">
        <v>163</v>
      </c>
      <c r="E193" s="237" t="s">
        <v>5</v>
      </c>
      <c r="F193" s="238" t="s">
        <v>226</v>
      </c>
      <c r="H193" s="239">
        <v>961.058</v>
      </c>
      <c r="I193" s="240"/>
      <c r="L193" s="236"/>
      <c r="M193" s="241"/>
      <c r="N193" s="242"/>
      <c r="O193" s="242"/>
      <c r="P193" s="242"/>
      <c r="Q193" s="242"/>
      <c r="R193" s="242"/>
      <c r="S193" s="242"/>
      <c r="T193" s="243"/>
      <c r="AT193" s="237" t="s">
        <v>163</v>
      </c>
      <c r="AU193" s="237" t="s">
        <v>82</v>
      </c>
      <c r="AV193" s="13" t="s">
        <v>140</v>
      </c>
      <c r="AW193" s="13" t="s">
        <v>35</v>
      </c>
      <c r="AX193" s="13" t="s">
        <v>80</v>
      </c>
      <c r="AY193" s="237" t="s">
        <v>133</v>
      </c>
    </row>
    <row r="194" spans="2:65" s="1" customFormat="1" ht="25.5" customHeight="1">
      <c r="B194" s="200"/>
      <c r="C194" s="201" t="s">
        <v>376</v>
      </c>
      <c r="D194" s="201" t="s">
        <v>136</v>
      </c>
      <c r="E194" s="202" t="s">
        <v>465</v>
      </c>
      <c r="F194" s="203" t="s">
        <v>466</v>
      </c>
      <c r="G194" s="204" t="s">
        <v>229</v>
      </c>
      <c r="H194" s="205">
        <v>1037.381</v>
      </c>
      <c r="I194" s="206"/>
      <c r="J194" s="207">
        <f>ROUND(I194*H194,2)</f>
        <v>0</v>
      </c>
      <c r="K194" s="203" t="s">
        <v>5</v>
      </c>
      <c r="L194" s="46"/>
      <c r="M194" s="208" t="s">
        <v>5</v>
      </c>
      <c r="N194" s="209" t="s">
        <v>43</v>
      </c>
      <c r="O194" s="47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24" t="s">
        <v>379</v>
      </c>
      <c r="AT194" s="24" t="s">
        <v>136</v>
      </c>
      <c r="AU194" s="24" t="s">
        <v>82</v>
      </c>
      <c r="AY194" s="24" t="s">
        <v>133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24" t="s">
        <v>80</v>
      </c>
      <c r="BK194" s="212">
        <f>ROUND(I194*H194,2)</f>
        <v>0</v>
      </c>
      <c r="BL194" s="24" t="s">
        <v>379</v>
      </c>
      <c r="BM194" s="24" t="s">
        <v>1044</v>
      </c>
    </row>
    <row r="195" spans="2:51" s="12" customFormat="1" ht="13.5">
      <c r="B195" s="229"/>
      <c r="D195" s="213" t="s">
        <v>163</v>
      </c>
      <c r="E195" s="230" t="s">
        <v>5</v>
      </c>
      <c r="F195" s="231" t="s">
        <v>681</v>
      </c>
      <c r="H195" s="230" t="s">
        <v>5</v>
      </c>
      <c r="I195" s="232"/>
      <c r="L195" s="229"/>
      <c r="M195" s="233"/>
      <c r="N195" s="234"/>
      <c r="O195" s="234"/>
      <c r="P195" s="234"/>
      <c r="Q195" s="234"/>
      <c r="R195" s="234"/>
      <c r="S195" s="234"/>
      <c r="T195" s="235"/>
      <c r="AT195" s="230" t="s">
        <v>163</v>
      </c>
      <c r="AU195" s="230" t="s">
        <v>82</v>
      </c>
      <c r="AV195" s="12" t="s">
        <v>80</v>
      </c>
      <c r="AW195" s="12" t="s">
        <v>35</v>
      </c>
      <c r="AX195" s="12" t="s">
        <v>72</v>
      </c>
      <c r="AY195" s="230" t="s">
        <v>133</v>
      </c>
    </row>
    <row r="196" spans="2:51" s="11" customFormat="1" ht="13.5">
      <c r="B196" s="217"/>
      <c r="D196" s="213" t="s">
        <v>163</v>
      </c>
      <c r="E196" s="218" t="s">
        <v>5</v>
      </c>
      <c r="F196" s="219" t="s">
        <v>1036</v>
      </c>
      <c r="H196" s="220">
        <v>942.213</v>
      </c>
      <c r="I196" s="221"/>
      <c r="L196" s="217"/>
      <c r="M196" s="222"/>
      <c r="N196" s="223"/>
      <c r="O196" s="223"/>
      <c r="P196" s="223"/>
      <c r="Q196" s="223"/>
      <c r="R196" s="223"/>
      <c r="S196" s="223"/>
      <c r="T196" s="224"/>
      <c r="AT196" s="218" t="s">
        <v>163</v>
      </c>
      <c r="AU196" s="218" t="s">
        <v>82</v>
      </c>
      <c r="AV196" s="11" t="s">
        <v>82</v>
      </c>
      <c r="AW196" s="11" t="s">
        <v>35</v>
      </c>
      <c r="AX196" s="11" t="s">
        <v>72</v>
      </c>
      <c r="AY196" s="218" t="s">
        <v>133</v>
      </c>
    </row>
    <row r="197" spans="2:51" s="12" customFormat="1" ht="13.5">
      <c r="B197" s="229"/>
      <c r="D197" s="213" t="s">
        <v>163</v>
      </c>
      <c r="E197" s="230" t="s">
        <v>5</v>
      </c>
      <c r="F197" s="231" t="s">
        <v>1045</v>
      </c>
      <c r="H197" s="230" t="s">
        <v>5</v>
      </c>
      <c r="I197" s="232"/>
      <c r="L197" s="229"/>
      <c r="M197" s="233"/>
      <c r="N197" s="234"/>
      <c r="O197" s="234"/>
      <c r="P197" s="234"/>
      <c r="Q197" s="234"/>
      <c r="R197" s="234"/>
      <c r="S197" s="234"/>
      <c r="T197" s="235"/>
      <c r="AT197" s="230" t="s">
        <v>163</v>
      </c>
      <c r="AU197" s="230" t="s">
        <v>82</v>
      </c>
      <c r="AV197" s="12" t="s">
        <v>80</v>
      </c>
      <c r="AW197" s="12" t="s">
        <v>35</v>
      </c>
      <c r="AX197" s="12" t="s">
        <v>72</v>
      </c>
      <c r="AY197" s="230" t="s">
        <v>133</v>
      </c>
    </row>
    <row r="198" spans="2:51" s="11" customFormat="1" ht="13.5">
      <c r="B198" s="217"/>
      <c r="D198" s="213" t="s">
        <v>163</v>
      </c>
      <c r="E198" s="218" t="s">
        <v>5</v>
      </c>
      <c r="F198" s="219" t="s">
        <v>1046</v>
      </c>
      <c r="H198" s="220">
        <v>95.168</v>
      </c>
      <c r="I198" s="221"/>
      <c r="L198" s="217"/>
      <c r="M198" s="222"/>
      <c r="N198" s="223"/>
      <c r="O198" s="223"/>
      <c r="P198" s="223"/>
      <c r="Q198" s="223"/>
      <c r="R198" s="223"/>
      <c r="S198" s="223"/>
      <c r="T198" s="224"/>
      <c r="AT198" s="218" t="s">
        <v>163</v>
      </c>
      <c r="AU198" s="218" t="s">
        <v>82</v>
      </c>
      <c r="AV198" s="11" t="s">
        <v>82</v>
      </c>
      <c r="AW198" s="11" t="s">
        <v>35</v>
      </c>
      <c r="AX198" s="11" t="s">
        <v>72</v>
      </c>
      <c r="AY198" s="218" t="s">
        <v>133</v>
      </c>
    </row>
    <row r="199" spans="2:51" s="13" customFormat="1" ht="13.5">
      <c r="B199" s="236"/>
      <c r="D199" s="213" t="s">
        <v>163</v>
      </c>
      <c r="E199" s="237" t="s">
        <v>5</v>
      </c>
      <c r="F199" s="238" t="s">
        <v>226</v>
      </c>
      <c r="H199" s="239">
        <v>1037.381</v>
      </c>
      <c r="I199" s="240"/>
      <c r="L199" s="236"/>
      <c r="M199" s="241"/>
      <c r="N199" s="242"/>
      <c r="O199" s="242"/>
      <c r="P199" s="242"/>
      <c r="Q199" s="242"/>
      <c r="R199" s="242"/>
      <c r="S199" s="242"/>
      <c r="T199" s="243"/>
      <c r="AT199" s="237" t="s">
        <v>163</v>
      </c>
      <c r="AU199" s="237" t="s">
        <v>82</v>
      </c>
      <c r="AV199" s="13" t="s">
        <v>140</v>
      </c>
      <c r="AW199" s="13" t="s">
        <v>35</v>
      </c>
      <c r="AX199" s="13" t="s">
        <v>80</v>
      </c>
      <c r="AY199" s="237" t="s">
        <v>133</v>
      </c>
    </row>
    <row r="200" spans="2:65" s="1" customFormat="1" ht="25.5" customHeight="1">
      <c r="B200" s="200"/>
      <c r="C200" s="244" t="s">
        <v>401</v>
      </c>
      <c r="D200" s="244" t="s">
        <v>254</v>
      </c>
      <c r="E200" s="245" t="s">
        <v>472</v>
      </c>
      <c r="F200" s="246" t="s">
        <v>473</v>
      </c>
      <c r="G200" s="247" t="s">
        <v>229</v>
      </c>
      <c r="H200" s="248">
        <v>1037.381</v>
      </c>
      <c r="I200" s="249"/>
      <c r="J200" s="250">
        <f>ROUND(I200*H200,2)</f>
        <v>0</v>
      </c>
      <c r="K200" s="246" t="s">
        <v>5</v>
      </c>
      <c r="L200" s="251"/>
      <c r="M200" s="252" t="s">
        <v>5</v>
      </c>
      <c r="N200" s="253" t="s">
        <v>43</v>
      </c>
      <c r="O200" s="47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24" t="s">
        <v>397</v>
      </c>
      <c r="AT200" s="24" t="s">
        <v>254</v>
      </c>
      <c r="AU200" s="24" t="s">
        <v>82</v>
      </c>
      <c r="AY200" s="24" t="s">
        <v>133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24" t="s">
        <v>80</v>
      </c>
      <c r="BK200" s="212">
        <f>ROUND(I200*H200,2)</f>
        <v>0</v>
      </c>
      <c r="BL200" s="24" t="s">
        <v>379</v>
      </c>
      <c r="BM200" s="24" t="s">
        <v>1047</v>
      </c>
    </row>
    <row r="201" spans="2:47" s="1" customFormat="1" ht="13.5">
      <c r="B201" s="46"/>
      <c r="D201" s="213" t="s">
        <v>155</v>
      </c>
      <c r="F201" s="214" t="s">
        <v>463</v>
      </c>
      <c r="I201" s="215"/>
      <c r="L201" s="46"/>
      <c r="M201" s="216"/>
      <c r="N201" s="47"/>
      <c r="O201" s="47"/>
      <c r="P201" s="47"/>
      <c r="Q201" s="47"/>
      <c r="R201" s="47"/>
      <c r="S201" s="47"/>
      <c r="T201" s="85"/>
      <c r="AT201" s="24" t="s">
        <v>155</v>
      </c>
      <c r="AU201" s="24" t="s">
        <v>82</v>
      </c>
    </row>
    <row r="202" spans="2:65" s="1" customFormat="1" ht="16.5" customHeight="1">
      <c r="B202" s="200"/>
      <c r="C202" s="201" t="s">
        <v>407</v>
      </c>
      <c r="D202" s="201" t="s">
        <v>136</v>
      </c>
      <c r="E202" s="202" t="s">
        <v>482</v>
      </c>
      <c r="F202" s="203" t="s">
        <v>483</v>
      </c>
      <c r="G202" s="204" t="s">
        <v>392</v>
      </c>
      <c r="H202" s="205">
        <v>12</v>
      </c>
      <c r="I202" s="206"/>
      <c r="J202" s="207">
        <f>ROUND(I202*H202,2)</f>
        <v>0</v>
      </c>
      <c r="K202" s="203" t="s">
        <v>5</v>
      </c>
      <c r="L202" s="46"/>
      <c r="M202" s="208" t="s">
        <v>5</v>
      </c>
      <c r="N202" s="209" t="s">
        <v>43</v>
      </c>
      <c r="O202" s="47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24" t="s">
        <v>379</v>
      </c>
      <c r="AT202" s="24" t="s">
        <v>136</v>
      </c>
      <c r="AU202" s="24" t="s">
        <v>82</v>
      </c>
      <c r="AY202" s="24" t="s">
        <v>133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80</v>
      </c>
      <c r="BK202" s="212">
        <f>ROUND(I202*H202,2)</f>
        <v>0</v>
      </c>
      <c r="BL202" s="24" t="s">
        <v>379</v>
      </c>
      <c r="BM202" s="24" t="s">
        <v>1048</v>
      </c>
    </row>
    <row r="203" spans="2:65" s="1" customFormat="1" ht="16.5" customHeight="1">
      <c r="B203" s="200"/>
      <c r="C203" s="201" t="s">
        <v>947</v>
      </c>
      <c r="D203" s="201" t="s">
        <v>136</v>
      </c>
      <c r="E203" s="202" t="s">
        <v>486</v>
      </c>
      <c r="F203" s="203" t="s">
        <v>487</v>
      </c>
      <c r="G203" s="204" t="s">
        <v>335</v>
      </c>
      <c r="H203" s="205">
        <v>3.554</v>
      </c>
      <c r="I203" s="206"/>
      <c r="J203" s="207">
        <f>ROUND(I203*H203,2)</f>
        <v>0</v>
      </c>
      <c r="K203" s="203" t="s">
        <v>239</v>
      </c>
      <c r="L203" s="46"/>
      <c r="M203" s="208" t="s">
        <v>5</v>
      </c>
      <c r="N203" s="209" t="s">
        <v>43</v>
      </c>
      <c r="O203" s="47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379</v>
      </c>
      <c r="AT203" s="24" t="s">
        <v>136</v>
      </c>
      <c r="AU203" s="24" t="s">
        <v>82</v>
      </c>
      <c r="AY203" s="24" t="s">
        <v>133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80</v>
      </c>
      <c r="BK203" s="212">
        <f>ROUND(I203*H203,2)</f>
        <v>0</v>
      </c>
      <c r="BL203" s="24" t="s">
        <v>379</v>
      </c>
      <c r="BM203" s="24" t="s">
        <v>1049</v>
      </c>
    </row>
    <row r="204" spans="2:63" s="10" customFormat="1" ht="29.85" customHeight="1">
      <c r="B204" s="187"/>
      <c r="D204" s="188" t="s">
        <v>71</v>
      </c>
      <c r="E204" s="198" t="s">
        <v>489</v>
      </c>
      <c r="F204" s="198" t="s">
        <v>490</v>
      </c>
      <c r="I204" s="190"/>
      <c r="J204" s="199">
        <f>BK204</f>
        <v>0</v>
      </c>
      <c r="L204" s="187"/>
      <c r="M204" s="192"/>
      <c r="N204" s="193"/>
      <c r="O204" s="193"/>
      <c r="P204" s="194">
        <f>SUM(P205:P207)</f>
        <v>0</v>
      </c>
      <c r="Q204" s="193"/>
      <c r="R204" s="194">
        <f>SUM(R205:R207)</f>
        <v>0.01245</v>
      </c>
      <c r="S204" s="193"/>
      <c r="T204" s="195">
        <f>SUM(T205:T207)</f>
        <v>0.06921</v>
      </c>
      <c r="AR204" s="188" t="s">
        <v>82</v>
      </c>
      <c r="AT204" s="196" t="s">
        <v>71</v>
      </c>
      <c r="AU204" s="196" t="s">
        <v>80</v>
      </c>
      <c r="AY204" s="188" t="s">
        <v>133</v>
      </c>
      <c r="BK204" s="197">
        <f>SUM(BK205:BK207)</f>
        <v>0</v>
      </c>
    </row>
    <row r="205" spans="2:65" s="1" customFormat="1" ht="16.5" customHeight="1">
      <c r="B205" s="200"/>
      <c r="C205" s="201" t="s">
        <v>236</v>
      </c>
      <c r="D205" s="201" t="s">
        <v>136</v>
      </c>
      <c r="E205" s="202" t="s">
        <v>492</v>
      </c>
      <c r="F205" s="203" t="s">
        <v>493</v>
      </c>
      <c r="G205" s="204" t="s">
        <v>392</v>
      </c>
      <c r="H205" s="205">
        <v>3</v>
      </c>
      <c r="I205" s="206"/>
      <c r="J205" s="207">
        <f>ROUND(I205*H205,2)</f>
        <v>0</v>
      </c>
      <c r="K205" s="203" t="s">
        <v>5</v>
      </c>
      <c r="L205" s="46"/>
      <c r="M205" s="208" t="s">
        <v>5</v>
      </c>
      <c r="N205" s="209" t="s">
        <v>43</v>
      </c>
      <c r="O205" s="47"/>
      <c r="P205" s="210">
        <f>O205*H205</f>
        <v>0</v>
      </c>
      <c r="Q205" s="210">
        <v>0</v>
      </c>
      <c r="R205" s="210">
        <f>Q205*H205</f>
        <v>0</v>
      </c>
      <c r="S205" s="210">
        <v>0.02307</v>
      </c>
      <c r="T205" s="211">
        <f>S205*H205</f>
        <v>0.06921</v>
      </c>
      <c r="AR205" s="24" t="s">
        <v>379</v>
      </c>
      <c r="AT205" s="24" t="s">
        <v>136</v>
      </c>
      <c r="AU205" s="24" t="s">
        <v>82</v>
      </c>
      <c r="AY205" s="24" t="s">
        <v>133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4" t="s">
        <v>80</v>
      </c>
      <c r="BK205" s="212">
        <f>ROUND(I205*H205,2)</f>
        <v>0</v>
      </c>
      <c r="BL205" s="24" t="s">
        <v>379</v>
      </c>
      <c r="BM205" s="24" t="s">
        <v>1050</v>
      </c>
    </row>
    <row r="206" spans="2:65" s="1" customFormat="1" ht="16.5" customHeight="1">
      <c r="B206" s="200"/>
      <c r="C206" s="201" t="s">
        <v>241</v>
      </c>
      <c r="D206" s="201" t="s">
        <v>136</v>
      </c>
      <c r="E206" s="202" t="s">
        <v>496</v>
      </c>
      <c r="F206" s="203" t="s">
        <v>497</v>
      </c>
      <c r="G206" s="204" t="s">
        <v>392</v>
      </c>
      <c r="H206" s="205">
        <v>3</v>
      </c>
      <c r="I206" s="206"/>
      <c r="J206" s="207">
        <f>ROUND(I206*H206,2)</f>
        <v>0</v>
      </c>
      <c r="K206" s="203" t="s">
        <v>5</v>
      </c>
      <c r="L206" s="46"/>
      <c r="M206" s="208" t="s">
        <v>5</v>
      </c>
      <c r="N206" s="209" t="s">
        <v>43</v>
      </c>
      <c r="O206" s="47"/>
      <c r="P206" s="210">
        <f>O206*H206</f>
        <v>0</v>
      </c>
      <c r="Q206" s="210">
        <v>0.00415</v>
      </c>
      <c r="R206" s="210">
        <f>Q206*H206</f>
        <v>0.01245</v>
      </c>
      <c r="S206" s="210">
        <v>0</v>
      </c>
      <c r="T206" s="211">
        <f>S206*H206</f>
        <v>0</v>
      </c>
      <c r="AR206" s="24" t="s">
        <v>379</v>
      </c>
      <c r="AT206" s="24" t="s">
        <v>136</v>
      </c>
      <c r="AU206" s="24" t="s">
        <v>82</v>
      </c>
      <c r="AY206" s="24" t="s">
        <v>133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24" t="s">
        <v>80</v>
      </c>
      <c r="BK206" s="212">
        <f>ROUND(I206*H206,2)</f>
        <v>0</v>
      </c>
      <c r="BL206" s="24" t="s">
        <v>379</v>
      </c>
      <c r="BM206" s="24" t="s">
        <v>1051</v>
      </c>
    </row>
    <row r="207" spans="2:65" s="1" customFormat="1" ht="16.5" customHeight="1">
      <c r="B207" s="200"/>
      <c r="C207" s="201" t="s">
        <v>956</v>
      </c>
      <c r="D207" s="201" t="s">
        <v>136</v>
      </c>
      <c r="E207" s="202" t="s">
        <v>500</v>
      </c>
      <c r="F207" s="203" t="s">
        <v>501</v>
      </c>
      <c r="G207" s="204" t="s">
        <v>335</v>
      </c>
      <c r="H207" s="205">
        <v>0.012</v>
      </c>
      <c r="I207" s="206"/>
      <c r="J207" s="207">
        <f>ROUND(I207*H207,2)</f>
        <v>0</v>
      </c>
      <c r="K207" s="203" t="s">
        <v>239</v>
      </c>
      <c r="L207" s="46"/>
      <c r="M207" s="208" t="s">
        <v>5</v>
      </c>
      <c r="N207" s="209" t="s">
        <v>43</v>
      </c>
      <c r="O207" s="47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24" t="s">
        <v>379</v>
      </c>
      <c r="AT207" s="24" t="s">
        <v>136</v>
      </c>
      <c r="AU207" s="24" t="s">
        <v>82</v>
      </c>
      <c r="AY207" s="24" t="s">
        <v>133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80</v>
      </c>
      <c r="BK207" s="212">
        <f>ROUND(I207*H207,2)</f>
        <v>0</v>
      </c>
      <c r="BL207" s="24" t="s">
        <v>379</v>
      </c>
      <c r="BM207" s="24" t="s">
        <v>1052</v>
      </c>
    </row>
    <row r="208" spans="2:63" s="10" customFormat="1" ht="29.85" customHeight="1">
      <c r="B208" s="187"/>
      <c r="D208" s="188" t="s">
        <v>71</v>
      </c>
      <c r="E208" s="198" t="s">
        <v>503</v>
      </c>
      <c r="F208" s="198" t="s">
        <v>504</v>
      </c>
      <c r="I208" s="190"/>
      <c r="J208" s="199">
        <f>BK208</f>
        <v>0</v>
      </c>
      <c r="L208" s="187"/>
      <c r="M208" s="192"/>
      <c r="N208" s="193"/>
      <c r="O208" s="193"/>
      <c r="P208" s="194">
        <f>SUM(P209:P213)</f>
        <v>0</v>
      </c>
      <c r="Q208" s="193"/>
      <c r="R208" s="194">
        <f>SUM(R209:R213)</f>
        <v>0</v>
      </c>
      <c r="S208" s="193"/>
      <c r="T208" s="195">
        <f>SUM(T209:T213)</f>
        <v>0.1798682</v>
      </c>
      <c r="AR208" s="188" t="s">
        <v>82</v>
      </c>
      <c r="AT208" s="196" t="s">
        <v>71</v>
      </c>
      <c r="AU208" s="196" t="s">
        <v>80</v>
      </c>
      <c r="AY208" s="188" t="s">
        <v>133</v>
      </c>
      <c r="BK208" s="197">
        <f>SUM(BK209:BK213)</f>
        <v>0</v>
      </c>
    </row>
    <row r="209" spans="2:65" s="1" customFormat="1" ht="16.5" customHeight="1">
      <c r="B209" s="200"/>
      <c r="C209" s="201" t="s">
        <v>637</v>
      </c>
      <c r="D209" s="201" t="s">
        <v>136</v>
      </c>
      <c r="E209" s="202" t="s">
        <v>506</v>
      </c>
      <c r="F209" s="203" t="s">
        <v>507</v>
      </c>
      <c r="G209" s="204" t="s">
        <v>300</v>
      </c>
      <c r="H209" s="205">
        <v>290.11</v>
      </c>
      <c r="I209" s="206"/>
      <c r="J209" s="207">
        <f>ROUND(I209*H209,2)</f>
        <v>0</v>
      </c>
      <c r="K209" s="203" t="s">
        <v>222</v>
      </c>
      <c r="L209" s="46"/>
      <c r="M209" s="208" t="s">
        <v>5</v>
      </c>
      <c r="N209" s="209" t="s">
        <v>43</v>
      </c>
      <c r="O209" s="47"/>
      <c r="P209" s="210">
        <f>O209*H209</f>
        <v>0</v>
      </c>
      <c r="Q209" s="210">
        <v>0</v>
      </c>
      <c r="R209" s="210">
        <f>Q209*H209</f>
        <v>0</v>
      </c>
      <c r="S209" s="210">
        <v>0.00062</v>
      </c>
      <c r="T209" s="211">
        <f>S209*H209</f>
        <v>0.1798682</v>
      </c>
      <c r="AR209" s="24" t="s">
        <v>379</v>
      </c>
      <c r="AT209" s="24" t="s">
        <v>136</v>
      </c>
      <c r="AU209" s="24" t="s">
        <v>82</v>
      </c>
      <c r="AY209" s="24" t="s">
        <v>133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24" t="s">
        <v>80</v>
      </c>
      <c r="BK209" s="212">
        <f>ROUND(I209*H209,2)</f>
        <v>0</v>
      </c>
      <c r="BL209" s="24" t="s">
        <v>379</v>
      </c>
      <c r="BM209" s="24" t="s">
        <v>1053</v>
      </c>
    </row>
    <row r="210" spans="2:51" s="12" customFormat="1" ht="13.5">
      <c r="B210" s="229"/>
      <c r="D210" s="213" t="s">
        <v>163</v>
      </c>
      <c r="E210" s="230" t="s">
        <v>5</v>
      </c>
      <c r="F210" s="231" t="s">
        <v>782</v>
      </c>
      <c r="H210" s="230" t="s">
        <v>5</v>
      </c>
      <c r="I210" s="232"/>
      <c r="L210" s="229"/>
      <c r="M210" s="233"/>
      <c r="N210" s="234"/>
      <c r="O210" s="234"/>
      <c r="P210" s="234"/>
      <c r="Q210" s="234"/>
      <c r="R210" s="234"/>
      <c r="S210" s="234"/>
      <c r="T210" s="235"/>
      <c r="AT210" s="230" t="s">
        <v>163</v>
      </c>
      <c r="AU210" s="230" t="s">
        <v>82</v>
      </c>
      <c r="AV210" s="12" t="s">
        <v>80</v>
      </c>
      <c r="AW210" s="12" t="s">
        <v>35</v>
      </c>
      <c r="AX210" s="12" t="s">
        <v>72</v>
      </c>
      <c r="AY210" s="230" t="s">
        <v>133</v>
      </c>
    </row>
    <row r="211" spans="2:51" s="11" customFormat="1" ht="13.5">
      <c r="B211" s="217"/>
      <c r="D211" s="213" t="s">
        <v>163</v>
      </c>
      <c r="E211" s="218" t="s">
        <v>5</v>
      </c>
      <c r="F211" s="219" t="s">
        <v>1054</v>
      </c>
      <c r="H211" s="220">
        <v>290.11</v>
      </c>
      <c r="I211" s="221"/>
      <c r="L211" s="217"/>
      <c r="M211" s="222"/>
      <c r="N211" s="223"/>
      <c r="O211" s="223"/>
      <c r="P211" s="223"/>
      <c r="Q211" s="223"/>
      <c r="R211" s="223"/>
      <c r="S211" s="223"/>
      <c r="T211" s="224"/>
      <c r="AT211" s="218" t="s">
        <v>163</v>
      </c>
      <c r="AU211" s="218" t="s">
        <v>82</v>
      </c>
      <c r="AV211" s="11" t="s">
        <v>82</v>
      </c>
      <c r="AW211" s="11" t="s">
        <v>35</v>
      </c>
      <c r="AX211" s="11" t="s">
        <v>72</v>
      </c>
      <c r="AY211" s="218" t="s">
        <v>133</v>
      </c>
    </row>
    <row r="212" spans="2:51" s="13" customFormat="1" ht="13.5">
      <c r="B212" s="236"/>
      <c r="D212" s="213" t="s">
        <v>163</v>
      </c>
      <c r="E212" s="237" t="s">
        <v>5</v>
      </c>
      <c r="F212" s="238" t="s">
        <v>226</v>
      </c>
      <c r="H212" s="239">
        <v>290.11</v>
      </c>
      <c r="I212" s="240"/>
      <c r="L212" s="236"/>
      <c r="M212" s="241"/>
      <c r="N212" s="242"/>
      <c r="O212" s="242"/>
      <c r="P212" s="242"/>
      <c r="Q212" s="242"/>
      <c r="R212" s="242"/>
      <c r="S212" s="242"/>
      <c r="T212" s="243"/>
      <c r="AT212" s="237" t="s">
        <v>163</v>
      </c>
      <c r="AU212" s="237" t="s">
        <v>82</v>
      </c>
      <c r="AV212" s="13" t="s">
        <v>140</v>
      </c>
      <c r="AW212" s="13" t="s">
        <v>35</v>
      </c>
      <c r="AX212" s="13" t="s">
        <v>80</v>
      </c>
      <c r="AY212" s="237" t="s">
        <v>133</v>
      </c>
    </row>
    <row r="213" spans="2:65" s="1" customFormat="1" ht="16.5" customHeight="1">
      <c r="B213" s="200"/>
      <c r="C213" s="201" t="s">
        <v>964</v>
      </c>
      <c r="D213" s="201" t="s">
        <v>136</v>
      </c>
      <c r="E213" s="202" t="s">
        <v>511</v>
      </c>
      <c r="F213" s="203" t="s">
        <v>512</v>
      </c>
      <c r="G213" s="204" t="s">
        <v>335</v>
      </c>
      <c r="H213" s="205">
        <v>0.18</v>
      </c>
      <c r="I213" s="206"/>
      <c r="J213" s="207">
        <f>ROUND(I213*H213,2)</f>
        <v>0</v>
      </c>
      <c r="K213" s="203" t="s">
        <v>222</v>
      </c>
      <c r="L213" s="46"/>
      <c r="M213" s="208" t="s">
        <v>5</v>
      </c>
      <c r="N213" s="209" t="s">
        <v>43</v>
      </c>
      <c r="O213" s="47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AR213" s="24" t="s">
        <v>379</v>
      </c>
      <c r="AT213" s="24" t="s">
        <v>136</v>
      </c>
      <c r="AU213" s="24" t="s">
        <v>82</v>
      </c>
      <c r="AY213" s="24" t="s">
        <v>133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24" t="s">
        <v>80</v>
      </c>
      <c r="BK213" s="212">
        <f>ROUND(I213*H213,2)</f>
        <v>0</v>
      </c>
      <c r="BL213" s="24" t="s">
        <v>379</v>
      </c>
      <c r="BM213" s="24" t="s">
        <v>1055</v>
      </c>
    </row>
    <row r="214" spans="2:63" s="10" customFormat="1" ht="29.85" customHeight="1">
      <c r="B214" s="187"/>
      <c r="D214" s="188" t="s">
        <v>71</v>
      </c>
      <c r="E214" s="198" t="s">
        <v>374</v>
      </c>
      <c r="F214" s="198" t="s">
        <v>375</v>
      </c>
      <c r="I214" s="190"/>
      <c r="J214" s="199">
        <f>BK214</f>
        <v>0</v>
      </c>
      <c r="L214" s="187"/>
      <c r="M214" s="192"/>
      <c r="N214" s="193"/>
      <c r="O214" s="193"/>
      <c r="P214" s="194">
        <f>SUM(P215:P219)</f>
        <v>0</v>
      </c>
      <c r="Q214" s="193"/>
      <c r="R214" s="194">
        <f>SUM(R215:R219)</f>
        <v>1.20064287</v>
      </c>
      <c r="S214" s="193"/>
      <c r="T214" s="195">
        <f>SUM(T215:T219)</f>
        <v>0</v>
      </c>
      <c r="AR214" s="188" t="s">
        <v>82</v>
      </c>
      <c r="AT214" s="196" t="s">
        <v>71</v>
      </c>
      <c r="AU214" s="196" t="s">
        <v>80</v>
      </c>
      <c r="AY214" s="188" t="s">
        <v>133</v>
      </c>
      <c r="BK214" s="197">
        <f>SUM(BK215:BK219)</f>
        <v>0</v>
      </c>
    </row>
    <row r="215" spans="2:65" s="1" customFormat="1" ht="16.5" customHeight="1">
      <c r="B215" s="200"/>
      <c r="C215" s="201" t="s">
        <v>935</v>
      </c>
      <c r="D215" s="201" t="s">
        <v>136</v>
      </c>
      <c r="E215" s="202" t="s">
        <v>377</v>
      </c>
      <c r="F215" s="203" t="s">
        <v>378</v>
      </c>
      <c r="G215" s="204" t="s">
        <v>229</v>
      </c>
      <c r="H215" s="205">
        <v>103.593</v>
      </c>
      <c r="I215" s="206"/>
      <c r="J215" s="207">
        <f>ROUND(I215*H215,2)</f>
        <v>0</v>
      </c>
      <c r="K215" s="203" t="s">
        <v>5</v>
      </c>
      <c r="L215" s="46"/>
      <c r="M215" s="208" t="s">
        <v>5</v>
      </c>
      <c r="N215" s="209" t="s">
        <v>43</v>
      </c>
      <c r="O215" s="47"/>
      <c r="P215" s="210">
        <f>O215*H215</f>
        <v>0</v>
      </c>
      <c r="Q215" s="210">
        <v>0.01159</v>
      </c>
      <c r="R215" s="210">
        <f>Q215*H215</f>
        <v>1.20064287</v>
      </c>
      <c r="S215" s="210">
        <v>0</v>
      </c>
      <c r="T215" s="211">
        <f>S215*H215</f>
        <v>0</v>
      </c>
      <c r="AR215" s="24" t="s">
        <v>379</v>
      </c>
      <c r="AT215" s="24" t="s">
        <v>136</v>
      </c>
      <c r="AU215" s="24" t="s">
        <v>82</v>
      </c>
      <c r="AY215" s="24" t="s">
        <v>133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24" t="s">
        <v>80</v>
      </c>
      <c r="BK215" s="212">
        <f>ROUND(I215*H215,2)</f>
        <v>0</v>
      </c>
      <c r="BL215" s="24" t="s">
        <v>379</v>
      </c>
      <c r="BM215" s="24" t="s">
        <v>1056</v>
      </c>
    </row>
    <row r="216" spans="2:47" s="1" customFormat="1" ht="13.5">
      <c r="B216" s="46"/>
      <c r="D216" s="213" t="s">
        <v>155</v>
      </c>
      <c r="F216" s="214" t="s">
        <v>381</v>
      </c>
      <c r="I216" s="215"/>
      <c r="L216" s="46"/>
      <c r="M216" s="216"/>
      <c r="N216" s="47"/>
      <c r="O216" s="47"/>
      <c r="P216" s="47"/>
      <c r="Q216" s="47"/>
      <c r="R216" s="47"/>
      <c r="S216" s="47"/>
      <c r="T216" s="85"/>
      <c r="AT216" s="24" t="s">
        <v>155</v>
      </c>
      <c r="AU216" s="24" t="s">
        <v>82</v>
      </c>
    </row>
    <row r="217" spans="2:51" s="11" customFormat="1" ht="13.5">
      <c r="B217" s="217"/>
      <c r="D217" s="213" t="s">
        <v>163</v>
      </c>
      <c r="E217" s="218" t="s">
        <v>5</v>
      </c>
      <c r="F217" s="219" t="s">
        <v>1057</v>
      </c>
      <c r="H217" s="220">
        <v>103.593</v>
      </c>
      <c r="I217" s="221"/>
      <c r="L217" s="217"/>
      <c r="M217" s="222"/>
      <c r="N217" s="223"/>
      <c r="O217" s="223"/>
      <c r="P217" s="223"/>
      <c r="Q217" s="223"/>
      <c r="R217" s="223"/>
      <c r="S217" s="223"/>
      <c r="T217" s="224"/>
      <c r="AT217" s="218" t="s">
        <v>163</v>
      </c>
      <c r="AU217" s="218" t="s">
        <v>82</v>
      </c>
      <c r="AV217" s="11" t="s">
        <v>82</v>
      </c>
      <c r="AW217" s="11" t="s">
        <v>35</v>
      </c>
      <c r="AX217" s="11" t="s">
        <v>72</v>
      </c>
      <c r="AY217" s="218" t="s">
        <v>133</v>
      </c>
    </row>
    <row r="218" spans="2:51" s="13" customFormat="1" ht="13.5">
      <c r="B218" s="236"/>
      <c r="D218" s="213" t="s">
        <v>163</v>
      </c>
      <c r="E218" s="237" t="s">
        <v>5</v>
      </c>
      <c r="F218" s="238" t="s">
        <v>226</v>
      </c>
      <c r="H218" s="239">
        <v>103.593</v>
      </c>
      <c r="I218" s="240"/>
      <c r="L218" s="236"/>
      <c r="M218" s="241"/>
      <c r="N218" s="242"/>
      <c r="O218" s="242"/>
      <c r="P218" s="242"/>
      <c r="Q218" s="242"/>
      <c r="R218" s="242"/>
      <c r="S218" s="242"/>
      <c r="T218" s="243"/>
      <c r="AT218" s="237" t="s">
        <v>163</v>
      </c>
      <c r="AU218" s="237" t="s">
        <v>82</v>
      </c>
      <c r="AV218" s="13" t="s">
        <v>140</v>
      </c>
      <c r="AW218" s="13" t="s">
        <v>35</v>
      </c>
      <c r="AX218" s="13" t="s">
        <v>80</v>
      </c>
      <c r="AY218" s="237" t="s">
        <v>133</v>
      </c>
    </row>
    <row r="219" spans="2:65" s="1" customFormat="1" ht="16.5" customHeight="1">
      <c r="B219" s="200"/>
      <c r="C219" s="201" t="s">
        <v>715</v>
      </c>
      <c r="D219" s="201" t="s">
        <v>136</v>
      </c>
      <c r="E219" s="202" t="s">
        <v>384</v>
      </c>
      <c r="F219" s="203" t="s">
        <v>385</v>
      </c>
      <c r="G219" s="204" t="s">
        <v>335</v>
      </c>
      <c r="H219" s="205">
        <v>1.201</v>
      </c>
      <c r="I219" s="206"/>
      <c r="J219" s="207">
        <f>ROUND(I219*H219,2)</f>
        <v>0</v>
      </c>
      <c r="K219" s="203" t="s">
        <v>222</v>
      </c>
      <c r="L219" s="46"/>
      <c r="M219" s="208" t="s">
        <v>5</v>
      </c>
      <c r="N219" s="209" t="s">
        <v>43</v>
      </c>
      <c r="O219" s="47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AR219" s="24" t="s">
        <v>379</v>
      </c>
      <c r="AT219" s="24" t="s">
        <v>136</v>
      </c>
      <c r="AU219" s="24" t="s">
        <v>82</v>
      </c>
      <c r="AY219" s="24" t="s">
        <v>133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24" t="s">
        <v>80</v>
      </c>
      <c r="BK219" s="212">
        <f>ROUND(I219*H219,2)</f>
        <v>0</v>
      </c>
      <c r="BL219" s="24" t="s">
        <v>379</v>
      </c>
      <c r="BM219" s="24" t="s">
        <v>1058</v>
      </c>
    </row>
    <row r="220" spans="2:63" s="10" customFormat="1" ht="29.85" customHeight="1">
      <c r="B220" s="187"/>
      <c r="D220" s="188" t="s">
        <v>71</v>
      </c>
      <c r="E220" s="198" t="s">
        <v>514</v>
      </c>
      <c r="F220" s="198" t="s">
        <v>515</v>
      </c>
      <c r="I220" s="190"/>
      <c r="J220" s="199">
        <f>BK220</f>
        <v>0</v>
      </c>
      <c r="L220" s="187"/>
      <c r="M220" s="192"/>
      <c r="N220" s="193"/>
      <c r="O220" s="193"/>
      <c r="P220" s="194">
        <f>SUM(P221:P229)</f>
        <v>0</v>
      </c>
      <c r="Q220" s="193"/>
      <c r="R220" s="194">
        <f>SUM(R221:R229)</f>
        <v>0</v>
      </c>
      <c r="S220" s="193"/>
      <c r="T220" s="195">
        <f>SUM(T221:T229)</f>
        <v>0.7914467000000001</v>
      </c>
      <c r="AR220" s="188" t="s">
        <v>82</v>
      </c>
      <c r="AT220" s="196" t="s">
        <v>71</v>
      </c>
      <c r="AU220" s="196" t="s">
        <v>80</v>
      </c>
      <c r="AY220" s="188" t="s">
        <v>133</v>
      </c>
      <c r="BK220" s="197">
        <f>SUM(BK221:BK229)</f>
        <v>0</v>
      </c>
    </row>
    <row r="221" spans="2:65" s="1" customFormat="1" ht="16.5" customHeight="1">
      <c r="B221" s="200"/>
      <c r="C221" s="201" t="s">
        <v>245</v>
      </c>
      <c r="D221" s="201" t="s">
        <v>136</v>
      </c>
      <c r="E221" s="202" t="s">
        <v>517</v>
      </c>
      <c r="F221" s="203" t="s">
        <v>518</v>
      </c>
      <c r="G221" s="204" t="s">
        <v>300</v>
      </c>
      <c r="H221" s="205">
        <v>207.185</v>
      </c>
      <c r="I221" s="206"/>
      <c r="J221" s="207">
        <f>ROUND(I221*H221,2)</f>
        <v>0</v>
      </c>
      <c r="K221" s="203" t="s">
        <v>5</v>
      </c>
      <c r="L221" s="46"/>
      <c r="M221" s="208" t="s">
        <v>5</v>
      </c>
      <c r="N221" s="209" t="s">
        <v>43</v>
      </c>
      <c r="O221" s="47"/>
      <c r="P221" s="210">
        <f>O221*H221</f>
        <v>0</v>
      </c>
      <c r="Q221" s="210">
        <v>0</v>
      </c>
      <c r="R221" s="210">
        <f>Q221*H221</f>
        <v>0</v>
      </c>
      <c r="S221" s="210">
        <v>0.00191</v>
      </c>
      <c r="T221" s="211">
        <f>S221*H221</f>
        <v>0.39572335000000003</v>
      </c>
      <c r="AR221" s="24" t="s">
        <v>379</v>
      </c>
      <c r="AT221" s="24" t="s">
        <v>136</v>
      </c>
      <c r="AU221" s="24" t="s">
        <v>82</v>
      </c>
      <c r="AY221" s="24" t="s">
        <v>133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24" t="s">
        <v>80</v>
      </c>
      <c r="BK221" s="212">
        <f>ROUND(I221*H221,2)</f>
        <v>0</v>
      </c>
      <c r="BL221" s="24" t="s">
        <v>379</v>
      </c>
      <c r="BM221" s="24" t="s">
        <v>1059</v>
      </c>
    </row>
    <row r="222" spans="2:51" s="12" customFormat="1" ht="13.5">
      <c r="B222" s="229"/>
      <c r="D222" s="213" t="s">
        <v>163</v>
      </c>
      <c r="E222" s="230" t="s">
        <v>5</v>
      </c>
      <c r="F222" s="231" t="s">
        <v>224</v>
      </c>
      <c r="H222" s="230" t="s">
        <v>5</v>
      </c>
      <c r="I222" s="232"/>
      <c r="L222" s="229"/>
      <c r="M222" s="233"/>
      <c r="N222" s="234"/>
      <c r="O222" s="234"/>
      <c r="P222" s="234"/>
      <c r="Q222" s="234"/>
      <c r="R222" s="234"/>
      <c r="S222" s="234"/>
      <c r="T222" s="235"/>
      <c r="AT222" s="230" t="s">
        <v>163</v>
      </c>
      <c r="AU222" s="230" t="s">
        <v>82</v>
      </c>
      <c r="AV222" s="12" t="s">
        <v>80</v>
      </c>
      <c r="AW222" s="12" t="s">
        <v>35</v>
      </c>
      <c r="AX222" s="12" t="s">
        <v>72</v>
      </c>
      <c r="AY222" s="230" t="s">
        <v>133</v>
      </c>
    </row>
    <row r="223" spans="2:51" s="11" customFormat="1" ht="13.5">
      <c r="B223" s="217"/>
      <c r="D223" s="213" t="s">
        <v>163</v>
      </c>
      <c r="E223" s="218" t="s">
        <v>5</v>
      </c>
      <c r="F223" s="219" t="s">
        <v>1060</v>
      </c>
      <c r="H223" s="220">
        <v>207.185</v>
      </c>
      <c r="I223" s="221"/>
      <c r="L223" s="217"/>
      <c r="M223" s="222"/>
      <c r="N223" s="223"/>
      <c r="O223" s="223"/>
      <c r="P223" s="223"/>
      <c r="Q223" s="223"/>
      <c r="R223" s="223"/>
      <c r="S223" s="223"/>
      <c r="T223" s="224"/>
      <c r="AT223" s="218" t="s">
        <v>163</v>
      </c>
      <c r="AU223" s="218" t="s">
        <v>82</v>
      </c>
      <c r="AV223" s="11" t="s">
        <v>82</v>
      </c>
      <c r="AW223" s="11" t="s">
        <v>35</v>
      </c>
      <c r="AX223" s="11" t="s">
        <v>72</v>
      </c>
      <c r="AY223" s="218" t="s">
        <v>133</v>
      </c>
    </row>
    <row r="224" spans="2:51" s="13" customFormat="1" ht="13.5">
      <c r="B224" s="236"/>
      <c r="D224" s="213" t="s">
        <v>163</v>
      </c>
      <c r="E224" s="237" t="s">
        <v>5</v>
      </c>
      <c r="F224" s="238" t="s">
        <v>226</v>
      </c>
      <c r="H224" s="239">
        <v>207.185</v>
      </c>
      <c r="I224" s="240"/>
      <c r="L224" s="236"/>
      <c r="M224" s="241"/>
      <c r="N224" s="242"/>
      <c r="O224" s="242"/>
      <c r="P224" s="242"/>
      <c r="Q224" s="242"/>
      <c r="R224" s="242"/>
      <c r="S224" s="242"/>
      <c r="T224" s="243"/>
      <c r="AT224" s="237" t="s">
        <v>163</v>
      </c>
      <c r="AU224" s="237" t="s">
        <v>82</v>
      </c>
      <c r="AV224" s="13" t="s">
        <v>140</v>
      </c>
      <c r="AW224" s="13" t="s">
        <v>35</v>
      </c>
      <c r="AX224" s="13" t="s">
        <v>80</v>
      </c>
      <c r="AY224" s="237" t="s">
        <v>133</v>
      </c>
    </row>
    <row r="225" spans="2:65" s="1" customFormat="1" ht="16.5" customHeight="1">
      <c r="B225" s="200"/>
      <c r="C225" s="201" t="s">
        <v>673</v>
      </c>
      <c r="D225" s="201" t="s">
        <v>136</v>
      </c>
      <c r="E225" s="202" t="s">
        <v>522</v>
      </c>
      <c r="F225" s="203" t="s">
        <v>523</v>
      </c>
      <c r="G225" s="204" t="s">
        <v>300</v>
      </c>
      <c r="H225" s="205">
        <v>207.185</v>
      </c>
      <c r="I225" s="206"/>
      <c r="J225" s="207">
        <f>ROUND(I225*H225,2)</f>
        <v>0</v>
      </c>
      <c r="K225" s="203" t="s">
        <v>5</v>
      </c>
      <c r="L225" s="46"/>
      <c r="M225" s="208" t="s">
        <v>5</v>
      </c>
      <c r="N225" s="209" t="s">
        <v>43</v>
      </c>
      <c r="O225" s="47"/>
      <c r="P225" s="210">
        <f>O225*H225</f>
        <v>0</v>
      </c>
      <c r="Q225" s="210">
        <v>0</v>
      </c>
      <c r="R225" s="210">
        <f>Q225*H225</f>
        <v>0</v>
      </c>
      <c r="S225" s="210">
        <v>0.00191</v>
      </c>
      <c r="T225" s="211">
        <f>S225*H225</f>
        <v>0.39572335000000003</v>
      </c>
      <c r="AR225" s="24" t="s">
        <v>379</v>
      </c>
      <c r="AT225" s="24" t="s">
        <v>136</v>
      </c>
      <c r="AU225" s="24" t="s">
        <v>82</v>
      </c>
      <c r="AY225" s="24" t="s">
        <v>133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24" t="s">
        <v>80</v>
      </c>
      <c r="BK225" s="212">
        <f>ROUND(I225*H225,2)</f>
        <v>0</v>
      </c>
      <c r="BL225" s="24" t="s">
        <v>379</v>
      </c>
      <c r="BM225" s="24" t="s">
        <v>1061</v>
      </c>
    </row>
    <row r="226" spans="2:51" s="12" customFormat="1" ht="13.5">
      <c r="B226" s="229"/>
      <c r="D226" s="213" t="s">
        <v>163</v>
      </c>
      <c r="E226" s="230" t="s">
        <v>5</v>
      </c>
      <c r="F226" s="231" t="s">
        <v>224</v>
      </c>
      <c r="H226" s="230" t="s">
        <v>5</v>
      </c>
      <c r="I226" s="232"/>
      <c r="L226" s="229"/>
      <c r="M226" s="233"/>
      <c r="N226" s="234"/>
      <c r="O226" s="234"/>
      <c r="P226" s="234"/>
      <c r="Q226" s="234"/>
      <c r="R226" s="234"/>
      <c r="S226" s="234"/>
      <c r="T226" s="235"/>
      <c r="AT226" s="230" t="s">
        <v>163</v>
      </c>
      <c r="AU226" s="230" t="s">
        <v>82</v>
      </c>
      <c r="AV226" s="12" t="s">
        <v>80</v>
      </c>
      <c r="AW226" s="12" t="s">
        <v>35</v>
      </c>
      <c r="AX226" s="12" t="s">
        <v>72</v>
      </c>
      <c r="AY226" s="230" t="s">
        <v>133</v>
      </c>
    </row>
    <row r="227" spans="2:51" s="11" customFormat="1" ht="13.5">
      <c r="B227" s="217"/>
      <c r="D227" s="213" t="s">
        <v>163</v>
      </c>
      <c r="E227" s="218" t="s">
        <v>5</v>
      </c>
      <c r="F227" s="219" t="s">
        <v>1060</v>
      </c>
      <c r="H227" s="220">
        <v>207.185</v>
      </c>
      <c r="I227" s="221"/>
      <c r="L227" s="217"/>
      <c r="M227" s="222"/>
      <c r="N227" s="223"/>
      <c r="O227" s="223"/>
      <c r="P227" s="223"/>
      <c r="Q227" s="223"/>
      <c r="R227" s="223"/>
      <c r="S227" s="223"/>
      <c r="T227" s="224"/>
      <c r="AT227" s="218" t="s">
        <v>163</v>
      </c>
      <c r="AU227" s="218" t="s">
        <v>82</v>
      </c>
      <c r="AV227" s="11" t="s">
        <v>82</v>
      </c>
      <c r="AW227" s="11" t="s">
        <v>35</v>
      </c>
      <c r="AX227" s="11" t="s">
        <v>72</v>
      </c>
      <c r="AY227" s="218" t="s">
        <v>133</v>
      </c>
    </row>
    <row r="228" spans="2:51" s="13" customFormat="1" ht="13.5">
      <c r="B228" s="236"/>
      <c r="D228" s="213" t="s">
        <v>163</v>
      </c>
      <c r="E228" s="237" t="s">
        <v>5</v>
      </c>
      <c r="F228" s="238" t="s">
        <v>226</v>
      </c>
      <c r="H228" s="239">
        <v>207.185</v>
      </c>
      <c r="I228" s="240"/>
      <c r="L228" s="236"/>
      <c r="M228" s="241"/>
      <c r="N228" s="242"/>
      <c r="O228" s="242"/>
      <c r="P228" s="242"/>
      <c r="Q228" s="242"/>
      <c r="R228" s="242"/>
      <c r="S228" s="242"/>
      <c r="T228" s="243"/>
      <c r="AT228" s="237" t="s">
        <v>163</v>
      </c>
      <c r="AU228" s="237" t="s">
        <v>82</v>
      </c>
      <c r="AV228" s="13" t="s">
        <v>140</v>
      </c>
      <c r="AW228" s="13" t="s">
        <v>35</v>
      </c>
      <c r="AX228" s="13" t="s">
        <v>80</v>
      </c>
      <c r="AY228" s="237" t="s">
        <v>133</v>
      </c>
    </row>
    <row r="229" spans="2:65" s="1" customFormat="1" ht="16.5" customHeight="1">
      <c r="B229" s="200"/>
      <c r="C229" s="201" t="s">
        <v>665</v>
      </c>
      <c r="D229" s="201" t="s">
        <v>136</v>
      </c>
      <c r="E229" s="202" t="s">
        <v>535</v>
      </c>
      <c r="F229" s="203" t="s">
        <v>536</v>
      </c>
      <c r="G229" s="204" t="s">
        <v>335</v>
      </c>
      <c r="H229" s="205">
        <v>0.596</v>
      </c>
      <c r="I229" s="206"/>
      <c r="J229" s="207">
        <f>ROUND(I229*H229,2)</f>
        <v>0</v>
      </c>
      <c r="K229" s="203" t="s">
        <v>239</v>
      </c>
      <c r="L229" s="46"/>
      <c r="M229" s="208" t="s">
        <v>5</v>
      </c>
      <c r="N229" s="209" t="s">
        <v>43</v>
      </c>
      <c r="O229" s="47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AR229" s="24" t="s">
        <v>379</v>
      </c>
      <c r="AT229" s="24" t="s">
        <v>136</v>
      </c>
      <c r="AU229" s="24" t="s">
        <v>82</v>
      </c>
      <c r="AY229" s="24" t="s">
        <v>133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24" t="s">
        <v>80</v>
      </c>
      <c r="BK229" s="212">
        <f>ROUND(I229*H229,2)</f>
        <v>0</v>
      </c>
      <c r="BL229" s="24" t="s">
        <v>379</v>
      </c>
      <c r="BM229" s="24" t="s">
        <v>1062</v>
      </c>
    </row>
    <row r="230" spans="2:63" s="10" customFormat="1" ht="37.4" customHeight="1">
      <c r="B230" s="187"/>
      <c r="D230" s="188" t="s">
        <v>71</v>
      </c>
      <c r="E230" s="189" t="s">
        <v>254</v>
      </c>
      <c r="F230" s="189" t="s">
        <v>780</v>
      </c>
      <c r="I230" s="190"/>
      <c r="J230" s="191">
        <f>BK230</f>
        <v>0</v>
      </c>
      <c r="L230" s="187"/>
      <c r="M230" s="192"/>
      <c r="N230" s="193"/>
      <c r="O230" s="193"/>
      <c r="P230" s="194">
        <f>P231</f>
        <v>0</v>
      </c>
      <c r="Q230" s="193"/>
      <c r="R230" s="194">
        <f>R231</f>
        <v>0.15375830000000001</v>
      </c>
      <c r="S230" s="193"/>
      <c r="T230" s="195">
        <f>T231</f>
        <v>0</v>
      </c>
      <c r="AR230" s="188" t="s">
        <v>145</v>
      </c>
      <c r="AT230" s="196" t="s">
        <v>71</v>
      </c>
      <c r="AU230" s="196" t="s">
        <v>72</v>
      </c>
      <c r="AY230" s="188" t="s">
        <v>133</v>
      </c>
      <c r="BK230" s="197">
        <f>BK231</f>
        <v>0</v>
      </c>
    </row>
    <row r="231" spans="2:63" s="10" customFormat="1" ht="19.9" customHeight="1">
      <c r="B231" s="187"/>
      <c r="D231" s="188" t="s">
        <v>71</v>
      </c>
      <c r="E231" s="198" t="s">
        <v>572</v>
      </c>
      <c r="F231" s="198" t="s">
        <v>573</v>
      </c>
      <c r="I231" s="190"/>
      <c r="J231" s="199">
        <f>BK231</f>
        <v>0</v>
      </c>
      <c r="L231" s="187"/>
      <c r="M231" s="192"/>
      <c r="N231" s="193"/>
      <c r="O231" s="193"/>
      <c r="P231" s="194">
        <f>SUM(P232:P236)</f>
        <v>0</v>
      </c>
      <c r="Q231" s="193"/>
      <c r="R231" s="194">
        <f>SUM(R232:R236)</f>
        <v>0.15375830000000001</v>
      </c>
      <c r="S231" s="193"/>
      <c r="T231" s="195">
        <f>SUM(T232:T236)</f>
        <v>0</v>
      </c>
      <c r="AR231" s="188" t="s">
        <v>145</v>
      </c>
      <c r="AT231" s="196" t="s">
        <v>71</v>
      </c>
      <c r="AU231" s="196" t="s">
        <v>80</v>
      </c>
      <c r="AY231" s="188" t="s">
        <v>133</v>
      </c>
      <c r="BK231" s="197">
        <f>SUM(BK232:BK236)</f>
        <v>0</v>
      </c>
    </row>
    <row r="232" spans="2:65" s="1" customFormat="1" ht="25.5" customHeight="1">
      <c r="B232" s="200"/>
      <c r="C232" s="201" t="s">
        <v>891</v>
      </c>
      <c r="D232" s="201" t="s">
        <v>136</v>
      </c>
      <c r="E232" s="202" t="s">
        <v>575</v>
      </c>
      <c r="F232" s="203" t="s">
        <v>576</v>
      </c>
      <c r="G232" s="204" t="s">
        <v>300</v>
      </c>
      <c r="H232" s="205">
        <v>290.11</v>
      </c>
      <c r="I232" s="206"/>
      <c r="J232" s="207">
        <f>ROUND(I232*H232,2)</f>
        <v>0</v>
      </c>
      <c r="K232" s="203" t="s">
        <v>5</v>
      </c>
      <c r="L232" s="46"/>
      <c r="M232" s="208" t="s">
        <v>5</v>
      </c>
      <c r="N232" s="209" t="s">
        <v>43</v>
      </c>
      <c r="O232" s="47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AR232" s="24" t="s">
        <v>383</v>
      </c>
      <c r="AT232" s="24" t="s">
        <v>136</v>
      </c>
      <c r="AU232" s="24" t="s">
        <v>82</v>
      </c>
      <c r="AY232" s="24" t="s">
        <v>133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24" t="s">
        <v>80</v>
      </c>
      <c r="BK232" s="212">
        <f>ROUND(I232*H232,2)</f>
        <v>0</v>
      </c>
      <c r="BL232" s="24" t="s">
        <v>383</v>
      </c>
      <c r="BM232" s="24" t="s">
        <v>1063</v>
      </c>
    </row>
    <row r="233" spans="2:51" s="12" customFormat="1" ht="13.5">
      <c r="B233" s="229"/>
      <c r="D233" s="213" t="s">
        <v>163</v>
      </c>
      <c r="E233" s="230" t="s">
        <v>5</v>
      </c>
      <c r="F233" s="231" t="s">
        <v>782</v>
      </c>
      <c r="H233" s="230" t="s">
        <v>5</v>
      </c>
      <c r="I233" s="232"/>
      <c r="L233" s="229"/>
      <c r="M233" s="233"/>
      <c r="N233" s="234"/>
      <c r="O233" s="234"/>
      <c r="P233" s="234"/>
      <c r="Q233" s="234"/>
      <c r="R233" s="234"/>
      <c r="S233" s="234"/>
      <c r="T233" s="235"/>
      <c r="AT233" s="230" t="s">
        <v>163</v>
      </c>
      <c r="AU233" s="230" t="s">
        <v>82</v>
      </c>
      <c r="AV233" s="12" t="s">
        <v>80</v>
      </c>
      <c r="AW233" s="12" t="s">
        <v>35</v>
      </c>
      <c r="AX233" s="12" t="s">
        <v>72</v>
      </c>
      <c r="AY233" s="230" t="s">
        <v>133</v>
      </c>
    </row>
    <row r="234" spans="2:51" s="11" customFormat="1" ht="13.5">
      <c r="B234" s="217"/>
      <c r="D234" s="213" t="s">
        <v>163</v>
      </c>
      <c r="E234" s="218" t="s">
        <v>5</v>
      </c>
      <c r="F234" s="219" t="s">
        <v>1054</v>
      </c>
      <c r="H234" s="220">
        <v>290.11</v>
      </c>
      <c r="I234" s="221"/>
      <c r="L234" s="217"/>
      <c r="M234" s="222"/>
      <c r="N234" s="223"/>
      <c r="O234" s="223"/>
      <c r="P234" s="223"/>
      <c r="Q234" s="223"/>
      <c r="R234" s="223"/>
      <c r="S234" s="223"/>
      <c r="T234" s="224"/>
      <c r="AT234" s="218" t="s">
        <v>163</v>
      </c>
      <c r="AU234" s="218" t="s">
        <v>82</v>
      </c>
      <c r="AV234" s="11" t="s">
        <v>82</v>
      </c>
      <c r="AW234" s="11" t="s">
        <v>35</v>
      </c>
      <c r="AX234" s="11" t="s">
        <v>72</v>
      </c>
      <c r="AY234" s="218" t="s">
        <v>133</v>
      </c>
    </row>
    <row r="235" spans="2:51" s="13" customFormat="1" ht="13.5">
      <c r="B235" s="236"/>
      <c r="D235" s="213" t="s">
        <v>163</v>
      </c>
      <c r="E235" s="237" t="s">
        <v>5</v>
      </c>
      <c r="F235" s="238" t="s">
        <v>226</v>
      </c>
      <c r="H235" s="239">
        <v>290.11</v>
      </c>
      <c r="I235" s="240"/>
      <c r="L235" s="236"/>
      <c r="M235" s="241"/>
      <c r="N235" s="242"/>
      <c r="O235" s="242"/>
      <c r="P235" s="242"/>
      <c r="Q235" s="242"/>
      <c r="R235" s="242"/>
      <c r="S235" s="242"/>
      <c r="T235" s="243"/>
      <c r="AT235" s="237" t="s">
        <v>163</v>
      </c>
      <c r="AU235" s="237" t="s">
        <v>82</v>
      </c>
      <c r="AV235" s="13" t="s">
        <v>140</v>
      </c>
      <c r="AW235" s="13" t="s">
        <v>35</v>
      </c>
      <c r="AX235" s="13" t="s">
        <v>80</v>
      </c>
      <c r="AY235" s="237" t="s">
        <v>133</v>
      </c>
    </row>
    <row r="236" spans="2:65" s="1" customFormat="1" ht="16.5" customHeight="1">
      <c r="B236" s="200"/>
      <c r="C236" s="244" t="s">
        <v>894</v>
      </c>
      <c r="D236" s="244" t="s">
        <v>254</v>
      </c>
      <c r="E236" s="245" t="s">
        <v>579</v>
      </c>
      <c r="F236" s="246" t="s">
        <v>580</v>
      </c>
      <c r="G236" s="247" t="s">
        <v>300</v>
      </c>
      <c r="H236" s="248">
        <v>290.11</v>
      </c>
      <c r="I236" s="249"/>
      <c r="J236" s="250">
        <f>ROUND(I236*H236,2)</f>
        <v>0</v>
      </c>
      <c r="K236" s="246" t="s">
        <v>5</v>
      </c>
      <c r="L236" s="251"/>
      <c r="M236" s="252" t="s">
        <v>5</v>
      </c>
      <c r="N236" s="257" t="s">
        <v>43</v>
      </c>
      <c r="O236" s="226"/>
      <c r="P236" s="227">
        <f>O236*H236</f>
        <v>0</v>
      </c>
      <c r="Q236" s="227">
        <v>0.00053</v>
      </c>
      <c r="R236" s="227">
        <f>Q236*H236</f>
        <v>0.15375830000000001</v>
      </c>
      <c r="S236" s="227">
        <v>0</v>
      </c>
      <c r="T236" s="228">
        <f>S236*H236</f>
        <v>0</v>
      </c>
      <c r="AR236" s="24" t="s">
        <v>581</v>
      </c>
      <c r="AT236" s="24" t="s">
        <v>254</v>
      </c>
      <c r="AU236" s="24" t="s">
        <v>82</v>
      </c>
      <c r="AY236" s="24" t="s">
        <v>133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24" t="s">
        <v>80</v>
      </c>
      <c r="BK236" s="212">
        <f>ROUND(I236*H236,2)</f>
        <v>0</v>
      </c>
      <c r="BL236" s="24" t="s">
        <v>383</v>
      </c>
      <c r="BM236" s="24" t="s">
        <v>1064</v>
      </c>
    </row>
    <row r="237" spans="2:12" s="1" customFormat="1" ht="6.95" customHeight="1">
      <c r="B237" s="67"/>
      <c r="C237" s="68"/>
      <c r="D237" s="68"/>
      <c r="E237" s="68"/>
      <c r="F237" s="68"/>
      <c r="G237" s="68"/>
      <c r="H237" s="68"/>
      <c r="I237" s="152"/>
      <c r="J237" s="68"/>
      <c r="K237" s="68"/>
      <c r="L237" s="46"/>
    </row>
  </sheetData>
  <autoFilter ref="C90:K236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8" customWidth="1"/>
    <col min="2" max="2" width="1.66796875" style="258" customWidth="1"/>
    <col min="3" max="4" width="5" style="258" customWidth="1"/>
    <col min="5" max="5" width="11.66015625" style="258" customWidth="1"/>
    <col min="6" max="6" width="9.16015625" style="258" customWidth="1"/>
    <col min="7" max="7" width="5" style="258" customWidth="1"/>
    <col min="8" max="8" width="77.83203125" style="258" customWidth="1"/>
    <col min="9" max="10" width="20" style="258" customWidth="1"/>
    <col min="11" max="11" width="1.667968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4" customFormat="1" ht="45" customHeight="1">
      <c r="B3" s="262"/>
      <c r="C3" s="263" t="s">
        <v>1065</v>
      </c>
      <c r="D3" s="263"/>
      <c r="E3" s="263"/>
      <c r="F3" s="263"/>
      <c r="G3" s="263"/>
      <c r="H3" s="263"/>
      <c r="I3" s="263"/>
      <c r="J3" s="263"/>
      <c r="K3" s="264"/>
    </row>
    <row r="4" spans="2:11" ht="25.5" customHeight="1">
      <c r="B4" s="265"/>
      <c r="C4" s="266" t="s">
        <v>1066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1067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1068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269" t="s">
        <v>1069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69"/>
      <c r="D10" s="269" t="s">
        <v>1070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1"/>
      <c r="D11" s="269" t="s">
        <v>1071</v>
      </c>
      <c r="E11" s="269"/>
      <c r="F11" s="269"/>
      <c r="G11" s="269"/>
      <c r="H11" s="269"/>
      <c r="I11" s="269"/>
      <c r="J11" s="269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269" t="s">
        <v>1072</v>
      </c>
      <c r="E13" s="269"/>
      <c r="F13" s="269"/>
      <c r="G13" s="269"/>
      <c r="H13" s="269"/>
      <c r="I13" s="269"/>
      <c r="J13" s="269"/>
      <c r="K13" s="267"/>
    </row>
    <row r="14" spans="2:11" ht="15" customHeight="1">
      <c r="B14" s="270"/>
      <c r="C14" s="271"/>
      <c r="D14" s="269" t="s">
        <v>1073</v>
      </c>
      <c r="E14" s="269"/>
      <c r="F14" s="269"/>
      <c r="G14" s="269"/>
      <c r="H14" s="269"/>
      <c r="I14" s="269"/>
      <c r="J14" s="269"/>
      <c r="K14" s="267"/>
    </row>
    <row r="15" spans="2:11" ht="15" customHeight="1">
      <c r="B15" s="270"/>
      <c r="C15" s="271"/>
      <c r="D15" s="269" t="s">
        <v>1074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1"/>
      <c r="D16" s="271"/>
      <c r="E16" s="272" t="s">
        <v>79</v>
      </c>
      <c r="F16" s="269" t="s">
        <v>1075</v>
      </c>
      <c r="G16" s="269"/>
      <c r="H16" s="269"/>
      <c r="I16" s="269"/>
      <c r="J16" s="269"/>
      <c r="K16" s="267"/>
    </row>
    <row r="17" spans="2:11" ht="15" customHeight="1">
      <c r="B17" s="270"/>
      <c r="C17" s="271"/>
      <c r="D17" s="271"/>
      <c r="E17" s="272" t="s">
        <v>1076</v>
      </c>
      <c r="F17" s="269" t="s">
        <v>1077</v>
      </c>
      <c r="G17" s="269"/>
      <c r="H17" s="269"/>
      <c r="I17" s="269"/>
      <c r="J17" s="269"/>
      <c r="K17" s="267"/>
    </row>
    <row r="18" spans="2:11" ht="15" customHeight="1">
      <c r="B18" s="270"/>
      <c r="C18" s="271"/>
      <c r="D18" s="271"/>
      <c r="E18" s="272" t="s">
        <v>1078</v>
      </c>
      <c r="F18" s="269" t="s">
        <v>1079</v>
      </c>
      <c r="G18" s="269"/>
      <c r="H18" s="269"/>
      <c r="I18" s="269"/>
      <c r="J18" s="269"/>
      <c r="K18" s="267"/>
    </row>
    <row r="19" spans="2:11" ht="15" customHeight="1">
      <c r="B19" s="270"/>
      <c r="C19" s="271"/>
      <c r="D19" s="271"/>
      <c r="E19" s="272" t="s">
        <v>1080</v>
      </c>
      <c r="F19" s="269" t="s">
        <v>1081</v>
      </c>
      <c r="G19" s="269"/>
      <c r="H19" s="269"/>
      <c r="I19" s="269"/>
      <c r="J19" s="269"/>
      <c r="K19" s="267"/>
    </row>
    <row r="20" spans="2:11" ht="15" customHeight="1">
      <c r="B20" s="270"/>
      <c r="C20" s="271"/>
      <c r="D20" s="271"/>
      <c r="E20" s="272" t="s">
        <v>1082</v>
      </c>
      <c r="F20" s="269" t="s">
        <v>1083</v>
      </c>
      <c r="G20" s="269"/>
      <c r="H20" s="269"/>
      <c r="I20" s="269"/>
      <c r="J20" s="269"/>
      <c r="K20" s="267"/>
    </row>
    <row r="21" spans="2:11" ht="15" customHeight="1">
      <c r="B21" s="270"/>
      <c r="C21" s="271"/>
      <c r="D21" s="271"/>
      <c r="E21" s="272" t="s">
        <v>1084</v>
      </c>
      <c r="F21" s="269" t="s">
        <v>1085</v>
      </c>
      <c r="G21" s="269"/>
      <c r="H21" s="269"/>
      <c r="I21" s="269"/>
      <c r="J21" s="269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269" t="s">
        <v>1086</v>
      </c>
      <c r="D23" s="269"/>
      <c r="E23" s="269"/>
      <c r="F23" s="269"/>
      <c r="G23" s="269"/>
      <c r="H23" s="269"/>
      <c r="I23" s="269"/>
      <c r="J23" s="269"/>
      <c r="K23" s="267"/>
    </row>
    <row r="24" spans="2:11" ht="15" customHeight="1">
      <c r="B24" s="270"/>
      <c r="C24" s="269" t="s">
        <v>1087</v>
      </c>
      <c r="D24" s="269"/>
      <c r="E24" s="269"/>
      <c r="F24" s="269"/>
      <c r="G24" s="269"/>
      <c r="H24" s="269"/>
      <c r="I24" s="269"/>
      <c r="J24" s="269"/>
      <c r="K24" s="267"/>
    </row>
    <row r="25" spans="2:11" ht="15" customHeight="1">
      <c r="B25" s="270"/>
      <c r="C25" s="269"/>
      <c r="D25" s="269" t="s">
        <v>1088</v>
      </c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71"/>
      <c r="D26" s="269" t="s">
        <v>1089</v>
      </c>
      <c r="E26" s="269"/>
      <c r="F26" s="269"/>
      <c r="G26" s="269"/>
      <c r="H26" s="269"/>
      <c r="I26" s="269"/>
      <c r="J26" s="269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269" t="s">
        <v>1090</v>
      </c>
      <c r="E28" s="269"/>
      <c r="F28" s="269"/>
      <c r="G28" s="269"/>
      <c r="H28" s="269"/>
      <c r="I28" s="269"/>
      <c r="J28" s="269"/>
      <c r="K28" s="267"/>
    </row>
    <row r="29" spans="2:11" ht="15" customHeight="1">
      <c r="B29" s="270"/>
      <c r="C29" s="271"/>
      <c r="D29" s="269" t="s">
        <v>1091</v>
      </c>
      <c r="E29" s="269"/>
      <c r="F29" s="269"/>
      <c r="G29" s="269"/>
      <c r="H29" s="269"/>
      <c r="I29" s="269"/>
      <c r="J29" s="269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269" t="s">
        <v>1092</v>
      </c>
      <c r="E31" s="269"/>
      <c r="F31" s="269"/>
      <c r="G31" s="269"/>
      <c r="H31" s="269"/>
      <c r="I31" s="269"/>
      <c r="J31" s="269"/>
      <c r="K31" s="267"/>
    </row>
    <row r="32" spans="2:11" ht="15" customHeight="1">
      <c r="B32" s="270"/>
      <c r="C32" s="271"/>
      <c r="D32" s="269" t="s">
        <v>1093</v>
      </c>
      <c r="E32" s="269"/>
      <c r="F32" s="269"/>
      <c r="G32" s="269"/>
      <c r="H32" s="269"/>
      <c r="I32" s="269"/>
      <c r="J32" s="269"/>
      <c r="K32" s="267"/>
    </row>
    <row r="33" spans="2:11" ht="15" customHeight="1">
      <c r="B33" s="270"/>
      <c r="C33" s="271"/>
      <c r="D33" s="269" t="s">
        <v>1094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1"/>
      <c r="D34" s="269"/>
      <c r="E34" s="273" t="s">
        <v>118</v>
      </c>
      <c r="F34" s="269"/>
      <c r="G34" s="269" t="s">
        <v>1095</v>
      </c>
      <c r="H34" s="269"/>
      <c r="I34" s="269"/>
      <c r="J34" s="269"/>
      <c r="K34" s="267"/>
    </row>
    <row r="35" spans="2:11" ht="30.75" customHeight="1">
      <c r="B35" s="270"/>
      <c r="C35" s="271"/>
      <c r="D35" s="269"/>
      <c r="E35" s="273" t="s">
        <v>1096</v>
      </c>
      <c r="F35" s="269"/>
      <c r="G35" s="269" t="s">
        <v>1097</v>
      </c>
      <c r="H35" s="269"/>
      <c r="I35" s="269"/>
      <c r="J35" s="269"/>
      <c r="K35" s="267"/>
    </row>
    <row r="36" spans="2:11" ht="15" customHeight="1">
      <c r="B36" s="270"/>
      <c r="C36" s="271"/>
      <c r="D36" s="269"/>
      <c r="E36" s="273" t="s">
        <v>53</v>
      </c>
      <c r="F36" s="269"/>
      <c r="G36" s="269" t="s">
        <v>1098</v>
      </c>
      <c r="H36" s="269"/>
      <c r="I36" s="269"/>
      <c r="J36" s="269"/>
      <c r="K36" s="267"/>
    </row>
    <row r="37" spans="2:11" ht="15" customHeight="1">
      <c r="B37" s="270"/>
      <c r="C37" s="271"/>
      <c r="D37" s="269"/>
      <c r="E37" s="273" t="s">
        <v>119</v>
      </c>
      <c r="F37" s="269"/>
      <c r="G37" s="269" t="s">
        <v>1099</v>
      </c>
      <c r="H37" s="269"/>
      <c r="I37" s="269"/>
      <c r="J37" s="269"/>
      <c r="K37" s="267"/>
    </row>
    <row r="38" spans="2:11" ht="15" customHeight="1">
      <c r="B38" s="270"/>
      <c r="C38" s="271"/>
      <c r="D38" s="269"/>
      <c r="E38" s="273" t="s">
        <v>120</v>
      </c>
      <c r="F38" s="269"/>
      <c r="G38" s="269" t="s">
        <v>1100</v>
      </c>
      <c r="H38" s="269"/>
      <c r="I38" s="269"/>
      <c r="J38" s="269"/>
      <c r="K38" s="267"/>
    </row>
    <row r="39" spans="2:11" ht="15" customHeight="1">
      <c r="B39" s="270"/>
      <c r="C39" s="271"/>
      <c r="D39" s="269"/>
      <c r="E39" s="273" t="s">
        <v>121</v>
      </c>
      <c r="F39" s="269"/>
      <c r="G39" s="269" t="s">
        <v>1101</v>
      </c>
      <c r="H39" s="269"/>
      <c r="I39" s="269"/>
      <c r="J39" s="269"/>
      <c r="K39" s="267"/>
    </row>
    <row r="40" spans="2:11" ht="15" customHeight="1">
      <c r="B40" s="270"/>
      <c r="C40" s="271"/>
      <c r="D40" s="269"/>
      <c r="E40" s="273" t="s">
        <v>1102</v>
      </c>
      <c r="F40" s="269"/>
      <c r="G40" s="269" t="s">
        <v>1103</v>
      </c>
      <c r="H40" s="269"/>
      <c r="I40" s="269"/>
      <c r="J40" s="269"/>
      <c r="K40" s="267"/>
    </row>
    <row r="41" spans="2:11" ht="15" customHeight="1">
      <c r="B41" s="270"/>
      <c r="C41" s="271"/>
      <c r="D41" s="269"/>
      <c r="E41" s="273"/>
      <c r="F41" s="269"/>
      <c r="G41" s="269" t="s">
        <v>1104</v>
      </c>
      <c r="H41" s="269"/>
      <c r="I41" s="269"/>
      <c r="J41" s="269"/>
      <c r="K41" s="267"/>
    </row>
    <row r="42" spans="2:11" ht="15" customHeight="1">
      <c r="B42" s="270"/>
      <c r="C42" s="271"/>
      <c r="D42" s="269"/>
      <c r="E42" s="273" t="s">
        <v>1105</v>
      </c>
      <c r="F42" s="269"/>
      <c r="G42" s="269" t="s">
        <v>1106</v>
      </c>
      <c r="H42" s="269"/>
      <c r="I42" s="269"/>
      <c r="J42" s="269"/>
      <c r="K42" s="267"/>
    </row>
    <row r="43" spans="2:11" ht="15" customHeight="1">
      <c r="B43" s="270"/>
      <c r="C43" s="271"/>
      <c r="D43" s="269"/>
      <c r="E43" s="273" t="s">
        <v>123</v>
      </c>
      <c r="F43" s="269"/>
      <c r="G43" s="269" t="s">
        <v>1107</v>
      </c>
      <c r="H43" s="269"/>
      <c r="I43" s="269"/>
      <c r="J43" s="269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269" t="s">
        <v>1108</v>
      </c>
      <c r="E45" s="269"/>
      <c r="F45" s="269"/>
      <c r="G45" s="269"/>
      <c r="H45" s="269"/>
      <c r="I45" s="269"/>
      <c r="J45" s="269"/>
      <c r="K45" s="267"/>
    </row>
    <row r="46" spans="2:11" ht="15" customHeight="1">
      <c r="B46" s="270"/>
      <c r="C46" s="271"/>
      <c r="D46" s="271"/>
      <c r="E46" s="269" t="s">
        <v>1109</v>
      </c>
      <c r="F46" s="269"/>
      <c r="G46" s="269"/>
      <c r="H46" s="269"/>
      <c r="I46" s="269"/>
      <c r="J46" s="269"/>
      <c r="K46" s="267"/>
    </row>
    <row r="47" spans="2:11" ht="15" customHeight="1">
      <c r="B47" s="270"/>
      <c r="C47" s="271"/>
      <c r="D47" s="271"/>
      <c r="E47" s="269" t="s">
        <v>1110</v>
      </c>
      <c r="F47" s="269"/>
      <c r="G47" s="269"/>
      <c r="H47" s="269"/>
      <c r="I47" s="269"/>
      <c r="J47" s="269"/>
      <c r="K47" s="267"/>
    </row>
    <row r="48" spans="2:11" ht="15" customHeight="1">
      <c r="B48" s="270"/>
      <c r="C48" s="271"/>
      <c r="D48" s="271"/>
      <c r="E48" s="269" t="s">
        <v>1111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1"/>
      <c r="D49" s="269" t="s">
        <v>1112</v>
      </c>
      <c r="E49" s="269"/>
      <c r="F49" s="269"/>
      <c r="G49" s="269"/>
      <c r="H49" s="269"/>
      <c r="I49" s="269"/>
      <c r="J49" s="269"/>
      <c r="K49" s="267"/>
    </row>
    <row r="50" spans="2:11" ht="25.5" customHeight="1">
      <c r="B50" s="265"/>
      <c r="C50" s="266" t="s">
        <v>1113</v>
      </c>
      <c r="D50" s="266"/>
      <c r="E50" s="266"/>
      <c r="F50" s="266"/>
      <c r="G50" s="266"/>
      <c r="H50" s="266"/>
      <c r="I50" s="266"/>
      <c r="J50" s="266"/>
      <c r="K50" s="267"/>
    </row>
    <row r="51" spans="2:11" ht="5.25" customHeight="1">
      <c r="B51" s="265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5"/>
      <c r="C52" s="269" t="s">
        <v>1114</v>
      </c>
      <c r="D52" s="269"/>
      <c r="E52" s="269"/>
      <c r="F52" s="269"/>
      <c r="G52" s="269"/>
      <c r="H52" s="269"/>
      <c r="I52" s="269"/>
      <c r="J52" s="269"/>
      <c r="K52" s="267"/>
    </row>
    <row r="53" spans="2:11" ht="15" customHeight="1">
      <c r="B53" s="265"/>
      <c r="C53" s="269" t="s">
        <v>1115</v>
      </c>
      <c r="D53" s="269"/>
      <c r="E53" s="269"/>
      <c r="F53" s="269"/>
      <c r="G53" s="269"/>
      <c r="H53" s="269"/>
      <c r="I53" s="269"/>
      <c r="J53" s="269"/>
      <c r="K53" s="267"/>
    </row>
    <row r="54" spans="2:11" ht="12.75" customHeight="1">
      <c r="B54" s="265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5"/>
      <c r="C55" s="269" t="s">
        <v>1116</v>
      </c>
      <c r="D55" s="269"/>
      <c r="E55" s="269"/>
      <c r="F55" s="269"/>
      <c r="G55" s="269"/>
      <c r="H55" s="269"/>
      <c r="I55" s="269"/>
      <c r="J55" s="269"/>
      <c r="K55" s="267"/>
    </row>
    <row r="56" spans="2:11" ht="15" customHeight="1">
      <c r="B56" s="265"/>
      <c r="C56" s="271"/>
      <c r="D56" s="269" t="s">
        <v>1117</v>
      </c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71"/>
      <c r="D57" s="269" t="s">
        <v>1118</v>
      </c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1"/>
      <c r="D58" s="269" t="s">
        <v>1119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1"/>
      <c r="D59" s="269" t="s">
        <v>1120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1"/>
      <c r="D60" s="274" t="s">
        <v>1121</v>
      </c>
      <c r="E60" s="274"/>
      <c r="F60" s="274"/>
      <c r="G60" s="274"/>
      <c r="H60" s="274"/>
      <c r="I60" s="274"/>
      <c r="J60" s="274"/>
      <c r="K60" s="267"/>
    </row>
    <row r="61" spans="2:11" ht="15" customHeight="1">
      <c r="B61" s="265"/>
      <c r="C61" s="271"/>
      <c r="D61" s="269" t="s">
        <v>1122</v>
      </c>
      <c r="E61" s="269"/>
      <c r="F61" s="269"/>
      <c r="G61" s="269"/>
      <c r="H61" s="269"/>
      <c r="I61" s="269"/>
      <c r="J61" s="269"/>
      <c r="K61" s="267"/>
    </row>
    <row r="62" spans="2:11" ht="12.75" customHeight="1">
      <c r="B62" s="265"/>
      <c r="C62" s="271"/>
      <c r="D62" s="271"/>
      <c r="E62" s="275"/>
      <c r="F62" s="271"/>
      <c r="G62" s="271"/>
      <c r="H62" s="271"/>
      <c r="I62" s="271"/>
      <c r="J62" s="271"/>
      <c r="K62" s="267"/>
    </row>
    <row r="63" spans="2:11" ht="15" customHeight="1">
      <c r="B63" s="265"/>
      <c r="C63" s="271"/>
      <c r="D63" s="269" t="s">
        <v>1123</v>
      </c>
      <c r="E63" s="269"/>
      <c r="F63" s="269"/>
      <c r="G63" s="269"/>
      <c r="H63" s="269"/>
      <c r="I63" s="269"/>
      <c r="J63" s="269"/>
      <c r="K63" s="267"/>
    </row>
    <row r="64" spans="2:11" ht="15" customHeight="1">
      <c r="B64" s="265"/>
      <c r="C64" s="271"/>
      <c r="D64" s="274" t="s">
        <v>1124</v>
      </c>
      <c r="E64" s="274"/>
      <c r="F64" s="274"/>
      <c r="G64" s="274"/>
      <c r="H64" s="274"/>
      <c r="I64" s="274"/>
      <c r="J64" s="274"/>
      <c r="K64" s="267"/>
    </row>
    <row r="65" spans="2:11" ht="15" customHeight="1">
      <c r="B65" s="265"/>
      <c r="C65" s="271"/>
      <c r="D65" s="269" t="s">
        <v>1125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1"/>
      <c r="D66" s="269" t="s">
        <v>1126</v>
      </c>
      <c r="E66" s="269"/>
      <c r="F66" s="269"/>
      <c r="G66" s="269"/>
      <c r="H66" s="269"/>
      <c r="I66" s="269"/>
      <c r="J66" s="269"/>
      <c r="K66" s="267"/>
    </row>
    <row r="67" spans="2:11" ht="15" customHeight="1">
      <c r="B67" s="265"/>
      <c r="C67" s="271"/>
      <c r="D67" s="269" t="s">
        <v>1127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1"/>
      <c r="D68" s="269" t="s">
        <v>1128</v>
      </c>
      <c r="E68" s="269"/>
      <c r="F68" s="269"/>
      <c r="G68" s="269"/>
      <c r="H68" s="269"/>
      <c r="I68" s="269"/>
      <c r="J68" s="269"/>
      <c r="K68" s="267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285" t="s">
        <v>102</v>
      </c>
      <c r="D73" s="285"/>
      <c r="E73" s="285"/>
      <c r="F73" s="285"/>
      <c r="G73" s="285"/>
      <c r="H73" s="285"/>
      <c r="I73" s="285"/>
      <c r="J73" s="285"/>
      <c r="K73" s="286"/>
    </row>
    <row r="74" spans="2:11" ht="17.25" customHeight="1">
      <c r="B74" s="284"/>
      <c r="C74" s="287" t="s">
        <v>1129</v>
      </c>
      <c r="D74" s="287"/>
      <c r="E74" s="287"/>
      <c r="F74" s="287" t="s">
        <v>1130</v>
      </c>
      <c r="G74" s="288"/>
      <c r="H74" s="287" t="s">
        <v>119</v>
      </c>
      <c r="I74" s="287" t="s">
        <v>57</v>
      </c>
      <c r="J74" s="287" t="s">
        <v>1131</v>
      </c>
      <c r="K74" s="286"/>
    </row>
    <row r="75" spans="2:11" ht="17.25" customHeight="1">
      <c r="B75" s="284"/>
      <c r="C75" s="289" t="s">
        <v>1132</v>
      </c>
      <c r="D75" s="289"/>
      <c r="E75" s="289"/>
      <c r="F75" s="290" t="s">
        <v>1133</v>
      </c>
      <c r="G75" s="291"/>
      <c r="H75" s="289"/>
      <c r="I75" s="289"/>
      <c r="J75" s="289" t="s">
        <v>1134</v>
      </c>
      <c r="K75" s="286"/>
    </row>
    <row r="76" spans="2:11" ht="5.25" customHeight="1">
      <c r="B76" s="284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4"/>
      <c r="C77" s="273" t="s">
        <v>53</v>
      </c>
      <c r="D77" s="292"/>
      <c r="E77" s="292"/>
      <c r="F77" s="294" t="s">
        <v>1135</v>
      </c>
      <c r="G77" s="293"/>
      <c r="H77" s="273" t="s">
        <v>1136</v>
      </c>
      <c r="I77" s="273" t="s">
        <v>1137</v>
      </c>
      <c r="J77" s="273">
        <v>20</v>
      </c>
      <c r="K77" s="286"/>
    </row>
    <row r="78" spans="2:11" ht="15" customHeight="1">
      <c r="B78" s="284"/>
      <c r="C78" s="273" t="s">
        <v>1138</v>
      </c>
      <c r="D78" s="273"/>
      <c r="E78" s="273"/>
      <c r="F78" s="294" t="s">
        <v>1135</v>
      </c>
      <c r="G78" s="293"/>
      <c r="H78" s="273" t="s">
        <v>1139</v>
      </c>
      <c r="I78" s="273" t="s">
        <v>1137</v>
      </c>
      <c r="J78" s="273">
        <v>120</v>
      </c>
      <c r="K78" s="286"/>
    </row>
    <row r="79" spans="2:11" ht="15" customHeight="1">
      <c r="B79" s="295"/>
      <c r="C79" s="273" t="s">
        <v>1140</v>
      </c>
      <c r="D79" s="273"/>
      <c r="E79" s="273"/>
      <c r="F79" s="294" t="s">
        <v>1141</v>
      </c>
      <c r="G79" s="293"/>
      <c r="H79" s="273" t="s">
        <v>1142</v>
      </c>
      <c r="I79" s="273" t="s">
        <v>1137</v>
      </c>
      <c r="J79" s="273">
        <v>50</v>
      </c>
      <c r="K79" s="286"/>
    </row>
    <row r="80" spans="2:11" ht="15" customHeight="1">
      <c r="B80" s="295"/>
      <c r="C80" s="273" t="s">
        <v>1143</v>
      </c>
      <c r="D80" s="273"/>
      <c r="E80" s="273"/>
      <c r="F80" s="294" t="s">
        <v>1135</v>
      </c>
      <c r="G80" s="293"/>
      <c r="H80" s="273" t="s">
        <v>1144</v>
      </c>
      <c r="I80" s="273" t="s">
        <v>1145</v>
      </c>
      <c r="J80" s="273"/>
      <c r="K80" s="286"/>
    </row>
    <row r="81" spans="2:11" ht="15" customHeight="1">
      <c r="B81" s="295"/>
      <c r="C81" s="296" t="s">
        <v>1146</v>
      </c>
      <c r="D81" s="296"/>
      <c r="E81" s="296"/>
      <c r="F81" s="297" t="s">
        <v>1141</v>
      </c>
      <c r="G81" s="296"/>
      <c r="H81" s="296" t="s">
        <v>1147</v>
      </c>
      <c r="I81" s="296" t="s">
        <v>1137</v>
      </c>
      <c r="J81" s="296">
        <v>15</v>
      </c>
      <c r="K81" s="286"/>
    </row>
    <row r="82" spans="2:11" ht="15" customHeight="1">
      <c r="B82" s="295"/>
      <c r="C82" s="296" t="s">
        <v>1148</v>
      </c>
      <c r="D82" s="296"/>
      <c r="E82" s="296"/>
      <c r="F82" s="297" t="s">
        <v>1141</v>
      </c>
      <c r="G82" s="296"/>
      <c r="H82" s="296" t="s">
        <v>1149</v>
      </c>
      <c r="I82" s="296" t="s">
        <v>1137</v>
      </c>
      <c r="J82" s="296">
        <v>15</v>
      </c>
      <c r="K82" s="286"/>
    </row>
    <row r="83" spans="2:11" ht="15" customHeight="1">
      <c r="B83" s="295"/>
      <c r="C83" s="296" t="s">
        <v>1150</v>
      </c>
      <c r="D83" s="296"/>
      <c r="E83" s="296"/>
      <c r="F83" s="297" t="s">
        <v>1141</v>
      </c>
      <c r="G83" s="296"/>
      <c r="H83" s="296" t="s">
        <v>1151</v>
      </c>
      <c r="I83" s="296" t="s">
        <v>1137</v>
      </c>
      <c r="J83" s="296">
        <v>20</v>
      </c>
      <c r="K83" s="286"/>
    </row>
    <row r="84" spans="2:11" ht="15" customHeight="1">
      <c r="B84" s="295"/>
      <c r="C84" s="296" t="s">
        <v>1152</v>
      </c>
      <c r="D84" s="296"/>
      <c r="E84" s="296"/>
      <c r="F84" s="297" t="s">
        <v>1141</v>
      </c>
      <c r="G84" s="296"/>
      <c r="H84" s="296" t="s">
        <v>1153</v>
      </c>
      <c r="I84" s="296" t="s">
        <v>1137</v>
      </c>
      <c r="J84" s="296">
        <v>20</v>
      </c>
      <c r="K84" s="286"/>
    </row>
    <row r="85" spans="2:11" ht="15" customHeight="1">
      <c r="B85" s="295"/>
      <c r="C85" s="273" t="s">
        <v>1154</v>
      </c>
      <c r="D85" s="273"/>
      <c r="E85" s="273"/>
      <c r="F85" s="294" t="s">
        <v>1141</v>
      </c>
      <c r="G85" s="293"/>
      <c r="H85" s="273" t="s">
        <v>1155</v>
      </c>
      <c r="I85" s="273" t="s">
        <v>1137</v>
      </c>
      <c r="J85" s="273">
        <v>50</v>
      </c>
      <c r="K85" s="286"/>
    </row>
    <row r="86" spans="2:11" ht="15" customHeight="1">
      <c r="B86" s="295"/>
      <c r="C86" s="273" t="s">
        <v>1156</v>
      </c>
      <c r="D86" s="273"/>
      <c r="E86" s="273"/>
      <c r="F86" s="294" t="s">
        <v>1141</v>
      </c>
      <c r="G86" s="293"/>
      <c r="H86" s="273" t="s">
        <v>1157</v>
      </c>
      <c r="I86" s="273" t="s">
        <v>1137</v>
      </c>
      <c r="J86" s="273">
        <v>20</v>
      </c>
      <c r="K86" s="286"/>
    </row>
    <row r="87" spans="2:11" ht="15" customHeight="1">
      <c r="B87" s="295"/>
      <c r="C87" s="273" t="s">
        <v>1158</v>
      </c>
      <c r="D87" s="273"/>
      <c r="E87" s="273"/>
      <c r="F87" s="294" t="s">
        <v>1141</v>
      </c>
      <c r="G87" s="293"/>
      <c r="H87" s="273" t="s">
        <v>1159</v>
      </c>
      <c r="I87" s="273" t="s">
        <v>1137</v>
      </c>
      <c r="J87" s="273">
        <v>20</v>
      </c>
      <c r="K87" s="286"/>
    </row>
    <row r="88" spans="2:11" ht="15" customHeight="1">
      <c r="B88" s="295"/>
      <c r="C88" s="273" t="s">
        <v>1160</v>
      </c>
      <c r="D88" s="273"/>
      <c r="E88" s="273"/>
      <c r="F88" s="294" t="s">
        <v>1141</v>
      </c>
      <c r="G88" s="293"/>
      <c r="H88" s="273" t="s">
        <v>1161</v>
      </c>
      <c r="I88" s="273" t="s">
        <v>1137</v>
      </c>
      <c r="J88" s="273">
        <v>50</v>
      </c>
      <c r="K88" s="286"/>
    </row>
    <row r="89" spans="2:11" ht="15" customHeight="1">
      <c r="B89" s="295"/>
      <c r="C89" s="273" t="s">
        <v>1162</v>
      </c>
      <c r="D89" s="273"/>
      <c r="E89" s="273"/>
      <c r="F89" s="294" t="s">
        <v>1141</v>
      </c>
      <c r="G89" s="293"/>
      <c r="H89" s="273" t="s">
        <v>1162</v>
      </c>
      <c r="I89" s="273" t="s">
        <v>1137</v>
      </c>
      <c r="J89" s="273">
        <v>50</v>
      </c>
      <c r="K89" s="286"/>
    </row>
    <row r="90" spans="2:11" ht="15" customHeight="1">
      <c r="B90" s="295"/>
      <c r="C90" s="273" t="s">
        <v>124</v>
      </c>
      <c r="D90" s="273"/>
      <c r="E90" s="273"/>
      <c r="F90" s="294" t="s">
        <v>1141</v>
      </c>
      <c r="G90" s="293"/>
      <c r="H90" s="273" t="s">
        <v>1163</v>
      </c>
      <c r="I90" s="273" t="s">
        <v>1137</v>
      </c>
      <c r="J90" s="273">
        <v>255</v>
      </c>
      <c r="K90" s="286"/>
    </row>
    <row r="91" spans="2:11" ht="15" customHeight="1">
      <c r="B91" s="295"/>
      <c r="C91" s="273" t="s">
        <v>1164</v>
      </c>
      <c r="D91" s="273"/>
      <c r="E91" s="273"/>
      <c r="F91" s="294" t="s">
        <v>1135</v>
      </c>
      <c r="G91" s="293"/>
      <c r="H91" s="273" t="s">
        <v>1165</v>
      </c>
      <c r="I91" s="273" t="s">
        <v>1166</v>
      </c>
      <c r="J91" s="273"/>
      <c r="K91" s="286"/>
    </row>
    <row r="92" spans="2:11" ht="15" customHeight="1">
      <c r="B92" s="295"/>
      <c r="C92" s="273" t="s">
        <v>1167</v>
      </c>
      <c r="D92" s="273"/>
      <c r="E92" s="273"/>
      <c r="F92" s="294" t="s">
        <v>1135</v>
      </c>
      <c r="G92" s="293"/>
      <c r="H92" s="273" t="s">
        <v>1168</v>
      </c>
      <c r="I92" s="273" t="s">
        <v>1169</v>
      </c>
      <c r="J92" s="273"/>
      <c r="K92" s="286"/>
    </row>
    <row r="93" spans="2:11" ht="15" customHeight="1">
      <c r="B93" s="295"/>
      <c r="C93" s="273" t="s">
        <v>1170</v>
      </c>
      <c r="D93" s="273"/>
      <c r="E93" s="273"/>
      <c r="F93" s="294" t="s">
        <v>1135</v>
      </c>
      <c r="G93" s="293"/>
      <c r="H93" s="273" t="s">
        <v>1170</v>
      </c>
      <c r="I93" s="273" t="s">
        <v>1169</v>
      </c>
      <c r="J93" s="273"/>
      <c r="K93" s="286"/>
    </row>
    <row r="94" spans="2:11" ht="15" customHeight="1">
      <c r="B94" s="295"/>
      <c r="C94" s="273" t="s">
        <v>38</v>
      </c>
      <c r="D94" s="273"/>
      <c r="E94" s="273"/>
      <c r="F94" s="294" t="s">
        <v>1135</v>
      </c>
      <c r="G94" s="293"/>
      <c r="H94" s="273" t="s">
        <v>1171</v>
      </c>
      <c r="I94" s="273" t="s">
        <v>1169</v>
      </c>
      <c r="J94" s="273"/>
      <c r="K94" s="286"/>
    </row>
    <row r="95" spans="2:11" ht="15" customHeight="1">
      <c r="B95" s="295"/>
      <c r="C95" s="273" t="s">
        <v>48</v>
      </c>
      <c r="D95" s="273"/>
      <c r="E95" s="273"/>
      <c r="F95" s="294" t="s">
        <v>1135</v>
      </c>
      <c r="G95" s="293"/>
      <c r="H95" s="273" t="s">
        <v>1172</v>
      </c>
      <c r="I95" s="273" t="s">
        <v>1169</v>
      </c>
      <c r="J95" s="273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285" t="s">
        <v>1173</v>
      </c>
      <c r="D100" s="285"/>
      <c r="E100" s="285"/>
      <c r="F100" s="285"/>
      <c r="G100" s="285"/>
      <c r="H100" s="285"/>
      <c r="I100" s="285"/>
      <c r="J100" s="285"/>
      <c r="K100" s="286"/>
    </row>
    <row r="101" spans="2:11" ht="17.25" customHeight="1">
      <c r="B101" s="284"/>
      <c r="C101" s="287" t="s">
        <v>1129</v>
      </c>
      <c r="D101" s="287"/>
      <c r="E101" s="287"/>
      <c r="F101" s="287" t="s">
        <v>1130</v>
      </c>
      <c r="G101" s="288"/>
      <c r="H101" s="287" t="s">
        <v>119</v>
      </c>
      <c r="I101" s="287" t="s">
        <v>57</v>
      </c>
      <c r="J101" s="287" t="s">
        <v>1131</v>
      </c>
      <c r="K101" s="286"/>
    </row>
    <row r="102" spans="2:11" ht="17.25" customHeight="1">
      <c r="B102" s="284"/>
      <c r="C102" s="289" t="s">
        <v>1132</v>
      </c>
      <c r="D102" s="289"/>
      <c r="E102" s="289"/>
      <c r="F102" s="290" t="s">
        <v>1133</v>
      </c>
      <c r="G102" s="291"/>
      <c r="H102" s="289"/>
      <c r="I102" s="289"/>
      <c r="J102" s="289" t="s">
        <v>1134</v>
      </c>
      <c r="K102" s="286"/>
    </row>
    <row r="103" spans="2:11" ht="5.25" customHeight="1">
      <c r="B103" s="284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4"/>
      <c r="C104" s="273" t="s">
        <v>53</v>
      </c>
      <c r="D104" s="292"/>
      <c r="E104" s="292"/>
      <c r="F104" s="294" t="s">
        <v>1135</v>
      </c>
      <c r="G104" s="303"/>
      <c r="H104" s="273" t="s">
        <v>1174</v>
      </c>
      <c r="I104" s="273" t="s">
        <v>1137</v>
      </c>
      <c r="J104" s="273">
        <v>20</v>
      </c>
      <c r="K104" s="286"/>
    </row>
    <row r="105" spans="2:11" ht="15" customHeight="1">
      <c r="B105" s="284"/>
      <c r="C105" s="273" t="s">
        <v>1138</v>
      </c>
      <c r="D105" s="273"/>
      <c r="E105" s="273"/>
      <c r="F105" s="294" t="s">
        <v>1135</v>
      </c>
      <c r="G105" s="273"/>
      <c r="H105" s="273" t="s">
        <v>1174</v>
      </c>
      <c r="I105" s="273" t="s">
        <v>1137</v>
      </c>
      <c r="J105" s="273">
        <v>120</v>
      </c>
      <c r="K105" s="286"/>
    </row>
    <row r="106" spans="2:11" ht="15" customHeight="1">
      <c r="B106" s="295"/>
      <c r="C106" s="273" t="s">
        <v>1140</v>
      </c>
      <c r="D106" s="273"/>
      <c r="E106" s="273"/>
      <c r="F106" s="294" t="s">
        <v>1141</v>
      </c>
      <c r="G106" s="273"/>
      <c r="H106" s="273" t="s">
        <v>1174</v>
      </c>
      <c r="I106" s="273" t="s">
        <v>1137</v>
      </c>
      <c r="J106" s="273">
        <v>50</v>
      </c>
      <c r="K106" s="286"/>
    </row>
    <row r="107" spans="2:11" ht="15" customHeight="1">
      <c r="B107" s="295"/>
      <c r="C107" s="273" t="s">
        <v>1143</v>
      </c>
      <c r="D107" s="273"/>
      <c r="E107" s="273"/>
      <c r="F107" s="294" t="s">
        <v>1135</v>
      </c>
      <c r="G107" s="273"/>
      <c r="H107" s="273" t="s">
        <v>1174</v>
      </c>
      <c r="I107" s="273" t="s">
        <v>1145</v>
      </c>
      <c r="J107" s="273"/>
      <c r="K107" s="286"/>
    </row>
    <row r="108" spans="2:11" ht="15" customHeight="1">
      <c r="B108" s="295"/>
      <c r="C108" s="273" t="s">
        <v>1154</v>
      </c>
      <c r="D108" s="273"/>
      <c r="E108" s="273"/>
      <c r="F108" s="294" t="s">
        <v>1141</v>
      </c>
      <c r="G108" s="273"/>
      <c r="H108" s="273" t="s">
        <v>1174</v>
      </c>
      <c r="I108" s="273" t="s">
        <v>1137</v>
      </c>
      <c r="J108" s="273">
        <v>50</v>
      </c>
      <c r="K108" s="286"/>
    </row>
    <row r="109" spans="2:11" ht="15" customHeight="1">
      <c r="B109" s="295"/>
      <c r="C109" s="273" t="s">
        <v>1162</v>
      </c>
      <c r="D109" s="273"/>
      <c r="E109" s="273"/>
      <c r="F109" s="294" t="s">
        <v>1141</v>
      </c>
      <c r="G109" s="273"/>
      <c r="H109" s="273" t="s">
        <v>1174</v>
      </c>
      <c r="I109" s="273" t="s">
        <v>1137</v>
      </c>
      <c r="J109" s="273">
        <v>50</v>
      </c>
      <c r="K109" s="286"/>
    </row>
    <row r="110" spans="2:11" ht="15" customHeight="1">
      <c r="B110" s="295"/>
      <c r="C110" s="273" t="s">
        <v>1160</v>
      </c>
      <c r="D110" s="273"/>
      <c r="E110" s="273"/>
      <c r="F110" s="294" t="s">
        <v>1141</v>
      </c>
      <c r="G110" s="273"/>
      <c r="H110" s="273" t="s">
        <v>1174</v>
      </c>
      <c r="I110" s="273" t="s">
        <v>1137</v>
      </c>
      <c r="J110" s="273">
        <v>50</v>
      </c>
      <c r="K110" s="286"/>
    </row>
    <row r="111" spans="2:11" ht="15" customHeight="1">
      <c r="B111" s="295"/>
      <c r="C111" s="273" t="s">
        <v>53</v>
      </c>
      <c r="D111" s="273"/>
      <c r="E111" s="273"/>
      <c r="F111" s="294" t="s">
        <v>1135</v>
      </c>
      <c r="G111" s="273"/>
      <c r="H111" s="273" t="s">
        <v>1175</v>
      </c>
      <c r="I111" s="273" t="s">
        <v>1137</v>
      </c>
      <c r="J111" s="273">
        <v>20</v>
      </c>
      <c r="K111" s="286"/>
    </row>
    <row r="112" spans="2:11" ht="15" customHeight="1">
      <c r="B112" s="295"/>
      <c r="C112" s="273" t="s">
        <v>1176</v>
      </c>
      <c r="D112" s="273"/>
      <c r="E112" s="273"/>
      <c r="F112" s="294" t="s">
        <v>1135</v>
      </c>
      <c r="G112" s="273"/>
      <c r="H112" s="273" t="s">
        <v>1177</v>
      </c>
      <c r="I112" s="273" t="s">
        <v>1137</v>
      </c>
      <c r="J112" s="273">
        <v>120</v>
      </c>
      <c r="K112" s="286"/>
    </row>
    <row r="113" spans="2:11" ht="15" customHeight="1">
      <c r="B113" s="295"/>
      <c r="C113" s="273" t="s">
        <v>38</v>
      </c>
      <c r="D113" s="273"/>
      <c r="E113" s="273"/>
      <c r="F113" s="294" t="s">
        <v>1135</v>
      </c>
      <c r="G113" s="273"/>
      <c r="H113" s="273" t="s">
        <v>1178</v>
      </c>
      <c r="I113" s="273" t="s">
        <v>1169</v>
      </c>
      <c r="J113" s="273"/>
      <c r="K113" s="286"/>
    </row>
    <row r="114" spans="2:11" ht="15" customHeight="1">
      <c r="B114" s="295"/>
      <c r="C114" s="273" t="s">
        <v>48</v>
      </c>
      <c r="D114" s="273"/>
      <c r="E114" s="273"/>
      <c r="F114" s="294" t="s">
        <v>1135</v>
      </c>
      <c r="G114" s="273"/>
      <c r="H114" s="273" t="s">
        <v>1179</v>
      </c>
      <c r="I114" s="273" t="s">
        <v>1169</v>
      </c>
      <c r="J114" s="273"/>
      <c r="K114" s="286"/>
    </row>
    <row r="115" spans="2:11" ht="15" customHeight="1">
      <c r="B115" s="295"/>
      <c r="C115" s="273" t="s">
        <v>57</v>
      </c>
      <c r="D115" s="273"/>
      <c r="E115" s="273"/>
      <c r="F115" s="294" t="s">
        <v>1135</v>
      </c>
      <c r="G115" s="273"/>
      <c r="H115" s="273" t="s">
        <v>1180</v>
      </c>
      <c r="I115" s="273" t="s">
        <v>1181</v>
      </c>
      <c r="J115" s="273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69"/>
      <c r="D117" s="269"/>
      <c r="E117" s="269"/>
      <c r="F117" s="306"/>
      <c r="G117" s="269"/>
      <c r="H117" s="269"/>
      <c r="I117" s="269"/>
      <c r="J117" s="269"/>
      <c r="K117" s="305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263" t="s">
        <v>1182</v>
      </c>
      <c r="D120" s="263"/>
      <c r="E120" s="263"/>
      <c r="F120" s="263"/>
      <c r="G120" s="263"/>
      <c r="H120" s="263"/>
      <c r="I120" s="263"/>
      <c r="J120" s="263"/>
      <c r="K120" s="311"/>
    </row>
    <row r="121" spans="2:11" ht="17.25" customHeight="1">
      <c r="B121" s="312"/>
      <c r="C121" s="287" t="s">
        <v>1129</v>
      </c>
      <c r="D121" s="287"/>
      <c r="E121" s="287"/>
      <c r="F121" s="287" t="s">
        <v>1130</v>
      </c>
      <c r="G121" s="288"/>
      <c r="H121" s="287" t="s">
        <v>119</v>
      </c>
      <c r="I121" s="287" t="s">
        <v>57</v>
      </c>
      <c r="J121" s="287" t="s">
        <v>1131</v>
      </c>
      <c r="K121" s="313"/>
    </row>
    <row r="122" spans="2:11" ht="17.25" customHeight="1">
      <c r="B122" s="312"/>
      <c r="C122" s="289" t="s">
        <v>1132</v>
      </c>
      <c r="D122" s="289"/>
      <c r="E122" s="289"/>
      <c r="F122" s="290" t="s">
        <v>1133</v>
      </c>
      <c r="G122" s="291"/>
      <c r="H122" s="289"/>
      <c r="I122" s="289"/>
      <c r="J122" s="289" t="s">
        <v>1134</v>
      </c>
      <c r="K122" s="313"/>
    </row>
    <row r="123" spans="2:11" ht="5.25" customHeight="1">
      <c r="B123" s="314"/>
      <c r="C123" s="292"/>
      <c r="D123" s="292"/>
      <c r="E123" s="292"/>
      <c r="F123" s="292"/>
      <c r="G123" s="273"/>
      <c r="H123" s="292"/>
      <c r="I123" s="292"/>
      <c r="J123" s="292"/>
      <c r="K123" s="315"/>
    </row>
    <row r="124" spans="2:11" ht="15" customHeight="1">
      <c r="B124" s="314"/>
      <c r="C124" s="273" t="s">
        <v>1138</v>
      </c>
      <c r="D124" s="292"/>
      <c r="E124" s="292"/>
      <c r="F124" s="294" t="s">
        <v>1135</v>
      </c>
      <c r="G124" s="273"/>
      <c r="H124" s="273" t="s">
        <v>1174</v>
      </c>
      <c r="I124" s="273" t="s">
        <v>1137</v>
      </c>
      <c r="J124" s="273">
        <v>120</v>
      </c>
      <c r="K124" s="316"/>
    </row>
    <row r="125" spans="2:11" ht="15" customHeight="1">
      <c r="B125" s="314"/>
      <c r="C125" s="273" t="s">
        <v>1183</v>
      </c>
      <c r="D125" s="273"/>
      <c r="E125" s="273"/>
      <c r="F125" s="294" t="s">
        <v>1135</v>
      </c>
      <c r="G125" s="273"/>
      <c r="H125" s="273" t="s">
        <v>1184</v>
      </c>
      <c r="I125" s="273" t="s">
        <v>1137</v>
      </c>
      <c r="J125" s="273" t="s">
        <v>1185</v>
      </c>
      <c r="K125" s="316"/>
    </row>
    <row r="126" spans="2:11" ht="15" customHeight="1">
      <c r="B126" s="314"/>
      <c r="C126" s="273" t="s">
        <v>1084</v>
      </c>
      <c r="D126" s="273"/>
      <c r="E126" s="273"/>
      <c r="F126" s="294" t="s">
        <v>1135</v>
      </c>
      <c r="G126" s="273"/>
      <c r="H126" s="273" t="s">
        <v>1186</v>
      </c>
      <c r="I126" s="273" t="s">
        <v>1137</v>
      </c>
      <c r="J126" s="273" t="s">
        <v>1185</v>
      </c>
      <c r="K126" s="316"/>
    </row>
    <row r="127" spans="2:11" ht="15" customHeight="1">
      <c r="B127" s="314"/>
      <c r="C127" s="273" t="s">
        <v>1146</v>
      </c>
      <c r="D127" s="273"/>
      <c r="E127" s="273"/>
      <c r="F127" s="294" t="s">
        <v>1141</v>
      </c>
      <c r="G127" s="273"/>
      <c r="H127" s="273" t="s">
        <v>1147</v>
      </c>
      <c r="I127" s="273" t="s">
        <v>1137</v>
      </c>
      <c r="J127" s="273">
        <v>15</v>
      </c>
      <c r="K127" s="316"/>
    </row>
    <row r="128" spans="2:11" ht="15" customHeight="1">
      <c r="B128" s="314"/>
      <c r="C128" s="296" t="s">
        <v>1148</v>
      </c>
      <c r="D128" s="296"/>
      <c r="E128" s="296"/>
      <c r="F128" s="297" t="s">
        <v>1141</v>
      </c>
      <c r="G128" s="296"/>
      <c r="H128" s="296" t="s">
        <v>1149</v>
      </c>
      <c r="I128" s="296" t="s">
        <v>1137</v>
      </c>
      <c r="J128" s="296">
        <v>15</v>
      </c>
      <c r="K128" s="316"/>
    </row>
    <row r="129" spans="2:11" ht="15" customHeight="1">
      <c r="B129" s="314"/>
      <c r="C129" s="296" t="s">
        <v>1150</v>
      </c>
      <c r="D129" s="296"/>
      <c r="E129" s="296"/>
      <c r="F129" s="297" t="s">
        <v>1141</v>
      </c>
      <c r="G129" s="296"/>
      <c r="H129" s="296" t="s">
        <v>1151</v>
      </c>
      <c r="I129" s="296" t="s">
        <v>1137</v>
      </c>
      <c r="J129" s="296">
        <v>20</v>
      </c>
      <c r="K129" s="316"/>
    </row>
    <row r="130" spans="2:11" ht="15" customHeight="1">
      <c r="B130" s="314"/>
      <c r="C130" s="296" t="s">
        <v>1152</v>
      </c>
      <c r="D130" s="296"/>
      <c r="E130" s="296"/>
      <c r="F130" s="297" t="s">
        <v>1141</v>
      </c>
      <c r="G130" s="296"/>
      <c r="H130" s="296" t="s">
        <v>1153</v>
      </c>
      <c r="I130" s="296" t="s">
        <v>1137</v>
      </c>
      <c r="J130" s="296">
        <v>20</v>
      </c>
      <c r="K130" s="316"/>
    </row>
    <row r="131" spans="2:11" ht="15" customHeight="1">
      <c r="B131" s="314"/>
      <c r="C131" s="273" t="s">
        <v>1140</v>
      </c>
      <c r="D131" s="273"/>
      <c r="E131" s="273"/>
      <c r="F131" s="294" t="s">
        <v>1141</v>
      </c>
      <c r="G131" s="273"/>
      <c r="H131" s="273" t="s">
        <v>1174</v>
      </c>
      <c r="I131" s="273" t="s">
        <v>1137</v>
      </c>
      <c r="J131" s="273">
        <v>50</v>
      </c>
      <c r="K131" s="316"/>
    </row>
    <row r="132" spans="2:11" ht="15" customHeight="1">
      <c r="B132" s="314"/>
      <c r="C132" s="273" t="s">
        <v>1154</v>
      </c>
      <c r="D132" s="273"/>
      <c r="E132" s="273"/>
      <c r="F132" s="294" t="s">
        <v>1141</v>
      </c>
      <c r="G132" s="273"/>
      <c r="H132" s="273" t="s">
        <v>1174</v>
      </c>
      <c r="I132" s="273" t="s">
        <v>1137</v>
      </c>
      <c r="J132" s="273">
        <v>50</v>
      </c>
      <c r="K132" s="316"/>
    </row>
    <row r="133" spans="2:11" ht="15" customHeight="1">
      <c r="B133" s="314"/>
      <c r="C133" s="273" t="s">
        <v>1160</v>
      </c>
      <c r="D133" s="273"/>
      <c r="E133" s="273"/>
      <c r="F133" s="294" t="s">
        <v>1141</v>
      </c>
      <c r="G133" s="273"/>
      <c r="H133" s="273" t="s">
        <v>1174</v>
      </c>
      <c r="I133" s="273" t="s">
        <v>1137</v>
      </c>
      <c r="J133" s="273">
        <v>50</v>
      </c>
      <c r="K133" s="316"/>
    </row>
    <row r="134" spans="2:11" ht="15" customHeight="1">
      <c r="B134" s="314"/>
      <c r="C134" s="273" t="s">
        <v>1162</v>
      </c>
      <c r="D134" s="273"/>
      <c r="E134" s="273"/>
      <c r="F134" s="294" t="s">
        <v>1141</v>
      </c>
      <c r="G134" s="273"/>
      <c r="H134" s="273" t="s">
        <v>1174</v>
      </c>
      <c r="I134" s="273" t="s">
        <v>1137</v>
      </c>
      <c r="J134" s="273">
        <v>50</v>
      </c>
      <c r="K134" s="316"/>
    </row>
    <row r="135" spans="2:11" ht="15" customHeight="1">
      <c r="B135" s="314"/>
      <c r="C135" s="273" t="s">
        <v>124</v>
      </c>
      <c r="D135" s="273"/>
      <c r="E135" s="273"/>
      <c r="F135" s="294" t="s">
        <v>1141</v>
      </c>
      <c r="G135" s="273"/>
      <c r="H135" s="273" t="s">
        <v>1187</v>
      </c>
      <c r="I135" s="273" t="s">
        <v>1137</v>
      </c>
      <c r="J135" s="273">
        <v>255</v>
      </c>
      <c r="K135" s="316"/>
    </row>
    <row r="136" spans="2:11" ht="15" customHeight="1">
      <c r="B136" s="314"/>
      <c r="C136" s="273" t="s">
        <v>1164</v>
      </c>
      <c r="D136" s="273"/>
      <c r="E136" s="273"/>
      <c r="F136" s="294" t="s">
        <v>1135</v>
      </c>
      <c r="G136" s="273"/>
      <c r="H136" s="273" t="s">
        <v>1188</v>
      </c>
      <c r="I136" s="273" t="s">
        <v>1166</v>
      </c>
      <c r="J136" s="273"/>
      <c r="K136" s="316"/>
    </row>
    <row r="137" spans="2:11" ht="15" customHeight="1">
      <c r="B137" s="314"/>
      <c r="C137" s="273" t="s">
        <v>1167</v>
      </c>
      <c r="D137" s="273"/>
      <c r="E137" s="273"/>
      <c r="F137" s="294" t="s">
        <v>1135</v>
      </c>
      <c r="G137" s="273"/>
      <c r="H137" s="273" t="s">
        <v>1189</v>
      </c>
      <c r="I137" s="273" t="s">
        <v>1169</v>
      </c>
      <c r="J137" s="273"/>
      <c r="K137" s="316"/>
    </row>
    <row r="138" spans="2:11" ht="15" customHeight="1">
      <c r="B138" s="314"/>
      <c r="C138" s="273" t="s">
        <v>1170</v>
      </c>
      <c r="D138" s="273"/>
      <c r="E138" s="273"/>
      <c r="F138" s="294" t="s">
        <v>1135</v>
      </c>
      <c r="G138" s="273"/>
      <c r="H138" s="273" t="s">
        <v>1170</v>
      </c>
      <c r="I138" s="273" t="s">
        <v>1169</v>
      </c>
      <c r="J138" s="273"/>
      <c r="K138" s="316"/>
    </row>
    <row r="139" spans="2:11" ht="15" customHeight="1">
      <c r="B139" s="314"/>
      <c r="C139" s="273" t="s">
        <v>38</v>
      </c>
      <c r="D139" s="273"/>
      <c r="E139" s="273"/>
      <c r="F139" s="294" t="s">
        <v>1135</v>
      </c>
      <c r="G139" s="273"/>
      <c r="H139" s="273" t="s">
        <v>1190</v>
      </c>
      <c r="I139" s="273" t="s">
        <v>1169</v>
      </c>
      <c r="J139" s="273"/>
      <c r="K139" s="316"/>
    </row>
    <row r="140" spans="2:11" ht="15" customHeight="1">
      <c r="B140" s="314"/>
      <c r="C140" s="273" t="s">
        <v>1191</v>
      </c>
      <c r="D140" s="273"/>
      <c r="E140" s="273"/>
      <c r="F140" s="294" t="s">
        <v>1135</v>
      </c>
      <c r="G140" s="273"/>
      <c r="H140" s="273" t="s">
        <v>1192</v>
      </c>
      <c r="I140" s="273" t="s">
        <v>1169</v>
      </c>
      <c r="J140" s="273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69"/>
      <c r="C142" s="269"/>
      <c r="D142" s="269"/>
      <c r="E142" s="269"/>
      <c r="F142" s="306"/>
      <c r="G142" s="269"/>
      <c r="H142" s="269"/>
      <c r="I142" s="269"/>
      <c r="J142" s="269"/>
      <c r="K142" s="269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285" t="s">
        <v>1193</v>
      </c>
      <c r="D145" s="285"/>
      <c r="E145" s="285"/>
      <c r="F145" s="285"/>
      <c r="G145" s="285"/>
      <c r="H145" s="285"/>
      <c r="I145" s="285"/>
      <c r="J145" s="285"/>
      <c r="K145" s="286"/>
    </row>
    <row r="146" spans="2:11" ht="17.25" customHeight="1">
      <c r="B146" s="284"/>
      <c r="C146" s="287" t="s">
        <v>1129</v>
      </c>
      <c r="D146" s="287"/>
      <c r="E146" s="287"/>
      <c r="F146" s="287" t="s">
        <v>1130</v>
      </c>
      <c r="G146" s="288"/>
      <c r="H146" s="287" t="s">
        <v>119</v>
      </c>
      <c r="I146" s="287" t="s">
        <v>57</v>
      </c>
      <c r="J146" s="287" t="s">
        <v>1131</v>
      </c>
      <c r="K146" s="286"/>
    </row>
    <row r="147" spans="2:11" ht="17.25" customHeight="1">
      <c r="B147" s="284"/>
      <c r="C147" s="289" t="s">
        <v>1132</v>
      </c>
      <c r="D147" s="289"/>
      <c r="E147" s="289"/>
      <c r="F147" s="290" t="s">
        <v>1133</v>
      </c>
      <c r="G147" s="291"/>
      <c r="H147" s="289"/>
      <c r="I147" s="289"/>
      <c r="J147" s="289" t="s">
        <v>1134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1138</v>
      </c>
      <c r="D149" s="273"/>
      <c r="E149" s="273"/>
      <c r="F149" s="321" t="s">
        <v>1135</v>
      </c>
      <c r="G149" s="273"/>
      <c r="H149" s="320" t="s">
        <v>1174</v>
      </c>
      <c r="I149" s="320" t="s">
        <v>1137</v>
      </c>
      <c r="J149" s="320">
        <v>120</v>
      </c>
      <c r="K149" s="316"/>
    </row>
    <row r="150" spans="2:11" ht="15" customHeight="1">
      <c r="B150" s="295"/>
      <c r="C150" s="320" t="s">
        <v>1183</v>
      </c>
      <c r="D150" s="273"/>
      <c r="E150" s="273"/>
      <c r="F150" s="321" t="s">
        <v>1135</v>
      </c>
      <c r="G150" s="273"/>
      <c r="H150" s="320" t="s">
        <v>1194</v>
      </c>
      <c r="I150" s="320" t="s">
        <v>1137</v>
      </c>
      <c r="J150" s="320" t="s">
        <v>1185</v>
      </c>
      <c r="K150" s="316"/>
    </row>
    <row r="151" spans="2:11" ht="15" customHeight="1">
      <c r="B151" s="295"/>
      <c r="C151" s="320" t="s">
        <v>1084</v>
      </c>
      <c r="D151" s="273"/>
      <c r="E151" s="273"/>
      <c r="F151" s="321" t="s">
        <v>1135</v>
      </c>
      <c r="G151" s="273"/>
      <c r="H151" s="320" t="s">
        <v>1195</v>
      </c>
      <c r="I151" s="320" t="s">
        <v>1137</v>
      </c>
      <c r="J151" s="320" t="s">
        <v>1185</v>
      </c>
      <c r="K151" s="316"/>
    </row>
    <row r="152" spans="2:11" ht="15" customHeight="1">
      <c r="B152" s="295"/>
      <c r="C152" s="320" t="s">
        <v>1140</v>
      </c>
      <c r="D152" s="273"/>
      <c r="E152" s="273"/>
      <c r="F152" s="321" t="s">
        <v>1141</v>
      </c>
      <c r="G152" s="273"/>
      <c r="H152" s="320" t="s">
        <v>1174</v>
      </c>
      <c r="I152" s="320" t="s">
        <v>1137</v>
      </c>
      <c r="J152" s="320">
        <v>50</v>
      </c>
      <c r="K152" s="316"/>
    </row>
    <row r="153" spans="2:11" ht="15" customHeight="1">
      <c r="B153" s="295"/>
      <c r="C153" s="320" t="s">
        <v>1143</v>
      </c>
      <c r="D153" s="273"/>
      <c r="E153" s="273"/>
      <c r="F153" s="321" t="s">
        <v>1135</v>
      </c>
      <c r="G153" s="273"/>
      <c r="H153" s="320" t="s">
        <v>1174</v>
      </c>
      <c r="I153" s="320" t="s">
        <v>1145</v>
      </c>
      <c r="J153" s="320"/>
      <c r="K153" s="316"/>
    </row>
    <row r="154" spans="2:11" ht="15" customHeight="1">
      <c r="B154" s="295"/>
      <c r="C154" s="320" t="s">
        <v>1154</v>
      </c>
      <c r="D154" s="273"/>
      <c r="E154" s="273"/>
      <c r="F154" s="321" t="s">
        <v>1141</v>
      </c>
      <c r="G154" s="273"/>
      <c r="H154" s="320" t="s">
        <v>1174</v>
      </c>
      <c r="I154" s="320" t="s">
        <v>1137</v>
      </c>
      <c r="J154" s="320">
        <v>50</v>
      </c>
      <c r="K154" s="316"/>
    </row>
    <row r="155" spans="2:11" ht="15" customHeight="1">
      <c r="B155" s="295"/>
      <c r="C155" s="320" t="s">
        <v>1162</v>
      </c>
      <c r="D155" s="273"/>
      <c r="E155" s="273"/>
      <c r="F155" s="321" t="s">
        <v>1141</v>
      </c>
      <c r="G155" s="273"/>
      <c r="H155" s="320" t="s">
        <v>1174</v>
      </c>
      <c r="I155" s="320" t="s">
        <v>1137</v>
      </c>
      <c r="J155" s="320">
        <v>50</v>
      </c>
      <c r="K155" s="316"/>
    </row>
    <row r="156" spans="2:11" ht="15" customHeight="1">
      <c r="B156" s="295"/>
      <c r="C156" s="320" t="s">
        <v>1160</v>
      </c>
      <c r="D156" s="273"/>
      <c r="E156" s="273"/>
      <c r="F156" s="321" t="s">
        <v>1141</v>
      </c>
      <c r="G156" s="273"/>
      <c r="H156" s="320" t="s">
        <v>1174</v>
      </c>
      <c r="I156" s="320" t="s">
        <v>1137</v>
      </c>
      <c r="J156" s="320">
        <v>50</v>
      </c>
      <c r="K156" s="316"/>
    </row>
    <row r="157" spans="2:11" ht="15" customHeight="1">
      <c r="B157" s="295"/>
      <c r="C157" s="320" t="s">
        <v>107</v>
      </c>
      <c r="D157" s="273"/>
      <c r="E157" s="273"/>
      <c r="F157" s="321" t="s">
        <v>1135</v>
      </c>
      <c r="G157" s="273"/>
      <c r="H157" s="320" t="s">
        <v>1196</v>
      </c>
      <c r="I157" s="320" t="s">
        <v>1137</v>
      </c>
      <c r="J157" s="320" t="s">
        <v>1197</v>
      </c>
      <c r="K157" s="316"/>
    </row>
    <row r="158" spans="2:11" ht="15" customHeight="1">
      <c r="B158" s="295"/>
      <c r="C158" s="320" t="s">
        <v>1198</v>
      </c>
      <c r="D158" s="273"/>
      <c r="E158" s="273"/>
      <c r="F158" s="321" t="s">
        <v>1135</v>
      </c>
      <c r="G158" s="273"/>
      <c r="H158" s="320" t="s">
        <v>1199</v>
      </c>
      <c r="I158" s="320" t="s">
        <v>1169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69"/>
      <c r="C160" s="273"/>
      <c r="D160" s="273"/>
      <c r="E160" s="273"/>
      <c r="F160" s="294"/>
      <c r="G160" s="273"/>
      <c r="H160" s="273"/>
      <c r="I160" s="273"/>
      <c r="J160" s="273"/>
      <c r="K160" s="269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spans="2:11" ht="45" customHeight="1">
      <c r="B163" s="262"/>
      <c r="C163" s="263" t="s">
        <v>1200</v>
      </c>
      <c r="D163" s="263"/>
      <c r="E163" s="263"/>
      <c r="F163" s="263"/>
      <c r="G163" s="263"/>
      <c r="H163" s="263"/>
      <c r="I163" s="263"/>
      <c r="J163" s="263"/>
      <c r="K163" s="264"/>
    </row>
    <row r="164" spans="2:11" ht="17.25" customHeight="1">
      <c r="B164" s="262"/>
      <c r="C164" s="287" t="s">
        <v>1129</v>
      </c>
      <c r="D164" s="287"/>
      <c r="E164" s="287"/>
      <c r="F164" s="287" t="s">
        <v>1130</v>
      </c>
      <c r="G164" s="324"/>
      <c r="H164" s="325" t="s">
        <v>119</v>
      </c>
      <c r="I164" s="325" t="s">
        <v>57</v>
      </c>
      <c r="J164" s="287" t="s">
        <v>1131</v>
      </c>
      <c r="K164" s="264"/>
    </row>
    <row r="165" spans="2:11" ht="17.25" customHeight="1">
      <c r="B165" s="265"/>
      <c r="C165" s="289" t="s">
        <v>1132</v>
      </c>
      <c r="D165" s="289"/>
      <c r="E165" s="289"/>
      <c r="F165" s="290" t="s">
        <v>1133</v>
      </c>
      <c r="G165" s="326"/>
      <c r="H165" s="327"/>
      <c r="I165" s="327"/>
      <c r="J165" s="289" t="s">
        <v>1134</v>
      </c>
      <c r="K165" s="267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3" t="s">
        <v>1138</v>
      </c>
      <c r="D167" s="273"/>
      <c r="E167" s="273"/>
      <c r="F167" s="294" t="s">
        <v>1135</v>
      </c>
      <c r="G167" s="273"/>
      <c r="H167" s="273" t="s">
        <v>1174</v>
      </c>
      <c r="I167" s="273" t="s">
        <v>1137</v>
      </c>
      <c r="J167" s="273">
        <v>120</v>
      </c>
      <c r="K167" s="316"/>
    </row>
    <row r="168" spans="2:11" ht="15" customHeight="1">
      <c r="B168" s="295"/>
      <c r="C168" s="273" t="s">
        <v>1183</v>
      </c>
      <c r="D168" s="273"/>
      <c r="E168" s="273"/>
      <c r="F168" s="294" t="s">
        <v>1135</v>
      </c>
      <c r="G168" s="273"/>
      <c r="H168" s="273" t="s">
        <v>1184</v>
      </c>
      <c r="I168" s="273" t="s">
        <v>1137</v>
      </c>
      <c r="J168" s="273" t="s">
        <v>1185</v>
      </c>
      <c r="K168" s="316"/>
    </row>
    <row r="169" spans="2:11" ht="15" customHeight="1">
      <c r="B169" s="295"/>
      <c r="C169" s="273" t="s">
        <v>1084</v>
      </c>
      <c r="D169" s="273"/>
      <c r="E169" s="273"/>
      <c r="F169" s="294" t="s">
        <v>1135</v>
      </c>
      <c r="G169" s="273"/>
      <c r="H169" s="273" t="s">
        <v>1201</v>
      </c>
      <c r="I169" s="273" t="s">
        <v>1137</v>
      </c>
      <c r="J169" s="273" t="s">
        <v>1185</v>
      </c>
      <c r="K169" s="316"/>
    </row>
    <row r="170" spans="2:11" ht="15" customHeight="1">
      <c r="B170" s="295"/>
      <c r="C170" s="273" t="s">
        <v>1140</v>
      </c>
      <c r="D170" s="273"/>
      <c r="E170" s="273"/>
      <c r="F170" s="294" t="s">
        <v>1141</v>
      </c>
      <c r="G170" s="273"/>
      <c r="H170" s="273" t="s">
        <v>1201</v>
      </c>
      <c r="I170" s="273" t="s">
        <v>1137</v>
      </c>
      <c r="J170" s="273">
        <v>50</v>
      </c>
      <c r="K170" s="316"/>
    </row>
    <row r="171" spans="2:11" ht="15" customHeight="1">
      <c r="B171" s="295"/>
      <c r="C171" s="273" t="s">
        <v>1143</v>
      </c>
      <c r="D171" s="273"/>
      <c r="E171" s="273"/>
      <c r="F171" s="294" t="s">
        <v>1135</v>
      </c>
      <c r="G171" s="273"/>
      <c r="H171" s="273" t="s">
        <v>1201</v>
      </c>
      <c r="I171" s="273" t="s">
        <v>1145</v>
      </c>
      <c r="J171" s="273"/>
      <c r="K171" s="316"/>
    </row>
    <row r="172" spans="2:11" ht="15" customHeight="1">
      <c r="B172" s="295"/>
      <c r="C172" s="273" t="s">
        <v>1154</v>
      </c>
      <c r="D172" s="273"/>
      <c r="E172" s="273"/>
      <c r="F172" s="294" t="s">
        <v>1141</v>
      </c>
      <c r="G172" s="273"/>
      <c r="H172" s="273" t="s">
        <v>1201</v>
      </c>
      <c r="I172" s="273" t="s">
        <v>1137</v>
      </c>
      <c r="J172" s="273">
        <v>50</v>
      </c>
      <c r="K172" s="316"/>
    </row>
    <row r="173" spans="2:11" ht="15" customHeight="1">
      <c r="B173" s="295"/>
      <c r="C173" s="273" t="s">
        <v>1162</v>
      </c>
      <c r="D173" s="273"/>
      <c r="E173" s="273"/>
      <c r="F173" s="294" t="s">
        <v>1141</v>
      </c>
      <c r="G173" s="273"/>
      <c r="H173" s="273" t="s">
        <v>1201</v>
      </c>
      <c r="I173" s="273" t="s">
        <v>1137</v>
      </c>
      <c r="J173" s="273">
        <v>50</v>
      </c>
      <c r="K173" s="316"/>
    </row>
    <row r="174" spans="2:11" ht="15" customHeight="1">
      <c r="B174" s="295"/>
      <c r="C174" s="273" t="s">
        <v>1160</v>
      </c>
      <c r="D174" s="273"/>
      <c r="E174" s="273"/>
      <c r="F174" s="294" t="s">
        <v>1141</v>
      </c>
      <c r="G174" s="273"/>
      <c r="H174" s="273" t="s">
        <v>1201</v>
      </c>
      <c r="I174" s="273" t="s">
        <v>1137</v>
      </c>
      <c r="J174" s="273">
        <v>50</v>
      </c>
      <c r="K174" s="316"/>
    </row>
    <row r="175" spans="2:11" ht="15" customHeight="1">
      <c r="B175" s="295"/>
      <c r="C175" s="273" t="s">
        <v>118</v>
      </c>
      <c r="D175" s="273"/>
      <c r="E175" s="273"/>
      <c r="F175" s="294" t="s">
        <v>1135</v>
      </c>
      <c r="G175" s="273"/>
      <c r="H175" s="273" t="s">
        <v>1202</v>
      </c>
      <c r="I175" s="273" t="s">
        <v>1203</v>
      </c>
      <c r="J175" s="273"/>
      <c r="K175" s="316"/>
    </row>
    <row r="176" spans="2:11" ht="15" customHeight="1">
      <c r="B176" s="295"/>
      <c r="C176" s="273" t="s">
        <v>57</v>
      </c>
      <c r="D176" s="273"/>
      <c r="E176" s="273"/>
      <c r="F176" s="294" t="s">
        <v>1135</v>
      </c>
      <c r="G176" s="273"/>
      <c r="H176" s="273" t="s">
        <v>1204</v>
      </c>
      <c r="I176" s="273" t="s">
        <v>1205</v>
      </c>
      <c r="J176" s="273">
        <v>1</v>
      </c>
      <c r="K176" s="316"/>
    </row>
    <row r="177" spans="2:11" ht="15" customHeight="1">
      <c r="B177" s="295"/>
      <c r="C177" s="273" t="s">
        <v>53</v>
      </c>
      <c r="D177" s="273"/>
      <c r="E177" s="273"/>
      <c r="F177" s="294" t="s">
        <v>1135</v>
      </c>
      <c r="G177" s="273"/>
      <c r="H177" s="273" t="s">
        <v>1206</v>
      </c>
      <c r="I177" s="273" t="s">
        <v>1137</v>
      </c>
      <c r="J177" s="273">
        <v>20</v>
      </c>
      <c r="K177" s="316"/>
    </row>
    <row r="178" spans="2:11" ht="15" customHeight="1">
      <c r="B178" s="295"/>
      <c r="C178" s="273" t="s">
        <v>119</v>
      </c>
      <c r="D178" s="273"/>
      <c r="E178" s="273"/>
      <c r="F178" s="294" t="s">
        <v>1135</v>
      </c>
      <c r="G178" s="273"/>
      <c r="H178" s="273" t="s">
        <v>1207</v>
      </c>
      <c r="I178" s="273" t="s">
        <v>1137</v>
      </c>
      <c r="J178" s="273">
        <v>255</v>
      </c>
      <c r="K178" s="316"/>
    </row>
    <row r="179" spans="2:11" ht="15" customHeight="1">
      <c r="B179" s="295"/>
      <c r="C179" s="273" t="s">
        <v>120</v>
      </c>
      <c r="D179" s="273"/>
      <c r="E179" s="273"/>
      <c r="F179" s="294" t="s">
        <v>1135</v>
      </c>
      <c r="G179" s="273"/>
      <c r="H179" s="273" t="s">
        <v>1100</v>
      </c>
      <c r="I179" s="273" t="s">
        <v>1137</v>
      </c>
      <c r="J179" s="273">
        <v>10</v>
      </c>
      <c r="K179" s="316"/>
    </row>
    <row r="180" spans="2:11" ht="15" customHeight="1">
      <c r="B180" s="295"/>
      <c r="C180" s="273" t="s">
        <v>121</v>
      </c>
      <c r="D180" s="273"/>
      <c r="E180" s="273"/>
      <c r="F180" s="294" t="s">
        <v>1135</v>
      </c>
      <c r="G180" s="273"/>
      <c r="H180" s="273" t="s">
        <v>1208</v>
      </c>
      <c r="I180" s="273" t="s">
        <v>1169</v>
      </c>
      <c r="J180" s="273"/>
      <c r="K180" s="316"/>
    </row>
    <row r="181" spans="2:11" ht="15" customHeight="1">
      <c r="B181" s="295"/>
      <c r="C181" s="273" t="s">
        <v>1209</v>
      </c>
      <c r="D181" s="273"/>
      <c r="E181" s="273"/>
      <c r="F181" s="294" t="s">
        <v>1135</v>
      </c>
      <c r="G181" s="273"/>
      <c r="H181" s="273" t="s">
        <v>1210</v>
      </c>
      <c r="I181" s="273" t="s">
        <v>1169</v>
      </c>
      <c r="J181" s="273"/>
      <c r="K181" s="316"/>
    </row>
    <row r="182" spans="2:11" ht="15" customHeight="1">
      <c r="B182" s="295"/>
      <c r="C182" s="273" t="s">
        <v>1198</v>
      </c>
      <c r="D182" s="273"/>
      <c r="E182" s="273"/>
      <c r="F182" s="294" t="s">
        <v>1135</v>
      </c>
      <c r="G182" s="273"/>
      <c r="H182" s="273" t="s">
        <v>1211</v>
      </c>
      <c r="I182" s="273" t="s">
        <v>1169</v>
      </c>
      <c r="J182" s="273"/>
      <c r="K182" s="316"/>
    </row>
    <row r="183" spans="2:11" ht="15" customHeight="1">
      <c r="B183" s="295"/>
      <c r="C183" s="273" t="s">
        <v>123</v>
      </c>
      <c r="D183" s="273"/>
      <c r="E183" s="273"/>
      <c r="F183" s="294" t="s">
        <v>1141</v>
      </c>
      <c r="G183" s="273"/>
      <c r="H183" s="273" t="s">
        <v>1212</v>
      </c>
      <c r="I183" s="273" t="s">
        <v>1137</v>
      </c>
      <c r="J183" s="273">
        <v>50</v>
      </c>
      <c r="K183" s="316"/>
    </row>
    <row r="184" spans="2:11" ht="15" customHeight="1">
      <c r="B184" s="295"/>
      <c r="C184" s="273" t="s">
        <v>1213</v>
      </c>
      <c r="D184" s="273"/>
      <c r="E184" s="273"/>
      <c r="F184" s="294" t="s">
        <v>1141</v>
      </c>
      <c r="G184" s="273"/>
      <c r="H184" s="273" t="s">
        <v>1214</v>
      </c>
      <c r="I184" s="273" t="s">
        <v>1215</v>
      </c>
      <c r="J184" s="273"/>
      <c r="K184" s="316"/>
    </row>
    <row r="185" spans="2:11" ht="15" customHeight="1">
      <c r="B185" s="295"/>
      <c r="C185" s="273" t="s">
        <v>1216</v>
      </c>
      <c r="D185" s="273"/>
      <c r="E185" s="273"/>
      <c r="F185" s="294" t="s">
        <v>1141</v>
      </c>
      <c r="G185" s="273"/>
      <c r="H185" s="273" t="s">
        <v>1217</v>
      </c>
      <c r="I185" s="273" t="s">
        <v>1215</v>
      </c>
      <c r="J185" s="273"/>
      <c r="K185" s="316"/>
    </row>
    <row r="186" spans="2:11" ht="15" customHeight="1">
      <c r="B186" s="295"/>
      <c r="C186" s="273" t="s">
        <v>1218</v>
      </c>
      <c r="D186" s="273"/>
      <c r="E186" s="273"/>
      <c r="F186" s="294" t="s">
        <v>1141</v>
      </c>
      <c r="G186" s="273"/>
      <c r="H186" s="273" t="s">
        <v>1219</v>
      </c>
      <c r="I186" s="273" t="s">
        <v>1215</v>
      </c>
      <c r="J186" s="273"/>
      <c r="K186" s="316"/>
    </row>
    <row r="187" spans="2:11" ht="15" customHeight="1">
      <c r="B187" s="295"/>
      <c r="C187" s="328" t="s">
        <v>1220</v>
      </c>
      <c r="D187" s="273"/>
      <c r="E187" s="273"/>
      <c r="F187" s="294" t="s">
        <v>1141</v>
      </c>
      <c r="G187" s="273"/>
      <c r="H187" s="273" t="s">
        <v>1221</v>
      </c>
      <c r="I187" s="273" t="s">
        <v>1222</v>
      </c>
      <c r="J187" s="329" t="s">
        <v>1223</v>
      </c>
      <c r="K187" s="316"/>
    </row>
    <row r="188" spans="2:11" ht="15" customHeight="1">
      <c r="B188" s="295"/>
      <c r="C188" s="279" t="s">
        <v>42</v>
      </c>
      <c r="D188" s="273"/>
      <c r="E188" s="273"/>
      <c r="F188" s="294" t="s">
        <v>1135</v>
      </c>
      <c r="G188" s="273"/>
      <c r="H188" s="269" t="s">
        <v>1224</v>
      </c>
      <c r="I188" s="273" t="s">
        <v>1225</v>
      </c>
      <c r="J188" s="273"/>
      <c r="K188" s="316"/>
    </row>
    <row r="189" spans="2:11" ht="15" customHeight="1">
      <c r="B189" s="295"/>
      <c r="C189" s="279" t="s">
        <v>1226</v>
      </c>
      <c r="D189" s="273"/>
      <c r="E189" s="273"/>
      <c r="F189" s="294" t="s">
        <v>1135</v>
      </c>
      <c r="G189" s="273"/>
      <c r="H189" s="273" t="s">
        <v>1227</v>
      </c>
      <c r="I189" s="273" t="s">
        <v>1169</v>
      </c>
      <c r="J189" s="273"/>
      <c r="K189" s="316"/>
    </row>
    <row r="190" spans="2:11" ht="15" customHeight="1">
      <c r="B190" s="295"/>
      <c r="C190" s="279" t="s">
        <v>1228</v>
      </c>
      <c r="D190" s="273"/>
      <c r="E190" s="273"/>
      <c r="F190" s="294" t="s">
        <v>1135</v>
      </c>
      <c r="G190" s="273"/>
      <c r="H190" s="273" t="s">
        <v>1229</v>
      </c>
      <c r="I190" s="273" t="s">
        <v>1169</v>
      </c>
      <c r="J190" s="273"/>
      <c r="K190" s="316"/>
    </row>
    <row r="191" spans="2:11" ht="15" customHeight="1">
      <c r="B191" s="295"/>
      <c r="C191" s="279" t="s">
        <v>1230</v>
      </c>
      <c r="D191" s="273"/>
      <c r="E191" s="273"/>
      <c r="F191" s="294" t="s">
        <v>1141</v>
      </c>
      <c r="G191" s="273"/>
      <c r="H191" s="273" t="s">
        <v>1231</v>
      </c>
      <c r="I191" s="273" t="s">
        <v>1169</v>
      </c>
      <c r="J191" s="273"/>
      <c r="K191" s="316"/>
    </row>
    <row r="192" spans="2:11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>
      <c r="B193" s="269"/>
      <c r="C193" s="273"/>
      <c r="D193" s="273"/>
      <c r="E193" s="273"/>
      <c r="F193" s="294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4"/>
      <c r="G194" s="273"/>
      <c r="H194" s="273"/>
      <c r="I194" s="273"/>
      <c r="J194" s="273"/>
      <c r="K194" s="269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59"/>
      <c r="C196" s="260"/>
      <c r="D196" s="260"/>
      <c r="E196" s="260"/>
      <c r="F196" s="260"/>
      <c r="G196" s="260"/>
      <c r="H196" s="260"/>
      <c r="I196" s="260"/>
      <c r="J196" s="260"/>
      <c r="K196" s="261"/>
    </row>
    <row r="197" spans="2:11" ht="21">
      <c r="B197" s="262"/>
      <c r="C197" s="263" t="s">
        <v>1232</v>
      </c>
      <c r="D197" s="263"/>
      <c r="E197" s="263"/>
      <c r="F197" s="263"/>
      <c r="G197" s="263"/>
      <c r="H197" s="263"/>
      <c r="I197" s="263"/>
      <c r="J197" s="263"/>
      <c r="K197" s="264"/>
    </row>
    <row r="198" spans="2:11" ht="25.5" customHeight="1">
      <c r="B198" s="262"/>
      <c r="C198" s="331" t="s">
        <v>1233</v>
      </c>
      <c r="D198" s="331"/>
      <c r="E198" s="331"/>
      <c r="F198" s="331" t="s">
        <v>1234</v>
      </c>
      <c r="G198" s="332"/>
      <c r="H198" s="331" t="s">
        <v>1235</v>
      </c>
      <c r="I198" s="331"/>
      <c r="J198" s="331"/>
      <c r="K198" s="264"/>
    </row>
    <row r="199" spans="2:11" ht="5.25" customHeight="1">
      <c r="B199" s="295"/>
      <c r="C199" s="292"/>
      <c r="D199" s="292"/>
      <c r="E199" s="292"/>
      <c r="F199" s="292"/>
      <c r="G199" s="273"/>
      <c r="H199" s="292"/>
      <c r="I199" s="292"/>
      <c r="J199" s="292"/>
      <c r="K199" s="316"/>
    </row>
    <row r="200" spans="2:11" ht="15" customHeight="1">
      <c r="B200" s="295"/>
      <c r="C200" s="273" t="s">
        <v>1225</v>
      </c>
      <c r="D200" s="273"/>
      <c r="E200" s="273"/>
      <c r="F200" s="294" t="s">
        <v>43</v>
      </c>
      <c r="G200" s="273"/>
      <c r="H200" s="273" t="s">
        <v>1236</v>
      </c>
      <c r="I200" s="273"/>
      <c r="J200" s="273"/>
      <c r="K200" s="316"/>
    </row>
    <row r="201" spans="2:11" ht="15" customHeight="1">
      <c r="B201" s="295"/>
      <c r="C201" s="301"/>
      <c r="D201" s="273"/>
      <c r="E201" s="273"/>
      <c r="F201" s="294" t="s">
        <v>44</v>
      </c>
      <c r="G201" s="273"/>
      <c r="H201" s="273" t="s">
        <v>1237</v>
      </c>
      <c r="I201" s="273"/>
      <c r="J201" s="273"/>
      <c r="K201" s="316"/>
    </row>
    <row r="202" spans="2:11" ht="15" customHeight="1">
      <c r="B202" s="295"/>
      <c r="C202" s="301"/>
      <c r="D202" s="273"/>
      <c r="E202" s="273"/>
      <c r="F202" s="294" t="s">
        <v>47</v>
      </c>
      <c r="G202" s="273"/>
      <c r="H202" s="273" t="s">
        <v>1238</v>
      </c>
      <c r="I202" s="273"/>
      <c r="J202" s="273"/>
      <c r="K202" s="316"/>
    </row>
    <row r="203" spans="2:11" ht="15" customHeight="1">
      <c r="B203" s="295"/>
      <c r="C203" s="273"/>
      <c r="D203" s="273"/>
      <c r="E203" s="273"/>
      <c r="F203" s="294" t="s">
        <v>45</v>
      </c>
      <c r="G203" s="273"/>
      <c r="H203" s="273" t="s">
        <v>1239</v>
      </c>
      <c r="I203" s="273"/>
      <c r="J203" s="273"/>
      <c r="K203" s="316"/>
    </row>
    <row r="204" spans="2:11" ht="15" customHeight="1">
      <c r="B204" s="295"/>
      <c r="C204" s="273"/>
      <c r="D204" s="273"/>
      <c r="E204" s="273"/>
      <c r="F204" s="294" t="s">
        <v>46</v>
      </c>
      <c r="G204" s="273"/>
      <c r="H204" s="273" t="s">
        <v>1240</v>
      </c>
      <c r="I204" s="273"/>
      <c r="J204" s="273"/>
      <c r="K204" s="316"/>
    </row>
    <row r="205" spans="2:11" ht="15" customHeight="1">
      <c r="B205" s="295"/>
      <c r="C205" s="273"/>
      <c r="D205" s="273"/>
      <c r="E205" s="273"/>
      <c r="F205" s="294"/>
      <c r="G205" s="273"/>
      <c r="H205" s="273"/>
      <c r="I205" s="273"/>
      <c r="J205" s="273"/>
      <c r="K205" s="316"/>
    </row>
    <row r="206" spans="2:11" ht="15" customHeight="1">
      <c r="B206" s="295"/>
      <c r="C206" s="273" t="s">
        <v>1181</v>
      </c>
      <c r="D206" s="273"/>
      <c r="E206" s="273"/>
      <c r="F206" s="294" t="s">
        <v>79</v>
      </c>
      <c r="G206" s="273"/>
      <c r="H206" s="273" t="s">
        <v>1241</v>
      </c>
      <c r="I206" s="273"/>
      <c r="J206" s="273"/>
      <c r="K206" s="316"/>
    </row>
    <row r="207" spans="2:11" ht="15" customHeight="1">
      <c r="B207" s="295"/>
      <c r="C207" s="301"/>
      <c r="D207" s="273"/>
      <c r="E207" s="273"/>
      <c r="F207" s="294" t="s">
        <v>1078</v>
      </c>
      <c r="G207" s="273"/>
      <c r="H207" s="273" t="s">
        <v>1079</v>
      </c>
      <c r="I207" s="273"/>
      <c r="J207" s="273"/>
      <c r="K207" s="316"/>
    </row>
    <row r="208" spans="2:11" ht="15" customHeight="1">
      <c r="B208" s="295"/>
      <c r="C208" s="273"/>
      <c r="D208" s="273"/>
      <c r="E208" s="273"/>
      <c r="F208" s="294" t="s">
        <v>1076</v>
      </c>
      <c r="G208" s="273"/>
      <c r="H208" s="273" t="s">
        <v>1242</v>
      </c>
      <c r="I208" s="273"/>
      <c r="J208" s="273"/>
      <c r="K208" s="316"/>
    </row>
    <row r="209" spans="2:11" ht="15" customHeight="1">
      <c r="B209" s="333"/>
      <c r="C209" s="301"/>
      <c r="D209" s="301"/>
      <c r="E209" s="301"/>
      <c r="F209" s="294" t="s">
        <v>1080</v>
      </c>
      <c r="G209" s="279"/>
      <c r="H209" s="320" t="s">
        <v>1081</v>
      </c>
      <c r="I209" s="320"/>
      <c r="J209" s="320"/>
      <c r="K209" s="334"/>
    </row>
    <row r="210" spans="2:11" ht="15" customHeight="1">
      <c r="B210" s="333"/>
      <c r="C210" s="301"/>
      <c r="D210" s="301"/>
      <c r="E210" s="301"/>
      <c r="F210" s="294" t="s">
        <v>1082</v>
      </c>
      <c r="G210" s="279"/>
      <c r="H210" s="320" t="s">
        <v>1243</v>
      </c>
      <c r="I210" s="320"/>
      <c r="J210" s="320"/>
      <c r="K210" s="334"/>
    </row>
    <row r="211" spans="2:11" ht="15" customHeight="1">
      <c r="B211" s="333"/>
      <c r="C211" s="301"/>
      <c r="D211" s="301"/>
      <c r="E211" s="301"/>
      <c r="F211" s="335"/>
      <c r="G211" s="279"/>
      <c r="H211" s="336"/>
      <c r="I211" s="336"/>
      <c r="J211" s="336"/>
      <c r="K211" s="334"/>
    </row>
    <row r="212" spans="2:11" ht="15" customHeight="1">
      <c r="B212" s="333"/>
      <c r="C212" s="273" t="s">
        <v>1205</v>
      </c>
      <c r="D212" s="301"/>
      <c r="E212" s="301"/>
      <c r="F212" s="294">
        <v>1</v>
      </c>
      <c r="G212" s="279"/>
      <c r="H212" s="320" t="s">
        <v>1244</v>
      </c>
      <c r="I212" s="320"/>
      <c r="J212" s="320"/>
      <c r="K212" s="334"/>
    </row>
    <row r="213" spans="2:11" ht="15" customHeight="1">
      <c r="B213" s="333"/>
      <c r="C213" s="301"/>
      <c r="D213" s="301"/>
      <c r="E213" s="301"/>
      <c r="F213" s="294">
        <v>2</v>
      </c>
      <c r="G213" s="279"/>
      <c r="H213" s="320" t="s">
        <v>1245</v>
      </c>
      <c r="I213" s="320"/>
      <c r="J213" s="320"/>
      <c r="K213" s="334"/>
    </row>
    <row r="214" spans="2:11" ht="15" customHeight="1">
      <c r="B214" s="333"/>
      <c r="C214" s="301"/>
      <c r="D214" s="301"/>
      <c r="E214" s="301"/>
      <c r="F214" s="294">
        <v>3</v>
      </c>
      <c r="G214" s="279"/>
      <c r="H214" s="320" t="s">
        <v>1246</v>
      </c>
      <c r="I214" s="320"/>
      <c r="J214" s="320"/>
      <c r="K214" s="334"/>
    </row>
    <row r="215" spans="2:11" ht="15" customHeight="1">
      <c r="B215" s="333"/>
      <c r="C215" s="301"/>
      <c r="D215" s="301"/>
      <c r="E215" s="301"/>
      <c r="F215" s="294">
        <v>4</v>
      </c>
      <c r="G215" s="279"/>
      <c r="H215" s="320" t="s">
        <v>1247</v>
      </c>
      <c r="I215" s="320"/>
      <c r="J215" s="320"/>
      <c r="K215" s="334"/>
    </row>
    <row r="216" spans="2:11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avepc\ave</dc:creator>
  <cp:keywords/>
  <dc:description/>
  <cp:lastModifiedBy>avepc\ave</cp:lastModifiedBy>
  <dcterms:created xsi:type="dcterms:W3CDTF">2017-09-26T12:16:45Z</dcterms:created>
  <dcterms:modified xsi:type="dcterms:W3CDTF">2017-09-26T12:16:58Z</dcterms:modified>
  <cp:category/>
  <cp:version/>
  <cp:contentType/>
  <cp:contentStatus/>
</cp:coreProperties>
</file>