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5-109-1-01 - Komunikace" sheetId="2" r:id="rId2"/>
    <sheet name="2025-109-1-02 - Profese -..." sheetId="3" r:id="rId3"/>
    <sheet name="2025-109-1-03 - Hrací plocha" sheetId="4" r:id="rId4"/>
    <sheet name="2025-109-1-04 - Ostatní- ..." sheetId="5" r:id="rId5"/>
    <sheet name="2025-109-1-05 - Oplocení " sheetId="6" r:id="rId6"/>
    <sheet name="2025-109-1-06 - Zábradlí" sheetId="7" r:id="rId7"/>
    <sheet name="2025-109-1-07 - VRN - ved..." sheetId="8" r:id="rId8"/>
    <sheet name="Seznam figur" sheetId="9" r:id="rId9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'2025-109-1-01 - Komunikace'!$C$82:$K$198</definedName>
    <definedName name="_xlnm.Print_Area" localSheetId="1">'2025-109-1-01 - Komunikace'!$C$4:$J$39,'2025-109-1-01 - Komunikace'!$C$70:$K$198</definedName>
    <definedName name="_xlnm.Print_Titles" localSheetId="1">'2025-109-1-01 - Komunikace'!$82:$82</definedName>
    <definedName name="_xlnm._FilterDatabase" localSheetId="2" hidden="1">'2025-109-1-02 - Profese -...'!$C$86:$K$137</definedName>
    <definedName name="_xlnm.Print_Area" localSheetId="2">'2025-109-1-02 - Profese -...'!$C$4:$J$39,'2025-109-1-02 - Profese -...'!$C$74:$K$137</definedName>
    <definedName name="_xlnm.Print_Titles" localSheetId="2">'2025-109-1-02 - Profese -...'!$86:$86</definedName>
    <definedName name="_xlnm._FilterDatabase" localSheetId="3" hidden="1">'2025-109-1-03 - Hrací plocha'!$C$93:$K$298</definedName>
    <definedName name="_xlnm.Print_Area" localSheetId="3">'2025-109-1-03 - Hrací plocha'!$C$4:$J$39,'2025-109-1-03 - Hrací plocha'!$C$81:$K$298</definedName>
    <definedName name="_xlnm.Print_Titles" localSheetId="3">'2025-109-1-03 - Hrací plocha'!$93:$93</definedName>
    <definedName name="_xlnm._FilterDatabase" localSheetId="4" hidden="1">'2025-109-1-04 - Ostatní- ...'!$C$80:$K$86</definedName>
    <definedName name="_xlnm.Print_Area" localSheetId="4">'2025-109-1-04 - Ostatní- ...'!$C$4:$J$39,'2025-109-1-04 - Ostatní- ...'!$C$68:$K$86</definedName>
    <definedName name="_xlnm.Print_Titles" localSheetId="4">'2025-109-1-04 - Ostatní- ...'!$80:$80</definedName>
    <definedName name="_xlnm._FilterDatabase" localSheetId="5" hidden="1">'2025-109-1-05 - Oplocení '!$C$85:$K$218</definedName>
    <definedName name="_xlnm.Print_Area" localSheetId="5">'2025-109-1-05 - Oplocení '!$C$4:$J$39,'2025-109-1-05 - Oplocení '!$C$73:$K$218</definedName>
    <definedName name="_xlnm.Print_Titles" localSheetId="5">'2025-109-1-05 - Oplocení '!$85:$85</definedName>
    <definedName name="_xlnm._FilterDatabase" localSheetId="6" hidden="1">'2025-109-1-06 - Zábradlí'!$C$85:$K$239</definedName>
    <definedName name="_xlnm.Print_Area" localSheetId="6">'2025-109-1-06 - Zábradlí'!$C$4:$J$39,'2025-109-1-06 - Zábradlí'!$C$73:$K$239</definedName>
    <definedName name="_xlnm.Print_Titles" localSheetId="6">'2025-109-1-06 - Zábradlí'!$85:$85</definedName>
    <definedName name="_xlnm._FilterDatabase" localSheetId="7" hidden="1">'2025-109-1-07 - VRN - ved...'!$C$83:$K$99</definedName>
    <definedName name="_xlnm.Print_Area" localSheetId="7">'2025-109-1-07 - VRN - ved...'!$C$4:$J$39,'2025-109-1-07 - VRN - ved...'!$C$71:$K$99</definedName>
    <definedName name="_xlnm.Print_Titles" localSheetId="7">'2025-109-1-07 - VRN - ved...'!$83:$83</definedName>
    <definedName name="_xlnm.Print_Area" localSheetId="8">'Seznam figur'!$C$4:$G$35</definedName>
    <definedName name="_xlnm.Print_Titles" localSheetId="8">'Seznam figur'!$9:$9</definedName>
  </definedNames>
  <calcPr/>
</workbook>
</file>

<file path=xl/calcChain.xml><?xml version="1.0" encoding="utf-8"?>
<calcChain xmlns="http://schemas.openxmlformats.org/spreadsheetml/2006/main">
  <c i="9" l="1" r="D7"/>
  <c i="8" r="J37"/>
  <c r="J36"/>
  <c i="1" r="AY61"/>
  <c i="8" r="J35"/>
  <c i="1" r="AX61"/>
  <c i="8" r="BI98"/>
  <c r="BH98"/>
  <c r="BG98"/>
  <c r="BF98"/>
  <c r="T98"/>
  <c r="T97"/>
  <c r="R98"/>
  <c r="R97"/>
  <c r="P98"/>
  <c r="P97"/>
  <c r="BI95"/>
  <c r="BH95"/>
  <c r="BG95"/>
  <c r="BF95"/>
  <c r="T95"/>
  <c r="T94"/>
  <c r="R95"/>
  <c r="R94"/>
  <c r="P95"/>
  <c r="P94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T86"/>
  <c r="R87"/>
  <c r="R86"/>
  <c r="P87"/>
  <c r="P86"/>
  <c r="J80"/>
  <c r="F80"/>
  <c r="F78"/>
  <c r="E76"/>
  <c r="J54"/>
  <c r="F54"/>
  <c r="F52"/>
  <c r="E50"/>
  <c r="J24"/>
  <c r="E24"/>
  <c r="J81"/>
  <c r="J23"/>
  <c r="J18"/>
  <c r="E18"/>
  <c r="F81"/>
  <c r="J17"/>
  <c r="J12"/>
  <c r="J78"/>
  <c r="E7"/>
  <c r="E74"/>
  <c i="7" r="J37"/>
  <c r="J36"/>
  <c i="1" r="AY60"/>
  <c i="7" r="J35"/>
  <c i="1" r="AX60"/>
  <c i="7" r="BI238"/>
  <c r="BH238"/>
  <c r="BG238"/>
  <c r="BF238"/>
  <c r="T238"/>
  <c r="R238"/>
  <c r="P238"/>
  <c r="BI232"/>
  <c r="BH232"/>
  <c r="BG232"/>
  <c r="BF232"/>
  <c r="T232"/>
  <c r="R232"/>
  <c r="P232"/>
  <c r="BI226"/>
  <c r="BH226"/>
  <c r="BG226"/>
  <c r="BF226"/>
  <c r="T226"/>
  <c r="R226"/>
  <c r="P226"/>
  <c r="BI222"/>
  <c r="BH222"/>
  <c r="BG222"/>
  <c r="BF222"/>
  <c r="T222"/>
  <c r="R222"/>
  <c r="P222"/>
  <c r="BI217"/>
  <c r="BH217"/>
  <c r="BG217"/>
  <c r="BF217"/>
  <c r="T217"/>
  <c r="R217"/>
  <c r="P217"/>
  <c r="BI213"/>
  <c r="BH213"/>
  <c r="BG213"/>
  <c r="BF213"/>
  <c r="T213"/>
  <c r="T212"/>
  <c r="R213"/>
  <c r="R212"/>
  <c r="P213"/>
  <c r="P212"/>
  <c r="BI206"/>
  <c r="BH206"/>
  <c r="BG206"/>
  <c r="BF206"/>
  <c r="T206"/>
  <c r="R206"/>
  <c r="P206"/>
  <c r="BI199"/>
  <c r="BH199"/>
  <c r="BG199"/>
  <c r="BF199"/>
  <c r="T199"/>
  <c r="R199"/>
  <c r="P199"/>
  <c r="BI193"/>
  <c r="BH193"/>
  <c r="BG193"/>
  <c r="BF193"/>
  <c r="T193"/>
  <c r="R193"/>
  <c r="P193"/>
  <c r="BI185"/>
  <c r="BH185"/>
  <c r="BG185"/>
  <c r="BF185"/>
  <c r="T185"/>
  <c r="R185"/>
  <c r="P185"/>
  <c r="BI177"/>
  <c r="BH177"/>
  <c r="BG177"/>
  <c r="BF177"/>
  <c r="T177"/>
  <c r="R177"/>
  <c r="P177"/>
  <c r="BI169"/>
  <c r="BH169"/>
  <c r="BG169"/>
  <c r="BF169"/>
  <c r="T169"/>
  <c r="R169"/>
  <c r="P169"/>
  <c r="BI161"/>
  <c r="BH161"/>
  <c r="BG161"/>
  <c r="BF161"/>
  <c r="T161"/>
  <c r="R161"/>
  <c r="P161"/>
  <c r="BI155"/>
  <c r="BH155"/>
  <c r="BG155"/>
  <c r="BF155"/>
  <c r="T155"/>
  <c r="R155"/>
  <c r="P155"/>
  <c r="BI147"/>
  <c r="BH147"/>
  <c r="BG147"/>
  <c r="BF147"/>
  <c r="T147"/>
  <c r="R147"/>
  <c r="P147"/>
  <c r="BI139"/>
  <c r="BH139"/>
  <c r="BG139"/>
  <c r="BF139"/>
  <c r="T139"/>
  <c r="R139"/>
  <c r="P139"/>
  <c r="BI131"/>
  <c r="BH131"/>
  <c r="BG131"/>
  <c r="BF131"/>
  <c r="T131"/>
  <c r="R131"/>
  <c r="P131"/>
  <c r="BI123"/>
  <c r="BH123"/>
  <c r="BG123"/>
  <c r="BF123"/>
  <c r="T123"/>
  <c r="R123"/>
  <c r="P123"/>
  <c r="BI115"/>
  <c r="BH115"/>
  <c r="BG115"/>
  <c r="BF115"/>
  <c r="T115"/>
  <c r="R115"/>
  <c r="P115"/>
  <c r="BI107"/>
  <c r="BH107"/>
  <c r="BG107"/>
  <c r="BF107"/>
  <c r="T107"/>
  <c r="R107"/>
  <c r="P107"/>
  <c r="BI99"/>
  <c r="BH99"/>
  <c r="BG99"/>
  <c r="BF99"/>
  <c r="T99"/>
  <c r="R99"/>
  <c r="P99"/>
  <c r="BI94"/>
  <c r="BH94"/>
  <c r="BG94"/>
  <c r="BF94"/>
  <c r="T94"/>
  <c r="R94"/>
  <c r="P94"/>
  <c r="BI89"/>
  <c r="BH89"/>
  <c r="BG89"/>
  <c r="BF89"/>
  <c r="T89"/>
  <c r="R89"/>
  <c r="P89"/>
  <c r="J82"/>
  <c r="F82"/>
  <c r="F80"/>
  <c r="E78"/>
  <c r="J54"/>
  <c r="F54"/>
  <c r="F52"/>
  <c r="E50"/>
  <c r="J24"/>
  <c r="E24"/>
  <c r="J55"/>
  <c r="J23"/>
  <c r="J18"/>
  <c r="E18"/>
  <c r="F83"/>
  <c r="J17"/>
  <c r="J12"/>
  <c r="J80"/>
  <c r="E7"/>
  <c r="E48"/>
  <c i="6" r="J37"/>
  <c r="J36"/>
  <c i="1" r="AY59"/>
  <c i="6" r="J35"/>
  <c i="1" r="AX59"/>
  <c i="6" r="BI217"/>
  <c r="BH217"/>
  <c r="BG217"/>
  <c r="BF217"/>
  <c r="T217"/>
  <c r="R217"/>
  <c r="P217"/>
  <c r="BI213"/>
  <c r="BH213"/>
  <c r="BG213"/>
  <c r="BF213"/>
  <c r="T213"/>
  <c r="R213"/>
  <c r="P213"/>
  <c r="BI205"/>
  <c r="BH205"/>
  <c r="BG205"/>
  <c r="BF205"/>
  <c r="T205"/>
  <c r="R205"/>
  <c r="P205"/>
  <c r="BI198"/>
  <c r="BH198"/>
  <c r="BG198"/>
  <c r="BF198"/>
  <c r="T198"/>
  <c r="R198"/>
  <c r="P198"/>
  <c r="BI188"/>
  <c r="BH188"/>
  <c r="BG188"/>
  <c r="BF188"/>
  <c r="T188"/>
  <c r="T187"/>
  <c r="R188"/>
  <c r="R187"/>
  <c r="P188"/>
  <c r="P187"/>
  <c r="BI185"/>
  <c r="BH185"/>
  <c r="BG185"/>
  <c r="BF185"/>
  <c r="T185"/>
  <c r="T184"/>
  <c r="R185"/>
  <c r="R184"/>
  <c r="P185"/>
  <c r="P184"/>
  <c r="BI177"/>
  <c r="BH177"/>
  <c r="BG177"/>
  <c r="BF177"/>
  <c r="T177"/>
  <c r="R177"/>
  <c r="P177"/>
  <c r="BI169"/>
  <c r="BH169"/>
  <c r="BG169"/>
  <c r="BF169"/>
  <c r="T169"/>
  <c r="R169"/>
  <c r="P169"/>
  <c r="BI161"/>
  <c r="BH161"/>
  <c r="BG161"/>
  <c r="BF161"/>
  <c r="T161"/>
  <c r="R161"/>
  <c r="P161"/>
  <c r="BI155"/>
  <c r="BH155"/>
  <c r="BG155"/>
  <c r="BF155"/>
  <c r="T155"/>
  <c r="R155"/>
  <c r="P155"/>
  <c r="BI147"/>
  <c r="BH147"/>
  <c r="BG147"/>
  <c r="BF147"/>
  <c r="T147"/>
  <c r="R147"/>
  <c r="P147"/>
  <c r="BI139"/>
  <c r="BH139"/>
  <c r="BG139"/>
  <c r="BF139"/>
  <c r="T139"/>
  <c r="R139"/>
  <c r="P139"/>
  <c r="BI131"/>
  <c r="BH131"/>
  <c r="BG131"/>
  <c r="BF131"/>
  <c r="T131"/>
  <c r="R131"/>
  <c r="P131"/>
  <c r="BI123"/>
  <c r="BH123"/>
  <c r="BG123"/>
  <c r="BF123"/>
  <c r="T123"/>
  <c r="R123"/>
  <c r="P123"/>
  <c r="BI115"/>
  <c r="BH115"/>
  <c r="BG115"/>
  <c r="BF115"/>
  <c r="T115"/>
  <c r="R115"/>
  <c r="P115"/>
  <c r="BI107"/>
  <c r="BH107"/>
  <c r="BG107"/>
  <c r="BF107"/>
  <c r="T107"/>
  <c r="R107"/>
  <c r="P107"/>
  <c r="BI99"/>
  <c r="BH99"/>
  <c r="BG99"/>
  <c r="BF99"/>
  <c r="T99"/>
  <c r="R99"/>
  <c r="P99"/>
  <c r="BI94"/>
  <c r="BH94"/>
  <c r="BG94"/>
  <c r="BF94"/>
  <c r="T94"/>
  <c r="R94"/>
  <c r="P94"/>
  <c r="BI89"/>
  <c r="BH89"/>
  <c r="BG89"/>
  <c r="BF89"/>
  <c r="T89"/>
  <c r="R89"/>
  <c r="P89"/>
  <c r="J82"/>
  <c r="F82"/>
  <c r="F80"/>
  <c r="E78"/>
  <c r="J54"/>
  <c r="F54"/>
  <c r="F52"/>
  <c r="E50"/>
  <c r="J24"/>
  <c r="E24"/>
  <c r="J55"/>
  <c r="J23"/>
  <c r="J18"/>
  <c r="E18"/>
  <c r="F83"/>
  <c r="J17"/>
  <c r="J12"/>
  <c r="J80"/>
  <c r="E7"/>
  <c r="E76"/>
  <c i="5" r="J37"/>
  <c r="J36"/>
  <c i="1" r="AY58"/>
  <c i="5" r="J35"/>
  <c i="1" r="AX58"/>
  <c i="5" r="BI85"/>
  <c r="BH85"/>
  <c r="BG85"/>
  <c r="BF85"/>
  <c r="T85"/>
  <c r="R85"/>
  <c r="P85"/>
  <c r="BI84"/>
  <c r="BH84"/>
  <c r="BG84"/>
  <c r="BF84"/>
  <c r="T84"/>
  <c r="R84"/>
  <c r="P84"/>
  <c r="J77"/>
  <c r="F77"/>
  <c r="F75"/>
  <c r="E73"/>
  <c r="J54"/>
  <c r="F54"/>
  <c r="F52"/>
  <c r="E50"/>
  <c r="J24"/>
  <c r="E24"/>
  <c r="J55"/>
  <c r="J23"/>
  <c r="J18"/>
  <c r="E18"/>
  <c r="F78"/>
  <c r="J17"/>
  <c r="J12"/>
  <c r="J75"/>
  <c r="E7"/>
  <c r="E71"/>
  <c i="4" r="J37"/>
  <c r="J36"/>
  <c i="1" r="AY57"/>
  <c i="4" r="J35"/>
  <c i="1" r="AX57"/>
  <c i="4" r="BI293"/>
  <c r="BH293"/>
  <c r="BG293"/>
  <c r="BF293"/>
  <c r="T293"/>
  <c r="T292"/>
  <c r="R293"/>
  <c r="R292"/>
  <c r="P293"/>
  <c r="P292"/>
  <c r="BI290"/>
  <c r="BH290"/>
  <c r="BG290"/>
  <c r="BF290"/>
  <c r="T290"/>
  <c r="T289"/>
  <c r="R290"/>
  <c r="R289"/>
  <c r="P290"/>
  <c r="P289"/>
  <c r="BI287"/>
  <c r="BH287"/>
  <c r="BG287"/>
  <c r="BF287"/>
  <c r="T287"/>
  <c r="R287"/>
  <c r="P287"/>
  <c r="BI285"/>
  <c r="BH285"/>
  <c r="BG285"/>
  <c r="BF285"/>
  <c r="T285"/>
  <c r="R285"/>
  <c r="P285"/>
  <c r="BI280"/>
  <c r="BH280"/>
  <c r="BG280"/>
  <c r="BF280"/>
  <c r="T280"/>
  <c r="R280"/>
  <c r="P280"/>
  <c r="BI277"/>
  <c r="BH277"/>
  <c r="BG277"/>
  <c r="BF277"/>
  <c r="T277"/>
  <c r="R277"/>
  <c r="P277"/>
  <c r="BI270"/>
  <c r="BH270"/>
  <c r="BG270"/>
  <c r="BF270"/>
  <c r="T270"/>
  <c r="R270"/>
  <c r="P270"/>
  <c r="BI264"/>
  <c r="BH264"/>
  <c r="BG264"/>
  <c r="BF264"/>
  <c r="T264"/>
  <c r="R264"/>
  <c r="P264"/>
  <c r="BI259"/>
  <c r="BH259"/>
  <c r="BG259"/>
  <c r="BF259"/>
  <c r="T259"/>
  <c r="R259"/>
  <c r="P259"/>
  <c r="BI253"/>
  <c r="BH253"/>
  <c r="BG253"/>
  <c r="BF253"/>
  <c r="T253"/>
  <c r="R253"/>
  <c r="P253"/>
  <c r="BI241"/>
  <c r="BH241"/>
  <c r="BG241"/>
  <c r="BF241"/>
  <c r="T241"/>
  <c r="R241"/>
  <c r="P241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16"/>
  <c r="BH216"/>
  <c r="BG216"/>
  <c r="BF216"/>
  <c r="T216"/>
  <c r="R216"/>
  <c r="P216"/>
  <c r="BI211"/>
  <c r="BH211"/>
  <c r="BG211"/>
  <c r="BF211"/>
  <c r="T211"/>
  <c r="R211"/>
  <c r="P211"/>
  <c r="BI206"/>
  <c r="BH206"/>
  <c r="BG206"/>
  <c r="BF206"/>
  <c r="T206"/>
  <c r="R206"/>
  <c r="P206"/>
  <c r="BI200"/>
  <c r="BH200"/>
  <c r="BG200"/>
  <c r="BF200"/>
  <c r="T200"/>
  <c r="R200"/>
  <c r="P200"/>
  <c r="BI194"/>
  <c r="BH194"/>
  <c r="BG194"/>
  <c r="BF194"/>
  <c r="T194"/>
  <c r="R194"/>
  <c r="P194"/>
  <c r="BI187"/>
  <c r="BH187"/>
  <c r="BG187"/>
  <c r="BF187"/>
  <c r="T187"/>
  <c r="R187"/>
  <c r="P187"/>
  <c r="BI180"/>
  <c r="BH180"/>
  <c r="BG180"/>
  <c r="BF180"/>
  <c r="T180"/>
  <c r="R180"/>
  <c r="P180"/>
  <c r="BI174"/>
  <c r="BH174"/>
  <c r="BG174"/>
  <c r="BF174"/>
  <c r="T174"/>
  <c r="R174"/>
  <c r="P174"/>
  <c r="BI160"/>
  <c r="BH160"/>
  <c r="BG160"/>
  <c r="BF160"/>
  <c r="T160"/>
  <c r="R160"/>
  <c r="P160"/>
  <c r="BI151"/>
  <c r="BH151"/>
  <c r="BG151"/>
  <c r="BF151"/>
  <c r="T151"/>
  <c r="R151"/>
  <c r="P151"/>
  <c r="BI142"/>
  <c r="BH142"/>
  <c r="BG142"/>
  <c r="BF142"/>
  <c r="T142"/>
  <c r="R142"/>
  <c r="P142"/>
  <c r="BI138"/>
  <c r="BH138"/>
  <c r="BG138"/>
  <c r="BF138"/>
  <c r="T138"/>
  <c r="R138"/>
  <c r="P138"/>
  <c r="BI133"/>
  <c r="BH133"/>
  <c r="BG133"/>
  <c r="BF133"/>
  <c r="T133"/>
  <c r="R133"/>
  <c r="P133"/>
  <c r="BI129"/>
  <c r="BH129"/>
  <c r="BG129"/>
  <c r="BF129"/>
  <c r="T129"/>
  <c r="R129"/>
  <c r="P129"/>
  <c r="BI124"/>
  <c r="BH124"/>
  <c r="BG124"/>
  <c r="BF124"/>
  <c r="T124"/>
  <c r="R124"/>
  <c r="P124"/>
  <c r="BI114"/>
  <c r="BH114"/>
  <c r="BG114"/>
  <c r="BF114"/>
  <c r="T114"/>
  <c r="T113"/>
  <c r="R114"/>
  <c r="R113"/>
  <c r="P114"/>
  <c r="P113"/>
  <c r="BI108"/>
  <c r="BH108"/>
  <c r="BG108"/>
  <c r="BF108"/>
  <c r="T108"/>
  <c r="T107"/>
  <c r="R108"/>
  <c r="R107"/>
  <c r="P108"/>
  <c r="P107"/>
  <c r="BI102"/>
  <c r="BH102"/>
  <c r="BG102"/>
  <c r="BF102"/>
  <c r="T102"/>
  <c r="R102"/>
  <c r="P102"/>
  <c r="BI97"/>
  <c r="BH97"/>
  <c r="BG97"/>
  <c r="BF97"/>
  <c r="T97"/>
  <c r="R97"/>
  <c r="P97"/>
  <c r="J90"/>
  <c r="F90"/>
  <c r="F88"/>
  <c r="E86"/>
  <c r="J54"/>
  <c r="F54"/>
  <c r="F52"/>
  <c r="E50"/>
  <c r="J24"/>
  <c r="E24"/>
  <c r="J91"/>
  <c r="J23"/>
  <c r="J18"/>
  <c r="E18"/>
  <c r="F91"/>
  <c r="J17"/>
  <c r="J12"/>
  <c r="J88"/>
  <c r="E7"/>
  <c r="E84"/>
  <c i="3" r="J37"/>
  <c r="J36"/>
  <c i="1" r="AY56"/>
  <c i="3" r="J35"/>
  <c i="1" r="AX56"/>
  <c i="3"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06"/>
  <c r="BH106"/>
  <c r="BG106"/>
  <c r="BF106"/>
  <c r="T106"/>
  <c r="R106"/>
  <c r="P106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J83"/>
  <c r="F83"/>
  <c r="F81"/>
  <c r="E79"/>
  <c r="J54"/>
  <c r="F54"/>
  <c r="F52"/>
  <c r="E50"/>
  <c r="J24"/>
  <c r="E24"/>
  <c r="J55"/>
  <c r="J23"/>
  <c r="J18"/>
  <c r="E18"/>
  <c r="F84"/>
  <c r="J17"/>
  <c r="J12"/>
  <c r="J52"/>
  <c r="E7"/>
  <c r="E48"/>
  <c i="2" r="J37"/>
  <c r="J36"/>
  <c i="1" r="AY55"/>
  <c i="2" r="J35"/>
  <c i="1" r="AX55"/>
  <c i="2" r="BI197"/>
  <c r="BH197"/>
  <c r="BG197"/>
  <c r="BF197"/>
  <c r="T197"/>
  <c r="T196"/>
  <c r="R197"/>
  <c r="R196"/>
  <c r="P197"/>
  <c r="P196"/>
  <c r="BI192"/>
  <c r="BH192"/>
  <c r="BG192"/>
  <c r="BF192"/>
  <c r="T192"/>
  <c r="R192"/>
  <c r="P192"/>
  <c r="BI185"/>
  <c r="BH185"/>
  <c r="BG185"/>
  <c r="BF185"/>
  <c r="T185"/>
  <c r="R185"/>
  <c r="P185"/>
  <c r="BI179"/>
  <c r="BH179"/>
  <c r="BG179"/>
  <c r="BF179"/>
  <c r="T179"/>
  <c r="R179"/>
  <c r="P179"/>
  <c r="BI173"/>
  <c r="BH173"/>
  <c r="BG173"/>
  <c r="BF173"/>
  <c r="T173"/>
  <c r="R173"/>
  <c r="P173"/>
  <c r="BI168"/>
  <c r="BH168"/>
  <c r="BG168"/>
  <c r="BF168"/>
  <c r="T168"/>
  <c r="R168"/>
  <c r="P168"/>
  <c r="BI162"/>
  <c r="BH162"/>
  <c r="BG162"/>
  <c r="BF162"/>
  <c r="T162"/>
  <c r="R162"/>
  <c r="P162"/>
  <c r="BI156"/>
  <c r="BH156"/>
  <c r="BG156"/>
  <c r="BF156"/>
  <c r="T156"/>
  <c r="R156"/>
  <c r="P156"/>
  <c r="BI150"/>
  <c r="BH150"/>
  <c r="BG150"/>
  <c r="BF150"/>
  <c r="T150"/>
  <c r="R150"/>
  <c r="P150"/>
  <c r="BI143"/>
  <c r="BH143"/>
  <c r="BG143"/>
  <c r="BF143"/>
  <c r="T143"/>
  <c r="R143"/>
  <c r="P143"/>
  <c r="BI136"/>
  <c r="BH136"/>
  <c r="BG136"/>
  <c r="BF136"/>
  <c r="T136"/>
  <c r="R136"/>
  <c r="P136"/>
  <c r="BI129"/>
  <c r="BH129"/>
  <c r="BG129"/>
  <c r="BF129"/>
  <c r="T129"/>
  <c r="R129"/>
  <c r="P129"/>
  <c r="BI122"/>
  <c r="BH122"/>
  <c r="BG122"/>
  <c r="BF122"/>
  <c r="T122"/>
  <c r="R122"/>
  <c r="P122"/>
  <c r="BI115"/>
  <c r="BH115"/>
  <c r="BG115"/>
  <c r="BF115"/>
  <c r="T115"/>
  <c r="R115"/>
  <c r="P115"/>
  <c r="BI108"/>
  <c r="BH108"/>
  <c r="BG108"/>
  <c r="BF108"/>
  <c r="T108"/>
  <c r="R108"/>
  <c r="P108"/>
  <c r="BI101"/>
  <c r="BH101"/>
  <c r="BG101"/>
  <c r="BF101"/>
  <c r="T101"/>
  <c r="R101"/>
  <c r="P101"/>
  <c r="BI93"/>
  <c r="BH93"/>
  <c r="BG93"/>
  <c r="BF93"/>
  <c r="T93"/>
  <c r="T85"/>
  <c r="R93"/>
  <c r="R85"/>
  <c r="P93"/>
  <c r="P85"/>
  <c r="BI86"/>
  <c r="BH86"/>
  <c r="BG86"/>
  <c r="BF86"/>
  <c r="T86"/>
  <c r="R86"/>
  <c r="P86"/>
  <c r="J79"/>
  <c r="F79"/>
  <c r="F77"/>
  <c r="E75"/>
  <c r="J54"/>
  <c r="F54"/>
  <c r="F52"/>
  <c r="E50"/>
  <c r="J24"/>
  <c r="E24"/>
  <c r="J55"/>
  <c r="J23"/>
  <c r="J18"/>
  <c r="E18"/>
  <c r="F80"/>
  <c r="J17"/>
  <c r="J12"/>
  <c r="J52"/>
  <c r="E7"/>
  <c r="E73"/>
  <c i="1" r="L50"/>
  <c r="AM50"/>
  <c r="AM49"/>
  <c r="L49"/>
  <c r="AM47"/>
  <c r="L47"/>
  <c r="L45"/>
  <c r="L44"/>
  <c i="2" r="BK185"/>
  <c r="J192"/>
  <c r="J162"/>
  <c r="J197"/>
  <c r="J156"/>
  <c r="J179"/>
  <c r="BK86"/>
  <c i="3" r="BK116"/>
  <c r="J133"/>
  <c r="J117"/>
  <c r="BK91"/>
  <c r="J120"/>
  <c r="BK122"/>
  <c r="J97"/>
  <c r="J131"/>
  <c r="BK117"/>
  <c r="J92"/>
  <c i="4" r="BK280"/>
  <c r="BK160"/>
  <c r="BK277"/>
  <c r="J187"/>
  <c r="BK133"/>
  <c r="J241"/>
  <c r="BK200"/>
  <c r="BK129"/>
  <c r="BK236"/>
  <c r="J206"/>
  <c r="BK108"/>
  <c r="J280"/>
  <c r="J108"/>
  <c i="5" r="J84"/>
  <c i="6" r="J107"/>
  <c r="BK188"/>
  <c r="J177"/>
  <c r="J155"/>
  <c r="BK213"/>
  <c r="BK139"/>
  <c i="7" r="J222"/>
  <c r="J238"/>
  <c r="J206"/>
  <c r="J177"/>
  <c r="J115"/>
  <c r="BK222"/>
  <c r="BK169"/>
  <c r="BK115"/>
  <c r="BK89"/>
  <c i="8" r="BK98"/>
  <c i="2" r="J168"/>
  <c r="BK108"/>
  <c r="BK173"/>
  <c r="J86"/>
  <c r="BK162"/>
  <c r="BK101"/>
  <c r="BK93"/>
  <c r="BK136"/>
  <c i="3" r="BK97"/>
  <c r="BK128"/>
  <c r="J95"/>
  <c r="J126"/>
  <c r="BK123"/>
  <c r="J96"/>
  <c r="J121"/>
  <c r="BK106"/>
  <c i="4" r="BK285"/>
  <c r="BK259"/>
  <c r="J224"/>
  <c r="BK142"/>
  <c r="J97"/>
  <c r="BK206"/>
  <c r="BK151"/>
  <c r="BK253"/>
  <c r="BK194"/>
  <c r="BK97"/>
  <c r="BK232"/>
  <c i="5" r="BK84"/>
  <c i="6" r="BK169"/>
  <c r="J139"/>
  <c r="BK217"/>
  <c r="BK107"/>
  <c r="J198"/>
  <c r="J115"/>
  <c r="BK198"/>
  <c r="BK123"/>
  <c i="7" r="BK185"/>
  <c r="J213"/>
  <c r="BK139"/>
  <c r="BK232"/>
  <c r="BK206"/>
  <c r="BK161"/>
  <c i="8" r="J90"/>
  <c r="J92"/>
  <c r="BK92"/>
  <c i="2" r="BK143"/>
  <c r="J101"/>
  <c r="J122"/>
  <c r="BK192"/>
  <c r="BK150"/>
  <c r="J150"/>
  <c r="BK168"/>
  <c r="J129"/>
  <c i="3" r="J93"/>
  <c r="J122"/>
  <c r="BK131"/>
  <c r="BK95"/>
  <c r="J106"/>
  <c r="BK93"/>
  <c r="J129"/>
  <c r="J114"/>
  <c i="4" r="BK290"/>
  <c r="J264"/>
  <c r="BK124"/>
  <c r="J259"/>
  <c r="J174"/>
  <c r="J285"/>
  <c r="BK211"/>
  <c r="J138"/>
  <c r="J228"/>
  <c r="BK187"/>
  <c r="BK287"/>
  <c r="BK241"/>
  <c i="5" r="BK85"/>
  <c i="6" r="BK155"/>
  <c r="J161"/>
  <c r="J188"/>
  <c r="J99"/>
  <c r="BK177"/>
  <c r="BK89"/>
  <c r="J169"/>
  <c r="J94"/>
  <c i="7" r="BK213"/>
  <c r="J232"/>
  <c r="BK193"/>
  <c r="J131"/>
  <c r="J226"/>
  <c r="J193"/>
  <c r="BK131"/>
  <c r="BK107"/>
  <c i="8" r="BK95"/>
  <c r="BK90"/>
  <c i="2" r="BK122"/>
  <c r="J185"/>
  <c r="J143"/>
  <c r="BK179"/>
  <c r="J93"/>
  <c r="J115"/>
  <c r="BK156"/>
  <c i="3" r="BK114"/>
  <c r="BK129"/>
  <c r="J116"/>
  <c r="J128"/>
  <c r="BK126"/>
  <c r="BK98"/>
  <c r="J91"/>
  <c r="J123"/>
  <c r="J98"/>
  <c i="4" r="J287"/>
  <c r="J253"/>
  <c r="J114"/>
  <c r="J236"/>
  <c r="BK180"/>
  <c r="J129"/>
  <c r="BK216"/>
  <c r="J160"/>
  <c r="BK293"/>
  <c r="J216"/>
  <c r="J293"/>
  <c r="BK270"/>
  <c i="5" r="J85"/>
  <c i="6" r="J147"/>
  <c r="J213"/>
  <c r="J131"/>
  <c r="BK131"/>
  <c r="BK205"/>
  <c r="BK94"/>
  <c r="BK185"/>
  <c r="BK99"/>
  <c i="7" r="BK177"/>
  <c r="J161"/>
  <c r="J155"/>
  <c r="J147"/>
  <c r="J139"/>
  <c r="J123"/>
  <c r="BK99"/>
  <c r="J94"/>
  <c r="BK226"/>
  <c r="J185"/>
  <c r="BK155"/>
  <c r="BK238"/>
  <c r="J217"/>
  <c r="BK147"/>
  <c r="BK94"/>
  <c i="8" r="J87"/>
  <c r="J98"/>
  <c i="2" r="BK197"/>
  <c r="BK115"/>
  <c r="J108"/>
  <c r="J173"/>
  <c r="BK129"/>
  <c r="J136"/>
  <c i="1" r="AS54"/>
  <c i="3" r="J118"/>
  <c r="BK92"/>
  <c r="BK118"/>
  <c r="BK121"/>
  <c r="BK133"/>
  <c r="BK120"/>
  <c r="BK96"/>
  <c i="4" r="J277"/>
  <c r="J232"/>
  <c r="J102"/>
  <c r="J200"/>
  <c r="BK138"/>
  <c r="BK264"/>
  <c r="J194"/>
  <c r="J270"/>
  <c r="BK224"/>
  <c r="J124"/>
  <c r="J290"/>
  <c r="BK228"/>
  <c r="J211"/>
  <c r="J180"/>
  <c r="BK174"/>
  <c r="J151"/>
  <c r="J142"/>
  <c r="J133"/>
  <c r="BK114"/>
  <c r="BK102"/>
  <c i="6" r="J185"/>
  <c r="J217"/>
  <c r="J123"/>
  <c r="BK115"/>
  <c r="BK147"/>
  <c r="J205"/>
  <c r="BK161"/>
  <c r="J89"/>
  <c i="7" r="BK217"/>
  <c r="J89"/>
  <c r="BK199"/>
  <c r="J169"/>
  <c r="BK123"/>
  <c r="J199"/>
  <c r="J107"/>
  <c r="J99"/>
  <c i="8" r="J95"/>
  <c r="BK87"/>
  <c i="2" l="1" r="P100"/>
  <c r="P84"/>
  <c r="P83"/>
  <c i="1" r="AU55"/>
  <c i="3" r="BK94"/>
  <c r="J94"/>
  <c r="J63"/>
  <c r="BK115"/>
  <c r="J115"/>
  <c r="J64"/>
  <c r="P119"/>
  <c r="R127"/>
  <c r="T130"/>
  <c i="4" r="BK96"/>
  <c r="J96"/>
  <c r="J61"/>
  <c r="R123"/>
  <c r="P173"/>
  <c r="R193"/>
  <c r="R205"/>
  <c r="R240"/>
  <c r="T258"/>
  <c r="BK279"/>
  <c r="J279"/>
  <c r="J72"/>
  <c i="5" r="T83"/>
  <c r="T82"/>
  <c r="T81"/>
  <c i="6" r="R160"/>
  <c r="R88"/>
  <c r="R87"/>
  <c r="R86"/>
  <c r="T197"/>
  <c r="T196"/>
  <c i="7" r="P88"/>
  <c r="P160"/>
  <c r="R184"/>
  <c r="P216"/>
  <c r="P215"/>
  <c i="8" r="BK89"/>
  <c r="J89"/>
  <c r="J62"/>
  <c i="2" r="R100"/>
  <c r="R84"/>
  <c r="R83"/>
  <c i="3" r="R94"/>
  <c r="T115"/>
  <c r="BK127"/>
  <c r="J127"/>
  <c r="J66"/>
  <c r="T127"/>
  <c i="4" r="BK123"/>
  <c r="J123"/>
  <c r="J64"/>
  <c r="BK173"/>
  <c r="J173"/>
  <c r="J65"/>
  <c r="BK205"/>
  <c r="J205"/>
  <c r="J67"/>
  <c r="T205"/>
  <c r="T223"/>
  <c r="BK258"/>
  <c r="J258"/>
  <c r="J70"/>
  <c r="P269"/>
  <c r="R279"/>
  <c i="5" r="P83"/>
  <c r="P82"/>
  <c r="P81"/>
  <c i="1" r="AU58"/>
  <c i="6" r="T160"/>
  <c r="T88"/>
  <c r="T87"/>
  <c r="T86"/>
  <c r="R197"/>
  <c r="R196"/>
  <c i="7" r="BK88"/>
  <c r="R160"/>
  <c r="T160"/>
  <c i="8" r="P89"/>
  <c r="P85"/>
  <c r="P84"/>
  <c i="1" r="AU61"/>
  <c i="2" r="BK100"/>
  <c r="J100"/>
  <c r="J62"/>
  <c i="3" r="BK90"/>
  <c r="J90"/>
  <c r="J62"/>
  <c r="R90"/>
  <c r="T90"/>
  <c r="P115"/>
  <c r="T119"/>
  <c r="BK130"/>
  <c r="J130"/>
  <c r="J67"/>
  <c i="4" r="R96"/>
  <c r="R173"/>
  <c r="T193"/>
  <c r="BK223"/>
  <c r="J223"/>
  <c r="J68"/>
  <c r="P240"/>
  <c r="BK269"/>
  <c r="J269"/>
  <c r="J71"/>
  <c r="P279"/>
  <c i="5" r="R83"/>
  <c r="R82"/>
  <c r="R81"/>
  <c i="7" r="T88"/>
  <c r="T87"/>
  <c r="T184"/>
  <c r="R216"/>
  <c r="R215"/>
  <c i="8" r="R89"/>
  <c r="R85"/>
  <c r="R84"/>
  <c i="3" r="P90"/>
  <c r="T94"/>
  <c r="BK119"/>
  <c r="J119"/>
  <c r="J65"/>
  <c r="P127"/>
  <c r="R130"/>
  <c i="4" r="T96"/>
  <c r="T123"/>
  <c r="BK193"/>
  <c r="J193"/>
  <c r="J66"/>
  <c r="P193"/>
  <c r="P223"/>
  <c r="BK240"/>
  <c r="J240"/>
  <c r="J69"/>
  <c r="P258"/>
  <c r="R269"/>
  <c r="T269"/>
  <c i="6" r="P160"/>
  <c r="P88"/>
  <c r="P87"/>
  <c r="P86"/>
  <c i="1" r="AU59"/>
  <c i="6" r="P197"/>
  <c r="P196"/>
  <c i="7" r="BK160"/>
  <c r="J160"/>
  <c r="J62"/>
  <c r="BK184"/>
  <c r="J184"/>
  <c r="J63"/>
  <c r="T216"/>
  <c r="T215"/>
  <c i="8" r="T89"/>
  <c r="T85"/>
  <c r="T84"/>
  <c i="2" r="T100"/>
  <c r="T84"/>
  <c r="T83"/>
  <c i="3" r="P94"/>
  <c r="R115"/>
  <c r="R119"/>
  <c r="P130"/>
  <c i="4" r="P96"/>
  <c r="P123"/>
  <c r="T173"/>
  <c r="P205"/>
  <c r="R223"/>
  <c r="T240"/>
  <c r="R258"/>
  <c r="T279"/>
  <c i="5" r="BK83"/>
  <c r="J83"/>
  <c r="J61"/>
  <c i="6" r="BK160"/>
  <c r="J160"/>
  <c r="J62"/>
  <c r="BK197"/>
  <c r="J197"/>
  <c r="J66"/>
  <c i="7" r="R88"/>
  <c r="R87"/>
  <c r="R86"/>
  <c r="P184"/>
  <c r="BK216"/>
  <c r="J216"/>
  <c r="J66"/>
  <c i="6" r="BK187"/>
  <c r="J187"/>
  <c r="J64"/>
  <c i="8" r="BK94"/>
  <c r="J94"/>
  <c r="J63"/>
  <c i="4" r="BK107"/>
  <c r="J107"/>
  <c r="J62"/>
  <c i="7" r="BK212"/>
  <c r="J212"/>
  <c r="J64"/>
  <c i="8" r="BK86"/>
  <c i="6" r="BK88"/>
  <c r="J88"/>
  <c r="J61"/>
  <c r="BK184"/>
  <c r="J184"/>
  <c r="J63"/>
  <c i="2" r="BK85"/>
  <c r="J85"/>
  <c r="J61"/>
  <c r="BK196"/>
  <c r="J196"/>
  <c r="J63"/>
  <c i="4" r="BK113"/>
  <c r="J113"/>
  <c r="J63"/>
  <c r="BK289"/>
  <c r="J289"/>
  <c r="J73"/>
  <c r="BK292"/>
  <c r="J292"/>
  <c r="J74"/>
  <c i="8" r="BK97"/>
  <c r="J97"/>
  <c r="J64"/>
  <c r="F55"/>
  <c r="BE95"/>
  <c r="BE98"/>
  <c r="E48"/>
  <c r="J55"/>
  <c r="BE90"/>
  <c i="7" r="BK215"/>
  <c r="J215"/>
  <c r="J65"/>
  <c i="8" r="BE92"/>
  <c i="7" r="J88"/>
  <c r="J61"/>
  <c i="8" r="BE87"/>
  <c r="J52"/>
  <c i="7" r="J83"/>
  <c r="BE123"/>
  <c i="6" r="BK87"/>
  <c r="J87"/>
  <c r="J60"/>
  <c r="BK196"/>
  <c r="J196"/>
  <c r="J65"/>
  <c i="7" r="J52"/>
  <c r="BE99"/>
  <c r="BE131"/>
  <c r="BE139"/>
  <c r="BE155"/>
  <c r="BE161"/>
  <c r="BE177"/>
  <c r="BE193"/>
  <c r="BE206"/>
  <c r="BE213"/>
  <c r="BE226"/>
  <c r="BE238"/>
  <c r="F55"/>
  <c r="E76"/>
  <c r="BE89"/>
  <c r="BE94"/>
  <c r="BE115"/>
  <c r="BE147"/>
  <c r="BE169"/>
  <c r="BE185"/>
  <c r="BE217"/>
  <c r="BE222"/>
  <c r="BE107"/>
  <c r="BE199"/>
  <c r="BE232"/>
  <c i="6" r="F55"/>
  <c r="BE205"/>
  <c r="BE217"/>
  <c r="BE107"/>
  <c r="BE169"/>
  <c r="BE185"/>
  <c r="BE188"/>
  <c r="J52"/>
  <c r="J83"/>
  <c r="BE89"/>
  <c r="BE94"/>
  <c r="BE99"/>
  <c r="BE155"/>
  <c r="BE213"/>
  <c r="E48"/>
  <c r="BE115"/>
  <c r="BE123"/>
  <c r="BE147"/>
  <c r="BE177"/>
  <c r="BE198"/>
  <c r="BE131"/>
  <c r="BE139"/>
  <c r="BE161"/>
  <c i="5" r="J78"/>
  <c r="E48"/>
  <c r="BE84"/>
  <c i="4" r="BK95"/>
  <c r="BK94"/>
  <c r="J94"/>
  <c i="5" r="J52"/>
  <c r="F55"/>
  <c r="BE85"/>
  <c i="4" r="E48"/>
  <c r="J52"/>
  <c r="J55"/>
  <c r="BE97"/>
  <c r="BE129"/>
  <c r="BE151"/>
  <c r="BE180"/>
  <c r="BE187"/>
  <c r="BE194"/>
  <c r="BE216"/>
  <c r="BE264"/>
  <c r="BE102"/>
  <c r="BE200"/>
  <c r="BE211"/>
  <c r="BE232"/>
  <c r="BE285"/>
  <c r="BE287"/>
  <c r="F55"/>
  <c r="BE108"/>
  <c r="BE124"/>
  <c r="BE133"/>
  <c r="BE142"/>
  <c r="BE174"/>
  <c r="BE236"/>
  <c r="BE259"/>
  <c r="BE160"/>
  <c r="BE270"/>
  <c r="BE280"/>
  <c r="BE293"/>
  <c r="BE114"/>
  <c r="BE138"/>
  <c r="BE206"/>
  <c r="BE224"/>
  <c r="BE228"/>
  <c r="BE241"/>
  <c r="BE253"/>
  <c r="BE277"/>
  <c r="BE290"/>
  <c i="3" r="J81"/>
  <c r="J84"/>
  <c r="BE91"/>
  <c r="BE95"/>
  <c r="BE118"/>
  <c r="BE120"/>
  <c r="BE122"/>
  <c r="BE128"/>
  <c r="BE133"/>
  <c r="F55"/>
  <c r="BE116"/>
  <c r="BE126"/>
  <c r="BE131"/>
  <c r="E77"/>
  <c r="BE96"/>
  <c r="BE97"/>
  <c r="BE106"/>
  <c r="BE93"/>
  <c r="BE98"/>
  <c r="BE114"/>
  <c r="BE121"/>
  <c r="BE123"/>
  <c r="BE92"/>
  <c r="BE117"/>
  <c r="BE129"/>
  <c i="2" r="J77"/>
  <c r="BE93"/>
  <c r="BE136"/>
  <c r="BE162"/>
  <c r="BE173"/>
  <c r="BE185"/>
  <c r="E48"/>
  <c r="F55"/>
  <c r="BE143"/>
  <c r="J80"/>
  <c r="BE108"/>
  <c r="BE168"/>
  <c r="BE101"/>
  <c r="BE115"/>
  <c r="BE150"/>
  <c r="BE156"/>
  <c r="BE179"/>
  <c r="BE197"/>
  <c r="BE86"/>
  <c r="BE122"/>
  <c r="BE129"/>
  <c r="BE192"/>
  <c i="3" r="F34"/>
  <c i="1" r="BA56"/>
  <c i="3" r="J34"/>
  <c i="1" r="AW56"/>
  <c i="3" r="F36"/>
  <c i="1" r="BC56"/>
  <c i="4" r="F35"/>
  <c i="1" r="BB57"/>
  <c i="6" r="J34"/>
  <c i="1" r="AW59"/>
  <c i="7" r="F37"/>
  <c i="1" r="BD60"/>
  <c i="2" r="F35"/>
  <c i="1" r="BB55"/>
  <c i="4" r="F37"/>
  <c i="1" r="BD57"/>
  <c i="6" r="F35"/>
  <c i="1" r="BB59"/>
  <c i="8" r="J34"/>
  <c i="1" r="AW61"/>
  <c i="8" r="F34"/>
  <c i="1" r="BA61"/>
  <c i="8" r="F37"/>
  <c i="1" r="BD61"/>
  <c i="2" r="J34"/>
  <c i="1" r="AW55"/>
  <c i="4" r="J34"/>
  <c i="1" r="AW57"/>
  <c i="6" r="F37"/>
  <c i="1" r="BD59"/>
  <c i="7" r="F34"/>
  <c i="1" r="BA60"/>
  <c i="8" r="F35"/>
  <c i="1" r="BB61"/>
  <c i="2" r="F37"/>
  <c i="1" r="BD55"/>
  <c i="4" r="F34"/>
  <c i="1" r="BA57"/>
  <c i="6" r="F36"/>
  <c i="1" r="BC59"/>
  <c i="7" r="F36"/>
  <c i="1" r="BC60"/>
  <c i="2" r="F34"/>
  <c i="1" r="BA55"/>
  <c i="3" r="F37"/>
  <c i="1" r="BD56"/>
  <c i="4" r="F36"/>
  <c i="1" r="BC57"/>
  <c i="7" r="J34"/>
  <c i="1" r="AW60"/>
  <c i="8" r="F36"/>
  <c i="1" r="BC61"/>
  <c i="2" r="F36"/>
  <c i="1" r="BC55"/>
  <c i="3" r="F35"/>
  <c i="1" r="BB56"/>
  <c i="5" r="J34"/>
  <c i="1" r="AW58"/>
  <c i="5" r="F35"/>
  <c i="1" r="BB58"/>
  <c i="5" r="F37"/>
  <c i="1" r="BD58"/>
  <c i="5" r="F36"/>
  <c i="1" r="BC58"/>
  <c i="4" r="J30"/>
  <c i="5" r="F34"/>
  <c i="1" r="BA58"/>
  <c i="6" r="F34"/>
  <c i="1" r="BA59"/>
  <c i="7" r="F35"/>
  <c i="1" r="BB60"/>
  <c i="7" l="1" r="BK87"/>
  <c r="J87"/>
  <c r="J60"/>
  <c r="P87"/>
  <c r="P86"/>
  <c i="1" r="AU60"/>
  <c i="4" r="T95"/>
  <c r="T94"/>
  <c i="3" r="P89"/>
  <c r="P88"/>
  <c r="P87"/>
  <c i="1" r="AU56"/>
  <c i="4" r="R95"/>
  <c r="R94"/>
  <c i="3" r="T89"/>
  <c r="T88"/>
  <c r="T87"/>
  <c i="4" r="P95"/>
  <c r="P94"/>
  <c i="1" r="AU57"/>
  <c i="8" r="BK85"/>
  <c r="J85"/>
  <c r="J60"/>
  <c i="7" r="T86"/>
  <c i="3" r="R89"/>
  <c r="R88"/>
  <c r="R87"/>
  <c i="8" r="J86"/>
  <c r="J61"/>
  <c i="3" r="BK89"/>
  <c r="BK88"/>
  <c r="J88"/>
  <c r="J60"/>
  <c i="2" r="BK84"/>
  <c r="J84"/>
  <c r="J60"/>
  <c i="5" r="BK82"/>
  <c r="J82"/>
  <c r="J60"/>
  <c i="6" r="BK86"/>
  <c r="J86"/>
  <c i="1" r="AG57"/>
  <c i="4" r="J59"/>
  <c r="J95"/>
  <c r="J60"/>
  <c i="2" r="F33"/>
  <c i="1" r="AZ55"/>
  <c i="5" r="J33"/>
  <c i="1" r="AV58"/>
  <c r="AT58"/>
  <c i="6" r="J33"/>
  <c i="1" r="AV59"/>
  <c r="AT59"/>
  <c r="BD54"/>
  <c r="W33"/>
  <c r="BA54"/>
  <c r="W30"/>
  <c i="2" r="J33"/>
  <c i="1" r="AV55"/>
  <c r="AT55"/>
  <c i="6" r="F33"/>
  <c i="1" r="AZ59"/>
  <c i="7" r="F33"/>
  <c i="1" r="AZ60"/>
  <c r="BC54"/>
  <c r="W32"/>
  <c i="4" r="F33"/>
  <c i="1" r="AZ57"/>
  <c i="3" r="F33"/>
  <c i="1" r="AZ56"/>
  <c i="5" r="F33"/>
  <c i="1" r="AZ58"/>
  <c i="6" r="J30"/>
  <c i="1" r="AG59"/>
  <c i="7" r="J33"/>
  <c i="1" r="AV60"/>
  <c r="AT60"/>
  <c i="8" r="J33"/>
  <c i="1" r="AV61"/>
  <c r="AT61"/>
  <c r="BB54"/>
  <c r="W31"/>
  <c i="3" r="J33"/>
  <c i="1" r="AV56"/>
  <c r="AT56"/>
  <c i="4" r="J33"/>
  <c i="1" r="AV57"/>
  <c r="AT57"/>
  <c r="AN57"/>
  <c i="8" r="F33"/>
  <c i="1" r="AZ61"/>
  <c i="5" l="1" r="BK81"/>
  <c r="J81"/>
  <c i="3" r="BK87"/>
  <c r="J87"/>
  <c r="J59"/>
  <c i="8" r="BK84"/>
  <c r="J84"/>
  <c i="3" r="J89"/>
  <c r="J61"/>
  <c i="2" r="BK83"/>
  <c r="J83"/>
  <c r="J59"/>
  <c i="7" r="BK86"/>
  <c r="J86"/>
  <c i="1" r="AN59"/>
  <c i="6" r="J59"/>
  <c r="J39"/>
  <c i="4" r="J39"/>
  <c i="1" r="AU54"/>
  <c i="8" r="J30"/>
  <c i="1" r="AG61"/>
  <c i="5" r="J30"/>
  <c i="1" r="AG58"/>
  <c i="7" r="J30"/>
  <c i="1" r="AG60"/>
  <c r="AW54"/>
  <c r="AK30"/>
  <c r="AX54"/>
  <c r="AZ54"/>
  <c r="AV54"/>
  <c r="AK29"/>
  <c r="AY54"/>
  <c i="5" l="1" r="J39"/>
  <c i="7" r="J39"/>
  <c i="8" r="J39"/>
  <c i="5" r="J59"/>
  <c i="8" r="J59"/>
  <c i="7" r="J59"/>
  <c i="1" r="AN58"/>
  <c r="AN60"/>
  <c r="AN61"/>
  <c i="3" r="J30"/>
  <c i="1" r="AG56"/>
  <c r="AN56"/>
  <c i="2" r="J30"/>
  <c i="1" r="AG55"/>
  <c r="AT54"/>
  <c r="W29"/>
  <c i="3" l="1" r="J39"/>
  <c i="2" r="J39"/>
  <c i="1" r="AN55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<sst xmlns="http://schemas.openxmlformats.org/spreadsheetml/2006/main">
  <si>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</si>
  <si>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</si>
  <si>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</si>
  <si>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</si>
  <si>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</si>
  <si>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{8566a842-b14a-4dce-8114-a3251be1a65b}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</si>
  <si>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</si>
  <si>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</si>
  <si>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</si>
  <si>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</si>
  <si>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</si>
  <si>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</si>
  <si>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</si>
  <si>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</si>
  <si>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2025-109-1-C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</si>
  <si>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</si>
  <si>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</si>
  <si>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 xml:space="preserve">SK Modřany-  hrací plocha</t>
  </si>
  <si>
    <t>KSO:</t>
  </si>
  <si>
    <t/>
  </si>
  <si>
    <t>CC-CZ:</t>
  </si>
  <si>
    <t>Místo:</t>
  </si>
  <si>
    <t>Komořanská - 47, Praha 4 - Modřany</t>
  </si>
  <si>
    <t>Datum:</t>
  </si>
  <si>
    <t>1. 9. 2025</t>
  </si>
  <si>
    <t>Zadavatel:</t>
  </si>
  <si>
    <t>IČ:</t>
  </si>
  <si>
    <t>1488810</t>
  </si>
  <si>
    <t>Sportovní klub Modřany,Komořanská 47, Praha 4</t>
  </si>
  <si>
    <t>DIČ:</t>
  </si>
  <si>
    <t>Účastník:</t>
  </si>
  <si>
    <t>Vyplň údaj</t>
  </si>
  <si>
    <t>Projektant:</t>
  </si>
  <si>
    <t>24122025</t>
  </si>
  <si>
    <t>ASLB spol.s.r.o.Fikarova 2157/1, Praha 4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</si>
  <si>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</si>
  <si>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</si>
  <si>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</si>
  <si>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</si>
  <si>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</si>
  <si>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</si>
  <si>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</si>
  <si>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</si>
  <si>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</si>
  <si>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</si>
  <si>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</si>
  <si>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</si>
  <si>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</si>
  <si>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</si>
  <si>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</si>
  <si>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</si>
  <si>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</si>
  <si>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</si>
  <si>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</si>
  <si>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</si>
  <si>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</si>
  <si>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</si>
  <si>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</si>
  <si>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</si>
  <si>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</si>
  <si>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</si>
  <si>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</si>
  <si>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</si>
  <si>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</si>
  <si>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</si>
  <si>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</si>
  <si>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</si>
  <si>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</si>
  <si>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</si>
  <si>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</si>
  <si>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</si>
  <si>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</si>
  <si>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</si>
  <si>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</si>
  <si>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</si>
  <si>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</si>
  <si>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</si>
  <si>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</si>
  <si>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</si>
  <si>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2025-109-1-01</t>
  </si>
  <si>
    <t>Komunikace</t>
  </si>
  <si>
    <t>STA</t>
  </si>
  <si>
    <t>1</t>
  </si>
  <si>
    <t>{74f92b7c-1130-48f1-8453-9d14182ed7f8}</t>
  </si>
  <si>
    <t>2</t>
  </si>
  <si>
    <t>2025-109-1-02</t>
  </si>
  <si>
    <t>Profese - elektro - Hrací plocha</t>
  </si>
  <si>
    <t>{56705965-9a34-4186-8c75-31f3d3657760}</t>
  </si>
  <si>
    <t>2025-109-1-03</t>
  </si>
  <si>
    <t>Hrací plocha</t>
  </si>
  <si>
    <t>{304e5c98-80e3-4545-a98c-4f4c934f2798}</t>
  </si>
  <si>
    <t>2025-109-1-04</t>
  </si>
  <si>
    <t>Ostatní- dovybavení</t>
  </si>
  <si>
    <t>{973a88e5-752c-4976-b659-d7e1395e20f8}</t>
  </si>
  <si>
    <t>2025-109-1-05</t>
  </si>
  <si>
    <t xml:space="preserve">Oplocení </t>
  </si>
  <si>
    <t>{bda4b84a-d87e-445b-b802-c1d010070302}</t>
  </si>
  <si>
    <t>2025-109-1-06</t>
  </si>
  <si>
    <t>Zábradlí</t>
  </si>
  <si>
    <t>{b08e581d-1487-41dc-abc8-2c83f5254ecc}</t>
  </si>
  <si>
    <t>2025-109-1-07</t>
  </si>
  <si>
    <t>VRN - vedlejší rozpočtové náklady</t>
  </si>
  <si>
    <t>{a221fa14-4fdf-4d6f-99c6-eeb2f23ff562}</t>
  </si>
  <si>
    <t>pochozíplocha_1_1</t>
  </si>
  <si>
    <t>pochozí plocha</t>
  </si>
  <si>
    <t>m2</t>
  </si>
  <si>
    <t>257,4</t>
  </si>
  <si>
    <t>3</t>
  </si>
  <si>
    <t>KRYCÍ LIST SOUPISU PRACÍ</t>
  </si>
  <si>
    <t>Objekt:</t>
  </si>
  <si>
    <t>2025-109-1-01 - Komunikace</t>
  </si>
  <si>
    <t xml:space="preserve">Zpracováno dle metodiky ÚRS s maximálním zatříděním položek (popisu činností) dle Třídníku stavebních konstrukcí a prací. Použita databáze směrných cen 2025/II. Položky, které databáze neobsahuje, oceněny dle brutto ceníků příslušných dodavatelů. Veškeré názvy jednotlivých zařízení jsou uvedeny pouze pro určení technické úrovně a provozních parametrů. Ve všech případech lze použít i jiná než navržená zařízení, která mají podobnou nebo minimálně stejnou kvalitu, účinnost a výkon, parametry použití, ev. hlučnost (která bezpodmínečně splňuje platné hygienické normy).  Celková množství u jednotlivých položek (kusy, metry) byla odměřena a sečtena ručně a digitálně z výkresů.</t>
  </si>
  <si>
    <t>REKAPITULACE ČLENĚNÍ SOUPISU PRACÍ</t>
  </si>
  <si>
    <t>Kód dílu - Popis</t>
  </si>
  <si>
    <t>Cena celkem [CZK]</t>
  </si>
  <si>
    <t>-1</t>
  </si>
  <si>
    <t xml:space="preserve">HSV -   Práce a dodávky HSV</t>
  </si>
  <si>
    <t xml:space="preserve">    1 - Zemní práce</t>
  </si>
  <si>
    <t xml:space="preserve">    5-1 -   Komunikace- pochozí - 257,4  m2 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</si>
  <si>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</si>
  <si>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</si>
  <si>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</si>
  <si>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</si>
  <si>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</si>
  <si>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</si>
  <si>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</si>
  <si>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</si>
  <si>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</si>
  <si>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</si>
  <si>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</si>
  <si>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</si>
  <si>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</si>
  <si>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</si>
  <si>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</si>
  <si>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 Práce a dodávky HSV</t>
  </si>
  <si>
    <t>ROZPOCET</t>
  </si>
  <si>
    <t>Zemní práce</t>
  </si>
  <si>
    <t>K</t>
  </si>
  <si>
    <t>121151123</t>
  </si>
  <si>
    <t>Sejmutí ornice strojně při souvislé ploše přes 500 m2, tl. vrstvy do 200 mm</t>
  </si>
  <si>
    <t>CS ÚRS 2025 02</t>
  </si>
  <si>
    <t>4</t>
  </si>
  <si>
    <t>-1120546362</t>
  </si>
  <si>
    <t>Online PSC</t>
  </si>
  <si>
    <t>https://podminky.urs.cz/item/CS_URS_2025_02/121151123</t>
  </si>
  <si>
    <t>VV</t>
  </si>
  <si>
    <t>sejmutí ornice</t>
  </si>
  <si>
    <t>m/2</t>
  </si>
  <si>
    <t>plocha/1-chodník pro pěší</t>
  </si>
  <si>
    <t>Součet</t>
  </si>
  <si>
    <t>181351113</t>
  </si>
  <si>
    <t>Rozprostření a urovnání ornice v rovině nebo ve svahu sklonu do 1:5 strojně při souvislé ploše přes 500 m2, tl. vrstvy do 200 mm</t>
  </si>
  <si>
    <t>173657303</t>
  </si>
  <si>
    <t>https://podminky.urs.cz/item/CS_URS_2025_02/181351113</t>
  </si>
  <si>
    <t>5-1</t>
  </si>
  <si>
    <t xml:space="preserve">  Komunikace- pochozí - 257,4  m2 </t>
  </si>
  <si>
    <t>122251104</t>
  </si>
  <si>
    <t>Odkopávky a prokopávky nezapažené strojně v hornině třídy těžitelnosti I skupiny 3 přes 100 do 500 m3</t>
  </si>
  <si>
    <t>m3</t>
  </si>
  <si>
    <t>152083395</t>
  </si>
  <si>
    <t>https://podminky.urs.cz/item/CS_URS_2025_02/122251104</t>
  </si>
  <si>
    <t>"odkopávky tl./300mmmínus ornice150mm/</t>
  </si>
  <si>
    <t>"odkopávky</t>
  </si>
  <si>
    <t>"m/3</t>
  </si>
  <si>
    <t>pochozíplocha_1_1*(0,3-0,15)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</si>
  <si>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</si>
  <si>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</si>
  <si>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-1732790518</t>
  </si>
  <si>
    <t>https://podminky.urs.cz/item/CS_URS_2025_02/162251101</t>
  </si>
  <si>
    <t>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</si>
  <si>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</si>
  <si>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</si>
  <si>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-1190355351</t>
  </si>
  <si>
    <t>https://podminky.urs.cz/item/CS_URS_2025_02/162751117</t>
  </si>
  <si>
    <t>6</t>
  </si>
  <si>
    <t>167151101</t>
  </si>
  <si>
    <t>Nakládání, skládání a překládání neulehlého výkopku nebo sypaniny strojně nakládání, množství do 100 m3, z horniny třídy těžitelnosti I, skupiny 1 až 3</t>
  </si>
  <si>
    <t>1812446542</t>
  </si>
  <si>
    <t>https://podminky.urs.cz/item/CS_URS_2025_02/167151101</t>
  </si>
  <si>
    <t>7</t>
  </si>
  <si>
    <t>171201201</t>
  </si>
  <si>
    <t>Uložení sypaniny na skládky nebo meziskládky bez hutnění s upravením uložené sypaniny do předepsaného tvaru</t>
  </si>
  <si>
    <t>60229815</t>
  </si>
  <si>
    <t>https://podminky.urs.cz/item/CS_URS_2025_02/171201201</t>
  </si>
  <si>
    <t>8</t>
  </si>
  <si>
    <t>171201231</t>
  </si>
  <si>
    <t>Poplatek za uložení stavebního odpadu na recyklační skládce (skládkovné) zeminy a kamení zatříděného do Katalogu odpadů pod kódem 17 05 04</t>
  </si>
  <si>
    <t>t</t>
  </si>
  <si>
    <t>1844298050</t>
  </si>
  <si>
    <t>https://podminky.urs.cz/item/CS_URS_2025_02/171201231</t>
  </si>
  <si>
    <t>pochozíplocha_1_1*(0,3-0,15)*1,6</t>
  </si>
  <si>
    <t>9</t>
  </si>
  <si>
    <t>215901101</t>
  </si>
  <si>
    <t>Zhutnění podloží pod násypy z rostlé horniny třídy těžitelnosti I a II, skupiny 1 až 4 z hornin soudružných a nesoudržných</t>
  </si>
  <si>
    <t>116108068</t>
  </si>
  <si>
    <t>https://podminky.urs.cz/item/CS_URS_2025_02/215901101</t>
  </si>
  <si>
    <t xml:space="preserve">"Chodníček pochozí </t>
  </si>
  <si>
    <t>"zhutněná pláň</t>
  </si>
  <si>
    <t>"m2</t>
  </si>
  <si>
    <t>10</t>
  </si>
  <si>
    <t>564730111</t>
  </si>
  <si>
    <t>Podklad nebo kryt z kameniva hrubého drceného vel. 16-32 mm s rozprostřením a zhutněním plochy přes 100 m2, po zhutnění tl. 100 mm</t>
  </si>
  <si>
    <t>2141665902</t>
  </si>
  <si>
    <t>https://podminky.urs.cz/item/CS_URS_2025_02/564730111</t>
  </si>
  <si>
    <t xml:space="preserve">""podkladní vrstva,drcení kamenivo frakce 16-32mm/tl" . /100  "mm</t>
  </si>
  <si>
    <t>"m/2</t>
  </si>
  <si>
    <t>11</t>
  </si>
  <si>
    <t>919726122</t>
  </si>
  <si>
    <t>Geotextilie netkaná pro ochranu, separaci nebo filtraci měrná hmotnost přes 200 do 300 g/m2</t>
  </si>
  <si>
    <t>916955698</t>
  </si>
  <si>
    <t>https://podminky.urs.cz/item/CS_URS_2025_02/919726122</t>
  </si>
  <si>
    <t>separační vrstva</t>
  </si>
  <si>
    <t>257,4*1,15 'Přepočtené koeficientem množství</t>
  </si>
  <si>
    <t>564761111</t>
  </si>
  <si>
    <t>Podklad nebo kryt z kameniva hrubého drceného vel. 32-63 mm s rozprostřením a zhutněním plochy přes 100 m2, po zhutnění tl. 200 mm</t>
  </si>
  <si>
    <t>336115950</t>
  </si>
  <si>
    <t>https://podminky.urs.cz/item/CS_URS_2025_02/564761111</t>
  </si>
  <si>
    <t xml:space="preserve">""podkladní vrstva,drcení kamenivo frakce 32-63 mm/tl" . /1200  "mm</t>
  </si>
  <si>
    <t>13</t>
  </si>
  <si>
    <t>564831111</t>
  </si>
  <si>
    <t>Podklad ze štěrkodrti ŠD s rozprostřením a zhutněním plochy přes 100 m2, po zhutnění tl. 100 mm</t>
  </si>
  <si>
    <t>-632739887</t>
  </si>
  <si>
    <t>https://podminky.urs.cz/item/CS_URS_2025_02/564831111</t>
  </si>
  <si>
    <t>14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</si>
  <si>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</si>
  <si>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</si>
  <si>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1170835720</t>
  </si>
  <si>
    <t>https://podminky.urs.cz/item/CS_URS_2025_02/596211110</t>
  </si>
  <si>
    <t>dlažba 60/mm</t>
  </si>
  <si>
    <t>15</t>
  </si>
  <si>
    <t>M</t>
  </si>
  <si>
    <t>59245015</t>
  </si>
  <si>
    <t>dlažba zámková betonová tvaru I 200x165mm tl 60mm přírodní</t>
  </si>
  <si>
    <t>1122595111</t>
  </si>
  <si>
    <t>257,4*1,05 'Přepočtené koeficientem množství</t>
  </si>
  <si>
    <t>16</t>
  </si>
  <si>
    <t>916331111</t>
  </si>
  <si>
    <t>Osazení zahradního obrubníku betonového s ložem tl. od 50 do 100 mm z betonu prostého tř. C 12/15 bez boční opěry</t>
  </si>
  <si>
    <t>m</t>
  </si>
  <si>
    <t>-2145405674</t>
  </si>
  <si>
    <t>https://podminky.urs.cz/item/CS_URS_2025_02/916331111</t>
  </si>
  <si>
    <t>pochozí- chodníček</t>
  </si>
  <si>
    <t>obrubníky</t>
  </si>
  <si>
    <t>bm</t>
  </si>
  <si>
    <t>108</t>
  </si>
  <si>
    <t>17</t>
  </si>
  <si>
    <t>59217011</t>
  </si>
  <si>
    <t>obrubník zahradní betonový 500x50x200mm</t>
  </si>
  <si>
    <t>-783295524</t>
  </si>
  <si>
    <t>108*1,05 'Přepočtené koeficientem množství</t>
  </si>
  <si>
    <t>998</t>
  </si>
  <si>
    <t>Přesun hmot</t>
  </si>
  <si>
    <t>18</t>
  </si>
  <si>
    <t>998223011</t>
  </si>
  <si>
    <t>Přesun hmot pro pozemní komunikace s krytem dlážděným dopravní vzdálenost do 200 m jakékoliv délky objektu</t>
  </si>
  <si>
    <t>-1361158511</t>
  </si>
  <si>
    <t>https://podminky.urs.cz/item/CS_URS_2025_02/998223011</t>
  </si>
  <si>
    <t>2025-109-1-02 - Profese - elektro - Hrací plocha</t>
  </si>
  <si>
    <t>PSV - Práce a dodávky PSV</t>
  </si>
  <si>
    <t xml:space="preserve">    741 - Elektroinstalace - silnoproud</t>
  </si>
  <si>
    <t xml:space="preserve">      741-Vo - Kabely- vodiče- materiál</t>
  </si>
  <si>
    <t xml:space="preserve">      741-Sv - Svítidla- materiál</t>
  </si>
  <si>
    <t xml:space="preserve">      741-Vo-mont - Kabely- vodiče- montáž</t>
  </si>
  <si>
    <t xml:space="preserve">      741-Sv-mont - Svíitidla- montáž</t>
  </si>
  <si>
    <t xml:space="preserve">      741-Ost - Elektro - ostatní</t>
  </si>
  <si>
    <t>HZS - Hodinové zúčtovací sazby</t>
  </si>
  <si>
    <t>PSV</t>
  </si>
  <si>
    <t>Práce a dodávky PSV</t>
  </si>
  <si>
    <t>741</t>
  </si>
  <si>
    <t>Elektroinstalace - silnoproud</t>
  </si>
  <si>
    <t>741-Vo</t>
  </si>
  <si>
    <t>Kabely- vodiče- materiál</t>
  </si>
  <si>
    <t>741-Vo-mat-05</t>
  </si>
  <si>
    <t>CYKY 3Cx2,5mm2- osvetlšní hrací plochy</t>
  </si>
  <si>
    <t>32</t>
  </si>
  <si>
    <t>493788835</t>
  </si>
  <si>
    <t>741-Vo-mat-06</t>
  </si>
  <si>
    <t>CYKY 5Cx2,5mm2- osvetlení hrací plochy</t>
  </si>
  <si>
    <t>1111197103</t>
  </si>
  <si>
    <t>741-Vo-mat-07</t>
  </si>
  <si>
    <t>FeZn 30/4</t>
  </si>
  <si>
    <t>1961823311</t>
  </si>
  <si>
    <t>741-Sv</t>
  </si>
  <si>
    <t>Svítidla- materiál</t>
  </si>
  <si>
    <t>741-Sv-mat-09</t>
  </si>
  <si>
    <t>Stožár pro svítidla 16m,stožár, bezpaticový, čtyřstupňový, spojený přírubou JBSD_x000d_
16 DD 219/159/133/114</t>
  </si>
  <si>
    <t>ks</t>
  </si>
  <si>
    <t>-1819393922</t>
  </si>
  <si>
    <t>741-Sv-mat-11</t>
  </si>
  <si>
    <t>držák pro reflektory PL, natáčení do stran TR 3/114 -2000 - PL</t>
  </si>
  <si>
    <t>-1477636717</t>
  </si>
  <si>
    <t>741-Sv-mat-12</t>
  </si>
  <si>
    <t>stožárová svorkovnice SR 483-14 Z/Un IP20</t>
  </si>
  <si>
    <t>-1011766819</t>
  </si>
  <si>
    <t>741-Sv-mat-15.1</t>
  </si>
  <si>
    <t>Světla 1 - 1xLED750-4S/740, Provozní účinnost: 80.17%, Světelný tok svítidla: 178182 lm, Výkon: 1505 W, Světelný výtěžek: 118,3 lm/W</t>
  </si>
  <si>
    <t>1326086</t>
  </si>
  <si>
    <t>Osazení: 1xLED750-4S/740</t>
  </si>
  <si>
    <t>Provozní účinnost: 80.17%</t>
  </si>
  <si>
    <t>Světelný tok svítidla: 178182 lm</t>
  </si>
  <si>
    <t>Výkon: 1505 W</t>
  </si>
  <si>
    <t>Světelný výtěžek: 118,3 lm/W</t>
  </si>
  <si>
    <t>741-Sv-mat-15.2</t>
  </si>
  <si>
    <t>Světla 2 - 1xLED750-4S/740, Provozní účinnost: 80.17%, Světelný tok svítidla: 135178 lm, Výkon: 1505 W, Světelný výtěžek: 89,8 lm/W</t>
  </si>
  <si>
    <t>-431784803</t>
  </si>
  <si>
    <t>Světelný tok svítidla: 135178 lm</t>
  </si>
  <si>
    <t>Světelný výtěžek: 89,8 lm/W</t>
  </si>
  <si>
    <t>741-Sv-mat-16</t>
  </si>
  <si>
    <t>Základy pro stožár</t>
  </si>
  <si>
    <t>-1381377126</t>
  </si>
  <si>
    <t>741-Vo-mont</t>
  </si>
  <si>
    <t>Kabely- vodiče- montáž</t>
  </si>
  <si>
    <t>741-Vo-mont-05</t>
  </si>
  <si>
    <t>CYKY 3Cx2,5mm2, osvetlšní hrací plochy</t>
  </si>
  <si>
    <t>-594816315</t>
  </si>
  <si>
    <t>741-Vo-mont-06</t>
  </si>
  <si>
    <t>CYKY 5Cx2,5mm2, osvetlšní hrací plochy</t>
  </si>
  <si>
    <t>-820017953</t>
  </si>
  <si>
    <t>741-Vo-mont-07</t>
  </si>
  <si>
    <t>FeZn 30/4- montáž</t>
  </si>
  <si>
    <t>1166821279</t>
  </si>
  <si>
    <t>741-Sv-mont</t>
  </si>
  <si>
    <t>Svíitidla- montáž</t>
  </si>
  <si>
    <t>741-Sv-mont-09</t>
  </si>
  <si>
    <t>Bezpaticový stožár JSBD 16D, 16m</t>
  </si>
  <si>
    <t>-1141012392</t>
  </si>
  <si>
    <t>741-Sv-mont-11</t>
  </si>
  <si>
    <t>Držák pro reflektory</t>
  </si>
  <si>
    <t>1263777766</t>
  </si>
  <si>
    <t>741-Sv-mont-12</t>
  </si>
  <si>
    <t>Svorkovnice</t>
  </si>
  <si>
    <t>1906375205</t>
  </si>
  <si>
    <t>741-Sv-mont-15</t>
  </si>
  <si>
    <t xml:space="preserve">Svítidlo pro osvětlení hrací plochy </t>
  </si>
  <si>
    <t>2109465610</t>
  </si>
  <si>
    <t>741-Sv-mont-16</t>
  </si>
  <si>
    <t>1216333158</t>
  </si>
  <si>
    <t>741-Ost</t>
  </si>
  <si>
    <t>Elektro - ostatní</t>
  </si>
  <si>
    <t>741- Ost-01</t>
  </si>
  <si>
    <t>Provedení výchozí revize a vypracování revizní zprávy dle ČSN</t>
  </si>
  <si>
    <t>hod</t>
  </si>
  <si>
    <t>1437331518</t>
  </si>
  <si>
    <t>19</t>
  </si>
  <si>
    <t>741- Ost-02</t>
  </si>
  <si>
    <t>Oživení a nastavení systému</t>
  </si>
  <si>
    <t>-2116766001</t>
  </si>
  <si>
    <t>HZS</t>
  </si>
  <si>
    <t>Hodinové zúčtovací sazby</t>
  </si>
  <si>
    <t>20</t>
  </si>
  <si>
    <t>HZS2231</t>
  </si>
  <si>
    <t>Hodinové zúčtovací sazby profesí PSV provádění stavebních instalací elektrikář- pomocné práce</t>
  </si>
  <si>
    <t>CS ÚRS 2024 02</t>
  </si>
  <si>
    <t>512</t>
  </si>
  <si>
    <t>238211014</t>
  </si>
  <si>
    <t>https://podminky.urs.cz/item/CS_URS_2024_02/HZS2231</t>
  </si>
  <si>
    <t>HZS2232</t>
  </si>
  <si>
    <t xml:space="preserve">Hodinové zúčtovací sazby profesí PSV provádění stavebních instalací elektrikář odborný- Práce, na které není možno stanovit ceníkovou položku_x000d_
</t>
  </si>
  <si>
    <t>2143663025</t>
  </si>
  <si>
    <t>https://podminky.urs.cz/item/CS_URS_2024_02/HZS2232</t>
  </si>
  <si>
    <t>Práce, na které není možno stanovit ceníkovou položku</t>
  </si>
  <si>
    <t>50</t>
  </si>
  <si>
    <t>2025-109-1-03 - Hrací plocha</t>
  </si>
  <si>
    <t>HSV - Práce a dodávky HSV</t>
  </si>
  <si>
    <t xml:space="preserve">    11 - Zemní práce - přípravné a přidružené práce</t>
  </si>
  <si>
    <t xml:space="preserve">    12 - Zemní práce - odkopávky a prokopávky</t>
  </si>
  <si>
    <t xml:space="preserve">    13 - Zemní práce - hloubené vykopávky</t>
  </si>
  <si>
    <t xml:space="preserve">    16 - Zemní práce - přemístění výkopku</t>
  </si>
  <si>
    <t xml:space="preserve">    17 - Zemní práce - konstrukce ze zemin</t>
  </si>
  <si>
    <t xml:space="preserve">    18 - Zemní práce - povrchové úpravy terénu</t>
  </si>
  <si>
    <t xml:space="preserve">    2 - Zakládání</t>
  </si>
  <si>
    <t xml:space="preserve">    5 - Komunikace pozemní- podkladní vrstvy pod úmělý trávník</t>
  </si>
  <si>
    <t xml:space="preserve">    58 - Kryty pozemních komunikací, letišť a ploch z betonu a ostatních hmot</t>
  </si>
  <si>
    <t xml:space="preserve">    8 - Trubní vedení</t>
  </si>
  <si>
    <t xml:space="preserve">    91 - Doplňující konstrukce a práce pozemních komunikací, letišť a ploch</t>
  </si>
  <si>
    <t xml:space="preserve">    997 - Přesun sutě</t>
  </si>
  <si>
    <t>Práce a dodávky HSV</t>
  </si>
  <si>
    <t>Zemní práce - přípravné a přidružené práce</t>
  </si>
  <si>
    <t>111111331</t>
  </si>
  <si>
    <t>Odstranění ruderálního porostu z plochy přes 500 m2 v rovině nebo na svahu do 1:5</t>
  </si>
  <si>
    <t>922907520</t>
  </si>
  <si>
    <t>https://podminky.urs.cz/item/CS_URS_2024_02/111111331</t>
  </si>
  <si>
    <t>hrací plocha</t>
  </si>
  <si>
    <t>6535,19</t>
  </si>
  <si>
    <t>111151103</t>
  </si>
  <si>
    <t>Odstranění travin a rákosu strojně travin, při celkové ploše přes 500 m2</t>
  </si>
  <si>
    <t>-262301864</t>
  </si>
  <si>
    <t>https://podminky.urs.cz/item/CS_URS_2024_02/111151103</t>
  </si>
  <si>
    <t>Zemní práce - odkopávky a prokopávky</t>
  </si>
  <si>
    <t>121151126</t>
  </si>
  <si>
    <t>Sejmutí ornice strojně při souvislé ploše přes 500 m2, tl. vrstvy přes 300 do 400 mm</t>
  </si>
  <si>
    <t>-1804638521</t>
  </si>
  <si>
    <t>https://podminky.urs.cz/item/CS_URS_2024_02/121151126</t>
  </si>
  <si>
    <t xml:space="preserve"> sejmutí  ornice  v mocnosti 350 mm z plochy 6 535,19 m2 = 2 287,3 m3</t>
  </si>
  <si>
    <t>Zemní práce - hloubené vykopávky</t>
  </si>
  <si>
    <t>132251104</t>
  </si>
  <si>
    <t>Hloubení nezapažených rýh šířky do 800 mm strojně s urovnáním dna do předepsaného profilu a spádu v hornině třídy těžitelnosti I skupiny 3 přes 100 m3</t>
  </si>
  <si>
    <t>-100098137</t>
  </si>
  <si>
    <t>https://podminky.urs.cz/item/CS_URS_2024_02/132251104</t>
  </si>
  <si>
    <t>výkop rýh. 400mm/600mm</t>
  </si>
  <si>
    <t>(21x 62 m+ 2x 98,7) = 1499,4 bm</t>
  </si>
  <si>
    <t>21*62</t>
  </si>
  <si>
    <t>98,7*2</t>
  </si>
  <si>
    <t>Mezisoučet v bm</t>
  </si>
  <si>
    <t>1499,4*0,4*0,6</t>
  </si>
  <si>
    <t>Mezisoučet v m3</t>
  </si>
  <si>
    <t>Zemní práce - přemístění výkopku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</si>
  <si>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</si>
  <si>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 - odvoz ornice na meziskládku</t>
  </si>
  <si>
    <t>-1669969200</t>
  </si>
  <si>
    <t>https://podminky.urs.cz/item/CS_URS_2024_02/162351103</t>
  </si>
  <si>
    <t>6535,19*0,35</t>
  </si>
  <si>
    <t>162351103.1</t>
  </si>
  <si>
    <t>Vodorovné přemístění výkopku nebo sypaniny po suchu na obvyklém dopravním prostředku, bez naložení výkopku, avšak se složením bez rozhrnutí z horniny třídy těžitelnosti I skupiny 1 až 3 na vzdálenost přes 50 do 500 m - odvoz ornice z meziuskládky na místo rozhrnutí</t>
  </si>
  <si>
    <t>1868694496</t>
  </si>
  <si>
    <t>167151111</t>
  </si>
  <si>
    <t>Nakládání, skládání a překládání neulehlého výkopku nebo sypaniny strojně nakládání, množství přes 100 m3, z hornin třídy těžitelnosti I, skupiny 1 až 3 - nakládání skrývky ornice pro odvoz do vzdálenosti 500m - meziskládka</t>
  </si>
  <si>
    <t>745258315</t>
  </si>
  <si>
    <t>https://podminky.urs.cz/item/CS_URS_2024_02/167151111</t>
  </si>
  <si>
    <t>167151111.2</t>
  </si>
  <si>
    <t>Nakládání, skládání a překládání neulehlého výkopku nebo sypaniny strojně nakládání, množství přes 100 m3, z hornin třídy těžitelnosti I, skupiny 1 až 3 - nakládání ornice z meziskládky pro odvoz do vzdálůenosti 500m - ornice určená pro rozhrnutí</t>
  </si>
  <si>
    <t>-1941103342</t>
  </si>
  <si>
    <t>958788029</t>
  </si>
  <si>
    <t>https://podminky.urs.cz/item/CS_URS_2024_02/162751117</t>
  </si>
  <si>
    <t>-579985487</t>
  </si>
  <si>
    <t>https://podminky.urs.cz/item/CS_URS_2024_02/171201201</t>
  </si>
  <si>
    <t>997013873</t>
  </si>
  <si>
    <t>1344816366</t>
  </si>
  <si>
    <t>https://podminky.urs.cz/item/CS_URS_2024_02/997013873</t>
  </si>
  <si>
    <t>výkopek který bude nahrazen</t>
  </si>
  <si>
    <t>1499,4*0,4*0.6</t>
  </si>
  <si>
    <t>přepočet na tuny</t>
  </si>
  <si>
    <t>359,856*1,6</t>
  </si>
  <si>
    <t xml:space="preserve"> v tunách</t>
  </si>
  <si>
    <t>Zemní práce - konstrukce ze zemin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</si>
  <si>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</si>
  <si>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</si>
  <si>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-1896085096</t>
  </si>
  <si>
    <t>https://podminky.urs.cz/item/CS_URS_2024_02/175151101</t>
  </si>
  <si>
    <t>ZÁSYP zásypem drc. kamenivem fr. 8-16mm, 400mm/400mm v celkové délce</t>
  </si>
  <si>
    <t>(21x 62 m+ 2x 98,7) = 1499,4 bm </t>
  </si>
  <si>
    <t>1499,4*0,4*0,4</t>
  </si>
  <si>
    <t>58343872</t>
  </si>
  <si>
    <t>kamenivo drcené hrubé frakce 8/16</t>
  </si>
  <si>
    <t>199504382</t>
  </si>
  <si>
    <t xml:space="preserve">(21x 62 m+ 2x 98,7) = 1499,4 bm  </t>
  </si>
  <si>
    <t>239,904*1,4</t>
  </si>
  <si>
    <t>Mezisoučet v tunách</t>
  </si>
  <si>
    <t>175253101</t>
  </si>
  <si>
    <t>Přísyp těsnící folie nebo geotextilie na objektech vodních staveb z vhodného materiálu, bez zhutnění v rovině nebo ve svahu sklonu do 1 : 5</t>
  </si>
  <si>
    <t>1531366031</t>
  </si>
  <si>
    <t>https://podminky.urs.cz/item/CS_URS_2024_02/175253101</t>
  </si>
  <si>
    <t>9. ZÁSYP zpraným pískem fr. 0-4mm, 200mm/400mm v celkové délce</t>
  </si>
  <si>
    <t>1499,4*0,2*0,4</t>
  </si>
  <si>
    <t>Zemní práce - povrchové úpravy terénu</t>
  </si>
  <si>
    <t>181351116</t>
  </si>
  <si>
    <t>Rozprostření a urovnání ornice v rovině nebo ve svahu sklonu do 1:5 strojně při souvislé ploše přes 500 m2, tl. vrstvy přes 300 do 400 mm</t>
  </si>
  <si>
    <t>885668141</t>
  </si>
  <si>
    <t>https://podminky.urs.cz/item/CS_URS_2024_02/181351116</t>
  </si>
  <si>
    <t>rozprostření ornice</t>
  </si>
  <si>
    <t>ornice  v mocnosti 350 mm z plochy 6 535,19 m2 = 2 287,3 m3</t>
  </si>
  <si>
    <t>181951112</t>
  </si>
  <si>
    <t>Úprava pláně vyrovnáním výškových rozdílů strojně v hornině třídy těžitelnosti I, skupiny 1 až 3 se zhutněním</t>
  </si>
  <si>
    <t>-1672416198</t>
  </si>
  <si>
    <t>https://podminky.urs.cz/item/CS_URS_2024_02/181951112</t>
  </si>
  <si>
    <t>přetvarovanání , urovnaná a řádné zhutnění základní - tvarování finišerem a utahování zeminovýcm válcem 12 t v celé ploše  6 535,19 m2</t>
  </si>
  <si>
    <t>Zakládání</t>
  </si>
  <si>
    <t>211971110</t>
  </si>
  <si>
    <t>Zřízení opláštění výplně z geotextilie odvodňovacích žeber nebo trativodů v rýze nebo zářezu se stěnami šikmými o sklonu do 1:2</t>
  </si>
  <si>
    <t>1905272983</t>
  </si>
  <si>
    <t>https://podminky.urs.cz/item/CS_URS_2024_02/211971110</t>
  </si>
  <si>
    <t>PLOŽENÍ GEOTEXTILIE  zásypem drc. kamenivem fr. 8-16mm, DO RÝH š.400mm v celkové délce(21x 62 m+ 2x 98,7) = 1499,4 bm</t>
  </si>
  <si>
    <t>1499,4*0,4</t>
  </si>
  <si>
    <t>69311081</t>
  </si>
  <si>
    <t>geotextilie netkaná separační, ochranná, filtrační, drenážní PES 300g/m2</t>
  </si>
  <si>
    <t>-409121315</t>
  </si>
  <si>
    <t>599,76*1,1845 'Přepočtené koeficientem množství</t>
  </si>
  <si>
    <t>212755215</t>
  </si>
  <si>
    <t>Trativody bez lože z drenážních trubek plastových flexibilních D 125 mm</t>
  </si>
  <si>
    <t>-362293107</t>
  </si>
  <si>
    <t>https://podminky.urs.cz/item/CS_URS_2024_02/212755215</t>
  </si>
  <si>
    <t>POLOŽENÍ PEFOROVANÉHO DRENÁŽNÍ POTRUBÍ DN 120 MM VE SPÁDU</t>
  </si>
  <si>
    <t>1499,4</t>
  </si>
  <si>
    <t>trubka drenážní flexibilní celoperforovaná PVC-U SN 4 DN 125 pro meliorace, dočasné nebo odlehčovací drenáže</t>
  </si>
  <si>
    <t>Komunikace pozemní- podkladní vrstvy pod úmělý trávník</t>
  </si>
  <si>
    <t>56420111.1</t>
  </si>
  <si>
    <t>Podklad nebo podsyp plochy přes 100 m2 tl 40 mm - drc. kamenivo uzavírací vrstva fr. 0-4mm   </t>
  </si>
  <si>
    <t>2041937103</t>
  </si>
  <si>
    <t>drc. kamenivo uzavírací vrstva fr. 0-4mm                                  20 mm</t>
  </si>
  <si>
    <t>564710111.2</t>
  </si>
  <si>
    <t xml:space="preserve">Podklad nebo kryt z kameniva hrubého drceného vel. 16-32 mm s rozprostřením a zhutněním plochy přes 100 m2, po zhutnění tl. 50 mm - drc. kamenivo uzavírací vrstva fr. 0-32mm </t>
  </si>
  <si>
    <t>1137571864</t>
  </si>
  <si>
    <t xml:space="preserve">drc. kamenivo uzavírací vrstva fr. 0-32mm                                50 mm</t>
  </si>
  <si>
    <t>22</t>
  </si>
  <si>
    <t>564710111.3</t>
  </si>
  <si>
    <t>Podklad nebo kryt z kameniva hrubého drceného vel. 16-32 mm s rozprostřením a zhutněním plochy přes 100 m2, po zhutnění tl. 50 mm - hlavní nosná vrstva drc. kamenivo fr. 16-32mm</t>
  </si>
  <si>
    <t>757433875</t>
  </si>
  <si>
    <t>hlavní nosná vrstva drc. kamenivo fr. 16-32mm.........50mm</t>
  </si>
  <si>
    <t>23</t>
  </si>
  <si>
    <t>564751111.4</t>
  </si>
  <si>
    <t>Podklad nebo kryt z kameniva hrubého drceného vel. 32-63 mm s rozprostřením a zhutněním plochy přes 100 m2, po zhutnění tl. 150 mm - hlavní nosná vrstva drc. kamenivo fr. 32-63mm</t>
  </si>
  <si>
    <t>-698539874</t>
  </si>
  <si>
    <t>hlavní nosná vrstva drc. kamenivo fr. 32-63mm .......150 mm</t>
  </si>
  <si>
    <t>58</t>
  </si>
  <si>
    <t>Kryty pozemních komunikací, letišť a ploch z betonu a ostatních hmot</t>
  </si>
  <si>
    <t>24</t>
  </si>
  <si>
    <t>58916111.R</t>
  </si>
  <si>
    <t xml:space="preserve">Umělý trávník pro fotbal výška vlasu 60 mm </t>
  </si>
  <si>
    <t>-503143848</t>
  </si>
  <si>
    <t>Umělý travní koberec UT3G.......60mm</t>
  </si>
  <si>
    <t xml:space="preserve">- momofilamentní vlákno </t>
  </si>
  <si>
    <t>- výška vlákna: 60mm</t>
  </si>
  <si>
    <t xml:space="preserve">- síla/tloušťka vlákna: min.   420mikronů</t>
  </si>
  <si>
    <t>- Dtex: min. 15500</t>
  </si>
  <si>
    <t>- počet vpichů: min. 8500/m2</t>
  </si>
  <si>
    <t>- počet vláken: min. 100000/m2</t>
  </si>
  <si>
    <t>- zásyp: křem. písek fce. 0,5-1,2mm, EPDM granulát šedo-černý (50:50), fce. 1,3-3,5mm.</t>
  </si>
  <si>
    <t>Použitá UT3G musí mít platný certifikát FIFA</t>
  </si>
  <si>
    <t>6500</t>
  </si>
  <si>
    <t>25</t>
  </si>
  <si>
    <t>589811121</t>
  </si>
  <si>
    <t>Umělý trávník pro sportovní povrchy vodorovné značení (lajnování) fotbalových hřišť šířky 10 cm</t>
  </si>
  <si>
    <t>1264893991</t>
  </si>
  <si>
    <t>https://podminky.urs.cz/item/CS_URS_2024_02/589811121</t>
  </si>
  <si>
    <t>Lajnování D+M barevné vřezané lajny</t>
  </si>
  <si>
    <t>650</t>
  </si>
  <si>
    <t>Trubní vedení</t>
  </si>
  <si>
    <t>26</t>
  </si>
  <si>
    <t>871212201.1</t>
  </si>
  <si>
    <t>Potrubí pro závlahy v otevřeném výkopu HDPE 100 SDR17 PN10 PE 50x3 a ovládací kabel</t>
  </si>
  <si>
    <t>-533162729</t>
  </si>
  <si>
    <t>8. POLOŽENÍ PE-HD potrubí DN 50mm a ovládací kabel v délce</t>
  </si>
  <si>
    <t>321 bm</t>
  </si>
  <si>
    <t>321</t>
  </si>
  <si>
    <t>27</t>
  </si>
  <si>
    <t>871275811</t>
  </si>
  <si>
    <t>Bourání stávajícího potrubí z PVC nebo polypropylenu PP v otevřeném výkopu DN do 150</t>
  </si>
  <si>
    <t>1842542520</t>
  </si>
  <si>
    <t>https://podminky.urs.cz/item/CS_URS_2024_02/871275811</t>
  </si>
  <si>
    <t xml:space="preserve"> demontřáž existujícíh závlah PP potrubí dn 50  300 bm</t>
  </si>
  <si>
    <t>300</t>
  </si>
  <si>
    <t>91</t>
  </si>
  <si>
    <t>Doplňující konstrukce a práce pozemních komunikací, letišť a ploch</t>
  </si>
  <si>
    <t>28</t>
  </si>
  <si>
    <t>-812807814</t>
  </si>
  <si>
    <t>https://podminky.urs.cz/item/CS_URS_2024_02/916331111</t>
  </si>
  <si>
    <t xml:space="preserve"> realizace obrubníku  500 x 200 x 50mm do betonového lože</t>
  </si>
  <si>
    <t xml:space="preserve">(2x 64,35 m+ 2x 101,5 m) </t>
  </si>
  <si>
    <t>64,35*2</t>
  </si>
  <si>
    <t>101,5*2</t>
  </si>
  <si>
    <t>29</t>
  </si>
  <si>
    <t>-1849467571</t>
  </si>
  <si>
    <t>331,7*1,02 'Přepočtené koeficientem množství</t>
  </si>
  <si>
    <t>997</t>
  </si>
  <si>
    <t>Přesun sutě</t>
  </si>
  <si>
    <t>30</t>
  </si>
  <si>
    <t>997013211</t>
  </si>
  <si>
    <t>Vnitrostaveništní doprava suti a vybouraných hmot vodorovně do 50 m s naložením ručně pro budovy a haly výšky do 6 m</t>
  </si>
  <si>
    <t>2057048302</t>
  </si>
  <si>
    <t>https://podminky.urs.cz/item/CS_URS_2024_02/997013211</t>
  </si>
  <si>
    <t>demontřáž existujícíh závlah PP potrubí dn 50  300 bm</t>
  </si>
  <si>
    <t>1,5</t>
  </si>
  <si>
    <t>31</t>
  </si>
  <si>
    <t>997013501</t>
  </si>
  <si>
    <t>Odvoz suti a vybouraných hmot na skládku nebo meziskládku se složením, na vzdálenost do 1 km</t>
  </si>
  <si>
    <t>-1976947905</t>
  </si>
  <si>
    <t>https://podminky.urs.cz/item/CS_URS_2024_02/997013501</t>
  </si>
  <si>
    <t>997013813</t>
  </si>
  <si>
    <t>Poplatek za uložení stavebního odpadu na skládce (skládkovné) z plastických hmot zatříděného do Katalogu odpadů pod kódem 17 02 03</t>
  </si>
  <si>
    <t>2060723763</t>
  </si>
  <si>
    <t>https://podminky.urs.cz/item/CS_URS_2024_02/997013813</t>
  </si>
  <si>
    <t>33</t>
  </si>
  <si>
    <t>998222012</t>
  </si>
  <si>
    <t>Přesun hmot pro tělovýchovné plochy dopravní vzdálenost do 200 m</t>
  </si>
  <si>
    <t>1191596258</t>
  </si>
  <si>
    <t>https://podminky.urs.cz/item/CS_URS_2024_02/998222012</t>
  </si>
  <si>
    <t>34</t>
  </si>
  <si>
    <t>HZS2492</t>
  </si>
  <si>
    <t>Hodinové zúčtovací sazby profesí PSV zednické výpomoci a pomocné práce PSV pomocný dělník PSV- přípomoce umělého trávníku</t>
  </si>
  <si>
    <t>1943343745</t>
  </si>
  <si>
    <t>https://podminky.urs.cz/item/CS_URS_2024_02/HZS2492</t>
  </si>
  <si>
    <t>- přípomoce umělého trávníku</t>
  </si>
  <si>
    <t xml:space="preserve">4 lidé 4 dní  x 8</t>
  </si>
  <si>
    <t>4*4*8</t>
  </si>
  <si>
    <t>2025-109-1-04 - Ostatní- dovybavení</t>
  </si>
  <si>
    <t xml:space="preserve">    767 - Konstrukce zámečnické</t>
  </si>
  <si>
    <t>767</t>
  </si>
  <si>
    <t>Konstrukce zámečnické</t>
  </si>
  <si>
    <t>76762.R</t>
  </si>
  <si>
    <t>Montáž a dodávka - Typová střídačka pro 12 hráčů s platovými sedáky, polykarbonátová střecha 8mm, pozinkovaná rámová konstrukce, dl. 6,3m</t>
  </si>
  <si>
    <t>kus</t>
  </si>
  <si>
    <t>-1954764965</t>
  </si>
  <si>
    <t>998767311</t>
  </si>
  <si>
    <t>Přesun hmot pro zámečnické konstrukce stanovený procentní sazbou (%) z ceny vodorovná dopravní vzdálenost do 50 m ruční (bez užití mechanizace) v objektech výšky do 6 m</t>
  </si>
  <si>
    <t>%</t>
  </si>
  <si>
    <t>-1974750331</t>
  </si>
  <si>
    <t>https://podminky.urs.cz/item/CS_URS_2024_02/998767311</t>
  </si>
  <si>
    <t xml:space="preserve">2025-109-1-05 - Oplocení </t>
  </si>
  <si>
    <t xml:space="preserve">      2 - Zakládání</t>
  </si>
  <si>
    <t xml:space="preserve">      998 - Přesun hmot</t>
  </si>
  <si>
    <t xml:space="preserve">      94 - Lešení a stavební výtahy</t>
  </si>
  <si>
    <t>111151101</t>
  </si>
  <si>
    <t>Odstranění travin a rákosu strojně travin, při celkové ploše do 100 m2</t>
  </si>
  <si>
    <t>-1927608807</t>
  </si>
  <si>
    <t>https://podminky.urs.cz/item/CS_URS_2025_02/111151101</t>
  </si>
  <si>
    <t>oplocení</t>
  </si>
  <si>
    <t>64*1</t>
  </si>
  <si>
    <t>121151105</t>
  </si>
  <si>
    <t>Sejmutí ornice strojně při souvislé ploše do 100 m2, tl. vrstvy přes 250 do 300 mm</t>
  </si>
  <si>
    <t>2055992961</t>
  </si>
  <si>
    <t>https://podminky.urs.cz/item/CS_URS_2025_02/121151105</t>
  </si>
  <si>
    <t>131251102</t>
  </si>
  <si>
    <t>Hloubení nezapažených jam a zářezů strojně s urovnáním dna do předepsaného profilu a spádu v hornině třídy těžitelnosti I skupiny 3 přes 20 do 50 m3</t>
  </si>
  <si>
    <t>-1223075122</t>
  </si>
  <si>
    <t>https://podminky.urs.cz/item/CS_URS_2025_02/131251102</t>
  </si>
  <si>
    <t>počet jam</t>
  </si>
  <si>
    <t>16ks</t>
  </si>
  <si>
    <t>1*1*(1,1-0,3)*16</t>
  </si>
  <si>
    <t>Mezisoučet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</si>
  <si>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</si>
  <si>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</si>
  <si>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-587045201</t>
  </si>
  <si>
    <t>https://podminky.urs.cz/item/CS_URS_2025_02/162251102</t>
  </si>
  <si>
    <t>2061693944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</si>
  <si>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</si>
  <si>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</si>
  <si>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-1517882312</t>
  </si>
  <si>
    <t>https://podminky.urs.cz/item/CS_URS_2025_02/162751119</t>
  </si>
  <si>
    <t>Nakládání, skládání a překládání neulehlého výkopku nebo sypaniny strojně nakládání, množství přes 100 m3, z hornin třídy těžitelnosti I, skupiny 1 až 3</t>
  </si>
  <si>
    <t>172749436</t>
  </si>
  <si>
    <t>https://podminky.urs.cz/item/CS_URS_2025_02/167151111</t>
  </si>
  <si>
    <t>-23359525</t>
  </si>
  <si>
    <t>171201221</t>
  </si>
  <si>
    <t>Poplatek za uložení stavebního odpadu na skládce (skládkovné) zeminy a kamení zatříděného do Katalogu odpadů pod kódem 17 05 04</t>
  </si>
  <si>
    <t>-206383433</t>
  </si>
  <si>
    <t>https://podminky.urs.cz/item/CS_URS_2025_02/171201221</t>
  </si>
  <si>
    <t>1*1*(1,1-0,3)*16*1,6</t>
  </si>
  <si>
    <t>181351005</t>
  </si>
  <si>
    <t>Rozprostření a urovnání ornice v rovině nebo ve svahu sklonu do 1:5 strojně při souvislé ploše do 100 m2, tl. vrstvy přes 250 do 300 mm</t>
  </si>
  <si>
    <t>-1288918172</t>
  </si>
  <si>
    <t>https://podminky.urs.cz/item/CS_URS_2025_02/181351005</t>
  </si>
  <si>
    <t>-1744919900</t>
  </si>
  <si>
    <t>1*1*16</t>
  </si>
  <si>
    <t>271532212</t>
  </si>
  <si>
    <t>Podsyp pod základové konstrukce se zhutněním a urovnáním povrchu z kameniva hrubého, frakce 16 - 32 mm</t>
  </si>
  <si>
    <t>-1763667735</t>
  </si>
  <si>
    <t>https://podminky.urs.cz/item/CS_URS_2025_02/271532212</t>
  </si>
  <si>
    <t>1*1*16*0,1</t>
  </si>
  <si>
    <t>275321411</t>
  </si>
  <si>
    <t>Základy z betonu železového (bez výztuže) patky z betonu bez zvláštních nároků na prostředí tř. C 20/25</t>
  </si>
  <si>
    <t>-842608720</t>
  </si>
  <si>
    <t>https://podminky.urs.cz/item/CS_URS_2025_02/275321411</t>
  </si>
  <si>
    <t>beton patek</t>
  </si>
  <si>
    <t>1*1*1,1*16</t>
  </si>
  <si>
    <t>sloupy</t>
  </si>
  <si>
    <t>998232111</t>
  </si>
  <si>
    <t>Přesun hmot pro oplocení se svislou nosnou konstrukcí zděnou z cihel, tvárnic, bloků, popř. kovovou nebo dřevěnou vodorovná dopravní vzdálenost do 50 m, pro oplocení výšky přes 3 do 10 m</t>
  </si>
  <si>
    <t>295201986</t>
  </si>
  <si>
    <t>https://podminky.urs.cz/item/CS_URS_2025_02/998232111</t>
  </si>
  <si>
    <t>94</t>
  </si>
  <si>
    <t>Lešení a stavební výtahy</t>
  </si>
  <si>
    <t>949002.R</t>
  </si>
  <si>
    <t>Nájem za hydraulickou zvedací plošinu, H do 27 m</t>
  </si>
  <si>
    <t>hodin</t>
  </si>
  <si>
    <t>-1461060000</t>
  </si>
  <si>
    <t>https://podminky.urs.cz/item/CS_URS_2024_02/949002.R</t>
  </si>
  <si>
    <t xml:space="preserve">16 sloupů  á 2 hodiny</t>
  </si>
  <si>
    <t>16*2</t>
  </si>
  <si>
    <t>čekací doba cca.</t>
  </si>
  <si>
    <t>76799511.R1</t>
  </si>
  <si>
    <t>D + M Sloupy oplocení , 9000 mm, TR 140/4 mm, s uchycením pro napínací drát, žárově zinkováno</t>
  </si>
  <si>
    <t>-108869604</t>
  </si>
  <si>
    <t>D + M Sloupy oplocení , 9000 mm, TR 140/4 mm, s uchycením pro napínací drát, žárově zinkováno počet cca. 16 ks</t>
  </si>
  <si>
    <t>délka 9 m</t>
  </si>
  <si>
    <t>materiál TR 140/4 mm žárově zinkováno</t>
  </si>
  <si>
    <t>1bm= 26kg</t>
  </si>
  <si>
    <t>76799511.R2</t>
  </si>
  <si>
    <t>D + M Ocelová vzpěra, 7000 mm, TR 60/3 mm, žárově zinkováno</t>
  </si>
  <si>
    <t>1026068184</t>
  </si>
  <si>
    <t>ocelová vzpěra počet cca. 25 ks</t>
  </si>
  <si>
    <t>délka 7 m</t>
  </si>
  <si>
    <t>materiál TR 60/3 žárově zinkováno</t>
  </si>
  <si>
    <t>1bm= 4,18kg</t>
  </si>
  <si>
    <t>76799511.R3</t>
  </si>
  <si>
    <t>D + M Bezuzlová síť, oka 120x120 mm, tl. 3 mm, zelená, vč. napínacího lanka pr.5 mm</t>
  </si>
  <si>
    <t>2028500153</t>
  </si>
  <si>
    <t>998767312</t>
  </si>
  <si>
    <t>Přesun hmot pro zámečnické konstrukce stanovený procentní sazbou (%) z ceny vodorovná dopravní vzdálenost do 50 m ruční (bez užití mechanizace) v objektech výšky přes 6 do 12 m</t>
  </si>
  <si>
    <t>1509031077</t>
  </si>
  <si>
    <t>https://podminky.urs.cz/item/CS_URS_2024_02/998767312</t>
  </si>
  <si>
    <t>2025-109-1-06 - Zábradlí</t>
  </si>
  <si>
    <t xml:space="preserve">    3 - Svislé a kompletní konstrukce</t>
  </si>
  <si>
    <t>111151102</t>
  </si>
  <si>
    <t>Odstranění travin a rákosu strojně travin, při celkové ploše přes 100 do 500 m2</t>
  </si>
  <si>
    <t>-257597031</t>
  </si>
  <si>
    <t>https://podminky.urs.cz/item/CS_URS_2025_02/111151102</t>
  </si>
  <si>
    <t>zábradlí</t>
  </si>
  <si>
    <t>194*1</t>
  </si>
  <si>
    <t>121151115</t>
  </si>
  <si>
    <t>Sejmutí ornice strojně při souvislé ploše přes 100 do 500 m2, tl. vrstvy přes 250 do 300 mm</t>
  </si>
  <si>
    <t>-1913222130</t>
  </si>
  <si>
    <t>https://podminky.urs.cz/item/CS_URS_2025_02/121151115</t>
  </si>
  <si>
    <t>-189100947</t>
  </si>
  <si>
    <t>56ks</t>
  </si>
  <si>
    <t>0,8*0,8*(1-0,3)*56</t>
  </si>
  <si>
    <t>1272994939</t>
  </si>
  <si>
    <t>-1218230904</t>
  </si>
  <si>
    <t>-45231008</t>
  </si>
  <si>
    <t>1523013593</t>
  </si>
  <si>
    <t>-4365613</t>
  </si>
  <si>
    <t>-2015186319</t>
  </si>
  <si>
    <t>0,8*0,8*(1-0,3)*56*1,6</t>
  </si>
  <si>
    <t>181351105</t>
  </si>
  <si>
    <t>Rozprostření a urovnání ornice v rovině nebo ve svahu sklonu do 1:5 strojně při souvislé ploše přes 100 do 500 m2, tl. vrstvy přes 250 do 300 mm</t>
  </si>
  <si>
    <t>487011125</t>
  </si>
  <si>
    <t>https://podminky.urs.cz/item/CS_URS_2025_02/181351105</t>
  </si>
  <si>
    <t>541262785</t>
  </si>
  <si>
    <t>0,8*0,8*56</t>
  </si>
  <si>
    <t>-175949195</t>
  </si>
  <si>
    <t>0,8*0,8*56*0,05</t>
  </si>
  <si>
    <t>404372136</t>
  </si>
  <si>
    <t>0,8*0,8*1*56</t>
  </si>
  <si>
    <t>stojky</t>
  </si>
  <si>
    <t>Svislé a kompletní konstrukce</t>
  </si>
  <si>
    <t>348101210</t>
  </si>
  <si>
    <t>Osazení vrat nebo vrátek k oplocení na sloupky ocelové, plochy jednotlivě do 2 m2</t>
  </si>
  <si>
    <t>1195358657</t>
  </si>
  <si>
    <t>https://podminky.urs.cz/item/CS_URS_2025_02/348101210</t>
  </si>
  <si>
    <t>Branka otvíravá dvoukřídlová, dtto konstrukce, na petlici.</t>
  </si>
  <si>
    <t>počet 1 ks</t>
  </si>
  <si>
    <t>rozměr 2*1</t>
  </si>
  <si>
    <t>1x š. 2m</t>
  </si>
  <si>
    <t>5534233.R</t>
  </si>
  <si>
    <t>brána plotová dvoukřídlá Pz 2000x1000mm- Branka otvíravá dvoukřídlová, dtto konstrukce, na petlici.</t>
  </si>
  <si>
    <t>-1872250387</t>
  </si>
  <si>
    <t>rozměr: 2000*1000mm</t>
  </si>
  <si>
    <t>348101220</t>
  </si>
  <si>
    <t>Osazení vrat nebo vrátek k oplocení na sloupky ocelové, plochy jednotlivě přes 2 do 4 m2</t>
  </si>
  <si>
    <t>-62758951</t>
  </si>
  <si>
    <t>https://podminky.urs.cz/item/CS_URS_2025_02/348101220</t>
  </si>
  <si>
    <t>počet 2 ks / 3*1m/</t>
  </si>
  <si>
    <t>2xš. 3m</t>
  </si>
  <si>
    <t>5534234.R2</t>
  </si>
  <si>
    <t>brána kovová dvoukřídlová 3000x1000mm...............Branka otvíravá dvoukřídlová, dtto konstrukce, na petlici.</t>
  </si>
  <si>
    <t>-1895718349</t>
  </si>
  <si>
    <t>rozměr /3*1m/</t>
  </si>
  <si>
    <t>počet 2 ks</t>
  </si>
  <si>
    <t>-1688043071</t>
  </si>
  <si>
    <t>767163122</t>
  </si>
  <si>
    <t>Montáž zábradlí přímého v exteriéru v rovině (na rovné ploše) kotveného do betonu</t>
  </si>
  <si>
    <t>-548550445</t>
  </si>
  <si>
    <t>https://podminky.urs.cz/item/CS_URS_2025_02/767163122</t>
  </si>
  <si>
    <t>Zábradlí pro oddělení hrací plochy,</t>
  </si>
  <si>
    <t>194</t>
  </si>
  <si>
    <t>553422.R1</t>
  </si>
  <si>
    <t>Pozinkované trubky dn 42, "T" spojky, výška 1m, stojky po 3bm celkem 194bm		</t>
  </si>
  <si>
    <t>-1622885282</t>
  </si>
  <si>
    <t>Pozinkované trubky dn 42, "T" spojky, stojky dn 42, výška 1m, stojky po 3bm celkem 194bm</t>
  </si>
  <si>
    <t>767164150</t>
  </si>
  <si>
    <t>Montáž zábradlí osazení samostatného sloupku</t>
  </si>
  <si>
    <t>123186550</t>
  </si>
  <si>
    <t>https://podminky.urs.cz/item/CS_URS_2025_02/767164150</t>
  </si>
  <si>
    <t>stojka</t>
  </si>
  <si>
    <t>56</t>
  </si>
  <si>
    <t>553422.R2</t>
  </si>
  <si>
    <t>sloupek k zábradlí v 1000mm</t>
  </si>
  <si>
    <t>-984680364</t>
  </si>
  <si>
    <t>sloupek 1+0,8</t>
  </si>
  <si>
    <t xml:space="preserve">stojky dn 42, </t>
  </si>
  <si>
    <t>počet</t>
  </si>
  <si>
    <t>-1219497086</t>
  </si>
  <si>
    <t>https://podminky.urs.cz/item/CS_URS_2025_02/998767311</t>
  </si>
  <si>
    <t>2025-109-1-07 - VRN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</si>
  <si>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</si>
  <si>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</si>
  <si>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</si>
  <si>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</si>
  <si>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</si>
  <si>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VRN</t>
  </si>
  <si>
    <t>Vedlejší rozpočtové náklady</t>
  </si>
  <si>
    <t>VRN1</t>
  </si>
  <si>
    <t>Průzkumné, geodetické a projektové práce</t>
  </si>
  <si>
    <t>013254000.S</t>
  </si>
  <si>
    <t>Dokumentace skutečného provedení stavby</t>
  </si>
  <si>
    <t>1024</t>
  </si>
  <si>
    <t>322529407</t>
  </si>
  <si>
    <t>https://podminky.urs.cz/item/CS_URS_2025_02/013254000.S</t>
  </si>
  <si>
    <t>VRN3</t>
  </si>
  <si>
    <t>Zařízení staveniště</t>
  </si>
  <si>
    <t>030001000</t>
  </si>
  <si>
    <t>-1140873093</t>
  </si>
  <si>
    <t>https://podminky.urs.cz/item/CS_URS_2025_02/030001000</t>
  </si>
  <si>
    <t>034503000</t>
  </si>
  <si>
    <t>Informační tabule na staveništi</t>
  </si>
  <si>
    <t>1814286155</t>
  </si>
  <si>
    <t>https://podminky.urs.cz/item/CS_URS_2025_02/034503000</t>
  </si>
  <si>
    <t>VRN4</t>
  </si>
  <si>
    <t>Inženýrská činnost</t>
  </si>
  <si>
    <t>045002000.KV</t>
  </si>
  <si>
    <t>Kompletační a koordinační činnost</t>
  </si>
  <si>
    <t>1913499395</t>
  </si>
  <si>
    <t>https://podminky.urs.cz/item/CS_URS_2025_02/045002000.KV</t>
  </si>
  <si>
    <t>VRN6</t>
  </si>
  <si>
    <t>Územní vlivy</t>
  </si>
  <si>
    <t>065002000</t>
  </si>
  <si>
    <t>Hlavní tituly průvodních činností a nákladů územní vlivy mimostaveništní doprava materiálů a výrobků</t>
  </si>
  <si>
    <t>-1261344846</t>
  </si>
  <si>
    <t>https://podminky.urs.cz/item/CS_URS_2025_02/065002000</t>
  </si>
  <si>
    <t>SEZNAM FIGUR</t>
  </si>
  <si>
    <t>Výměra</t>
  </si>
  <si>
    <t>Použití figury:</t>
  </si>
  <si>
    <t>Odkopávky a prokopávky nezapažené v hornině třídy těžitelnosti I skupiny 3 objem do 500 m3 strojně</t>
  </si>
  <si>
    <t>Vodorovné přemístění do 20 m výkopku/sypaniny z horniny třídy těžitelnosti I skupiny 1 až 3</t>
  </si>
  <si>
    <t>Vodorovné přemístění přes 9 000 do 10000 m výkopku/sypaniny z horniny třídy těžitelnosti I skupiny 1 až 3</t>
  </si>
  <si>
    <t>Nakládání výkopku z hornin třídy těžitelnosti I skupiny 1 až 3 do 100 m3</t>
  </si>
  <si>
    <t>Uložení sypaniny na skládky nebo meziskládky</t>
  </si>
  <si>
    <t>Poplatek za uložení zeminy a kamení na recyklační skládce (skládkovné) kód odpadu 17 05 04</t>
  </si>
  <si>
    <t>Zhutnění podloží z hornin soudržných nebo nesoudržných pod násypy</t>
  </si>
  <si>
    <t>Podklad nebo kryt z kameniva hrubého drceného vel. 16-32 mm plochy přes 100 m2 tl 100 mm</t>
  </si>
  <si>
    <t>Podklad nebo kryt z kameniva hrubého drceného vel. 32-63 mm plochy přes 100 m2 tl 200 mm</t>
  </si>
  <si>
    <t>Podklad ze štěrkodrtě ŠD plochy přes 100 m2 tl 100 mm</t>
  </si>
  <si>
    <t>Kladení zámkové dlažby komunikací pro pěší ručně tl 60 mm skupiny A pl do 50 m2</t>
  </si>
  <si>
    <t>Geotextilie pro ochranu, separaci a filtraci netkaná měrná hm přes 200 do 300 g/m2</t>
  </si>
  <si>
    <t>pojezdováplocha_1_1</t>
  </si>
  <si>
    <t>pojezdová plocha</t>
  </si>
  <si>
    <t>58,08</t>
  </si>
  <si>
    <t>přípojkaelektro</t>
  </si>
  <si>
    <t>90,6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</si>
</sst>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21151123" TargetMode="External" /><Relationship Id="rId2" Type="http://schemas.openxmlformats.org/officeDocument/2006/relationships/hyperlink" Target="https://podminky.urs.cz/item/CS_URS_2025_02/181351113" TargetMode="External" /><Relationship Id="rId3" Type="http://schemas.openxmlformats.org/officeDocument/2006/relationships/hyperlink" Target="https://podminky.urs.cz/item/CS_URS_2025_02/122251104" TargetMode="External" /><Relationship Id="rId4" Type="http://schemas.openxmlformats.org/officeDocument/2006/relationships/hyperlink" Target="https://podminky.urs.cz/item/CS_URS_2025_02/162251101" TargetMode="External" /><Relationship Id="rId5" Type="http://schemas.openxmlformats.org/officeDocument/2006/relationships/hyperlink" Target="https://podminky.urs.cz/item/CS_URS_2025_02/162751117" TargetMode="External" /><Relationship Id="rId6" Type="http://schemas.openxmlformats.org/officeDocument/2006/relationships/hyperlink" Target="https://podminky.urs.cz/item/CS_URS_2025_02/167151101" TargetMode="External" /><Relationship Id="rId7" Type="http://schemas.openxmlformats.org/officeDocument/2006/relationships/hyperlink" Target="https://podminky.urs.cz/item/CS_URS_2025_02/171201201" TargetMode="External" /><Relationship Id="rId8" Type="http://schemas.openxmlformats.org/officeDocument/2006/relationships/hyperlink" Target="https://podminky.urs.cz/item/CS_URS_2025_02/171201231" TargetMode="External" /><Relationship Id="rId9" Type="http://schemas.openxmlformats.org/officeDocument/2006/relationships/hyperlink" Target="https://podminky.urs.cz/item/CS_URS_2025_02/215901101" TargetMode="External" /><Relationship Id="rId10" Type="http://schemas.openxmlformats.org/officeDocument/2006/relationships/hyperlink" Target="https://podminky.urs.cz/item/CS_URS_2025_02/564730111" TargetMode="External" /><Relationship Id="rId11" Type="http://schemas.openxmlformats.org/officeDocument/2006/relationships/hyperlink" Target="https://podminky.urs.cz/item/CS_URS_2025_02/919726122" TargetMode="External" /><Relationship Id="rId12" Type="http://schemas.openxmlformats.org/officeDocument/2006/relationships/hyperlink" Target="https://podminky.urs.cz/item/CS_URS_2025_02/564761111" TargetMode="External" /><Relationship Id="rId13" Type="http://schemas.openxmlformats.org/officeDocument/2006/relationships/hyperlink" Target="https://podminky.urs.cz/item/CS_URS_2025_02/564831111" TargetMode="External" /><Relationship Id="rId14" Type="http://schemas.openxmlformats.org/officeDocument/2006/relationships/hyperlink" Target="https://podminky.urs.cz/item/CS_URS_2025_02/596211110" TargetMode="External" /><Relationship Id="rId15" Type="http://schemas.openxmlformats.org/officeDocument/2006/relationships/hyperlink" Target="https://podminky.urs.cz/item/CS_URS_2025_02/916331111" TargetMode="External" /><Relationship Id="rId16" Type="http://schemas.openxmlformats.org/officeDocument/2006/relationships/hyperlink" Target="https://podminky.urs.cz/item/CS_URS_2025_02/998223011" TargetMode="External" /><Relationship Id="rId1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HZS2231" TargetMode="External" /><Relationship Id="rId2" Type="http://schemas.openxmlformats.org/officeDocument/2006/relationships/hyperlink" Target="https://podminky.urs.cz/item/CS_URS_2024_02/HZS2232" TargetMode="External" /><Relationship Id="rId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11331" TargetMode="External" /><Relationship Id="rId2" Type="http://schemas.openxmlformats.org/officeDocument/2006/relationships/hyperlink" Target="https://podminky.urs.cz/item/CS_URS_2024_02/111151103" TargetMode="External" /><Relationship Id="rId3" Type="http://schemas.openxmlformats.org/officeDocument/2006/relationships/hyperlink" Target="https://podminky.urs.cz/item/CS_URS_2024_02/121151126" TargetMode="External" /><Relationship Id="rId4" Type="http://schemas.openxmlformats.org/officeDocument/2006/relationships/hyperlink" Target="https://podminky.urs.cz/item/CS_URS_2024_02/132251104" TargetMode="External" /><Relationship Id="rId5" Type="http://schemas.openxmlformats.org/officeDocument/2006/relationships/hyperlink" Target="https://podminky.urs.cz/item/CS_URS_2024_02/162351103" TargetMode="External" /><Relationship Id="rId6" Type="http://schemas.openxmlformats.org/officeDocument/2006/relationships/hyperlink" Target="https://podminky.urs.cz/item/CS_URS_2024_02/167151111" TargetMode="External" /><Relationship Id="rId7" Type="http://schemas.openxmlformats.org/officeDocument/2006/relationships/hyperlink" Target="https://podminky.urs.cz/item/CS_URS_2024_02/162751117" TargetMode="External" /><Relationship Id="rId8" Type="http://schemas.openxmlformats.org/officeDocument/2006/relationships/hyperlink" Target="https://podminky.urs.cz/item/CS_URS_2024_02/171201201" TargetMode="External" /><Relationship Id="rId9" Type="http://schemas.openxmlformats.org/officeDocument/2006/relationships/hyperlink" Target="https://podminky.urs.cz/item/CS_URS_2024_02/997013873" TargetMode="External" /><Relationship Id="rId10" Type="http://schemas.openxmlformats.org/officeDocument/2006/relationships/hyperlink" Target="https://podminky.urs.cz/item/CS_URS_2024_02/175151101" TargetMode="External" /><Relationship Id="rId11" Type="http://schemas.openxmlformats.org/officeDocument/2006/relationships/hyperlink" Target="https://podminky.urs.cz/item/CS_URS_2024_02/175253101" TargetMode="External" /><Relationship Id="rId12" Type="http://schemas.openxmlformats.org/officeDocument/2006/relationships/hyperlink" Target="https://podminky.urs.cz/item/CS_URS_2024_02/181351116" TargetMode="External" /><Relationship Id="rId13" Type="http://schemas.openxmlformats.org/officeDocument/2006/relationships/hyperlink" Target="https://podminky.urs.cz/item/CS_URS_2024_02/181951112" TargetMode="External" /><Relationship Id="rId14" Type="http://schemas.openxmlformats.org/officeDocument/2006/relationships/hyperlink" Target="https://podminky.urs.cz/item/CS_URS_2024_02/211971110" TargetMode="External" /><Relationship Id="rId15" Type="http://schemas.openxmlformats.org/officeDocument/2006/relationships/hyperlink" Target="https://podminky.urs.cz/item/CS_URS_2024_02/212755215" TargetMode="External" /><Relationship Id="rId16" Type="http://schemas.openxmlformats.org/officeDocument/2006/relationships/hyperlink" Target="https://podminky.urs.cz/item/CS_URS_2024_02/589811121" TargetMode="External" /><Relationship Id="rId17" Type="http://schemas.openxmlformats.org/officeDocument/2006/relationships/hyperlink" Target="https://podminky.urs.cz/item/CS_URS_2024_02/871275811" TargetMode="External" /><Relationship Id="rId18" Type="http://schemas.openxmlformats.org/officeDocument/2006/relationships/hyperlink" Target="https://podminky.urs.cz/item/CS_URS_2024_02/916331111" TargetMode="External" /><Relationship Id="rId19" Type="http://schemas.openxmlformats.org/officeDocument/2006/relationships/hyperlink" Target="https://podminky.urs.cz/item/CS_URS_2024_02/997013211" TargetMode="External" /><Relationship Id="rId20" Type="http://schemas.openxmlformats.org/officeDocument/2006/relationships/hyperlink" Target="https://podminky.urs.cz/item/CS_URS_2024_02/997013501" TargetMode="External" /><Relationship Id="rId21" Type="http://schemas.openxmlformats.org/officeDocument/2006/relationships/hyperlink" Target="https://podminky.urs.cz/item/CS_URS_2024_02/997013813" TargetMode="External" /><Relationship Id="rId22" Type="http://schemas.openxmlformats.org/officeDocument/2006/relationships/hyperlink" Target="https://podminky.urs.cz/item/CS_URS_2024_02/998222012" TargetMode="External" /><Relationship Id="rId23" Type="http://schemas.openxmlformats.org/officeDocument/2006/relationships/hyperlink" Target="https://podminky.urs.cz/item/CS_URS_2024_02/HZS2492" TargetMode="External" /><Relationship Id="rId2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8767311" TargetMode="External" /><Relationship Id="rId2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1151101" TargetMode="External" /><Relationship Id="rId2" Type="http://schemas.openxmlformats.org/officeDocument/2006/relationships/hyperlink" Target="https://podminky.urs.cz/item/CS_URS_2025_02/121151105" TargetMode="External" /><Relationship Id="rId3" Type="http://schemas.openxmlformats.org/officeDocument/2006/relationships/hyperlink" Target="https://podminky.urs.cz/item/CS_URS_2025_02/131251102" TargetMode="External" /><Relationship Id="rId4" Type="http://schemas.openxmlformats.org/officeDocument/2006/relationships/hyperlink" Target="https://podminky.urs.cz/item/CS_URS_2025_02/162251102" TargetMode="External" /><Relationship Id="rId5" Type="http://schemas.openxmlformats.org/officeDocument/2006/relationships/hyperlink" Target="https://podminky.urs.cz/item/CS_URS_2025_02/162751117" TargetMode="External" /><Relationship Id="rId6" Type="http://schemas.openxmlformats.org/officeDocument/2006/relationships/hyperlink" Target="https://podminky.urs.cz/item/CS_URS_2025_02/162751119" TargetMode="External" /><Relationship Id="rId7" Type="http://schemas.openxmlformats.org/officeDocument/2006/relationships/hyperlink" Target="https://podminky.urs.cz/item/CS_URS_2025_02/167151111" TargetMode="External" /><Relationship Id="rId8" Type="http://schemas.openxmlformats.org/officeDocument/2006/relationships/hyperlink" Target="https://podminky.urs.cz/item/CS_URS_2025_02/171201201" TargetMode="External" /><Relationship Id="rId9" Type="http://schemas.openxmlformats.org/officeDocument/2006/relationships/hyperlink" Target="https://podminky.urs.cz/item/CS_URS_2025_02/171201221" TargetMode="External" /><Relationship Id="rId10" Type="http://schemas.openxmlformats.org/officeDocument/2006/relationships/hyperlink" Target="https://podminky.urs.cz/item/CS_URS_2025_02/181351005" TargetMode="External" /><Relationship Id="rId11" Type="http://schemas.openxmlformats.org/officeDocument/2006/relationships/hyperlink" Target="https://podminky.urs.cz/item/CS_URS_2025_02/215901101" TargetMode="External" /><Relationship Id="rId12" Type="http://schemas.openxmlformats.org/officeDocument/2006/relationships/hyperlink" Target="https://podminky.urs.cz/item/CS_URS_2025_02/271532212" TargetMode="External" /><Relationship Id="rId13" Type="http://schemas.openxmlformats.org/officeDocument/2006/relationships/hyperlink" Target="https://podminky.urs.cz/item/CS_URS_2025_02/275321411" TargetMode="External" /><Relationship Id="rId14" Type="http://schemas.openxmlformats.org/officeDocument/2006/relationships/hyperlink" Target="https://podminky.urs.cz/item/CS_URS_2025_02/998232111" TargetMode="External" /><Relationship Id="rId15" Type="http://schemas.openxmlformats.org/officeDocument/2006/relationships/hyperlink" Target="https://podminky.urs.cz/item/CS_URS_2024_02/949002.R" TargetMode="External" /><Relationship Id="rId16" Type="http://schemas.openxmlformats.org/officeDocument/2006/relationships/hyperlink" Target="https://podminky.urs.cz/item/CS_URS_2024_02/998767312" TargetMode="External" /><Relationship Id="rId1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1151102" TargetMode="External" /><Relationship Id="rId2" Type="http://schemas.openxmlformats.org/officeDocument/2006/relationships/hyperlink" Target="https://podminky.urs.cz/item/CS_URS_2025_02/121151115" TargetMode="External" /><Relationship Id="rId3" Type="http://schemas.openxmlformats.org/officeDocument/2006/relationships/hyperlink" Target="https://podminky.urs.cz/item/CS_URS_2025_02/131251102" TargetMode="External" /><Relationship Id="rId4" Type="http://schemas.openxmlformats.org/officeDocument/2006/relationships/hyperlink" Target="https://podminky.urs.cz/item/CS_URS_2025_02/162251102" TargetMode="External" /><Relationship Id="rId5" Type="http://schemas.openxmlformats.org/officeDocument/2006/relationships/hyperlink" Target="https://podminky.urs.cz/item/CS_URS_2025_02/162751117" TargetMode="External" /><Relationship Id="rId6" Type="http://schemas.openxmlformats.org/officeDocument/2006/relationships/hyperlink" Target="https://podminky.urs.cz/item/CS_URS_2025_02/162751119" TargetMode="External" /><Relationship Id="rId7" Type="http://schemas.openxmlformats.org/officeDocument/2006/relationships/hyperlink" Target="https://podminky.urs.cz/item/CS_URS_2025_02/167151111" TargetMode="External" /><Relationship Id="rId8" Type="http://schemas.openxmlformats.org/officeDocument/2006/relationships/hyperlink" Target="https://podminky.urs.cz/item/CS_URS_2025_02/171201201" TargetMode="External" /><Relationship Id="rId9" Type="http://schemas.openxmlformats.org/officeDocument/2006/relationships/hyperlink" Target="https://podminky.urs.cz/item/CS_URS_2025_02/171201221" TargetMode="External" /><Relationship Id="rId10" Type="http://schemas.openxmlformats.org/officeDocument/2006/relationships/hyperlink" Target="https://podminky.urs.cz/item/CS_URS_2025_02/181351105" TargetMode="External" /><Relationship Id="rId11" Type="http://schemas.openxmlformats.org/officeDocument/2006/relationships/hyperlink" Target="https://podminky.urs.cz/item/CS_URS_2025_02/215901101" TargetMode="External" /><Relationship Id="rId12" Type="http://schemas.openxmlformats.org/officeDocument/2006/relationships/hyperlink" Target="https://podminky.urs.cz/item/CS_URS_2025_02/271532212" TargetMode="External" /><Relationship Id="rId13" Type="http://schemas.openxmlformats.org/officeDocument/2006/relationships/hyperlink" Target="https://podminky.urs.cz/item/CS_URS_2025_02/275321411" TargetMode="External" /><Relationship Id="rId14" Type="http://schemas.openxmlformats.org/officeDocument/2006/relationships/hyperlink" Target="https://podminky.urs.cz/item/CS_URS_2025_02/348101210" TargetMode="External" /><Relationship Id="rId15" Type="http://schemas.openxmlformats.org/officeDocument/2006/relationships/hyperlink" Target="https://podminky.urs.cz/item/CS_URS_2025_02/348101220" TargetMode="External" /><Relationship Id="rId16" Type="http://schemas.openxmlformats.org/officeDocument/2006/relationships/hyperlink" Target="https://podminky.urs.cz/item/CS_URS_2025_02/998232111" TargetMode="External" /><Relationship Id="rId17" Type="http://schemas.openxmlformats.org/officeDocument/2006/relationships/hyperlink" Target="https://podminky.urs.cz/item/CS_URS_2025_02/767163122" TargetMode="External" /><Relationship Id="rId18" Type="http://schemas.openxmlformats.org/officeDocument/2006/relationships/hyperlink" Target="https://podminky.urs.cz/item/CS_URS_2025_02/767164150" TargetMode="External" /><Relationship Id="rId19" Type="http://schemas.openxmlformats.org/officeDocument/2006/relationships/hyperlink" Target="https://podminky.urs.cz/item/CS_URS_2025_02/998767311" TargetMode="External" /><Relationship Id="rId20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013254000.S" TargetMode="External" /><Relationship Id="rId2" Type="http://schemas.openxmlformats.org/officeDocument/2006/relationships/hyperlink" Target="https://podminky.urs.cz/item/CS_URS_2025_02/030001000" TargetMode="External" /><Relationship Id="rId3" Type="http://schemas.openxmlformats.org/officeDocument/2006/relationships/hyperlink" Target="https://podminky.urs.cz/item/CS_URS_2025_02/034503000" TargetMode="External" /><Relationship Id="rId4" Type="http://schemas.openxmlformats.org/officeDocument/2006/relationships/hyperlink" Target="https://podminky.urs.cz/item/CS_URS_2025_02/045002000.KV" TargetMode="External" /><Relationship Id="rId5" Type="http://schemas.openxmlformats.org/officeDocument/2006/relationships/hyperlink" Target="https://podminky.urs.cz/item/CS_URS_2025_02/065002000" TargetMode="External" /><Relationship Id="rId6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53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2025-109-1-C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 xml:space="preserve">SK Modřany-  hrací plocha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Komořanská - 47, Praha 4 - Modřany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1. 9. 2025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5.6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Sportovní klub Modřany,Komořanská 47, Praha 4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ASLB spol.s.r.o.Fikarova 2157/1, Praha 4</v>
      </c>
      <c r="AN49" s="65"/>
      <c r="AO49" s="65"/>
      <c r="AP49" s="65"/>
      <c r="AQ49" s="41"/>
      <c r="AR49" s="45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5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ROUND(SUM(AG55:AG61),2)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ROUND(SUM(AS55:AS61),2)</f>
        <v>0</v>
      </c>
      <c r="AT54" s="107">
        <f>ROUND(SUM(AV54:AW54),2)</f>
        <v>0</v>
      </c>
      <c r="AU54" s="108">
        <f>ROUND(SUM(AU55:AU61),5)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ROUND(SUM(AZ55:AZ61),2)</f>
        <v>0</v>
      </c>
      <c r="BA54" s="107">
        <f>ROUND(SUM(BA55:BA61),2)</f>
        <v>0</v>
      </c>
      <c r="BB54" s="107">
        <f>ROUND(SUM(BB55:BB61),2)</f>
        <v>0</v>
      </c>
      <c r="BC54" s="107">
        <f>ROUND(SUM(BC55:BC61),2)</f>
        <v>0</v>
      </c>
      <c r="BD54" s="109">
        <f>ROUND(SUM(BD55:BD61),2)</f>
        <v>0</v>
      </c>
      <c r="BE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24.75" customHeight="1">
      <c r="A55" s="112" t="s">
        <v>78</v>
      </c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'2025-109-1-01 - Komunikace'!J30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81</v>
      </c>
      <c r="AR55" s="119"/>
      <c r="AS55" s="120">
        <v>0</v>
      </c>
      <c r="AT55" s="121">
        <f>ROUND(SUM(AV55:AW55),2)</f>
        <v>0</v>
      </c>
      <c r="AU55" s="122">
        <f>'2025-109-1-01 - Komunikace'!P83</f>
        <v>0</v>
      </c>
      <c r="AV55" s="121">
        <f>'2025-109-1-01 - Komunikace'!J33</f>
        <v>0</v>
      </c>
      <c r="AW55" s="121">
        <f>'2025-109-1-01 - Komunikace'!J34</f>
        <v>0</v>
      </c>
      <c r="AX55" s="121">
        <f>'2025-109-1-01 - Komunikace'!J35</f>
        <v>0</v>
      </c>
      <c r="AY55" s="121">
        <f>'2025-109-1-01 - Komunikace'!J36</f>
        <v>0</v>
      </c>
      <c r="AZ55" s="121">
        <f>'2025-109-1-01 - Komunikace'!F33</f>
        <v>0</v>
      </c>
      <c r="BA55" s="121">
        <f>'2025-109-1-01 - Komunikace'!F34</f>
        <v>0</v>
      </c>
      <c r="BB55" s="121">
        <f>'2025-109-1-01 - Komunikace'!F35</f>
        <v>0</v>
      </c>
      <c r="BC55" s="121">
        <f>'2025-109-1-01 - Komunikace'!F36</f>
        <v>0</v>
      </c>
      <c r="BD55" s="123">
        <f>'2025-109-1-01 - Komunikace'!F37</f>
        <v>0</v>
      </c>
      <c r="BE55" s="7"/>
      <c r="BT55" s="124" t="s">
        <v>82</v>
      </c>
      <c r="BV55" s="124" t="s">
        <v>76</v>
      </c>
      <c r="BW55" s="124" t="s">
        <v>83</v>
      </c>
      <c r="BX55" s="124" t="s">
        <v>5</v>
      </c>
      <c r="CL55" s="124" t="s">
        <v>19</v>
      </c>
      <c r="CM55" s="124" t="s">
        <v>84</v>
      </c>
    </row>
    <row r="56" s="7" customFormat="1" ht="24.75" customHeight="1">
      <c r="A56" s="112" t="s">
        <v>78</v>
      </c>
      <c r="B56" s="113"/>
      <c r="C56" s="114"/>
      <c r="D56" s="115" t="s">
        <v>85</v>
      </c>
      <c r="E56" s="115"/>
      <c r="F56" s="115"/>
      <c r="G56" s="115"/>
      <c r="H56" s="115"/>
      <c r="I56" s="116"/>
      <c r="J56" s="115" t="s">
        <v>86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'2025-109-1-02 - Profese -...'!J30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81</v>
      </c>
      <c r="AR56" s="119"/>
      <c r="AS56" s="120">
        <v>0</v>
      </c>
      <c r="AT56" s="121">
        <f>ROUND(SUM(AV56:AW56),2)</f>
        <v>0</v>
      </c>
      <c r="AU56" s="122">
        <f>'2025-109-1-02 - Profese -...'!P87</f>
        <v>0</v>
      </c>
      <c r="AV56" s="121">
        <f>'2025-109-1-02 - Profese -...'!J33</f>
        <v>0</v>
      </c>
      <c r="AW56" s="121">
        <f>'2025-109-1-02 - Profese -...'!J34</f>
        <v>0</v>
      </c>
      <c r="AX56" s="121">
        <f>'2025-109-1-02 - Profese -...'!J35</f>
        <v>0</v>
      </c>
      <c r="AY56" s="121">
        <f>'2025-109-1-02 - Profese -...'!J36</f>
        <v>0</v>
      </c>
      <c r="AZ56" s="121">
        <f>'2025-109-1-02 - Profese -...'!F33</f>
        <v>0</v>
      </c>
      <c r="BA56" s="121">
        <f>'2025-109-1-02 - Profese -...'!F34</f>
        <v>0</v>
      </c>
      <c r="BB56" s="121">
        <f>'2025-109-1-02 - Profese -...'!F35</f>
        <v>0</v>
      </c>
      <c r="BC56" s="121">
        <f>'2025-109-1-02 - Profese -...'!F36</f>
        <v>0</v>
      </c>
      <c r="BD56" s="123">
        <f>'2025-109-1-02 - Profese -...'!F37</f>
        <v>0</v>
      </c>
      <c r="BE56" s="7"/>
      <c r="BT56" s="124" t="s">
        <v>82</v>
      </c>
      <c r="BV56" s="124" t="s">
        <v>76</v>
      </c>
      <c r="BW56" s="124" t="s">
        <v>87</v>
      </c>
      <c r="BX56" s="124" t="s">
        <v>5</v>
      </c>
      <c r="CL56" s="124" t="s">
        <v>19</v>
      </c>
      <c r="CM56" s="124" t="s">
        <v>84</v>
      </c>
    </row>
    <row r="57" s="7" customFormat="1" ht="24.75" customHeight="1">
      <c r="A57" s="112" t="s">
        <v>78</v>
      </c>
      <c r="B57" s="113"/>
      <c r="C57" s="114"/>
      <c r="D57" s="115" t="s">
        <v>88</v>
      </c>
      <c r="E57" s="115"/>
      <c r="F57" s="115"/>
      <c r="G57" s="115"/>
      <c r="H57" s="115"/>
      <c r="I57" s="116"/>
      <c r="J57" s="115" t="s">
        <v>89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'2025-109-1-03 - Hrací plocha'!J30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81</v>
      </c>
      <c r="AR57" s="119"/>
      <c r="AS57" s="120">
        <v>0</v>
      </c>
      <c r="AT57" s="121">
        <f>ROUND(SUM(AV57:AW57),2)</f>
        <v>0</v>
      </c>
      <c r="AU57" s="122">
        <f>'2025-109-1-03 - Hrací plocha'!P94</f>
        <v>0</v>
      </c>
      <c r="AV57" s="121">
        <f>'2025-109-1-03 - Hrací plocha'!J33</f>
        <v>0</v>
      </c>
      <c r="AW57" s="121">
        <f>'2025-109-1-03 - Hrací plocha'!J34</f>
        <v>0</v>
      </c>
      <c r="AX57" s="121">
        <f>'2025-109-1-03 - Hrací plocha'!J35</f>
        <v>0</v>
      </c>
      <c r="AY57" s="121">
        <f>'2025-109-1-03 - Hrací plocha'!J36</f>
        <v>0</v>
      </c>
      <c r="AZ57" s="121">
        <f>'2025-109-1-03 - Hrací plocha'!F33</f>
        <v>0</v>
      </c>
      <c r="BA57" s="121">
        <f>'2025-109-1-03 - Hrací plocha'!F34</f>
        <v>0</v>
      </c>
      <c r="BB57" s="121">
        <f>'2025-109-1-03 - Hrací plocha'!F35</f>
        <v>0</v>
      </c>
      <c r="BC57" s="121">
        <f>'2025-109-1-03 - Hrací plocha'!F36</f>
        <v>0</v>
      </c>
      <c r="BD57" s="123">
        <f>'2025-109-1-03 - Hrací plocha'!F37</f>
        <v>0</v>
      </c>
      <c r="BE57" s="7"/>
      <c r="BT57" s="124" t="s">
        <v>82</v>
      </c>
      <c r="BV57" s="124" t="s">
        <v>76</v>
      </c>
      <c r="BW57" s="124" t="s">
        <v>90</v>
      </c>
      <c r="BX57" s="124" t="s">
        <v>5</v>
      </c>
      <c r="CL57" s="124" t="s">
        <v>19</v>
      </c>
      <c r="CM57" s="124" t="s">
        <v>84</v>
      </c>
    </row>
    <row r="58" s="7" customFormat="1" ht="24.75" customHeight="1">
      <c r="A58" s="112" t="s">
        <v>78</v>
      </c>
      <c r="B58" s="113"/>
      <c r="C58" s="114"/>
      <c r="D58" s="115" t="s">
        <v>91</v>
      </c>
      <c r="E58" s="115"/>
      <c r="F58" s="115"/>
      <c r="G58" s="115"/>
      <c r="H58" s="115"/>
      <c r="I58" s="116"/>
      <c r="J58" s="115" t="s">
        <v>92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'2025-109-1-04 - Ostatní- ...'!J30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81</v>
      </c>
      <c r="AR58" s="119"/>
      <c r="AS58" s="120">
        <v>0</v>
      </c>
      <c r="AT58" s="121">
        <f>ROUND(SUM(AV58:AW58),2)</f>
        <v>0</v>
      </c>
      <c r="AU58" s="122">
        <f>'2025-109-1-04 - Ostatní- ...'!P81</f>
        <v>0</v>
      </c>
      <c r="AV58" s="121">
        <f>'2025-109-1-04 - Ostatní- ...'!J33</f>
        <v>0</v>
      </c>
      <c r="AW58" s="121">
        <f>'2025-109-1-04 - Ostatní- ...'!J34</f>
        <v>0</v>
      </c>
      <c r="AX58" s="121">
        <f>'2025-109-1-04 - Ostatní- ...'!J35</f>
        <v>0</v>
      </c>
      <c r="AY58" s="121">
        <f>'2025-109-1-04 - Ostatní- ...'!J36</f>
        <v>0</v>
      </c>
      <c r="AZ58" s="121">
        <f>'2025-109-1-04 - Ostatní- ...'!F33</f>
        <v>0</v>
      </c>
      <c r="BA58" s="121">
        <f>'2025-109-1-04 - Ostatní- ...'!F34</f>
        <v>0</v>
      </c>
      <c r="BB58" s="121">
        <f>'2025-109-1-04 - Ostatní- ...'!F35</f>
        <v>0</v>
      </c>
      <c r="BC58" s="121">
        <f>'2025-109-1-04 - Ostatní- ...'!F36</f>
        <v>0</v>
      </c>
      <c r="BD58" s="123">
        <f>'2025-109-1-04 - Ostatní- ...'!F37</f>
        <v>0</v>
      </c>
      <c r="BE58" s="7"/>
      <c r="BT58" s="124" t="s">
        <v>82</v>
      </c>
      <c r="BV58" s="124" t="s">
        <v>76</v>
      </c>
      <c r="BW58" s="124" t="s">
        <v>93</v>
      </c>
      <c r="BX58" s="124" t="s">
        <v>5</v>
      </c>
      <c r="CL58" s="124" t="s">
        <v>19</v>
      </c>
      <c r="CM58" s="124" t="s">
        <v>84</v>
      </c>
    </row>
    <row r="59" s="7" customFormat="1" ht="24.75" customHeight="1">
      <c r="A59" s="112" t="s">
        <v>78</v>
      </c>
      <c r="B59" s="113"/>
      <c r="C59" s="114"/>
      <c r="D59" s="115" t="s">
        <v>94</v>
      </c>
      <c r="E59" s="115"/>
      <c r="F59" s="115"/>
      <c r="G59" s="115"/>
      <c r="H59" s="115"/>
      <c r="I59" s="116"/>
      <c r="J59" s="115" t="s">
        <v>95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'2025-109-1-05 - Oplocení 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81</v>
      </c>
      <c r="AR59" s="119"/>
      <c r="AS59" s="120">
        <v>0</v>
      </c>
      <c r="AT59" s="121">
        <f>ROUND(SUM(AV59:AW59),2)</f>
        <v>0</v>
      </c>
      <c r="AU59" s="122">
        <f>'2025-109-1-05 - Oplocení '!P86</f>
        <v>0</v>
      </c>
      <c r="AV59" s="121">
        <f>'2025-109-1-05 - Oplocení '!J33</f>
        <v>0</v>
      </c>
      <c r="AW59" s="121">
        <f>'2025-109-1-05 - Oplocení '!J34</f>
        <v>0</v>
      </c>
      <c r="AX59" s="121">
        <f>'2025-109-1-05 - Oplocení '!J35</f>
        <v>0</v>
      </c>
      <c r="AY59" s="121">
        <f>'2025-109-1-05 - Oplocení '!J36</f>
        <v>0</v>
      </c>
      <c r="AZ59" s="121">
        <f>'2025-109-1-05 - Oplocení '!F33</f>
        <v>0</v>
      </c>
      <c r="BA59" s="121">
        <f>'2025-109-1-05 - Oplocení '!F34</f>
        <v>0</v>
      </c>
      <c r="BB59" s="121">
        <f>'2025-109-1-05 - Oplocení '!F35</f>
        <v>0</v>
      </c>
      <c r="BC59" s="121">
        <f>'2025-109-1-05 - Oplocení '!F36</f>
        <v>0</v>
      </c>
      <c r="BD59" s="123">
        <f>'2025-109-1-05 - Oplocení '!F37</f>
        <v>0</v>
      </c>
      <c r="BE59" s="7"/>
      <c r="BT59" s="124" t="s">
        <v>82</v>
      </c>
      <c r="BV59" s="124" t="s">
        <v>76</v>
      </c>
      <c r="BW59" s="124" t="s">
        <v>96</v>
      </c>
      <c r="BX59" s="124" t="s">
        <v>5</v>
      </c>
      <c r="CL59" s="124" t="s">
        <v>19</v>
      </c>
      <c r="CM59" s="124" t="s">
        <v>84</v>
      </c>
    </row>
    <row r="60" s="7" customFormat="1" ht="24.75" customHeight="1">
      <c r="A60" s="112" t="s">
        <v>78</v>
      </c>
      <c r="B60" s="113"/>
      <c r="C60" s="114"/>
      <c r="D60" s="115" t="s">
        <v>97</v>
      </c>
      <c r="E60" s="115"/>
      <c r="F60" s="115"/>
      <c r="G60" s="115"/>
      <c r="H60" s="115"/>
      <c r="I60" s="116"/>
      <c r="J60" s="115" t="s">
        <v>98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'2025-109-1-06 - Zábradlí'!J30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81</v>
      </c>
      <c r="AR60" s="119"/>
      <c r="AS60" s="120">
        <v>0</v>
      </c>
      <c r="AT60" s="121">
        <f>ROUND(SUM(AV60:AW60),2)</f>
        <v>0</v>
      </c>
      <c r="AU60" s="122">
        <f>'2025-109-1-06 - Zábradlí'!P86</f>
        <v>0</v>
      </c>
      <c r="AV60" s="121">
        <f>'2025-109-1-06 - Zábradlí'!J33</f>
        <v>0</v>
      </c>
      <c r="AW60" s="121">
        <f>'2025-109-1-06 - Zábradlí'!J34</f>
        <v>0</v>
      </c>
      <c r="AX60" s="121">
        <f>'2025-109-1-06 - Zábradlí'!J35</f>
        <v>0</v>
      </c>
      <c r="AY60" s="121">
        <f>'2025-109-1-06 - Zábradlí'!J36</f>
        <v>0</v>
      </c>
      <c r="AZ60" s="121">
        <f>'2025-109-1-06 - Zábradlí'!F33</f>
        <v>0</v>
      </c>
      <c r="BA60" s="121">
        <f>'2025-109-1-06 - Zábradlí'!F34</f>
        <v>0</v>
      </c>
      <c r="BB60" s="121">
        <f>'2025-109-1-06 - Zábradlí'!F35</f>
        <v>0</v>
      </c>
      <c r="BC60" s="121">
        <f>'2025-109-1-06 - Zábradlí'!F36</f>
        <v>0</v>
      </c>
      <c r="BD60" s="123">
        <f>'2025-109-1-06 - Zábradlí'!F37</f>
        <v>0</v>
      </c>
      <c r="BE60" s="7"/>
      <c r="BT60" s="124" t="s">
        <v>82</v>
      </c>
      <c r="BV60" s="124" t="s">
        <v>76</v>
      </c>
      <c r="BW60" s="124" t="s">
        <v>99</v>
      </c>
      <c r="BX60" s="124" t="s">
        <v>5</v>
      </c>
      <c r="CL60" s="124" t="s">
        <v>19</v>
      </c>
      <c r="CM60" s="124" t="s">
        <v>84</v>
      </c>
    </row>
    <row r="61" s="7" customFormat="1" ht="24.75" customHeight="1">
      <c r="A61" s="112" t="s">
        <v>78</v>
      </c>
      <c r="B61" s="113"/>
      <c r="C61" s="114"/>
      <c r="D61" s="115" t="s">
        <v>100</v>
      </c>
      <c r="E61" s="115"/>
      <c r="F61" s="115"/>
      <c r="G61" s="115"/>
      <c r="H61" s="115"/>
      <c r="I61" s="116"/>
      <c r="J61" s="115" t="s">
        <v>101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'2025-109-1-07 - VRN - ved...'!J30</f>
        <v>0</v>
      </c>
      <c r="AH61" s="116"/>
      <c r="AI61" s="116"/>
      <c r="AJ61" s="116"/>
      <c r="AK61" s="116"/>
      <c r="AL61" s="116"/>
      <c r="AM61" s="116"/>
      <c r="AN61" s="117">
        <f>SUM(AG61,AT61)</f>
        <v>0</v>
      </c>
      <c r="AO61" s="116"/>
      <c r="AP61" s="116"/>
      <c r="AQ61" s="118" t="s">
        <v>81</v>
      </c>
      <c r="AR61" s="119"/>
      <c r="AS61" s="125">
        <v>0</v>
      </c>
      <c r="AT61" s="126">
        <f>ROUND(SUM(AV61:AW61),2)</f>
        <v>0</v>
      </c>
      <c r="AU61" s="127">
        <f>'2025-109-1-07 - VRN - ved...'!P84</f>
        <v>0</v>
      </c>
      <c r="AV61" s="126">
        <f>'2025-109-1-07 - VRN - ved...'!J33</f>
        <v>0</v>
      </c>
      <c r="AW61" s="126">
        <f>'2025-109-1-07 - VRN - ved...'!J34</f>
        <v>0</v>
      </c>
      <c r="AX61" s="126">
        <f>'2025-109-1-07 - VRN - ved...'!J35</f>
        <v>0</v>
      </c>
      <c r="AY61" s="126">
        <f>'2025-109-1-07 - VRN - ved...'!J36</f>
        <v>0</v>
      </c>
      <c r="AZ61" s="126">
        <f>'2025-109-1-07 - VRN - ved...'!F33</f>
        <v>0</v>
      </c>
      <c r="BA61" s="126">
        <f>'2025-109-1-07 - VRN - ved...'!F34</f>
        <v>0</v>
      </c>
      <c r="BB61" s="126">
        <f>'2025-109-1-07 - VRN - ved...'!F35</f>
        <v>0</v>
      </c>
      <c r="BC61" s="126">
        <f>'2025-109-1-07 - VRN - ved...'!F36</f>
        <v>0</v>
      </c>
      <c r="BD61" s="128">
        <f>'2025-109-1-07 - VRN - ved...'!F37</f>
        <v>0</v>
      </c>
      <c r="BE61" s="7"/>
      <c r="BT61" s="124" t="s">
        <v>82</v>
      </c>
      <c r="BV61" s="124" t="s">
        <v>76</v>
      </c>
      <c r="BW61" s="124" t="s">
        <v>102</v>
      </c>
      <c r="BX61" s="124" t="s">
        <v>5</v>
      </c>
      <c r="CL61" s="124" t="s">
        <v>19</v>
      </c>
      <c r="CM61" s="124" t="s">
        <v>84</v>
      </c>
    </row>
    <row r="62" s="2" customFormat="1" ht="30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5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45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</row>
  </sheetData>
  <sheetProtection sheet="1" formatColumns="0" formatRows="0" objects="1" scenarios="1" spinCount="100000" saltValue="cQJVJCtRDQXRd4ctEJxp9/xrYfKVztJElHggVX3b4HuOeJjbwEEhSK32xg4ik/yGFybY6qHM+eObWdJpsL86pQ==" hashValue="YZJ+BsImOdglZfSD9fUBmgqJiAGxrcs7pZqTb77iwjrC8PQKp1z0R37OCqL6gZ4++jymn4mDN1a7Q2uJW+Cytw==" algorithmName="SHA-512" password="CC35"/>
  <mergeCells count="66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2025-109-1-01 - Komunikace'!C2" display="/"/>
    <hyperlink ref="A56" location="'2025-109-1-02 - Profese -...'!C2" display="/"/>
    <hyperlink ref="A57" location="'2025-109-1-03 - Hrací plocha'!C2" display="/"/>
    <hyperlink ref="A58" location="'2025-109-1-04 - Ostatní- ...'!C2" display="/"/>
    <hyperlink ref="A59" location="'2025-109-1-05 - Oplocení '!C2" display="/"/>
    <hyperlink ref="A60" location="'2025-109-1-06 - Zábradlí'!C2" display="/"/>
    <hyperlink ref="A61" location="'2025-109-1-07 - VRN - ved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  <c r="AZ2" s="129" t="s">
        <v>103</v>
      </c>
      <c r="BA2" s="129" t="s">
        <v>104</v>
      </c>
      <c r="BB2" s="129" t="s">
        <v>105</v>
      </c>
      <c r="BC2" s="129" t="s">
        <v>106</v>
      </c>
      <c r="BD2" s="129" t="s">
        <v>107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s="1" customFormat="1" ht="24.96" customHeight="1">
      <c r="B4" s="21"/>
      <c r="D4" s="132" t="s">
        <v>108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 xml:space="preserve">SK Modřany-  hrací plocha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109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110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1. 9. 2025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27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28</v>
      </c>
      <c r="F15" s="39"/>
      <c r="G15" s="39"/>
      <c r="H15" s="39"/>
      <c r="I15" s="134" t="s">
        <v>29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30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32</v>
      </c>
      <c r="E20" s="39"/>
      <c r="F20" s="39"/>
      <c r="G20" s="39"/>
      <c r="H20" s="39"/>
      <c r="I20" s="134" t="s">
        <v>26</v>
      </c>
      <c r="J20" s="138" t="s">
        <v>33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34</v>
      </c>
      <c r="F21" s="39"/>
      <c r="G21" s="39"/>
      <c r="H21" s="39"/>
      <c r="I21" s="134" t="s">
        <v>29</v>
      </c>
      <c r="J21" s="138" t="s">
        <v>19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29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0"/>
      <c r="B27" s="141"/>
      <c r="C27" s="140"/>
      <c r="D27" s="140"/>
      <c r="E27" s="142" t="s">
        <v>111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ROUND(J83,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ROUND((SUM(BE83:BE198)),  2)</f>
        <v>0</v>
      </c>
      <c r="G33" s="39"/>
      <c r="H33" s="39"/>
      <c r="I33" s="150">
        <v>0.20999999999999999</v>
      </c>
      <c r="J33" s="149">
        <f>ROUND(((SUM(BE83:BE198))*I33),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ROUND((SUM(BF83:BF198)),  2)</f>
        <v>0</v>
      </c>
      <c r="G34" s="39"/>
      <c r="H34" s="39"/>
      <c r="I34" s="150">
        <v>0.12</v>
      </c>
      <c r="J34" s="149">
        <f>ROUND(((SUM(BF83:BF198))*I34),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ROUND((SUM(BG83:BG198)),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ROUND((SUM(BH83:BH198)),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ROUND((SUM(BI83:BI198)),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112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2" t="str">
        <f>E7</f>
        <v xml:space="preserve">SK Modřany-  hrací plocha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109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2025-109-1-01 - Komunikace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Komořanská - 47, Praha 4 - Modřany</v>
      </c>
      <c r="G52" s="41"/>
      <c r="H52" s="41"/>
      <c r="I52" s="33" t="s">
        <v>23</v>
      </c>
      <c r="J52" s="73" t="str">
        <f>IF(J12="","",J12)</f>
        <v>1. 9. 2025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Sportovní klub Modřany,Komořanská 47, Praha 4</v>
      </c>
      <c r="G54" s="41"/>
      <c r="H54" s="41"/>
      <c r="I54" s="33" t="s">
        <v>32</v>
      </c>
      <c r="J54" s="37" t="str">
        <f>E21</f>
        <v>ASLB spol.s.r.o.Fikarova 2157/1, Praha 4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3" t="s">
        <v>113</v>
      </c>
      <c r="D57" s="164"/>
      <c r="E57" s="164"/>
      <c r="F57" s="164"/>
      <c r="G57" s="164"/>
      <c r="H57" s="164"/>
      <c r="I57" s="164"/>
      <c r="J57" s="165" t="s">
        <v>114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115</v>
      </c>
    </row>
    <row r="60" hidden="1" s="9" customFormat="1" ht="24.96" customHeight="1">
      <c r="A60" s="9"/>
      <c r="B60" s="167"/>
      <c r="C60" s="168"/>
      <c r="D60" s="169" t="s">
        <v>116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3"/>
      <c r="C61" s="174"/>
      <c r="D61" s="175" t="s">
        <v>117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3"/>
      <c r="C62" s="174"/>
      <c r="D62" s="175" t="s">
        <v>118</v>
      </c>
      <c r="E62" s="176"/>
      <c r="F62" s="176"/>
      <c r="G62" s="176"/>
      <c r="H62" s="176"/>
      <c r="I62" s="176"/>
      <c r="J62" s="177">
        <f>J100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3"/>
      <c r="C63" s="174"/>
      <c r="D63" s="175" t="s">
        <v>119</v>
      </c>
      <c r="E63" s="176"/>
      <c r="F63" s="176"/>
      <c r="G63" s="176"/>
      <c r="H63" s="176"/>
      <c r="I63" s="176"/>
      <c r="J63" s="177">
        <f>J196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/>
    <row r="67" hidden="1"/>
    <row r="68" hidden="1"/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120</v>
      </c>
      <c r="D70" s="41"/>
      <c r="E70" s="41"/>
      <c r="F70" s="41"/>
      <c r="G70" s="41"/>
      <c r="H70" s="41"/>
      <c r="I70" s="41"/>
      <c r="J70" s="41"/>
      <c r="K70" s="41"/>
      <c r="L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2" t="str">
        <f>E7</f>
        <v xml:space="preserve">SK Modřany-  hrací plocha</v>
      </c>
      <c r="F73" s="33"/>
      <c r="G73" s="33"/>
      <c r="H73" s="33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109</v>
      </c>
      <c r="D74" s="41"/>
      <c r="E74" s="41"/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2025-109-1-01 - Komunikace</v>
      </c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Komořanská - 47, Praha 4 - Modřany</v>
      </c>
      <c r="G77" s="41"/>
      <c r="H77" s="41"/>
      <c r="I77" s="33" t="s">
        <v>23</v>
      </c>
      <c r="J77" s="73" t="str">
        <f>IF(J12="","",J12)</f>
        <v>1. 9. 2025</v>
      </c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40.05" customHeight="1">
      <c r="A79" s="39"/>
      <c r="B79" s="40"/>
      <c r="C79" s="33" t="s">
        <v>25</v>
      </c>
      <c r="D79" s="41"/>
      <c r="E79" s="41"/>
      <c r="F79" s="28" t="str">
        <f>E15</f>
        <v>Sportovní klub Modřany,Komořanská 47, Praha 4</v>
      </c>
      <c r="G79" s="41"/>
      <c r="H79" s="41"/>
      <c r="I79" s="33" t="s">
        <v>32</v>
      </c>
      <c r="J79" s="37" t="str">
        <f>E21</f>
        <v>ASLB spol.s.r.o.Fikarova 2157/1, Praha 4</v>
      </c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30</v>
      </c>
      <c r="D80" s="41"/>
      <c r="E80" s="41"/>
      <c r="F80" s="28" t="str">
        <f>IF(E18="","",E18)</f>
        <v>Vyplň údaj</v>
      </c>
      <c r="G80" s="41"/>
      <c r="H80" s="41"/>
      <c r="I80" s="33" t="s">
        <v>36</v>
      </c>
      <c r="J80" s="37" t="str">
        <f>E24</f>
        <v xml:space="preserve"> </v>
      </c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9"/>
      <c r="B82" s="180"/>
      <c r="C82" s="181" t="s">
        <v>121</v>
      </c>
      <c r="D82" s="182" t="s">
        <v>59</v>
      </c>
      <c r="E82" s="182" t="s">
        <v>55</v>
      </c>
      <c r="F82" s="182" t="s">
        <v>56</v>
      </c>
      <c r="G82" s="182" t="s">
        <v>122</v>
      </c>
      <c r="H82" s="182" t="s">
        <v>123</v>
      </c>
      <c r="I82" s="182" t="s">
        <v>124</v>
      </c>
      <c r="J82" s="182" t="s">
        <v>114</v>
      </c>
      <c r="K82" s="183" t="s">
        <v>125</v>
      </c>
      <c r="L82" s="184"/>
      <c r="M82" s="93" t="s">
        <v>19</v>
      </c>
      <c r="N82" s="94" t="s">
        <v>44</v>
      </c>
      <c r="O82" s="94" t="s">
        <v>126</v>
      </c>
      <c r="P82" s="94" t="s">
        <v>127</v>
      </c>
      <c r="Q82" s="94" t="s">
        <v>128</v>
      </c>
      <c r="R82" s="94" t="s">
        <v>129</v>
      </c>
      <c r="S82" s="94" t="s">
        <v>130</v>
      </c>
      <c r="T82" s="95" t="s">
        <v>131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39"/>
      <c r="B83" s="40"/>
      <c r="C83" s="100" t="s">
        <v>132</v>
      </c>
      <c r="D83" s="41"/>
      <c r="E83" s="41"/>
      <c r="F83" s="41"/>
      <c r="G83" s="41"/>
      <c r="H83" s="41"/>
      <c r="I83" s="41"/>
      <c r="J83" s="185">
        <f>BK83</f>
        <v>0</v>
      </c>
      <c r="K83" s="41"/>
      <c r="L83" s="45"/>
      <c r="M83" s="96"/>
      <c r="N83" s="186"/>
      <c r="O83" s="97"/>
      <c r="P83" s="187">
        <f>P84</f>
        <v>0</v>
      </c>
      <c r="Q83" s="97"/>
      <c r="R83" s="187">
        <f>R84</f>
        <v>65.352186674999984</v>
      </c>
      <c r="S83" s="97"/>
      <c r="T83" s="188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73</v>
      </c>
      <c r="AU83" s="18" t="s">
        <v>115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73</v>
      </c>
      <c r="E84" s="193" t="s">
        <v>133</v>
      </c>
      <c r="F84" s="193" t="s">
        <v>134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P85+P100+P196</f>
        <v>0</v>
      </c>
      <c r="Q84" s="198"/>
      <c r="R84" s="199">
        <f>R85+R100+R196</f>
        <v>65.352186674999984</v>
      </c>
      <c r="S84" s="198"/>
      <c r="T84" s="200">
        <f>T85+T100+T196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82</v>
      </c>
      <c r="AT84" s="202" t="s">
        <v>73</v>
      </c>
      <c r="AU84" s="202" t="s">
        <v>74</v>
      </c>
      <c r="AY84" s="201" t="s">
        <v>135</v>
      </c>
      <c r="BK84" s="203">
        <f>BK85+BK100+BK196</f>
        <v>0</v>
      </c>
    </row>
    <row r="85" s="12" customFormat="1" ht="22.8" customHeight="1">
      <c r="A85" s="12"/>
      <c r="B85" s="190"/>
      <c r="C85" s="191"/>
      <c r="D85" s="192" t="s">
        <v>73</v>
      </c>
      <c r="E85" s="204" t="s">
        <v>82</v>
      </c>
      <c r="F85" s="204" t="s">
        <v>136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SUM(P86:P99)</f>
        <v>0</v>
      </c>
      <c r="Q85" s="198"/>
      <c r="R85" s="199">
        <f>SUM(R86:R99)</f>
        <v>0</v>
      </c>
      <c r="S85" s="198"/>
      <c r="T85" s="200">
        <f>SUM(T86:T99)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82</v>
      </c>
      <c r="AT85" s="202" t="s">
        <v>73</v>
      </c>
      <c r="AU85" s="202" t="s">
        <v>82</v>
      </c>
      <c r="AY85" s="201" t="s">
        <v>135</v>
      </c>
      <c r="BK85" s="203">
        <f>SUM(BK86:BK99)</f>
        <v>0</v>
      </c>
    </row>
    <row r="86" s="2" customFormat="1" ht="16.5" customHeight="1">
      <c r="A86" s="39"/>
      <c r="B86" s="40"/>
      <c r="C86" s="206" t="s">
        <v>82</v>
      </c>
      <c r="D86" s="206" t="s">
        <v>137</v>
      </c>
      <c r="E86" s="207" t="s">
        <v>138</v>
      </c>
      <c r="F86" s="208" t="s">
        <v>139</v>
      </c>
      <c r="G86" s="209" t="s">
        <v>105</v>
      </c>
      <c r="H86" s="210">
        <v>257.39999999999998</v>
      </c>
      <c r="I86" s="211"/>
      <c r="J86" s="212">
        <f>ROUND(I86*H86,2)</f>
        <v>0</v>
      </c>
      <c r="K86" s="208" t="s">
        <v>140</v>
      </c>
      <c r="L86" s="45"/>
      <c r="M86" s="213" t="s">
        <v>19</v>
      </c>
      <c r="N86" s="214" t="s">
        <v>45</v>
      </c>
      <c r="O86" s="85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7" t="s">
        <v>141</v>
      </c>
      <c r="AT86" s="217" t="s">
        <v>137</v>
      </c>
      <c r="AU86" s="217" t="s">
        <v>84</v>
      </c>
      <c r="AY86" s="18" t="s">
        <v>135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8" t="s">
        <v>82</v>
      </c>
      <c r="BK86" s="218">
        <f>ROUND(I86*H86,2)</f>
        <v>0</v>
      </c>
      <c r="BL86" s="18" t="s">
        <v>141</v>
      </c>
      <c r="BM86" s="217" t="s">
        <v>142</v>
      </c>
    </row>
    <row r="87" s="2" customFormat="1">
      <c r="A87" s="39"/>
      <c r="B87" s="40"/>
      <c r="C87" s="41"/>
      <c r="D87" s="219" t="s">
        <v>143</v>
      </c>
      <c r="E87" s="41"/>
      <c r="F87" s="220" t="s">
        <v>144</v>
      </c>
      <c r="G87" s="41"/>
      <c r="H87" s="41"/>
      <c r="I87" s="221"/>
      <c r="J87" s="41"/>
      <c r="K87" s="41"/>
      <c r="L87" s="45"/>
      <c r="M87" s="222"/>
      <c r="N87" s="223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143</v>
      </c>
      <c r="AU87" s="18" t="s">
        <v>84</v>
      </c>
    </row>
    <row r="88" s="13" customFormat="1">
      <c r="A88" s="13"/>
      <c r="B88" s="224"/>
      <c r="C88" s="225"/>
      <c r="D88" s="226" t="s">
        <v>145</v>
      </c>
      <c r="E88" s="227" t="s">
        <v>19</v>
      </c>
      <c r="F88" s="228" t="s">
        <v>146</v>
      </c>
      <c r="G88" s="225"/>
      <c r="H88" s="227" t="s">
        <v>19</v>
      </c>
      <c r="I88" s="229"/>
      <c r="J88" s="225"/>
      <c r="K88" s="225"/>
      <c r="L88" s="230"/>
      <c r="M88" s="231"/>
      <c r="N88" s="232"/>
      <c r="O88" s="232"/>
      <c r="P88" s="232"/>
      <c r="Q88" s="232"/>
      <c r="R88" s="232"/>
      <c r="S88" s="232"/>
      <c r="T88" s="23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4" t="s">
        <v>145</v>
      </c>
      <c r="AU88" s="234" t="s">
        <v>84</v>
      </c>
      <c r="AV88" s="13" t="s">
        <v>82</v>
      </c>
      <c r="AW88" s="13" t="s">
        <v>35</v>
      </c>
      <c r="AX88" s="13" t="s">
        <v>74</v>
      </c>
      <c r="AY88" s="234" t="s">
        <v>135</v>
      </c>
    </row>
    <row r="89" s="13" customFormat="1">
      <c r="A89" s="13"/>
      <c r="B89" s="224"/>
      <c r="C89" s="225"/>
      <c r="D89" s="226" t="s">
        <v>145</v>
      </c>
      <c r="E89" s="227" t="s">
        <v>19</v>
      </c>
      <c r="F89" s="228" t="s">
        <v>147</v>
      </c>
      <c r="G89" s="225"/>
      <c r="H89" s="227" t="s">
        <v>19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145</v>
      </c>
      <c r="AU89" s="234" t="s">
        <v>84</v>
      </c>
      <c r="AV89" s="13" t="s">
        <v>82</v>
      </c>
      <c r="AW89" s="13" t="s">
        <v>35</v>
      </c>
      <c r="AX89" s="13" t="s">
        <v>74</v>
      </c>
      <c r="AY89" s="234" t="s">
        <v>135</v>
      </c>
    </row>
    <row r="90" s="13" customFormat="1">
      <c r="A90" s="13"/>
      <c r="B90" s="224"/>
      <c r="C90" s="225"/>
      <c r="D90" s="226" t="s">
        <v>145</v>
      </c>
      <c r="E90" s="227" t="s">
        <v>19</v>
      </c>
      <c r="F90" s="228" t="s">
        <v>148</v>
      </c>
      <c r="G90" s="225"/>
      <c r="H90" s="227" t="s">
        <v>19</v>
      </c>
      <c r="I90" s="229"/>
      <c r="J90" s="225"/>
      <c r="K90" s="225"/>
      <c r="L90" s="230"/>
      <c r="M90" s="231"/>
      <c r="N90" s="232"/>
      <c r="O90" s="232"/>
      <c r="P90" s="232"/>
      <c r="Q90" s="232"/>
      <c r="R90" s="232"/>
      <c r="S90" s="232"/>
      <c r="T90" s="23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4" t="s">
        <v>145</v>
      </c>
      <c r="AU90" s="234" t="s">
        <v>84</v>
      </c>
      <c r="AV90" s="13" t="s">
        <v>82</v>
      </c>
      <c r="AW90" s="13" t="s">
        <v>35</v>
      </c>
      <c r="AX90" s="13" t="s">
        <v>74</v>
      </c>
      <c r="AY90" s="234" t="s">
        <v>135</v>
      </c>
    </row>
    <row r="91" s="14" customFormat="1">
      <c r="A91" s="14"/>
      <c r="B91" s="235"/>
      <c r="C91" s="236"/>
      <c r="D91" s="226" t="s">
        <v>145</v>
      </c>
      <c r="E91" s="237" t="s">
        <v>19</v>
      </c>
      <c r="F91" s="238" t="s">
        <v>106</v>
      </c>
      <c r="G91" s="236"/>
      <c r="H91" s="239">
        <v>257.39999999999998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5" t="s">
        <v>145</v>
      </c>
      <c r="AU91" s="245" t="s">
        <v>84</v>
      </c>
      <c r="AV91" s="14" t="s">
        <v>84</v>
      </c>
      <c r="AW91" s="14" t="s">
        <v>35</v>
      </c>
      <c r="AX91" s="14" t="s">
        <v>74</v>
      </c>
      <c r="AY91" s="245" t="s">
        <v>135</v>
      </c>
    </row>
    <row r="92" s="15" customFormat="1">
      <c r="A92" s="15"/>
      <c r="B92" s="246"/>
      <c r="C92" s="247"/>
      <c r="D92" s="226" t="s">
        <v>145</v>
      </c>
      <c r="E92" s="248" t="s">
        <v>19</v>
      </c>
      <c r="F92" s="249" t="s">
        <v>149</v>
      </c>
      <c r="G92" s="247"/>
      <c r="H92" s="250">
        <v>257.39999999999998</v>
      </c>
      <c r="I92" s="251"/>
      <c r="J92" s="247"/>
      <c r="K92" s="247"/>
      <c r="L92" s="252"/>
      <c r="M92" s="253"/>
      <c r="N92" s="254"/>
      <c r="O92" s="254"/>
      <c r="P92" s="254"/>
      <c r="Q92" s="254"/>
      <c r="R92" s="254"/>
      <c r="S92" s="254"/>
      <c r="T92" s="25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56" t="s">
        <v>145</v>
      </c>
      <c r="AU92" s="256" t="s">
        <v>84</v>
      </c>
      <c r="AV92" s="15" t="s">
        <v>141</v>
      </c>
      <c r="AW92" s="15" t="s">
        <v>35</v>
      </c>
      <c r="AX92" s="15" t="s">
        <v>82</v>
      </c>
      <c r="AY92" s="256" t="s">
        <v>135</v>
      </c>
    </row>
    <row r="93" s="2" customFormat="1" ht="24.15" customHeight="1">
      <c r="A93" s="39"/>
      <c r="B93" s="40"/>
      <c r="C93" s="206" t="s">
        <v>84</v>
      </c>
      <c r="D93" s="206" t="s">
        <v>137</v>
      </c>
      <c r="E93" s="207" t="s">
        <v>150</v>
      </c>
      <c r="F93" s="208" t="s">
        <v>151</v>
      </c>
      <c r="G93" s="209" t="s">
        <v>105</v>
      </c>
      <c r="H93" s="210">
        <v>257.39999999999998</v>
      </c>
      <c r="I93" s="211"/>
      <c r="J93" s="212">
        <f>ROUND(I93*H93,2)</f>
        <v>0</v>
      </c>
      <c r="K93" s="208" t="s">
        <v>140</v>
      </c>
      <c r="L93" s="45"/>
      <c r="M93" s="213" t="s">
        <v>19</v>
      </c>
      <c r="N93" s="214" t="s">
        <v>45</v>
      </c>
      <c r="O93" s="85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7" t="s">
        <v>141</v>
      </c>
      <c r="AT93" s="217" t="s">
        <v>137</v>
      </c>
      <c r="AU93" s="217" t="s">
        <v>84</v>
      </c>
      <c r="AY93" s="18" t="s">
        <v>135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8" t="s">
        <v>82</v>
      </c>
      <c r="BK93" s="218">
        <f>ROUND(I93*H93,2)</f>
        <v>0</v>
      </c>
      <c r="BL93" s="18" t="s">
        <v>141</v>
      </c>
      <c r="BM93" s="217" t="s">
        <v>152</v>
      </c>
    </row>
    <row r="94" s="2" customFormat="1">
      <c r="A94" s="39"/>
      <c r="B94" s="40"/>
      <c r="C94" s="41"/>
      <c r="D94" s="219" t="s">
        <v>143</v>
      </c>
      <c r="E94" s="41"/>
      <c r="F94" s="220" t="s">
        <v>153</v>
      </c>
      <c r="G94" s="41"/>
      <c r="H94" s="41"/>
      <c r="I94" s="221"/>
      <c r="J94" s="41"/>
      <c r="K94" s="41"/>
      <c r="L94" s="45"/>
      <c r="M94" s="222"/>
      <c r="N94" s="223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143</v>
      </c>
      <c r="AU94" s="18" t="s">
        <v>84</v>
      </c>
    </row>
    <row r="95" s="13" customFormat="1">
      <c r="A95" s="13"/>
      <c r="B95" s="224"/>
      <c r="C95" s="225"/>
      <c r="D95" s="226" t="s">
        <v>145</v>
      </c>
      <c r="E95" s="227" t="s">
        <v>19</v>
      </c>
      <c r="F95" s="228" t="s">
        <v>146</v>
      </c>
      <c r="G95" s="225"/>
      <c r="H95" s="227" t="s">
        <v>19</v>
      </c>
      <c r="I95" s="229"/>
      <c r="J95" s="225"/>
      <c r="K95" s="225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145</v>
      </c>
      <c r="AU95" s="234" t="s">
        <v>84</v>
      </c>
      <c r="AV95" s="13" t="s">
        <v>82</v>
      </c>
      <c r="AW95" s="13" t="s">
        <v>35</v>
      </c>
      <c r="AX95" s="13" t="s">
        <v>74</v>
      </c>
      <c r="AY95" s="234" t="s">
        <v>135</v>
      </c>
    </row>
    <row r="96" s="13" customFormat="1">
      <c r="A96" s="13"/>
      <c r="B96" s="224"/>
      <c r="C96" s="225"/>
      <c r="D96" s="226" t="s">
        <v>145</v>
      </c>
      <c r="E96" s="227" t="s">
        <v>19</v>
      </c>
      <c r="F96" s="228" t="s">
        <v>147</v>
      </c>
      <c r="G96" s="225"/>
      <c r="H96" s="227" t="s">
        <v>19</v>
      </c>
      <c r="I96" s="229"/>
      <c r="J96" s="225"/>
      <c r="K96" s="225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145</v>
      </c>
      <c r="AU96" s="234" t="s">
        <v>84</v>
      </c>
      <c r="AV96" s="13" t="s">
        <v>82</v>
      </c>
      <c r="AW96" s="13" t="s">
        <v>35</v>
      </c>
      <c r="AX96" s="13" t="s">
        <v>74</v>
      </c>
      <c r="AY96" s="234" t="s">
        <v>135</v>
      </c>
    </row>
    <row r="97" s="13" customFormat="1">
      <c r="A97" s="13"/>
      <c r="B97" s="224"/>
      <c r="C97" s="225"/>
      <c r="D97" s="226" t="s">
        <v>145</v>
      </c>
      <c r="E97" s="227" t="s">
        <v>19</v>
      </c>
      <c r="F97" s="228" t="s">
        <v>148</v>
      </c>
      <c r="G97" s="225"/>
      <c r="H97" s="227" t="s">
        <v>19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145</v>
      </c>
      <c r="AU97" s="234" t="s">
        <v>84</v>
      </c>
      <c r="AV97" s="13" t="s">
        <v>82</v>
      </c>
      <c r="AW97" s="13" t="s">
        <v>35</v>
      </c>
      <c r="AX97" s="13" t="s">
        <v>74</v>
      </c>
      <c r="AY97" s="234" t="s">
        <v>135</v>
      </c>
    </row>
    <row r="98" s="14" customFormat="1">
      <c r="A98" s="14"/>
      <c r="B98" s="235"/>
      <c r="C98" s="236"/>
      <c r="D98" s="226" t="s">
        <v>145</v>
      </c>
      <c r="E98" s="237" t="s">
        <v>19</v>
      </c>
      <c r="F98" s="238" t="s">
        <v>106</v>
      </c>
      <c r="G98" s="236"/>
      <c r="H98" s="239">
        <v>257.39999999999998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145</v>
      </c>
      <c r="AU98" s="245" t="s">
        <v>84</v>
      </c>
      <c r="AV98" s="14" t="s">
        <v>84</v>
      </c>
      <c r="AW98" s="14" t="s">
        <v>35</v>
      </c>
      <c r="AX98" s="14" t="s">
        <v>74</v>
      </c>
      <c r="AY98" s="245" t="s">
        <v>135</v>
      </c>
    </row>
    <row r="99" s="15" customFormat="1">
      <c r="A99" s="15"/>
      <c r="B99" s="246"/>
      <c r="C99" s="247"/>
      <c r="D99" s="226" t="s">
        <v>145</v>
      </c>
      <c r="E99" s="248" t="s">
        <v>19</v>
      </c>
      <c r="F99" s="249" t="s">
        <v>149</v>
      </c>
      <c r="G99" s="247"/>
      <c r="H99" s="250">
        <v>257.39999999999998</v>
      </c>
      <c r="I99" s="251"/>
      <c r="J99" s="247"/>
      <c r="K99" s="247"/>
      <c r="L99" s="252"/>
      <c r="M99" s="253"/>
      <c r="N99" s="254"/>
      <c r="O99" s="254"/>
      <c r="P99" s="254"/>
      <c r="Q99" s="254"/>
      <c r="R99" s="254"/>
      <c r="S99" s="254"/>
      <c r="T99" s="25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6" t="s">
        <v>145</v>
      </c>
      <c r="AU99" s="256" t="s">
        <v>84</v>
      </c>
      <c r="AV99" s="15" t="s">
        <v>141</v>
      </c>
      <c r="AW99" s="15" t="s">
        <v>35</v>
      </c>
      <c r="AX99" s="15" t="s">
        <v>82</v>
      </c>
      <c r="AY99" s="256" t="s">
        <v>135</v>
      </c>
    </row>
    <row r="100" s="12" customFormat="1" ht="22.8" customHeight="1">
      <c r="A100" s="12"/>
      <c r="B100" s="190"/>
      <c r="C100" s="191"/>
      <c r="D100" s="192" t="s">
        <v>73</v>
      </c>
      <c r="E100" s="204" t="s">
        <v>154</v>
      </c>
      <c r="F100" s="204" t="s">
        <v>155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SUM(P101:P195)</f>
        <v>0</v>
      </c>
      <c r="Q100" s="198"/>
      <c r="R100" s="199">
        <f>SUM(R101:R195)</f>
        <v>65.352186674999984</v>
      </c>
      <c r="S100" s="198"/>
      <c r="T100" s="200">
        <f>SUM(T101:T195)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82</v>
      </c>
      <c r="AT100" s="202" t="s">
        <v>73</v>
      </c>
      <c r="AU100" s="202" t="s">
        <v>82</v>
      </c>
      <c r="AY100" s="201" t="s">
        <v>135</v>
      </c>
      <c r="BK100" s="203">
        <f>SUM(BK101:BK195)</f>
        <v>0</v>
      </c>
    </row>
    <row r="101" s="2" customFormat="1" ht="21.75" customHeight="1">
      <c r="A101" s="39"/>
      <c r="B101" s="40"/>
      <c r="C101" s="206" t="s">
        <v>107</v>
      </c>
      <c r="D101" s="206" t="s">
        <v>137</v>
      </c>
      <c r="E101" s="207" t="s">
        <v>156</v>
      </c>
      <c r="F101" s="208" t="s">
        <v>157</v>
      </c>
      <c r="G101" s="209" t="s">
        <v>158</v>
      </c>
      <c r="H101" s="210">
        <v>38.609999999999999</v>
      </c>
      <c r="I101" s="211"/>
      <c r="J101" s="212">
        <f>ROUND(I101*H101,2)</f>
        <v>0</v>
      </c>
      <c r="K101" s="208" t="s">
        <v>140</v>
      </c>
      <c r="L101" s="45"/>
      <c r="M101" s="213" t="s">
        <v>19</v>
      </c>
      <c r="N101" s="214" t="s">
        <v>45</v>
      </c>
      <c r="O101" s="85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7" t="s">
        <v>141</v>
      </c>
      <c r="AT101" s="217" t="s">
        <v>137</v>
      </c>
      <c r="AU101" s="217" t="s">
        <v>84</v>
      </c>
      <c r="AY101" s="18" t="s">
        <v>135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8" t="s">
        <v>82</v>
      </c>
      <c r="BK101" s="218">
        <f>ROUND(I101*H101,2)</f>
        <v>0</v>
      </c>
      <c r="BL101" s="18" t="s">
        <v>141</v>
      </c>
      <c r="BM101" s="217" t="s">
        <v>159</v>
      </c>
    </row>
    <row r="102" s="2" customFormat="1">
      <c r="A102" s="39"/>
      <c r="B102" s="40"/>
      <c r="C102" s="41"/>
      <c r="D102" s="219" t="s">
        <v>143</v>
      </c>
      <c r="E102" s="41"/>
      <c r="F102" s="220" t="s">
        <v>160</v>
      </c>
      <c r="G102" s="41"/>
      <c r="H102" s="41"/>
      <c r="I102" s="221"/>
      <c r="J102" s="41"/>
      <c r="K102" s="41"/>
      <c r="L102" s="45"/>
      <c r="M102" s="222"/>
      <c r="N102" s="223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143</v>
      </c>
      <c r="AU102" s="18" t="s">
        <v>84</v>
      </c>
    </row>
    <row r="103" s="13" customFormat="1">
      <c r="A103" s="13"/>
      <c r="B103" s="224"/>
      <c r="C103" s="225"/>
      <c r="D103" s="226" t="s">
        <v>145</v>
      </c>
      <c r="E103" s="227" t="s">
        <v>19</v>
      </c>
      <c r="F103" s="228" t="s">
        <v>161</v>
      </c>
      <c r="G103" s="225"/>
      <c r="H103" s="227" t="s">
        <v>19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145</v>
      </c>
      <c r="AU103" s="234" t="s">
        <v>84</v>
      </c>
      <c r="AV103" s="13" t="s">
        <v>82</v>
      </c>
      <c r="AW103" s="13" t="s">
        <v>35</v>
      </c>
      <c r="AX103" s="13" t="s">
        <v>74</v>
      </c>
      <c r="AY103" s="234" t="s">
        <v>135</v>
      </c>
    </row>
    <row r="104" s="13" customFormat="1">
      <c r="A104" s="13"/>
      <c r="B104" s="224"/>
      <c r="C104" s="225"/>
      <c r="D104" s="226" t="s">
        <v>145</v>
      </c>
      <c r="E104" s="227" t="s">
        <v>19</v>
      </c>
      <c r="F104" s="228" t="s">
        <v>162</v>
      </c>
      <c r="G104" s="225"/>
      <c r="H104" s="227" t="s">
        <v>19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145</v>
      </c>
      <c r="AU104" s="234" t="s">
        <v>84</v>
      </c>
      <c r="AV104" s="13" t="s">
        <v>82</v>
      </c>
      <c r="AW104" s="13" t="s">
        <v>35</v>
      </c>
      <c r="AX104" s="13" t="s">
        <v>74</v>
      </c>
      <c r="AY104" s="234" t="s">
        <v>135</v>
      </c>
    </row>
    <row r="105" s="13" customFormat="1">
      <c r="A105" s="13"/>
      <c r="B105" s="224"/>
      <c r="C105" s="225"/>
      <c r="D105" s="226" t="s">
        <v>145</v>
      </c>
      <c r="E105" s="227" t="s">
        <v>19</v>
      </c>
      <c r="F105" s="228" t="s">
        <v>163</v>
      </c>
      <c r="G105" s="225"/>
      <c r="H105" s="227" t="s">
        <v>19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145</v>
      </c>
      <c r="AU105" s="234" t="s">
        <v>84</v>
      </c>
      <c r="AV105" s="13" t="s">
        <v>82</v>
      </c>
      <c r="AW105" s="13" t="s">
        <v>35</v>
      </c>
      <c r="AX105" s="13" t="s">
        <v>74</v>
      </c>
      <c r="AY105" s="234" t="s">
        <v>135</v>
      </c>
    </row>
    <row r="106" s="14" customFormat="1">
      <c r="A106" s="14"/>
      <c r="B106" s="235"/>
      <c r="C106" s="236"/>
      <c r="D106" s="226" t="s">
        <v>145</v>
      </c>
      <c r="E106" s="237" t="s">
        <v>19</v>
      </c>
      <c r="F106" s="238" t="s">
        <v>164</v>
      </c>
      <c r="G106" s="236"/>
      <c r="H106" s="239">
        <v>38.609999999999999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145</v>
      </c>
      <c r="AU106" s="245" t="s">
        <v>84</v>
      </c>
      <c r="AV106" s="14" t="s">
        <v>84</v>
      </c>
      <c r="AW106" s="14" t="s">
        <v>35</v>
      </c>
      <c r="AX106" s="14" t="s">
        <v>74</v>
      </c>
      <c r="AY106" s="245" t="s">
        <v>135</v>
      </c>
    </row>
    <row r="107" s="15" customFormat="1">
      <c r="A107" s="15"/>
      <c r="B107" s="246"/>
      <c r="C107" s="247"/>
      <c r="D107" s="226" t="s">
        <v>145</v>
      </c>
      <c r="E107" s="248" t="s">
        <v>19</v>
      </c>
      <c r="F107" s="249" t="s">
        <v>149</v>
      </c>
      <c r="G107" s="247"/>
      <c r="H107" s="250">
        <v>38.609999999999999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6" t="s">
        <v>145</v>
      </c>
      <c r="AU107" s="256" t="s">
        <v>84</v>
      </c>
      <c r="AV107" s="15" t="s">
        <v>141</v>
      </c>
      <c r="AW107" s="15" t="s">
        <v>35</v>
      </c>
      <c r="AX107" s="15" t="s">
        <v>82</v>
      </c>
      <c r="AY107" s="256" t="s">
        <v>135</v>
      </c>
    </row>
    <row r="108" s="2" customFormat="1" ht="33" customHeight="1">
      <c r="A108" s="39"/>
      <c r="B108" s="40"/>
      <c r="C108" s="206" t="s">
        <v>141</v>
      </c>
      <c r="D108" s="206" t="s">
        <v>137</v>
      </c>
      <c r="E108" s="207" t="s">
        <v>165</v>
      </c>
      <c r="F108" s="208" t="s">
        <v>166</v>
      </c>
      <c r="G108" s="209" t="s">
        <v>158</v>
      </c>
      <c r="H108" s="210">
        <v>38.609999999999999</v>
      </c>
      <c r="I108" s="211"/>
      <c r="J108" s="212">
        <f>ROUND(I108*H108,2)</f>
        <v>0</v>
      </c>
      <c r="K108" s="208" t="s">
        <v>140</v>
      </c>
      <c r="L108" s="45"/>
      <c r="M108" s="213" t="s">
        <v>19</v>
      </c>
      <c r="N108" s="214" t="s">
        <v>45</v>
      </c>
      <c r="O108" s="85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7" t="s">
        <v>141</v>
      </c>
      <c r="AT108" s="217" t="s">
        <v>137</v>
      </c>
      <c r="AU108" s="217" t="s">
        <v>84</v>
      </c>
      <c r="AY108" s="18" t="s">
        <v>135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8" t="s">
        <v>82</v>
      </c>
      <c r="BK108" s="218">
        <f>ROUND(I108*H108,2)</f>
        <v>0</v>
      </c>
      <c r="BL108" s="18" t="s">
        <v>141</v>
      </c>
      <c r="BM108" s="217" t="s">
        <v>167</v>
      </c>
    </row>
    <row r="109" s="2" customFormat="1">
      <c r="A109" s="39"/>
      <c r="B109" s="40"/>
      <c r="C109" s="41"/>
      <c r="D109" s="219" t="s">
        <v>143</v>
      </c>
      <c r="E109" s="41"/>
      <c r="F109" s="220" t="s">
        <v>168</v>
      </c>
      <c r="G109" s="41"/>
      <c r="H109" s="41"/>
      <c r="I109" s="221"/>
      <c r="J109" s="41"/>
      <c r="K109" s="41"/>
      <c r="L109" s="45"/>
      <c r="M109" s="222"/>
      <c r="N109" s="223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143</v>
      </c>
      <c r="AU109" s="18" t="s">
        <v>84</v>
      </c>
    </row>
    <row r="110" s="13" customFormat="1">
      <c r="A110" s="13"/>
      <c r="B110" s="224"/>
      <c r="C110" s="225"/>
      <c r="D110" s="226" t="s">
        <v>145</v>
      </c>
      <c r="E110" s="227" t="s">
        <v>19</v>
      </c>
      <c r="F110" s="228" t="s">
        <v>161</v>
      </c>
      <c r="G110" s="225"/>
      <c r="H110" s="227" t="s">
        <v>19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145</v>
      </c>
      <c r="AU110" s="234" t="s">
        <v>84</v>
      </c>
      <c r="AV110" s="13" t="s">
        <v>82</v>
      </c>
      <c r="AW110" s="13" t="s">
        <v>35</v>
      </c>
      <c r="AX110" s="13" t="s">
        <v>74</v>
      </c>
      <c r="AY110" s="234" t="s">
        <v>135</v>
      </c>
    </row>
    <row r="111" s="13" customFormat="1">
      <c r="A111" s="13"/>
      <c r="B111" s="224"/>
      <c r="C111" s="225"/>
      <c r="D111" s="226" t="s">
        <v>145</v>
      </c>
      <c r="E111" s="227" t="s">
        <v>19</v>
      </c>
      <c r="F111" s="228" t="s">
        <v>162</v>
      </c>
      <c r="G111" s="225"/>
      <c r="H111" s="227" t="s">
        <v>19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145</v>
      </c>
      <c r="AU111" s="234" t="s">
        <v>84</v>
      </c>
      <c r="AV111" s="13" t="s">
        <v>82</v>
      </c>
      <c r="AW111" s="13" t="s">
        <v>35</v>
      </c>
      <c r="AX111" s="13" t="s">
        <v>74</v>
      </c>
      <c r="AY111" s="234" t="s">
        <v>135</v>
      </c>
    </row>
    <row r="112" s="13" customFormat="1">
      <c r="A112" s="13"/>
      <c r="B112" s="224"/>
      <c r="C112" s="225"/>
      <c r="D112" s="226" t="s">
        <v>145</v>
      </c>
      <c r="E112" s="227" t="s">
        <v>19</v>
      </c>
      <c r="F112" s="228" t="s">
        <v>163</v>
      </c>
      <c r="G112" s="225"/>
      <c r="H112" s="227" t="s">
        <v>19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145</v>
      </c>
      <c r="AU112" s="234" t="s">
        <v>84</v>
      </c>
      <c r="AV112" s="13" t="s">
        <v>82</v>
      </c>
      <c r="AW112" s="13" t="s">
        <v>35</v>
      </c>
      <c r="AX112" s="13" t="s">
        <v>74</v>
      </c>
      <c r="AY112" s="234" t="s">
        <v>135</v>
      </c>
    </row>
    <row r="113" s="14" customFormat="1">
      <c r="A113" s="14"/>
      <c r="B113" s="235"/>
      <c r="C113" s="236"/>
      <c r="D113" s="226" t="s">
        <v>145</v>
      </c>
      <c r="E113" s="237" t="s">
        <v>19</v>
      </c>
      <c r="F113" s="238" t="s">
        <v>164</v>
      </c>
      <c r="G113" s="236"/>
      <c r="H113" s="239">
        <v>38.609999999999999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145</v>
      </c>
      <c r="AU113" s="245" t="s">
        <v>84</v>
      </c>
      <c r="AV113" s="14" t="s">
        <v>84</v>
      </c>
      <c r="AW113" s="14" t="s">
        <v>35</v>
      </c>
      <c r="AX113" s="14" t="s">
        <v>74</v>
      </c>
      <c r="AY113" s="245" t="s">
        <v>135</v>
      </c>
    </row>
    <row r="114" s="15" customFormat="1">
      <c r="A114" s="15"/>
      <c r="B114" s="246"/>
      <c r="C114" s="247"/>
      <c r="D114" s="226" t="s">
        <v>145</v>
      </c>
      <c r="E114" s="248" t="s">
        <v>19</v>
      </c>
      <c r="F114" s="249" t="s">
        <v>149</v>
      </c>
      <c r="G114" s="247"/>
      <c r="H114" s="250">
        <v>38.609999999999999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6" t="s">
        <v>145</v>
      </c>
      <c r="AU114" s="256" t="s">
        <v>84</v>
      </c>
      <c r="AV114" s="15" t="s">
        <v>141</v>
      </c>
      <c r="AW114" s="15" t="s">
        <v>35</v>
      </c>
      <c r="AX114" s="15" t="s">
        <v>82</v>
      </c>
      <c r="AY114" s="256" t="s">
        <v>135</v>
      </c>
    </row>
    <row r="115" s="2" customFormat="1" ht="37.8" customHeight="1">
      <c r="A115" s="39"/>
      <c r="B115" s="40"/>
      <c r="C115" s="206" t="s">
        <v>169</v>
      </c>
      <c r="D115" s="206" t="s">
        <v>137</v>
      </c>
      <c r="E115" s="207" t="s">
        <v>170</v>
      </c>
      <c r="F115" s="208" t="s">
        <v>171</v>
      </c>
      <c r="G115" s="209" t="s">
        <v>158</v>
      </c>
      <c r="H115" s="210">
        <v>38.609999999999999</v>
      </c>
      <c r="I115" s="211"/>
      <c r="J115" s="212">
        <f>ROUND(I115*H115,2)</f>
        <v>0</v>
      </c>
      <c r="K115" s="208" t="s">
        <v>140</v>
      </c>
      <c r="L115" s="45"/>
      <c r="M115" s="213" t="s">
        <v>19</v>
      </c>
      <c r="N115" s="214" t="s">
        <v>45</v>
      </c>
      <c r="O115" s="85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7" t="s">
        <v>141</v>
      </c>
      <c r="AT115" s="217" t="s">
        <v>137</v>
      </c>
      <c r="AU115" s="217" t="s">
        <v>84</v>
      </c>
      <c r="AY115" s="18" t="s">
        <v>135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8" t="s">
        <v>82</v>
      </c>
      <c r="BK115" s="218">
        <f>ROUND(I115*H115,2)</f>
        <v>0</v>
      </c>
      <c r="BL115" s="18" t="s">
        <v>141</v>
      </c>
      <c r="BM115" s="217" t="s">
        <v>172</v>
      </c>
    </row>
    <row r="116" s="2" customFormat="1">
      <c r="A116" s="39"/>
      <c r="B116" s="40"/>
      <c r="C116" s="41"/>
      <c r="D116" s="219" t="s">
        <v>143</v>
      </c>
      <c r="E116" s="41"/>
      <c r="F116" s="220" t="s">
        <v>173</v>
      </c>
      <c r="G116" s="41"/>
      <c r="H116" s="41"/>
      <c r="I116" s="221"/>
      <c r="J116" s="41"/>
      <c r="K116" s="41"/>
      <c r="L116" s="45"/>
      <c r="M116" s="222"/>
      <c r="N116" s="223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143</v>
      </c>
      <c r="AU116" s="18" t="s">
        <v>84</v>
      </c>
    </row>
    <row r="117" s="13" customFormat="1">
      <c r="A117" s="13"/>
      <c r="B117" s="224"/>
      <c r="C117" s="225"/>
      <c r="D117" s="226" t="s">
        <v>145</v>
      </c>
      <c r="E117" s="227" t="s">
        <v>19</v>
      </c>
      <c r="F117" s="228" t="s">
        <v>161</v>
      </c>
      <c r="G117" s="225"/>
      <c r="H117" s="227" t="s">
        <v>19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145</v>
      </c>
      <c r="AU117" s="234" t="s">
        <v>84</v>
      </c>
      <c r="AV117" s="13" t="s">
        <v>82</v>
      </c>
      <c r="AW117" s="13" t="s">
        <v>35</v>
      </c>
      <c r="AX117" s="13" t="s">
        <v>74</v>
      </c>
      <c r="AY117" s="234" t="s">
        <v>135</v>
      </c>
    </row>
    <row r="118" s="13" customFormat="1">
      <c r="A118" s="13"/>
      <c r="B118" s="224"/>
      <c r="C118" s="225"/>
      <c r="D118" s="226" t="s">
        <v>145</v>
      </c>
      <c r="E118" s="227" t="s">
        <v>19</v>
      </c>
      <c r="F118" s="228" t="s">
        <v>162</v>
      </c>
      <c r="G118" s="225"/>
      <c r="H118" s="227" t="s">
        <v>19</v>
      </c>
      <c r="I118" s="229"/>
      <c r="J118" s="225"/>
      <c r="K118" s="225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145</v>
      </c>
      <c r="AU118" s="234" t="s">
        <v>84</v>
      </c>
      <c r="AV118" s="13" t="s">
        <v>82</v>
      </c>
      <c r="AW118" s="13" t="s">
        <v>35</v>
      </c>
      <c r="AX118" s="13" t="s">
        <v>74</v>
      </c>
      <c r="AY118" s="234" t="s">
        <v>135</v>
      </c>
    </row>
    <row r="119" s="13" customFormat="1">
      <c r="A119" s="13"/>
      <c r="B119" s="224"/>
      <c r="C119" s="225"/>
      <c r="D119" s="226" t="s">
        <v>145</v>
      </c>
      <c r="E119" s="227" t="s">
        <v>19</v>
      </c>
      <c r="F119" s="228" t="s">
        <v>163</v>
      </c>
      <c r="G119" s="225"/>
      <c r="H119" s="227" t="s">
        <v>19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145</v>
      </c>
      <c r="AU119" s="234" t="s">
        <v>84</v>
      </c>
      <c r="AV119" s="13" t="s">
        <v>82</v>
      </c>
      <c r="AW119" s="13" t="s">
        <v>35</v>
      </c>
      <c r="AX119" s="13" t="s">
        <v>74</v>
      </c>
      <c r="AY119" s="234" t="s">
        <v>135</v>
      </c>
    </row>
    <row r="120" s="14" customFormat="1">
      <c r="A120" s="14"/>
      <c r="B120" s="235"/>
      <c r="C120" s="236"/>
      <c r="D120" s="226" t="s">
        <v>145</v>
      </c>
      <c r="E120" s="237" t="s">
        <v>19</v>
      </c>
      <c r="F120" s="238" t="s">
        <v>164</v>
      </c>
      <c r="G120" s="236"/>
      <c r="H120" s="239">
        <v>38.609999999999999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145</v>
      </c>
      <c r="AU120" s="245" t="s">
        <v>84</v>
      </c>
      <c r="AV120" s="14" t="s">
        <v>84</v>
      </c>
      <c r="AW120" s="14" t="s">
        <v>35</v>
      </c>
      <c r="AX120" s="14" t="s">
        <v>74</v>
      </c>
      <c r="AY120" s="245" t="s">
        <v>135</v>
      </c>
    </row>
    <row r="121" s="15" customFormat="1">
      <c r="A121" s="15"/>
      <c r="B121" s="246"/>
      <c r="C121" s="247"/>
      <c r="D121" s="226" t="s">
        <v>145</v>
      </c>
      <c r="E121" s="248" t="s">
        <v>19</v>
      </c>
      <c r="F121" s="249" t="s">
        <v>149</v>
      </c>
      <c r="G121" s="247"/>
      <c r="H121" s="250">
        <v>38.609999999999999</v>
      </c>
      <c r="I121" s="251"/>
      <c r="J121" s="247"/>
      <c r="K121" s="247"/>
      <c r="L121" s="252"/>
      <c r="M121" s="253"/>
      <c r="N121" s="254"/>
      <c r="O121" s="254"/>
      <c r="P121" s="254"/>
      <c r="Q121" s="254"/>
      <c r="R121" s="254"/>
      <c r="S121" s="254"/>
      <c r="T121" s="25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6" t="s">
        <v>145</v>
      </c>
      <c r="AU121" s="256" t="s">
        <v>84</v>
      </c>
      <c r="AV121" s="15" t="s">
        <v>141</v>
      </c>
      <c r="AW121" s="15" t="s">
        <v>35</v>
      </c>
      <c r="AX121" s="15" t="s">
        <v>82</v>
      </c>
      <c r="AY121" s="256" t="s">
        <v>135</v>
      </c>
    </row>
    <row r="122" s="2" customFormat="1" ht="24.15" customHeight="1">
      <c r="A122" s="39"/>
      <c r="B122" s="40"/>
      <c r="C122" s="206" t="s">
        <v>174</v>
      </c>
      <c r="D122" s="206" t="s">
        <v>137</v>
      </c>
      <c r="E122" s="207" t="s">
        <v>175</v>
      </c>
      <c r="F122" s="208" t="s">
        <v>176</v>
      </c>
      <c r="G122" s="209" t="s">
        <v>158</v>
      </c>
      <c r="H122" s="210">
        <v>38.609999999999999</v>
      </c>
      <c r="I122" s="211"/>
      <c r="J122" s="212">
        <f>ROUND(I122*H122,2)</f>
        <v>0</v>
      </c>
      <c r="K122" s="208" t="s">
        <v>140</v>
      </c>
      <c r="L122" s="45"/>
      <c r="M122" s="213" t="s">
        <v>19</v>
      </c>
      <c r="N122" s="214" t="s">
        <v>45</v>
      </c>
      <c r="O122" s="85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7" t="s">
        <v>141</v>
      </c>
      <c r="AT122" s="217" t="s">
        <v>137</v>
      </c>
      <c r="AU122" s="217" t="s">
        <v>84</v>
      </c>
      <c r="AY122" s="18" t="s">
        <v>135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8" t="s">
        <v>82</v>
      </c>
      <c r="BK122" s="218">
        <f>ROUND(I122*H122,2)</f>
        <v>0</v>
      </c>
      <c r="BL122" s="18" t="s">
        <v>141</v>
      </c>
      <c r="BM122" s="217" t="s">
        <v>177</v>
      </c>
    </row>
    <row r="123" s="2" customFormat="1">
      <c r="A123" s="39"/>
      <c r="B123" s="40"/>
      <c r="C123" s="41"/>
      <c r="D123" s="219" t="s">
        <v>143</v>
      </c>
      <c r="E123" s="41"/>
      <c r="F123" s="220" t="s">
        <v>178</v>
      </c>
      <c r="G123" s="41"/>
      <c r="H123" s="41"/>
      <c r="I123" s="221"/>
      <c r="J123" s="41"/>
      <c r="K123" s="41"/>
      <c r="L123" s="45"/>
      <c r="M123" s="222"/>
      <c r="N123" s="223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143</v>
      </c>
      <c r="AU123" s="18" t="s">
        <v>84</v>
      </c>
    </row>
    <row r="124" s="13" customFormat="1">
      <c r="A124" s="13"/>
      <c r="B124" s="224"/>
      <c r="C124" s="225"/>
      <c r="D124" s="226" t="s">
        <v>145</v>
      </c>
      <c r="E124" s="227" t="s">
        <v>19</v>
      </c>
      <c r="F124" s="228" t="s">
        <v>161</v>
      </c>
      <c r="G124" s="225"/>
      <c r="H124" s="227" t="s">
        <v>19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145</v>
      </c>
      <c r="AU124" s="234" t="s">
        <v>84</v>
      </c>
      <c r="AV124" s="13" t="s">
        <v>82</v>
      </c>
      <c r="AW124" s="13" t="s">
        <v>35</v>
      </c>
      <c r="AX124" s="13" t="s">
        <v>74</v>
      </c>
      <c r="AY124" s="234" t="s">
        <v>135</v>
      </c>
    </row>
    <row r="125" s="13" customFormat="1">
      <c r="A125" s="13"/>
      <c r="B125" s="224"/>
      <c r="C125" s="225"/>
      <c r="D125" s="226" t="s">
        <v>145</v>
      </c>
      <c r="E125" s="227" t="s">
        <v>19</v>
      </c>
      <c r="F125" s="228" t="s">
        <v>162</v>
      </c>
      <c r="G125" s="225"/>
      <c r="H125" s="227" t="s">
        <v>19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145</v>
      </c>
      <c r="AU125" s="234" t="s">
        <v>84</v>
      </c>
      <c r="AV125" s="13" t="s">
        <v>82</v>
      </c>
      <c r="AW125" s="13" t="s">
        <v>35</v>
      </c>
      <c r="AX125" s="13" t="s">
        <v>74</v>
      </c>
      <c r="AY125" s="234" t="s">
        <v>135</v>
      </c>
    </row>
    <row r="126" s="13" customFormat="1">
      <c r="A126" s="13"/>
      <c r="B126" s="224"/>
      <c r="C126" s="225"/>
      <c r="D126" s="226" t="s">
        <v>145</v>
      </c>
      <c r="E126" s="227" t="s">
        <v>19</v>
      </c>
      <c r="F126" s="228" t="s">
        <v>163</v>
      </c>
      <c r="G126" s="225"/>
      <c r="H126" s="227" t="s">
        <v>19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145</v>
      </c>
      <c r="AU126" s="234" t="s">
        <v>84</v>
      </c>
      <c r="AV126" s="13" t="s">
        <v>82</v>
      </c>
      <c r="AW126" s="13" t="s">
        <v>35</v>
      </c>
      <c r="AX126" s="13" t="s">
        <v>74</v>
      </c>
      <c r="AY126" s="234" t="s">
        <v>135</v>
      </c>
    </row>
    <row r="127" s="14" customFormat="1">
      <c r="A127" s="14"/>
      <c r="B127" s="235"/>
      <c r="C127" s="236"/>
      <c r="D127" s="226" t="s">
        <v>145</v>
      </c>
      <c r="E127" s="237" t="s">
        <v>19</v>
      </c>
      <c r="F127" s="238" t="s">
        <v>164</v>
      </c>
      <c r="G127" s="236"/>
      <c r="H127" s="239">
        <v>38.609999999999999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145</v>
      </c>
      <c r="AU127" s="245" t="s">
        <v>84</v>
      </c>
      <c r="AV127" s="14" t="s">
        <v>84</v>
      </c>
      <c r="AW127" s="14" t="s">
        <v>35</v>
      </c>
      <c r="AX127" s="14" t="s">
        <v>74</v>
      </c>
      <c r="AY127" s="245" t="s">
        <v>135</v>
      </c>
    </row>
    <row r="128" s="15" customFormat="1">
      <c r="A128" s="15"/>
      <c r="B128" s="246"/>
      <c r="C128" s="247"/>
      <c r="D128" s="226" t="s">
        <v>145</v>
      </c>
      <c r="E128" s="248" t="s">
        <v>19</v>
      </c>
      <c r="F128" s="249" t="s">
        <v>149</v>
      </c>
      <c r="G128" s="247"/>
      <c r="H128" s="250">
        <v>38.609999999999999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6" t="s">
        <v>145</v>
      </c>
      <c r="AU128" s="256" t="s">
        <v>84</v>
      </c>
      <c r="AV128" s="15" t="s">
        <v>141</v>
      </c>
      <c r="AW128" s="15" t="s">
        <v>35</v>
      </c>
      <c r="AX128" s="15" t="s">
        <v>82</v>
      </c>
      <c r="AY128" s="256" t="s">
        <v>135</v>
      </c>
    </row>
    <row r="129" s="2" customFormat="1" ht="24.15" customHeight="1">
      <c r="A129" s="39"/>
      <c r="B129" s="40"/>
      <c r="C129" s="206" t="s">
        <v>179</v>
      </c>
      <c r="D129" s="206" t="s">
        <v>137</v>
      </c>
      <c r="E129" s="207" t="s">
        <v>180</v>
      </c>
      <c r="F129" s="208" t="s">
        <v>181</v>
      </c>
      <c r="G129" s="209" t="s">
        <v>158</v>
      </c>
      <c r="H129" s="210">
        <v>38.609999999999999</v>
      </c>
      <c r="I129" s="211"/>
      <c r="J129" s="212">
        <f>ROUND(I129*H129,2)</f>
        <v>0</v>
      </c>
      <c r="K129" s="208" t="s">
        <v>140</v>
      </c>
      <c r="L129" s="45"/>
      <c r="M129" s="213" t="s">
        <v>19</v>
      </c>
      <c r="N129" s="214" t="s">
        <v>45</v>
      </c>
      <c r="O129" s="85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7" t="s">
        <v>141</v>
      </c>
      <c r="AT129" s="217" t="s">
        <v>137</v>
      </c>
      <c r="AU129" s="217" t="s">
        <v>84</v>
      </c>
      <c r="AY129" s="18" t="s">
        <v>135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82</v>
      </c>
      <c r="BK129" s="218">
        <f>ROUND(I129*H129,2)</f>
        <v>0</v>
      </c>
      <c r="BL129" s="18" t="s">
        <v>141</v>
      </c>
      <c r="BM129" s="217" t="s">
        <v>182</v>
      </c>
    </row>
    <row r="130" s="2" customFormat="1">
      <c r="A130" s="39"/>
      <c r="B130" s="40"/>
      <c r="C130" s="41"/>
      <c r="D130" s="219" t="s">
        <v>143</v>
      </c>
      <c r="E130" s="41"/>
      <c r="F130" s="220" t="s">
        <v>183</v>
      </c>
      <c r="G130" s="41"/>
      <c r="H130" s="41"/>
      <c r="I130" s="221"/>
      <c r="J130" s="41"/>
      <c r="K130" s="41"/>
      <c r="L130" s="45"/>
      <c r="M130" s="222"/>
      <c r="N130" s="223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143</v>
      </c>
      <c r="AU130" s="18" t="s">
        <v>84</v>
      </c>
    </row>
    <row r="131" s="13" customFormat="1">
      <c r="A131" s="13"/>
      <c r="B131" s="224"/>
      <c r="C131" s="225"/>
      <c r="D131" s="226" t="s">
        <v>145</v>
      </c>
      <c r="E131" s="227" t="s">
        <v>19</v>
      </c>
      <c r="F131" s="228" t="s">
        <v>161</v>
      </c>
      <c r="G131" s="225"/>
      <c r="H131" s="227" t="s">
        <v>19</v>
      </c>
      <c r="I131" s="229"/>
      <c r="J131" s="225"/>
      <c r="K131" s="225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145</v>
      </c>
      <c r="AU131" s="234" t="s">
        <v>84</v>
      </c>
      <c r="AV131" s="13" t="s">
        <v>82</v>
      </c>
      <c r="AW131" s="13" t="s">
        <v>35</v>
      </c>
      <c r="AX131" s="13" t="s">
        <v>74</v>
      </c>
      <c r="AY131" s="234" t="s">
        <v>135</v>
      </c>
    </row>
    <row r="132" s="13" customFormat="1">
      <c r="A132" s="13"/>
      <c r="B132" s="224"/>
      <c r="C132" s="225"/>
      <c r="D132" s="226" t="s">
        <v>145</v>
      </c>
      <c r="E132" s="227" t="s">
        <v>19</v>
      </c>
      <c r="F132" s="228" t="s">
        <v>162</v>
      </c>
      <c r="G132" s="225"/>
      <c r="H132" s="227" t="s">
        <v>19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145</v>
      </c>
      <c r="AU132" s="234" t="s">
        <v>84</v>
      </c>
      <c r="AV132" s="13" t="s">
        <v>82</v>
      </c>
      <c r="AW132" s="13" t="s">
        <v>35</v>
      </c>
      <c r="AX132" s="13" t="s">
        <v>74</v>
      </c>
      <c r="AY132" s="234" t="s">
        <v>135</v>
      </c>
    </row>
    <row r="133" s="13" customFormat="1">
      <c r="A133" s="13"/>
      <c r="B133" s="224"/>
      <c r="C133" s="225"/>
      <c r="D133" s="226" t="s">
        <v>145</v>
      </c>
      <c r="E133" s="227" t="s">
        <v>19</v>
      </c>
      <c r="F133" s="228" t="s">
        <v>163</v>
      </c>
      <c r="G133" s="225"/>
      <c r="H133" s="227" t="s">
        <v>19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145</v>
      </c>
      <c r="AU133" s="234" t="s">
        <v>84</v>
      </c>
      <c r="AV133" s="13" t="s">
        <v>82</v>
      </c>
      <c r="AW133" s="13" t="s">
        <v>35</v>
      </c>
      <c r="AX133" s="13" t="s">
        <v>74</v>
      </c>
      <c r="AY133" s="234" t="s">
        <v>135</v>
      </c>
    </row>
    <row r="134" s="14" customFormat="1">
      <c r="A134" s="14"/>
      <c r="B134" s="235"/>
      <c r="C134" s="236"/>
      <c r="D134" s="226" t="s">
        <v>145</v>
      </c>
      <c r="E134" s="237" t="s">
        <v>19</v>
      </c>
      <c r="F134" s="238" t="s">
        <v>164</v>
      </c>
      <c r="G134" s="236"/>
      <c r="H134" s="239">
        <v>38.609999999999999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145</v>
      </c>
      <c r="AU134" s="245" t="s">
        <v>84</v>
      </c>
      <c r="AV134" s="14" t="s">
        <v>84</v>
      </c>
      <c r="AW134" s="14" t="s">
        <v>35</v>
      </c>
      <c r="AX134" s="14" t="s">
        <v>74</v>
      </c>
      <c r="AY134" s="245" t="s">
        <v>135</v>
      </c>
    </row>
    <row r="135" s="15" customFormat="1">
      <c r="A135" s="15"/>
      <c r="B135" s="246"/>
      <c r="C135" s="247"/>
      <c r="D135" s="226" t="s">
        <v>145</v>
      </c>
      <c r="E135" s="248" t="s">
        <v>19</v>
      </c>
      <c r="F135" s="249" t="s">
        <v>149</v>
      </c>
      <c r="G135" s="247"/>
      <c r="H135" s="250">
        <v>38.609999999999999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6" t="s">
        <v>145</v>
      </c>
      <c r="AU135" s="256" t="s">
        <v>84</v>
      </c>
      <c r="AV135" s="15" t="s">
        <v>141</v>
      </c>
      <c r="AW135" s="15" t="s">
        <v>35</v>
      </c>
      <c r="AX135" s="15" t="s">
        <v>82</v>
      </c>
      <c r="AY135" s="256" t="s">
        <v>135</v>
      </c>
    </row>
    <row r="136" s="2" customFormat="1" ht="24.15" customHeight="1">
      <c r="A136" s="39"/>
      <c r="B136" s="40"/>
      <c r="C136" s="206" t="s">
        <v>184</v>
      </c>
      <c r="D136" s="206" t="s">
        <v>137</v>
      </c>
      <c r="E136" s="207" t="s">
        <v>185</v>
      </c>
      <c r="F136" s="208" t="s">
        <v>186</v>
      </c>
      <c r="G136" s="209" t="s">
        <v>187</v>
      </c>
      <c r="H136" s="210">
        <v>61.776000000000003</v>
      </c>
      <c r="I136" s="211"/>
      <c r="J136" s="212">
        <f>ROUND(I136*H136,2)</f>
        <v>0</v>
      </c>
      <c r="K136" s="208" t="s">
        <v>140</v>
      </c>
      <c r="L136" s="45"/>
      <c r="M136" s="213" t="s">
        <v>19</v>
      </c>
      <c r="N136" s="214" t="s">
        <v>45</v>
      </c>
      <c r="O136" s="85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7" t="s">
        <v>141</v>
      </c>
      <c r="AT136" s="217" t="s">
        <v>137</v>
      </c>
      <c r="AU136" s="217" t="s">
        <v>84</v>
      </c>
      <c r="AY136" s="18" t="s">
        <v>135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8" t="s">
        <v>82</v>
      </c>
      <c r="BK136" s="218">
        <f>ROUND(I136*H136,2)</f>
        <v>0</v>
      </c>
      <c r="BL136" s="18" t="s">
        <v>141</v>
      </c>
      <c r="BM136" s="217" t="s">
        <v>188</v>
      </c>
    </row>
    <row r="137" s="2" customFormat="1">
      <c r="A137" s="39"/>
      <c r="B137" s="40"/>
      <c r="C137" s="41"/>
      <c r="D137" s="219" t="s">
        <v>143</v>
      </c>
      <c r="E137" s="41"/>
      <c r="F137" s="220" t="s">
        <v>189</v>
      </c>
      <c r="G137" s="41"/>
      <c r="H137" s="41"/>
      <c r="I137" s="221"/>
      <c r="J137" s="41"/>
      <c r="K137" s="41"/>
      <c r="L137" s="45"/>
      <c r="M137" s="222"/>
      <c r="N137" s="223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143</v>
      </c>
      <c r="AU137" s="18" t="s">
        <v>84</v>
      </c>
    </row>
    <row r="138" s="13" customFormat="1">
      <c r="A138" s="13"/>
      <c r="B138" s="224"/>
      <c r="C138" s="225"/>
      <c r="D138" s="226" t="s">
        <v>145</v>
      </c>
      <c r="E138" s="227" t="s">
        <v>19</v>
      </c>
      <c r="F138" s="228" t="s">
        <v>161</v>
      </c>
      <c r="G138" s="225"/>
      <c r="H138" s="227" t="s">
        <v>19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145</v>
      </c>
      <c r="AU138" s="234" t="s">
        <v>84</v>
      </c>
      <c r="AV138" s="13" t="s">
        <v>82</v>
      </c>
      <c r="AW138" s="13" t="s">
        <v>35</v>
      </c>
      <c r="AX138" s="13" t="s">
        <v>74</v>
      </c>
      <c r="AY138" s="234" t="s">
        <v>135</v>
      </c>
    </row>
    <row r="139" s="13" customFormat="1">
      <c r="A139" s="13"/>
      <c r="B139" s="224"/>
      <c r="C139" s="225"/>
      <c r="D139" s="226" t="s">
        <v>145</v>
      </c>
      <c r="E139" s="227" t="s">
        <v>19</v>
      </c>
      <c r="F139" s="228" t="s">
        <v>162</v>
      </c>
      <c r="G139" s="225"/>
      <c r="H139" s="227" t="s">
        <v>19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145</v>
      </c>
      <c r="AU139" s="234" t="s">
        <v>84</v>
      </c>
      <c r="AV139" s="13" t="s">
        <v>82</v>
      </c>
      <c r="AW139" s="13" t="s">
        <v>35</v>
      </c>
      <c r="AX139" s="13" t="s">
        <v>74</v>
      </c>
      <c r="AY139" s="234" t="s">
        <v>135</v>
      </c>
    </row>
    <row r="140" s="13" customFormat="1">
      <c r="A140" s="13"/>
      <c r="B140" s="224"/>
      <c r="C140" s="225"/>
      <c r="D140" s="226" t="s">
        <v>145</v>
      </c>
      <c r="E140" s="227" t="s">
        <v>19</v>
      </c>
      <c r="F140" s="228" t="s">
        <v>163</v>
      </c>
      <c r="G140" s="225"/>
      <c r="H140" s="227" t="s">
        <v>19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145</v>
      </c>
      <c r="AU140" s="234" t="s">
        <v>84</v>
      </c>
      <c r="AV140" s="13" t="s">
        <v>82</v>
      </c>
      <c r="AW140" s="13" t="s">
        <v>35</v>
      </c>
      <c r="AX140" s="13" t="s">
        <v>74</v>
      </c>
      <c r="AY140" s="234" t="s">
        <v>135</v>
      </c>
    </row>
    <row r="141" s="14" customFormat="1">
      <c r="A141" s="14"/>
      <c r="B141" s="235"/>
      <c r="C141" s="236"/>
      <c r="D141" s="226" t="s">
        <v>145</v>
      </c>
      <c r="E141" s="237" t="s">
        <v>19</v>
      </c>
      <c r="F141" s="238" t="s">
        <v>190</v>
      </c>
      <c r="G141" s="236"/>
      <c r="H141" s="239">
        <v>61.776000000000003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145</v>
      </c>
      <c r="AU141" s="245" t="s">
        <v>84</v>
      </c>
      <c r="AV141" s="14" t="s">
        <v>84</v>
      </c>
      <c r="AW141" s="14" t="s">
        <v>35</v>
      </c>
      <c r="AX141" s="14" t="s">
        <v>74</v>
      </c>
      <c r="AY141" s="245" t="s">
        <v>135</v>
      </c>
    </row>
    <row r="142" s="15" customFormat="1">
      <c r="A142" s="15"/>
      <c r="B142" s="246"/>
      <c r="C142" s="247"/>
      <c r="D142" s="226" t="s">
        <v>145</v>
      </c>
      <c r="E142" s="248" t="s">
        <v>19</v>
      </c>
      <c r="F142" s="249" t="s">
        <v>149</v>
      </c>
      <c r="G142" s="247"/>
      <c r="H142" s="250">
        <v>61.776000000000003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6" t="s">
        <v>145</v>
      </c>
      <c r="AU142" s="256" t="s">
        <v>84</v>
      </c>
      <c r="AV142" s="15" t="s">
        <v>141</v>
      </c>
      <c r="AW142" s="15" t="s">
        <v>35</v>
      </c>
      <c r="AX142" s="15" t="s">
        <v>82</v>
      </c>
      <c r="AY142" s="256" t="s">
        <v>135</v>
      </c>
    </row>
    <row r="143" s="2" customFormat="1" ht="24.15" customHeight="1">
      <c r="A143" s="39"/>
      <c r="B143" s="40"/>
      <c r="C143" s="206" t="s">
        <v>191</v>
      </c>
      <c r="D143" s="206" t="s">
        <v>137</v>
      </c>
      <c r="E143" s="207" t="s">
        <v>192</v>
      </c>
      <c r="F143" s="208" t="s">
        <v>193</v>
      </c>
      <c r="G143" s="209" t="s">
        <v>105</v>
      </c>
      <c r="H143" s="210">
        <v>257.39999999999998</v>
      </c>
      <c r="I143" s="211"/>
      <c r="J143" s="212">
        <f>ROUND(I143*H143,2)</f>
        <v>0</v>
      </c>
      <c r="K143" s="208" t="s">
        <v>140</v>
      </c>
      <c r="L143" s="45"/>
      <c r="M143" s="213" t="s">
        <v>19</v>
      </c>
      <c r="N143" s="214" t="s">
        <v>45</v>
      </c>
      <c r="O143" s="85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7" t="s">
        <v>141</v>
      </c>
      <c r="AT143" s="217" t="s">
        <v>137</v>
      </c>
      <c r="AU143" s="217" t="s">
        <v>84</v>
      </c>
      <c r="AY143" s="18" t="s">
        <v>135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8" t="s">
        <v>82</v>
      </c>
      <c r="BK143" s="218">
        <f>ROUND(I143*H143,2)</f>
        <v>0</v>
      </c>
      <c r="BL143" s="18" t="s">
        <v>141</v>
      </c>
      <c r="BM143" s="217" t="s">
        <v>194</v>
      </c>
    </row>
    <row r="144" s="2" customFormat="1">
      <c r="A144" s="39"/>
      <c r="B144" s="40"/>
      <c r="C144" s="41"/>
      <c r="D144" s="219" t="s">
        <v>143</v>
      </c>
      <c r="E144" s="41"/>
      <c r="F144" s="220" t="s">
        <v>195</v>
      </c>
      <c r="G144" s="41"/>
      <c r="H144" s="41"/>
      <c r="I144" s="221"/>
      <c r="J144" s="41"/>
      <c r="K144" s="41"/>
      <c r="L144" s="45"/>
      <c r="M144" s="222"/>
      <c r="N144" s="223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143</v>
      </c>
      <c r="AU144" s="18" t="s">
        <v>84</v>
      </c>
    </row>
    <row r="145" s="13" customFormat="1">
      <c r="A145" s="13"/>
      <c r="B145" s="224"/>
      <c r="C145" s="225"/>
      <c r="D145" s="226" t="s">
        <v>145</v>
      </c>
      <c r="E145" s="227" t="s">
        <v>19</v>
      </c>
      <c r="F145" s="228" t="s">
        <v>196</v>
      </c>
      <c r="G145" s="225"/>
      <c r="H145" s="227" t="s">
        <v>19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145</v>
      </c>
      <c r="AU145" s="234" t="s">
        <v>84</v>
      </c>
      <c r="AV145" s="13" t="s">
        <v>82</v>
      </c>
      <c r="AW145" s="13" t="s">
        <v>35</v>
      </c>
      <c r="AX145" s="13" t="s">
        <v>74</v>
      </c>
      <c r="AY145" s="234" t="s">
        <v>135</v>
      </c>
    </row>
    <row r="146" s="13" customFormat="1">
      <c r="A146" s="13"/>
      <c r="B146" s="224"/>
      <c r="C146" s="225"/>
      <c r="D146" s="226" t="s">
        <v>145</v>
      </c>
      <c r="E146" s="227" t="s">
        <v>19</v>
      </c>
      <c r="F146" s="228" t="s">
        <v>197</v>
      </c>
      <c r="G146" s="225"/>
      <c r="H146" s="227" t="s">
        <v>19</v>
      </c>
      <c r="I146" s="229"/>
      <c r="J146" s="225"/>
      <c r="K146" s="225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145</v>
      </c>
      <c r="AU146" s="234" t="s">
        <v>84</v>
      </c>
      <c r="AV146" s="13" t="s">
        <v>82</v>
      </c>
      <c r="AW146" s="13" t="s">
        <v>35</v>
      </c>
      <c r="AX146" s="13" t="s">
        <v>74</v>
      </c>
      <c r="AY146" s="234" t="s">
        <v>135</v>
      </c>
    </row>
    <row r="147" s="13" customFormat="1">
      <c r="A147" s="13"/>
      <c r="B147" s="224"/>
      <c r="C147" s="225"/>
      <c r="D147" s="226" t="s">
        <v>145</v>
      </c>
      <c r="E147" s="227" t="s">
        <v>19</v>
      </c>
      <c r="F147" s="228" t="s">
        <v>198</v>
      </c>
      <c r="G147" s="225"/>
      <c r="H147" s="227" t="s">
        <v>19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145</v>
      </c>
      <c r="AU147" s="234" t="s">
        <v>84</v>
      </c>
      <c r="AV147" s="13" t="s">
        <v>82</v>
      </c>
      <c r="AW147" s="13" t="s">
        <v>35</v>
      </c>
      <c r="AX147" s="13" t="s">
        <v>74</v>
      </c>
      <c r="AY147" s="234" t="s">
        <v>135</v>
      </c>
    </row>
    <row r="148" s="14" customFormat="1">
      <c r="A148" s="14"/>
      <c r="B148" s="235"/>
      <c r="C148" s="236"/>
      <c r="D148" s="226" t="s">
        <v>145</v>
      </c>
      <c r="E148" s="237" t="s">
        <v>19</v>
      </c>
      <c r="F148" s="238" t="s">
        <v>103</v>
      </c>
      <c r="G148" s="236"/>
      <c r="H148" s="239">
        <v>257.39999999999998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145</v>
      </c>
      <c r="AU148" s="245" t="s">
        <v>84</v>
      </c>
      <c r="AV148" s="14" t="s">
        <v>84</v>
      </c>
      <c r="AW148" s="14" t="s">
        <v>35</v>
      </c>
      <c r="AX148" s="14" t="s">
        <v>74</v>
      </c>
      <c r="AY148" s="245" t="s">
        <v>135</v>
      </c>
    </row>
    <row r="149" s="15" customFormat="1">
      <c r="A149" s="15"/>
      <c r="B149" s="246"/>
      <c r="C149" s="247"/>
      <c r="D149" s="226" t="s">
        <v>145</v>
      </c>
      <c r="E149" s="248" t="s">
        <v>19</v>
      </c>
      <c r="F149" s="249" t="s">
        <v>149</v>
      </c>
      <c r="G149" s="247"/>
      <c r="H149" s="250">
        <v>257.39999999999998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6" t="s">
        <v>145</v>
      </c>
      <c r="AU149" s="256" t="s">
        <v>84</v>
      </c>
      <c r="AV149" s="15" t="s">
        <v>141</v>
      </c>
      <c r="AW149" s="15" t="s">
        <v>35</v>
      </c>
      <c r="AX149" s="15" t="s">
        <v>82</v>
      </c>
      <c r="AY149" s="256" t="s">
        <v>135</v>
      </c>
    </row>
    <row r="150" s="2" customFormat="1" ht="24.15" customHeight="1">
      <c r="A150" s="39"/>
      <c r="B150" s="40"/>
      <c r="C150" s="206" t="s">
        <v>199</v>
      </c>
      <c r="D150" s="206" t="s">
        <v>137</v>
      </c>
      <c r="E150" s="207" t="s">
        <v>200</v>
      </c>
      <c r="F150" s="208" t="s">
        <v>201</v>
      </c>
      <c r="G150" s="209" t="s">
        <v>105</v>
      </c>
      <c r="H150" s="210">
        <v>257.39999999999998</v>
      </c>
      <c r="I150" s="211"/>
      <c r="J150" s="212">
        <f>ROUND(I150*H150,2)</f>
        <v>0</v>
      </c>
      <c r="K150" s="208" t="s">
        <v>140</v>
      </c>
      <c r="L150" s="45"/>
      <c r="M150" s="213" t="s">
        <v>19</v>
      </c>
      <c r="N150" s="214" t="s">
        <v>45</v>
      </c>
      <c r="O150" s="85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7" t="s">
        <v>141</v>
      </c>
      <c r="AT150" s="217" t="s">
        <v>137</v>
      </c>
      <c r="AU150" s="217" t="s">
        <v>84</v>
      </c>
      <c r="AY150" s="18" t="s">
        <v>135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82</v>
      </c>
      <c r="BK150" s="218">
        <f>ROUND(I150*H150,2)</f>
        <v>0</v>
      </c>
      <c r="BL150" s="18" t="s">
        <v>141</v>
      </c>
      <c r="BM150" s="217" t="s">
        <v>202</v>
      </c>
    </row>
    <row r="151" s="2" customFormat="1">
      <c r="A151" s="39"/>
      <c r="B151" s="40"/>
      <c r="C151" s="41"/>
      <c r="D151" s="219" t="s">
        <v>143</v>
      </c>
      <c r="E151" s="41"/>
      <c r="F151" s="220" t="s">
        <v>203</v>
      </c>
      <c r="G151" s="41"/>
      <c r="H151" s="41"/>
      <c r="I151" s="221"/>
      <c r="J151" s="41"/>
      <c r="K151" s="41"/>
      <c r="L151" s="45"/>
      <c r="M151" s="222"/>
      <c r="N151" s="223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143</v>
      </c>
      <c r="AU151" s="18" t="s">
        <v>84</v>
      </c>
    </row>
    <row r="152" s="13" customFormat="1">
      <c r="A152" s="13"/>
      <c r="B152" s="224"/>
      <c r="C152" s="225"/>
      <c r="D152" s="226" t="s">
        <v>145</v>
      </c>
      <c r="E152" s="227" t="s">
        <v>19</v>
      </c>
      <c r="F152" s="228" t="s">
        <v>204</v>
      </c>
      <c r="G152" s="225"/>
      <c r="H152" s="227" t="s">
        <v>19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145</v>
      </c>
      <c r="AU152" s="234" t="s">
        <v>84</v>
      </c>
      <c r="AV152" s="13" t="s">
        <v>82</v>
      </c>
      <c r="AW152" s="13" t="s">
        <v>35</v>
      </c>
      <c r="AX152" s="13" t="s">
        <v>74</v>
      </c>
      <c r="AY152" s="234" t="s">
        <v>135</v>
      </c>
    </row>
    <row r="153" s="13" customFormat="1">
      <c r="A153" s="13"/>
      <c r="B153" s="224"/>
      <c r="C153" s="225"/>
      <c r="D153" s="226" t="s">
        <v>145</v>
      </c>
      <c r="E153" s="227" t="s">
        <v>19</v>
      </c>
      <c r="F153" s="228" t="s">
        <v>205</v>
      </c>
      <c r="G153" s="225"/>
      <c r="H153" s="227" t="s">
        <v>19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145</v>
      </c>
      <c r="AU153" s="234" t="s">
        <v>84</v>
      </c>
      <c r="AV153" s="13" t="s">
        <v>82</v>
      </c>
      <c r="AW153" s="13" t="s">
        <v>35</v>
      </c>
      <c r="AX153" s="13" t="s">
        <v>74</v>
      </c>
      <c r="AY153" s="234" t="s">
        <v>135</v>
      </c>
    </row>
    <row r="154" s="14" customFormat="1">
      <c r="A154" s="14"/>
      <c r="B154" s="235"/>
      <c r="C154" s="236"/>
      <c r="D154" s="226" t="s">
        <v>145</v>
      </c>
      <c r="E154" s="237" t="s">
        <v>19</v>
      </c>
      <c r="F154" s="238" t="s">
        <v>103</v>
      </c>
      <c r="G154" s="236"/>
      <c r="H154" s="239">
        <v>257.39999999999998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145</v>
      </c>
      <c r="AU154" s="245" t="s">
        <v>84</v>
      </c>
      <c r="AV154" s="14" t="s">
        <v>84</v>
      </c>
      <c r="AW154" s="14" t="s">
        <v>35</v>
      </c>
      <c r="AX154" s="14" t="s">
        <v>74</v>
      </c>
      <c r="AY154" s="245" t="s">
        <v>135</v>
      </c>
    </row>
    <row r="155" s="15" customFormat="1">
      <c r="A155" s="15"/>
      <c r="B155" s="246"/>
      <c r="C155" s="247"/>
      <c r="D155" s="226" t="s">
        <v>145</v>
      </c>
      <c r="E155" s="248" t="s">
        <v>19</v>
      </c>
      <c r="F155" s="249" t="s">
        <v>149</v>
      </c>
      <c r="G155" s="247"/>
      <c r="H155" s="250">
        <v>257.39999999999998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6" t="s">
        <v>145</v>
      </c>
      <c r="AU155" s="256" t="s">
        <v>84</v>
      </c>
      <c r="AV155" s="15" t="s">
        <v>141</v>
      </c>
      <c r="AW155" s="15" t="s">
        <v>35</v>
      </c>
      <c r="AX155" s="15" t="s">
        <v>82</v>
      </c>
      <c r="AY155" s="256" t="s">
        <v>135</v>
      </c>
    </row>
    <row r="156" s="2" customFormat="1" ht="16.5" customHeight="1">
      <c r="A156" s="39"/>
      <c r="B156" s="40"/>
      <c r="C156" s="206" t="s">
        <v>206</v>
      </c>
      <c r="D156" s="206" t="s">
        <v>137</v>
      </c>
      <c r="E156" s="207" t="s">
        <v>207</v>
      </c>
      <c r="F156" s="208" t="s">
        <v>208</v>
      </c>
      <c r="G156" s="209" t="s">
        <v>105</v>
      </c>
      <c r="H156" s="210">
        <v>296.00999999999999</v>
      </c>
      <c r="I156" s="211"/>
      <c r="J156" s="212">
        <f>ROUND(I156*H156,2)</f>
        <v>0</v>
      </c>
      <c r="K156" s="208" t="s">
        <v>140</v>
      </c>
      <c r="L156" s="45"/>
      <c r="M156" s="213" t="s">
        <v>19</v>
      </c>
      <c r="N156" s="214" t="s">
        <v>45</v>
      </c>
      <c r="O156" s="85"/>
      <c r="P156" s="215">
        <f>O156*H156</f>
        <v>0</v>
      </c>
      <c r="Q156" s="215">
        <v>0.00046749999999999998</v>
      </c>
      <c r="R156" s="215">
        <f>Q156*H156</f>
        <v>0.13838467499999999</v>
      </c>
      <c r="S156" s="215">
        <v>0</v>
      </c>
      <c r="T156" s="21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7" t="s">
        <v>141</v>
      </c>
      <c r="AT156" s="217" t="s">
        <v>137</v>
      </c>
      <c r="AU156" s="217" t="s">
        <v>84</v>
      </c>
      <c r="AY156" s="18" t="s">
        <v>135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82</v>
      </c>
      <c r="BK156" s="218">
        <f>ROUND(I156*H156,2)</f>
        <v>0</v>
      </c>
      <c r="BL156" s="18" t="s">
        <v>141</v>
      </c>
      <c r="BM156" s="217" t="s">
        <v>209</v>
      </c>
    </row>
    <row r="157" s="2" customFormat="1">
      <c r="A157" s="39"/>
      <c r="B157" s="40"/>
      <c r="C157" s="41"/>
      <c r="D157" s="219" t="s">
        <v>143</v>
      </c>
      <c r="E157" s="41"/>
      <c r="F157" s="220" t="s">
        <v>210</v>
      </c>
      <c r="G157" s="41"/>
      <c r="H157" s="41"/>
      <c r="I157" s="221"/>
      <c r="J157" s="41"/>
      <c r="K157" s="41"/>
      <c r="L157" s="45"/>
      <c r="M157" s="222"/>
      <c r="N157" s="223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143</v>
      </c>
      <c r="AU157" s="18" t="s">
        <v>84</v>
      </c>
    </row>
    <row r="158" s="13" customFormat="1">
      <c r="A158" s="13"/>
      <c r="B158" s="224"/>
      <c r="C158" s="225"/>
      <c r="D158" s="226" t="s">
        <v>145</v>
      </c>
      <c r="E158" s="227" t="s">
        <v>19</v>
      </c>
      <c r="F158" s="228" t="s">
        <v>211</v>
      </c>
      <c r="G158" s="225"/>
      <c r="H158" s="227" t="s">
        <v>19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145</v>
      </c>
      <c r="AU158" s="234" t="s">
        <v>84</v>
      </c>
      <c r="AV158" s="13" t="s">
        <v>82</v>
      </c>
      <c r="AW158" s="13" t="s">
        <v>35</v>
      </c>
      <c r="AX158" s="13" t="s">
        <v>74</v>
      </c>
      <c r="AY158" s="234" t="s">
        <v>135</v>
      </c>
    </row>
    <row r="159" s="14" customFormat="1">
      <c r="A159" s="14"/>
      <c r="B159" s="235"/>
      <c r="C159" s="236"/>
      <c r="D159" s="226" t="s">
        <v>145</v>
      </c>
      <c r="E159" s="237" t="s">
        <v>19</v>
      </c>
      <c r="F159" s="238" t="s">
        <v>103</v>
      </c>
      <c r="G159" s="236"/>
      <c r="H159" s="239">
        <v>257.39999999999998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145</v>
      </c>
      <c r="AU159" s="245" t="s">
        <v>84</v>
      </c>
      <c r="AV159" s="14" t="s">
        <v>84</v>
      </c>
      <c r="AW159" s="14" t="s">
        <v>35</v>
      </c>
      <c r="AX159" s="14" t="s">
        <v>74</v>
      </c>
      <c r="AY159" s="245" t="s">
        <v>135</v>
      </c>
    </row>
    <row r="160" s="15" customFormat="1">
      <c r="A160" s="15"/>
      <c r="B160" s="246"/>
      <c r="C160" s="247"/>
      <c r="D160" s="226" t="s">
        <v>145</v>
      </c>
      <c r="E160" s="248" t="s">
        <v>19</v>
      </c>
      <c r="F160" s="249" t="s">
        <v>149</v>
      </c>
      <c r="G160" s="247"/>
      <c r="H160" s="250">
        <v>257.39999999999998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6" t="s">
        <v>145</v>
      </c>
      <c r="AU160" s="256" t="s">
        <v>84</v>
      </c>
      <c r="AV160" s="15" t="s">
        <v>141</v>
      </c>
      <c r="AW160" s="15" t="s">
        <v>35</v>
      </c>
      <c r="AX160" s="15" t="s">
        <v>82</v>
      </c>
      <c r="AY160" s="256" t="s">
        <v>135</v>
      </c>
    </row>
    <row r="161" s="14" customFormat="1">
      <c r="A161" s="14"/>
      <c r="B161" s="235"/>
      <c r="C161" s="236"/>
      <c r="D161" s="226" t="s">
        <v>145</v>
      </c>
      <c r="E161" s="236"/>
      <c r="F161" s="238" t="s">
        <v>212</v>
      </c>
      <c r="G161" s="236"/>
      <c r="H161" s="239">
        <v>296.00999999999999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5" t="s">
        <v>145</v>
      </c>
      <c r="AU161" s="245" t="s">
        <v>84</v>
      </c>
      <c r="AV161" s="14" t="s">
        <v>84</v>
      </c>
      <c r="AW161" s="14" t="s">
        <v>4</v>
      </c>
      <c r="AX161" s="14" t="s">
        <v>82</v>
      </c>
      <c r="AY161" s="245" t="s">
        <v>135</v>
      </c>
    </row>
    <row r="162" s="2" customFormat="1" ht="24.15" customHeight="1">
      <c r="A162" s="39"/>
      <c r="B162" s="40"/>
      <c r="C162" s="206" t="s">
        <v>8</v>
      </c>
      <c r="D162" s="206" t="s">
        <v>137</v>
      </c>
      <c r="E162" s="207" t="s">
        <v>213</v>
      </c>
      <c r="F162" s="208" t="s">
        <v>214</v>
      </c>
      <c r="G162" s="209" t="s">
        <v>105</v>
      </c>
      <c r="H162" s="210">
        <v>257.39999999999998</v>
      </c>
      <c r="I162" s="211"/>
      <c r="J162" s="212">
        <f>ROUND(I162*H162,2)</f>
        <v>0</v>
      </c>
      <c r="K162" s="208" t="s">
        <v>140</v>
      </c>
      <c r="L162" s="45"/>
      <c r="M162" s="213" t="s">
        <v>19</v>
      </c>
      <c r="N162" s="214" t="s">
        <v>45</v>
      </c>
      <c r="O162" s="85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7" t="s">
        <v>141</v>
      </c>
      <c r="AT162" s="217" t="s">
        <v>137</v>
      </c>
      <c r="AU162" s="217" t="s">
        <v>84</v>
      </c>
      <c r="AY162" s="18" t="s">
        <v>135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8" t="s">
        <v>82</v>
      </c>
      <c r="BK162" s="218">
        <f>ROUND(I162*H162,2)</f>
        <v>0</v>
      </c>
      <c r="BL162" s="18" t="s">
        <v>141</v>
      </c>
      <c r="BM162" s="217" t="s">
        <v>215</v>
      </c>
    </row>
    <row r="163" s="2" customFormat="1">
      <c r="A163" s="39"/>
      <c r="B163" s="40"/>
      <c r="C163" s="41"/>
      <c r="D163" s="219" t="s">
        <v>143</v>
      </c>
      <c r="E163" s="41"/>
      <c r="F163" s="220" t="s">
        <v>216</v>
      </c>
      <c r="G163" s="41"/>
      <c r="H163" s="41"/>
      <c r="I163" s="221"/>
      <c r="J163" s="41"/>
      <c r="K163" s="41"/>
      <c r="L163" s="45"/>
      <c r="M163" s="222"/>
      <c r="N163" s="223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143</v>
      </c>
      <c r="AU163" s="18" t="s">
        <v>84</v>
      </c>
    </row>
    <row r="164" s="13" customFormat="1">
      <c r="A164" s="13"/>
      <c r="B164" s="224"/>
      <c r="C164" s="225"/>
      <c r="D164" s="226" t="s">
        <v>145</v>
      </c>
      <c r="E164" s="227" t="s">
        <v>19</v>
      </c>
      <c r="F164" s="228" t="s">
        <v>217</v>
      </c>
      <c r="G164" s="225"/>
      <c r="H164" s="227" t="s">
        <v>19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145</v>
      </c>
      <c r="AU164" s="234" t="s">
        <v>84</v>
      </c>
      <c r="AV164" s="13" t="s">
        <v>82</v>
      </c>
      <c r="AW164" s="13" t="s">
        <v>35</v>
      </c>
      <c r="AX164" s="13" t="s">
        <v>74</v>
      </c>
      <c r="AY164" s="234" t="s">
        <v>135</v>
      </c>
    </row>
    <row r="165" s="13" customFormat="1">
      <c r="A165" s="13"/>
      <c r="B165" s="224"/>
      <c r="C165" s="225"/>
      <c r="D165" s="226" t="s">
        <v>145</v>
      </c>
      <c r="E165" s="227" t="s">
        <v>19</v>
      </c>
      <c r="F165" s="228" t="s">
        <v>205</v>
      </c>
      <c r="G165" s="225"/>
      <c r="H165" s="227" t="s">
        <v>19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145</v>
      </c>
      <c r="AU165" s="234" t="s">
        <v>84</v>
      </c>
      <c r="AV165" s="13" t="s">
        <v>82</v>
      </c>
      <c r="AW165" s="13" t="s">
        <v>35</v>
      </c>
      <c r="AX165" s="13" t="s">
        <v>74</v>
      </c>
      <c r="AY165" s="234" t="s">
        <v>135</v>
      </c>
    </row>
    <row r="166" s="14" customFormat="1">
      <c r="A166" s="14"/>
      <c r="B166" s="235"/>
      <c r="C166" s="236"/>
      <c r="D166" s="226" t="s">
        <v>145</v>
      </c>
      <c r="E166" s="237" t="s">
        <v>19</v>
      </c>
      <c r="F166" s="238" t="s">
        <v>103</v>
      </c>
      <c r="G166" s="236"/>
      <c r="H166" s="239">
        <v>257.39999999999998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5" t="s">
        <v>145</v>
      </c>
      <c r="AU166" s="245" t="s">
        <v>84</v>
      </c>
      <c r="AV166" s="14" t="s">
        <v>84</v>
      </c>
      <c r="AW166" s="14" t="s">
        <v>35</v>
      </c>
      <c r="AX166" s="14" t="s">
        <v>74</v>
      </c>
      <c r="AY166" s="245" t="s">
        <v>135</v>
      </c>
    </row>
    <row r="167" s="15" customFormat="1">
      <c r="A167" s="15"/>
      <c r="B167" s="246"/>
      <c r="C167" s="247"/>
      <c r="D167" s="226" t="s">
        <v>145</v>
      </c>
      <c r="E167" s="248" t="s">
        <v>19</v>
      </c>
      <c r="F167" s="249" t="s">
        <v>149</v>
      </c>
      <c r="G167" s="247"/>
      <c r="H167" s="250">
        <v>257.39999999999998</v>
      </c>
      <c r="I167" s="251"/>
      <c r="J167" s="247"/>
      <c r="K167" s="247"/>
      <c r="L167" s="252"/>
      <c r="M167" s="253"/>
      <c r="N167" s="254"/>
      <c r="O167" s="254"/>
      <c r="P167" s="254"/>
      <c r="Q167" s="254"/>
      <c r="R167" s="254"/>
      <c r="S167" s="254"/>
      <c r="T167" s="25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6" t="s">
        <v>145</v>
      </c>
      <c r="AU167" s="256" t="s">
        <v>84</v>
      </c>
      <c r="AV167" s="15" t="s">
        <v>141</v>
      </c>
      <c r="AW167" s="15" t="s">
        <v>35</v>
      </c>
      <c r="AX167" s="15" t="s">
        <v>82</v>
      </c>
      <c r="AY167" s="256" t="s">
        <v>135</v>
      </c>
    </row>
    <row r="168" s="2" customFormat="1" ht="21.75" customHeight="1">
      <c r="A168" s="39"/>
      <c r="B168" s="40"/>
      <c r="C168" s="206" t="s">
        <v>218</v>
      </c>
      <c r="D168" s="206" t="s">
        <v>137</v>
      </c>
      <c r="E168" s="207" t="s">
        <v>219</v>
      </c>
      <c r="F168" s="208" t="s">
        <v>220</v>
      </c>
      <c r="G168" s="209" t="s">
        <v>105</v>
      </c>
      <c r="H168" s="210">
        <v>257.39999999999998</v>
      </c>
      <c r="I168" s="211"/>
      <c r="J168" s="212">
        <f>ROUND(I168*H168,2)</f>
        <v>0</v>
      </c>
      <c r="K168" s="208" t="s">
        <v>140</v>
      </c>
      <c r="L168" s="45"/>
      <c r="M168" s="213" t="s">
        <v>19</v>
      </c>
      <c r="N168" s="214" t="s">
        <v>45</v>
      </c>
      <c r="O168" s="85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7" t="s">
        <v>141</v>
      </c>
      <c r="AT168" s="217" t="s">
        <v>137</v>
      </c>
      <c r="AU168" s="217" t="s">
        <v>84</v>
      </c>
      <c r="AY168" s="18" t="s">
        <v>135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8" t="s">
        <v>82</v>
      </c>
      <c r="BK168" s="218">
        <f>ROUND(I168*H168,2)</f>
        <v>0</v>
      </c>
      <c r="BL168" s="18" t="s">
        <v>141</v>
      </c>
      <c r="BM168" s="217" t="s">
        <v>221</v>
      </c>
    </row>
    <row r="169" s="2" customFormat="1">
      <c r="A169" s="39"/>
      <c r="B169" s="40"/>
      <c r="C169" s="41"/>
      <c r="D169" s="219" t="s">
        <v>143</v>
      </c>
      <c r="E169" s="41"/>
      <c r="F169" s="220" t="s">
        <v>222</v>
      </c>
      <c r="G169" s="41"/>
      <c r="H169" s="41"/>
      <c r="I169" s="221"/>
      <c r="J169" s="41"/>
      <c r="K169" s="41"/>
      <c r="L169" s="45"/>
      <c r="M169" s="222"/>
      <c r="N169" s="223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143</v>
      </c>
      <c r="AU169" s="18" t="s">
        <v>84</v>
      </c>
    </row>
    <row r="170" s="13" customFormat="1">
      <c r="A170" s="13"/>
      <c r="B170" s="224"/>
      <c r="C170" s="225"/>
      <c r="D170" s="226" t="s">
        <v>145</v>
      </c>
      <c r="E170" s="227" t="s">
        <v>19</v>
      </c>
      <c r="F170" s="228" t="s">
        <v>205</v>
      </c>
      <c r="G170" s="225"/>
      <c r="H170" s="227" t="s">
        <v>19</v>
      </c>
      <c r="I170" s="229"/>
      <c r="J170" s="225"/>
      <c r="K170" s="225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145</v>
      </c>
      <c r="AU170" s="234" t="s">
        <v>84</v>
      </c>
      <c r="AV170" s="13" t="s">
        <v>82</v>
      </c>
      <c r="AW170" s="13" t="s">
        <v>35</v>
      </c>
      <c r="AX170" s="13" t="s">
        <v>74</v>
      </c>
      <c r="AY170" s="234" t="s">
        <v>135</v>
      </c>
    </row>
    <row r="171" s="14" customFormat="1">
      <c r="A171" s="14"/>
      <c r="B171" s="235"/>
      <c r="C171" s="236"/>
      <c r="D171" s="226" t="s">
        <v>145</v>
      </c>
      <c r="E171" s="237" t="s">
        <v>19</v>
      </c>
      <c r="F171" s="238" t="s">
        <v>103</v>
      </c>
      <c r="G171" s="236"/>
      <c r="H171" s="239">
        <v>257.39999999999998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145</v>
      </c>
      <c r="AU171" s="245" t="s">
        <v>84</v>
      </c>
      <c r="AV171" s="14" t="s">
        <v>84</v>
      </c>
      <c r="AW171" s="14" t="s">
        <v>35</v>
      </c>
      <c r="AX171" s="14" t="s">
        <v>74</v>
      </c>
      <c r="AY171" s="245" t="s">
        <v>135</v>
      </c>
    </row>
    <row r="172" s="15" customFormat="1">
      <c r="A172" s="15"/>
      <c r="B172" s="246"/>
      <c r="C172" s="247"/>
      <c r="D172" s="226" t="s">
        <v>145</v>
      </c>
      <c r="E172" s="248" t="s">
        <v>19</v>
      </c>
      <c r="F172" s="249" t="s">
        <v>149</v>
      </c>
      <c r="G172" s="247"/>
      <c r="H172" s="250">
        <v>257.39999999999998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6" t="s">
        <v>145</v>
      </c>
      <c r="AU172" s="256" t="s">
        <v>84</v>
      </c>
      <c r="AV172" s="15" t="s">
        <v>141</v>
      </c>
      <c r="AW172" s="15" t="s">
        <v>35</v>
      </c>
      <c r="AX172" s="15" t="s">
        <v>82</v>
      </c>
      <c r="AY172" s="256" t="s">
        <v>135</v>
      </c>
    </row>
    <row r="173" s="2" customFormat="1" ht="37.8" customHeight="1">
      <c r="A173" s="39"/>
      <c r="B173" s="40"/>
      <c r="C173" s="206" t="s">
        <v>223</v>
      </c>
      <c r="D173" s="206" t="s">
        <v>137</v>
      </c>
      <c r="E173" s="207" t="s">
        <v>224</v>
      </c>
      <c r="F173" s="208" t="s">
        <v>225</v>
      </c>
      <c r="G173" s="209" t="s">
        <v>105</v>
      </c>
      <c r="H173" s="210">
        <v>257.39999999999998</v>
      </c>
      <c r="I173" s="211"/>
      <c r="J173" s="212">
        <f>ROUND(I173*H173,2)</f>
        <v>0</v>
      </c>
      <c r="K173" s="208" t="s">
        <v>140</v>
      </c>
      <c r="L173" s="45"/>
      <c r="M173" s="213" t="s">
        <v>19</v>
      </c>
      <c r="N173" s="214" t="s">
        <v>45</v>
      </c>
      <c r="O173" s="85"/>
      <c r="P173" s="215">
        <f>O173*H173</f>
        <v>0</v>
      </c>
      <c r="Q173" s="215">
        <v>0.089219999999999994</v>
      </c>
      <c r="R173" s="215">
        <f>Q173*H173</f>
        <v>22.965227999999996</v>
      </c>
      <c r="S173" s="215">
        <v>0</v>
      </c>
      <c r="T173" s="21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7" t="s">
        <v>141</v>
      </c>
      <c r="AT173" s="217" t="s">
        <v>137</v>
      </c>
      <c r="AU173" s="217" t="s">
        <v>84</v>
      </c>
      <c r="AY173" s="18" t="s">
        <v>135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8" t="s">
        <v>82</v>
      </c>
      <c r="BK173" s="218">
        <f>ROUND(I173*H173,2)</f>
        <v>0</v>
      </c>
      <c r="BL173" s="18" t="s">
        <v>141</v>
      </c>
      <c r="BM173" s="217" t="s">
        <v>226</v>
      </c>
    </row>
    <row r="174" s="2" customFormat="1">
      <c r="A174" s="39"/>
      <c r="B174" s="40"/>
      <c r="C174" s="41"/>
      <c r="D174" s="219" t="s">
        <v>143</v>
      </c>
      <c r="E174" s="41"/>
      <c r="F174" s="220" t="s">
        <v>227</v>
      </c>
      <c r="G174" s="41"/>
      <c r="H174" s="41"/>
      <c r="I174" s="221"/>
      <c r="J174" s="41"/>
      <c r="K174" s="41"/>
      <c r="L174" s="45"/>
      <c r="M174" s="222"/>
      <c r="N174" s="223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143</v>
      </c>
      <c r="AU174" s="18" t="s">
        <v>84</v>
      </c>
    </row>
    <row r="175" s="13" customFormat="1">
      <c r="A175" s="13"/>
      <c r="B175" s="224"/>
      <c r="C175" s="225"/>
      <c r="D175" s="226" t="s">
        <v>145</v>
      </c>
      <c r="E175" s="227" t="s">
        <v>19</v>
      </c>
      <c r="F175" s="228" t="s">
        <v>228</v>
      </c>
      <c r="G175" s="225"/>
      <c r="H175" s="227" t="s">
        <v>19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145</v>
      </c>
      <c r="AU175" s="234" t="s">
        <v>84</v>
      </c>
      <c r="AV175" s="13" t="s">
        <v>82</v>
      </c>
      <c r="AW175" s="13" t="s">
        <v>35</v>
      </c>
      <c r="AX175" s="13" t="s">
        <v>74</v>
      </c>
      <c r="AY175" s="234" t="s">
        <v>135</v>
      </c>
    </row>
    <row r="176" s="13" customFormat="1">
      <c r="A176" s="13"/>
      <c r="B176" s="224"/>
      <c r="C176" s="225"/>
      <c r="D176" s="226" t="s">
        <v>145</v>
      </c>
      <c r="E176" s="227" t="s">
        <v>19</v>
      </c>
      <c r="F176" s="228" t="s">
        <v>105</v>
      </c>
      <c r="G176" s="225"/>
      <c r="H176" s="227" t="s">
        <v>19</v>
      </c>
      <c r="I176" s="229"/>
      <c r="J176" s="225"/>
      <c r="K176" s="225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145</v>
      </c>
      <c r="AU176" s="234" t="s">
        <v>84</v>
      </c>
      <c r="AV176" s="13" t="s">
        <v>82</v>
      </c>
      <c r="AW176" s="13" t="s">
        <v>35</v>
      </c>
      <c r="AX176" s="13" t="s">
        <v>74</v>
      </c>
      <c r="AY176" s="234" t="s">
        <v>135</v>
      </c>
    </row>
    <row r="177" s="14" customFormat="1">
      <c r="A177" s="14"/>
      <c r="B177" s="235"/>
      <c r="C177" s="236"/>
      <c r="D177" s="226" t="s">
        <v>145</v>
      </c>
      <c r="E177" s="237" t="s">
        <v>19</v>
      </c>
      <c r="F177" s="238" t="s">
        <v>103</v>
      </c>
      <c r="G177" s="236"/>
      <c r="H177" s="239">
        <v>257.39999999999998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145</v>
      </c>
      <c r="AU177" s="245" t="s">
        <v>84</v>
      </c>
      <c r="AV177" s="14" t="s">
        <v>84</v>
      </c>
      <c r="AW177" s="14" t="s">
        <v>35</v>
      </c>
      <c r="AX177" s="14" t="s">
        <v>74</v>
      </c>
      <c r="AY177" s="245" t="s">
        <v>135</v>
      </c>
    </row>
    <row r="178" s="15" customFormat="1">
      <c r="A178" s="15"/>
      <c r="B178" s="246"/>
      <c r="C178" s="247"/>
      <c r="D178" s="226" t="s">
        <v>145</v>
      </c>
      <c r="E178" s="248" t="s">
        <v>19</v>
      </c>
      <c r="F178" s="249" t="s">
        <v>149</v>
      </c>
      <c r="G178" s="247"/>
      <c r="H178" s="250">
        <v>257.39999999999998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6" t="s">
        <v>145</v>
      </c>
      <c r="AU178" s="256" t="s">
        <v>84</v>
      </c>
      <c r="AV178" s="15" t="s">
        <v>141</v>
      </c>
      <c r="AW178" s="15" t="s">
        <v>35</v>
      </c>
      <c r="AX178" s="15" t="s">
        <v>82</v>
      </c>
      <c r="AY178" s="256" t="s">
        <v>135</v>
      </c>
    </row>
    <row r="179" s="2" customFormat="1" ht="16.5" customHeight="1">
      <c r="A179" s="39"/>
      <c r="B179" s="40"/>
      <c r="C179" s="257" t="s">
        <v>229</v>
      </c>
      <c r="D179" s="257" t="s">
        <v>230</v>
      </c>
      <c r="E179" s="258" t="s">
        <v>231</v>
      </c>
      <c r="F179" s="259" t="s">
        <v>232</v>
      </c>
      <c r="G179" s="260" t="s">
        <v>105</v>
      </c>
      <c r="H179" s="261">
        <v>270.26999999999998</v>
      </c>
      <c r="I179" s="262"/>
      <c r="J179" s="263">
        <f>ROUND(I179*H179,2)</f>
        <v>0</v>
      </c>
      <c r="K179" s="259" t="s">
        <v>140</v>
      </c>
      <c r="L179" s="264"/>
      <c r="M179" s="265" t="s">
        <v>19</v>
      </c>
      <c r="N179" s="266" t="s">
        <v>45</v>
      </c>
      <c r="O179" s="85"/>
      <c r="P179" s="215">
        <f>O179*H179</f>
        <v>0</v>
      </c>
      <c r="Q179" s="215">
        <v>0.113</v>
      </c>
      <c r="R179" s="215">
        <f>Q179*H179</f>
        <v>30.540509999999998</v>
      </c>
      <c r="S179" s="215">
        <v>0</v>
      </c>
      <c r="T179" s="21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7" t="s">
        <v>184</v>
      </c>
      <c r="AT179" s="217" t="s">
        <v>230</v>
      </c>
      <c r="AU179" s="217" t="s">
        <v>84</v>
      </c>
      <c r="AY179" s="18" t="s">
        <v>135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8" t="s">
        <v>82</v>
      </c>
      <c r="BK179" s="218">
        <f>ROUND(I179*H179,2)</f>
        <v>0</v>
      </c>
      <c r="BL179" s="18" t="s">
        <v>141</v>
      </c>
      <c r="BM179" s="217" t="s">
        <v>233</v>
      </c>
    </row>
    <row r="180" s="13" customFormat="1">
      <c r="A180" s="13"/>
      <c r="B180" s="224"/>
      <c r="C180" s="225"/>
      <c r="D180" s="226" t="s">
        <v>145</v>
      </c>
      <c r="E180" s="227" t="s">
        <v>19</v>
      </c>
      <c r="F180" s="228" t="s">
        <v>228</v>
      </c>
      <c r="G180" s="225"/>
      <c r="H180" s="227" t="s">
        <v>19</v>
      </c>
      <c r="I180" s="229"/>
      <c r="J180" s="225"/>
      <c r="K180" s="225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145</v>
      </c>
      <c r="AU180" s="234" t="s">
        <v>84</v>
      </c>
      <c r="AV180" s="13" t="s">
        <v>82</v>
      </c>
      <c r="AW180" s="13" t="s">
        <v>35</v>
      </c>
      <c r="AX180" s="13" t="s">
        <v>74</v>
      </c>
      <c r="AY180" s="234" t="s">
        <v>135</v>
      </c>
    </row>
    <row r="181" s="13" customFormat="1">
      <c r="A181" s="13"/>
      <c r="B181" s="224"/>
      <c r="C181" s="225"/>
      <c r="D181" s="226" t="s">
        <v>145</v>
      </c>
      <c r="E181" s="227" t="s">
        <v>19</v>
      </c>
      <c r="F181" s="228" t="s">
        <v>105</v>
      </c>
      <c r="G181" s="225"/>
      <c r="H181" s="227" t="s">
        <v>19</v>
      </c>
      <c r="I181" s="229"/>
      <c r="J181" s="225"/>
      <c r="K181" s="225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145</v>
      </c>
      <c r="AU181" s="234" t="s">
        <v>84</v>
      </c>
      <c r="AV181" s="13" t="s">
        <v>82</v>
      </c>
      <c r="AW181" s="13" t="s">
        <v>35</v>
      </c>
      <c r="AX181" s="13" t="s">
        <v>74</v>
      </c>
      <c r="AY181" s="234" t="s">
        <v>135</v>
      </c>
    </row>
    <row r="182" s="14" customFormat="1">
      <c r="A182" s="14"/>
      <c r="B182" s="235"/>
      <c r="C182" s="236"/>
      <c r="D182" s="226" t="s">
        <v>145</v>
      </c>
      <c r="E182" s="237" t="s">
        <v>19</v>
      </c>
      <c r="F182" s="238" t="s">
        <v>103</v>
      </c>
      <c r="G182" s="236"/>
      <c r="H182" s="239">
        <v>257.39999999999998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5" t="s">
        <v>145</v>
      </c>
      <c r="AU182" s="245" t="s">
        <v>84</v>
      </c>
      <c r="AV182" s="14" t="s">
        <v>84</v>
      </c>
      <c r="AW182" s="14" t="s">
        <v>35</v>
      </c>
      <c r="AX182" s="14" t="s">
        <v>74</v>
      </c>
      <c r="AY182" s="245" t="s">
        <v>135</v>
      </c>
    </row>
    <row r="183" s="15" customFormat="1">
      <c r="A183" s="15"/>
      <c r="B183" s="246"/>
      <c r="C183" s="247"/>
      <c r="D183" s="226" t="s">
        <v>145</v>
      </c>
      <c r="E183" s="248" t="s">
        <v>19</v>
      </c>
      <c r="F183" s="249" t="s">
        <v>149</v>
      </c>
      <c r="G183" s="247"/>
      <c r="H183" s="250">
        <v>257.39999999999998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6" t="s">
        <v>145</v>
      </c>
      <c r="AU183" s="256" t="s">
        <v>84</v>
      </c>
      <c r="AV183" s="15" t="s">
        <v>141</v>
      </c>
      <c r="AW183" s="15" t="s">
        <v>35</v>
      </c>
      <c r="AX183" s="15" t="s">
        <v>82</v>
      </c>
      <c r="AY183" s="256" t="s">
        <v>135</v>
      </c>
    </row>
    <row r="184" s="14" customFormat="1">
      <c r="A184" s="14"/>
      <c r="B184" s="235"/>
      <c r="C184" s="236"/>
      <c r="D184" s="226" t="s">
        <v>145</v>
      </c>
      <c r="E184" s="236"/>
      <c r="F184" s="238" t="s">
        <v>234</v>
      </c>
      <c r="G184" s="236"/>
      <c r="H184" s="239">
        <v>270.26999999999998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145</v>
      </c>
      <c r="AU184" s="245" t="s">
        <v>84</v>
      </c>
      <c r="AV184" s="14" t="s">
        <v>84</v>
      </c>
      <c r="AW184" s="14" t="s">
        <v>4</v>
      </c>
      <c r="AX184" s="14" t="s">
        <v>82</v>
      </c>
      <c r="AY184" s="245" t="s">
        <v>135</v>
      </c>
    </row>
    <row r="185" s="2" customFormat="1" ht="24.15" customHeight="1">
      <c r="A185" s="39"/>
      <c r="B185" s="40"/>
      <c r="C185" s="206" t="s">
        <v>235</v>
      </c>
      <c r="D185" s="206" t="s">
        <v>137</v>
      </c>
      <c r="E185" s="207" t="s">
        <v>236</v>
      </c>
      <c r="F185" s="208" t="s">
        <v>237</v>
      </c>
      <c r="G185" s="209" t="s">
        <v>238</v>
      </c>
      <c r="H185" s="210">
        <v>108</v>
      </c>
      <c r="I185" s="211"/>
      <c r="J185" s="212">
        <f>ROUND(I185*H185,2)</f>
        <v>0</v>
      </c>
      <c r="K185" s="208" t="s">
        <v>140</v>
      </c>
      <c r="L185" s="45"/>
      <c r="M185" s="213" t="s">
        <v>19</v>
      </c>
      <c r="N185" s="214" t="s">
        <v>45</v>
      </c>
      <c r="O185" s="85"/>
      <c r="P185" s="215">
        <f>O185*H185</f>
        <v>0</v>
      </c>
      <c r="Q185" s="215">
        <v>0.085307999999999995</v>
      </c>
      <c r="R185" s="215">
        <f>Q185*H185</f>
        <v>9.2132639999999988</v>
      </c>
      <c r="S185" s="215">
        <v>0</v>
      </c>
      <c r="T185" s="21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7" t="s">
        <v>141</v>
      </c>
      <c r="AT185" s="217" t="s">
        <v>137</v>
      </c>
      <c r="AU185" s="217" t="s">
        <v>84</v>
      </c>
      <c r="AY185" s="18" t="s">
        <v>135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8" t="s">
        <v>82</v>
      </c>
      <c r="BK185" s="218">
        <f>ROUND(I185*H185,2)</f>
        <v>0</v>
      </c>
      <c r="BL185" s="18" t="s">
        <v>141</v>
      </c>
      <c r="BM185" s="217" t="s">
        <v>239</v>
      </c>
    </row>
    <row r="186" s="2" customFormat="1">
      <c r="A186" s="39"/>
      <c r="B186" s="40"/>
      <c r="C186" s="41"/>
      <c r="D186" s="219" t="s">
        <v>143</v>
      </c>
      <c r="E186" s="41"/>
      <c r="F186" s="220" t="s">
        <v>240</v>
      </c>
      <c r="G186" s="41"/>
      <c r="H186" s="41"/>
      <c r="I186" s="221"/>
      <c r="J186" s="41"/>
      <c r="K186" s="41"/>
      <c r="L186" s="45"/>
      <c r="M186" s="222"/>
      <c r="N186" s="223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143</v>
      </c>
      <c r="AU186" s="18" t="s">
        <v>84</v>
      </c>
    </row>
    <row r="187" s="13" customFormat="1">
      <c r="A187" s="13"/>
      <c r="B187" s="224"/>
      <c r="C187" s="225"/>
      <c r="D187" s="226" t="s">
        <v>145</v>
      </c>
      <c r="E187" s="227" t="s">
        <v>19</v>
      </c>
      <c r="F187" s="228" t="s">
        <v>241</v>
      </c>
      <c r="G187" s="225"/>
      <c r="H187" s="227" t="s">
        <v>19</v>
      </c>
      <c r="I187" s="229"/>
      <c r="J187" s="225"/>
      <c r="K187" s="225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145</v>
      </c>
      <c r="AU187" s="234" t="s">
        <v>84</v>
      </c>
      <c r="AV187" s="13" t="s">
        <v>82</v>
      </c>
      <c r="AW187" s="13" t="s">
        <v>35</v>
      </c>
      <c r="AX187" s="13" t="s">
        <v>74</v>
      </c>
      <c r="AY187" s="234" t="s">
        <v>135</v>
      </c>
    </row>
    <row r="188" s="13" customFormat="1">
      <c r="A188" s="13"/>
      <c r="B188" s="224"/>
      <c r="C188" s="225"/>
      <c r="D188" s="226" t="s">
        <v>145</v>
      </c>
      <c r="E188" s="227" t="s">
        <v>19</v>
      </c>
      <c r="F188" s="228" t="s">
        <v>242</v>
      </c>
      <c r="G188" s="225"/>
      <c r="H188" s="227" t="s">
        <v>19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145</v>
      </c>
      <c r="AU188" s="234" t="s">
        <v>84</v>
      </c>
      <c r="AV188" s="13" t="s">
        <v>82</v>
      </c>
      <c r="AW188" s="13" t="s">
        <v>35</v>
      </c>
      <c r="AX188" s="13" t="s">
        <v>74</v>
      </c>
      <c r="AY188" s="234" t="s">
        <v>135</v>
      </c>
    </row>
    <row r="189" s="13" customFormat="1">
      <c r="A189" s="13"/>
      <c r="B189" s="224"/>
      <c r="C189" s="225"/>
      <c r="D189" s="226" t="s">
        <v>145</v>
      </c>
      <c r="E189" s="227" t="s">
        <v>19</v>
      </c>
      <c r="F189" s="228" t="s">
        <v>243</v>
      </c>
      <c r="G189" s="225"/>
      <c r="H189" s="227" t="s">
        <v>19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145</v>
      </c>
      <c r="AU189" s="234" t="s">
        <v>84</v>
      </c>
      <c r="AV189" s="13" t="s">
        <v>82</v>
      </c>
      <c r="AW189" s="13" t="s">
        <v>35</v>
      </c>
      <c r="AX189" s="13" t="s">
        <v>74</v>
      </c>
      <c r="AY189" s="234" t="s">
        <v>135</v>
      </c>
    </row>
    <row r="190" s="14" customFormat="1">
      <c r="A190" s="14"/>
      <c r="B190" s="235"/>
      <c r="C190" s="236"/>
      <c r="D190" s="226" t="s">
        <v>145</v>
      </c>
      <c r="E190" s="237" t="s">
        <v>19</v>
      </c>
      <c r="F190" s="238" t="s">
        <v>244</v>
      </c>
      <c r="G190" s="236"/>
      <c r="H190" s="239">
        <v>108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145</v>
      </c>
      <c r="AU190" s="245" t="s">
        <v>84</v>
      </c>
      <c r="AV190" s="14" t="s">
        <v>84</v>
      </c>
      <c r="AW190" s="14" t="s">
        <v>35</v>
      </c>
      <c r="AX190" s="14" t="s">
        <v>74</v>
      </c>
      <c r="AY190" s="245" t="s">
        <v>135</v>
      </c>
    </row>
    <row r="191" s="15" customFormat="1">
      <c r="A191" s="15"/>
      <c r="B191" s="246"/>
      <c r="C191" s="247"/>
      <c r="D191" s="226" t="s">
        <v>145</v>
      </c>
      <c r="E191" s="248" t="s">
        <v>19</v>
      </c>
      <c r="F191" s="249" t="s">
        <v>149</v>
      </c>
      <c r="G191" s="247"/>
      <c r="H191" s="250">
        <v>108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6" t="s">
        <v>145</v>
      </c>
      <c r="AU191" s="256" t="s">
        <v>84</v>
      </c>
      <c r="AV191" s="15" t="s">
        <v>141</v>
      </c>
      <c r="AW191" s="15" t="s">
        <v>35</v>
      </c>
      <c r="AX191" s="15" t="s">
        <v>82</v>
      </c>
      <c r="AY191" s="256" t="s">
        <v>135</v>
      </c>
    </row>
    <row r="192" s="2" customFormat="1" ht="16.5" customHeight="1">
      <c r="A192" s="39"/>
      <c r="B192" s="40"/>
      <c r="C192" s="257" t="s">
        <v>245</v>
      </c>
      <c r="D192" s="257" t="s">
        <v>230</v>
      </c>
      <c r="E192" s="258" t="s">
        <v>246</v>
      </c>
      <c r="F192" s="259" t="s">
        <v>247</v>
      </c>
      <c r="G192" s="260" t="s">
        <v>238</v>
      </c>
      <c r="H192" s="261">
        <v>113.40000000000001</v>
      </c>
      <c r="I192" s="262"/>
      <c r="J192" s="263">
        <f>ROUND(I192*H192,2)</f>
        <v>0</v>
      </c>
      <c r="K192" s="259" t="s">
        <v>140</v>
      </c>
      <c r="L192" s="264"/>
      <c r="M192" s="265" t="s">
        <v>19</v>
      </c>
      <c r="N192" s="266" t="s">
        <v>45</v>
      </c>
      <c r="O192" s="85"/>
      <c r="P192" s="215">
        <f>O192*H192</f>
        <v>0</v>
      </c>
      <c r="Q192" s="215">
        <v>0.021999999999999999</v>
      </c>
      <c r="R192" s="215">
        <f>Q192*H192</f>
        <v>2.4948000000000001</v>
      </c>
      <c r="S192" s="215">
        <v>0</v>
      </c>
      <c r="T192" s="21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7" t="s">
        <v>184</v>
      </c>
      <c r="AT192" s="217" t="s">
        <v>230</v>
      </c>
      <c r="AU192" s="217" t="s">
        <v>84</v>
      </c>
      <c r="AY192" s="18" t="s">
        <v>135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8" t="s">
        <v>82</v>
      </c>
      <c r="BK192" s="218">
        <f>ROUND(I192*H192,2)</f>
        <v>0</v>
      </c>
      <c r="BL192" s="18" t="s">
        <v>141</v>
      </c>
      <c r="BM192" s="217" t="s">
        <v>248</v>
      </c>
    </row>
    <row r="193" s="14" customFormat="1">
      <c r="A193" s="14"/>
      <c r="B193" s="235"/>
      <c r="C193" s="236"/>
      <c r="D193" s="226" t="s">
        <v>145</v>
      </c>
      <c r="E193" s="237" t="s">
        <v>19</v>
      </c>
      <c r="F193" s="238" t="s">
        <v>244</v>
      </c>
      <c r="G193" s="236"/>
      <c r="H193" s="239">
        <v>108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5" t="s">
        <v>145</v>
      </c>
      <c r="AU193" s="245" t="s">
        <v>84</v>
      </c>
      <c r="AV193" s="14" t="s">
        <v>84</v>
      </c>
      <c r="AW193" s="14" t="s">
        <v>35</v>
      </c>
      <c r="AX193" s="14" t="s">
        <v>74</v>
      </c>
      <c r="AY193" s="245" t="s">
        <v>135</v>
      </c>
    </row>
    <row r="194" s="15" customFormat="1">
      <c r="A194" s="15"/>
      <c r="B194" s="246"/>
      <c r="C194" s="247"/>
      <c r="D194" s="226" t="s">
        <v>145</v>
      </c>
      <c r="E194" s="248" t="s">
        <v>19</v>
      </c>
      <c r="F194" s="249" t="s">
        <v>149</v>
      </c>
      <c r="G194" s="247"/>
      <c r="H194" s="250">
        <v>108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6" t="s">
        <v>145</v>
      </c>
      <c r="AU194" s="256" t="s">
        <v>84</v>
      </c>
      <c r="AV194" s="15" t="s">
        <v>141</v>
      </c>
      <c r="AW194" s="15" t="s">
        <v>35</v>
      </c>
      <c r="AX194" s="15" t="s">
        <v>82</v>
      </c>
      <c r="AY194" s="256" t="s">
        <v>135</v>
      </c>
    </row>
    <row r="195" s="14" customFormat="1">
      <c r="A195" s="14"/>
      <c r="B195" s="235"/>
      <c r="C195" s="236"/>
      <c r="D195" s="226" t="s">
        <v>145</v>
      </c>
      <c r="E195" s="236"/>
      <c r="F195" s="238" t="s">
        <v>249</v>
      </c>
      <c r="G195" s="236"/>
      <c r="H195" s="239">
        <v>113.40000000000001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5" t="s">
        <v>145</v>
      </c>
      <c r="AU195" s="245" t="s">
        <v>84</v>
      </c>
      <c r="AV195" s="14" t="s">
        <v>84</v>
      </c>
      <c r="AW195" s="14" t="s">
        <v>4</v>
      </c>
      <c r="AX195" s="14" t="s">
        <v>82</v>
      </c>
      <c r="AY195" s="245" t="s">
        <v>135</v>
      </c>
    </row>
    <row r="196" s="12" customFormat="1" ht="22.8" customHeight="1">
      <c r="A196" s="12"/>
      <c r="B196" s="190"/>
      <c r="C196" s="191"/>
      <c r="D196" s="192" t="s">
        <v>73</v>
      </c>
      <c r="E196" s="204" t="s">
        <v>250</v>
      </c>
      <c r="F196" s="204" t="s">
        <v>251</v>
      </c>
      <c r="G196" s="191"/>
      <c r="H196" s="191"/>
      <c r="I196" s="194"/>
      <c r="J196" s="205">
        <f>BK196</f>
        <v>0</v>
      </c>
      <c r="K196" s="191"/>
      <c r="L196" s="196"/>
      <c r="M196" s="197"/>
      <c r="N196" s="198"/>
      <c r="O196" s="198"/>
      <c r="P196" s="199">
        <f>SUM(P197:P198)</f>
        <v>0</v>
      </c>
      <c r="Q196" s="198"/>
      <c r="R196" s="199">
        <f>SUM(R197:R198)</f>
        <v>0</v>
      </c>
      <c r="S196" s="198"/>
      <c r="T196" s="200">
        <f>SUM(T197:T198)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1" t="s">
        <v>82</v>
      </c>
      <c r="AT196" s="202" t="s">
        <v>73</v>
      </c>
      <c r="AU196" s="202" t="s">
        <v>82</v>
      </c>
      <c r="AY196" s="201" t="s">
        <v>135</v>
      </c>
      <c r="BK196" s="203">
        <f>SUM(BK197:BK198)</f>
        <v>0</v>
      </c>
    </row>
    <row r="197" s="2" customFormat="1" ht="24.15" customHeight="1">
      <c r="A197" s="39"/>
      <c r="B197" s="40"/>
      <c r="C197" s="206" t="s">
        <v>252</v>
      </c>
      <c r="D197" s="206" t="s">
        <v>137</v>
      </c>
      <c r="E197" s="207" t="s">
        <v>253</v>
      </c>
      <c r="F197" s="208" t="s">
        <v>254</v>
      </c>
      <c r="G197" s="209" t="s">
        <v>187</v>
      </c>
      <c r="H197" s="210">
        <v>65.352000000000004</v>
      </c>
      <c r="I197" s="211"/>
      <c r="J197" s="212">
        <f>ROUND(I197*H197,2)</f>
        <v>0</v>
      </c>
      <c r="K197" s="208" t="s">
        <v>140</v>
      </c>
      <c r="L197" s="45"/>
      <c r="M197" s="213" t="s">
        <v>19</v>
      </c>
      <c r="N197" s="214" t="s">
        <v>45</v>
      </c>
      <c r="O197" s="85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7" t="s">
        <v>141</v>
      </c>
      <c r="AT197" s="217" t="s">
        <v>137</v>
      </c>
      <c r="AU197" s="217" t="s">
        <v>84</v>
      </c>
      <c r="AY197" s="18" t="s">
        <v>135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8" t="s">
        <v>82</v>
      </c>
      <c r="BK197" s="218">
        <f>ROUND(I197*H197,2)</f>
        <v>0</v>
      </c>
      <c r="BL197" s="18" t="s">
        <v>141</v>
      </c>
      <c r="BM197" s="217" t="s">
        <v>255</v>
      </c>
    </row>
    <row r="198" s="2" customFormat="1">
      <c r="A198" s="39"/>
      <c r="B198" s="40"/>
      <c r="C198" s="41"/>
      <c r="D198" s="219" t="s">
        <v>143</v>
      </c>
      <c r="E198" s="41"/>
      <c r="F198" s="220" t="s">
        <v>256</v>
      </c>
      <c r="G198" s="41"/>
      <c r="H198" s="41"/>
      <c r="I198" s="221"/>
      <c r="J198" s="41"/>
      <c r="K198" s="41"/>
      <c r="L198" s="45"/>
      <c r="M198" s="267"/>
      <c r="N198" s="268"/>
      <c r="O198" s="269"/>
      <c r="P198" s="269"/>
      <c r="Q198" s="269"/>
      <c r="R198" s="269"/>
      <c r="S198" s="269"/>
      <c r="T198" s="270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143</v>
      </c>
      <c r="AU198" s="18" t="s">
        <v>84</v>
      </c>
    </row>
    <row r="199" s="2" customFormat="1" ht="6.96" customHeight="1">
      <c r="A199" s="39"/>
      <c r="B199" s="60"/>
      <c r="C199" s="61"/>
      <c r="D199" s="61"/>
      <c r="E199" s="61"/>
      <c r="F199" s="61"/>
      <c r="G199" s="61"/>
      <c r="H199" s="61"/>
      <c r="I199" s="61"/>
      <c r="J199" s="61"/>
      <c r="K199" s="61"/>
      <c r="L199" s="45"/>
      <c r="M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</sheetData>
  <sheetProtection sheet="1" autoFilter="0" formatColumns="0" formatRows="0" objects="1" scenarios="1" spinCount="100000" saltValue="l8mFYLT6RjNN+2+9I/PShUd3Z1srodwwWPY2G5jnZKozdRyR902501/8lqBOHEAev1iL0+fL1LesdITSpecTbQ==" hashValue="hERHPDcYaJnvqrsc821k0xXorIUPIVU45O8bN68I5REmcv3QxEmL9C0IJUzzONZY2ZKeShwRLyKun5x4Z/cS9w==" algorithmName="SHA-512" password="CC35"/>
  <autoFilter ref="C82:K19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5_02/121151123"/>
    <hyperlink ref="F94" r:id="rId2" display="https://podminky.urs.cz/item/CS_URS_2025_02/181351113"/>
    <hyperlink ref="F102" r:id="rId3" display="https://podminky.urs.cz/item/CS_URS_2025_02/122251104"/>
    <hyperlink ref="F109" r:id="rId4" display="https://podminky.urs.cz/item/CS_URS_2025_02/162251101"/>
    <hyperlink ref="F116" r:id="rId5" display="https://podminky.urs.cz/item/CS_URS_2025_02/162751117"/>
    <hyperlink ref="F123" r:id="rId6" display="https://podminky.urs.cz/item/CS_URS_2025_02/167151101"/>
    <hyperlink ref="F130" r:id="rId7" display="https://podminky.urs.cz/item/CS_URS_2025_02/171201201"/>
    <hyperlink ref="F137" r:id="rId8" display="https://podminky.urs.cz/item/CS_URS_2025_02/171201231"/>
    <hyperlink ref="F144" r:id="rId9" display="https://podminky.urs.cz/item/CS_URS_2025_02/215901101"/>
    <hyperlink ref="F151" r:id="rId10" display="https://podminky.urs.cz/item/CS_URS_2025_02/564730111"/>
    <hyperlink ref="F157" r:id="rId11" display="https://podminky.urs.cz/item/CS_URS_2025_02/919726122"/>
    <hyperlink ref="F163" r:id="rId12" display="https://podminky.urs.cz/item/CS_URS_2025_02/564761111"/>
    <hyperlink ref="F169" r:id="rId13" display="https://podminky.urs.cz/item/CS_URS_2025_02/564831111"/>
    <hyperlink ref="F174" r:id="rId14" display="https://podminky.urs.cz/item/CS_URS_2025_02/596211110"/>
    <hyperlink ref="F186" r:id="rId15" display="https://podminky.urs.cz/item/CS_URS_2025_02/916331111"/>
    <hyperlink ref="F198" r:id="rId16" display="https://podminky.urs.cz/item/CS_URS_2025_02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s="1" customFormat="1" ht="24.96" customHeight="1">
      <c r="B4" s="21"/>
      <c r="D4" s="132" t="s">
        <v>108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 xml:space="preserve">SK Modřany-  hrací plocha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109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257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1. 9. 2025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27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28</v>
      </c>
      <c r="F15" s="39"/>
      <c r="G15" s="39"/>
      <c r="H15" s="39"/>
      <c r="I15" s="134" t="s">
        <v>29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30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32</v>
      </c>
      <c r="E20" s="39"/>
      <c r="F20" s="39"/>
      <c r="G20" s="39"/>
      <c r="H20" s="39"/>
      <c r="I20" s="134" t="s">
        <v>26</v>
      </c>
      <c r="J20" s="138" t="s">
        <v>33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34</v>
      </c>
      <c r="F21" s="39"/>
      <c r="G21" s="39"/>
      <c r="H21" s="39"/>
      <c r="I21" s="134" t="s">
        <v>29</v>
      </c>
      <c r="J21" s="138" t="s">
        <v>19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29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0"/>
      <c r="B27" s="141"/>
      <c r="C27" s="140"/>
      <c r="D27" s="140"/>
      <c r="E27" s="142" t="s">
        <v>111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ROUND(J87,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ROUND((SUM(BE87:BE137)),  2)</f>
        <v>0</v>
      </c>
      <c r="G33" s="39"/>
      <c r="H33" s="39"/>
      <c r="I33" s="150">
        <v>0.20999999999999999</v>
      </c>
      <c r="J33" s="149">
        <f>ROUND(((SUM(BE87:BE137))*I33),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ROUND((SUM(BF87:BF137)),  2)</f>
        <v>0</v>
      </c>
      <c r="G34" s="39"/>
      <c r="H34" s="39"/>
      <c r="I34" s="150">
        <v>0.12</v>
      </c>
      <c r="J34" s="149">
        <f>ROUND(((SUM(BF87:BF137))*I34),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ROUND((SUM(BG87:BG137)),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ROUND((SUM(BH87:BH137)),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ROUND((SUM(BI87:BI137)),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112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2" t="str">
        <f>E7</f>
        <v xml:space="preserve">SK Modřany-  hrací plocha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109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2025-109-1-02 - Profese - elektro - Hrací plocha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Komořanská - 47, Praha 4 - Modřany</v>
      </c>
      <c r="G52" s="41"/>
      <c r="H52" s="41"/>
      <c r="I52" s="33" t="s">
        <v>23</v>
      </c>
      <c r="J52" s="73" t="str">
        <f>IF(J12="","",J12)</f>
        <v>1. 9. 2025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Sportovní klub Modřany,Komořanská 47, Praha 4</v>
      </c>
      <c r="G54" s="41"/>
      <c r="H54" s="41"/>
      <c r="I54" s="33" t="s">
        <v>32</v>
      </c>
      <c r="J54" s="37" t="str">
        <f>E21</f>
        <v>ASLB spol.s.r.o.Fikarova 2157/1, Praha 4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3" t="s">
        <v>113</v>
      </c>
      <c r="D57" s="164"/>
      <c r="E57" s="164"/>
      <c r="F57" s="164"/>
      <c r="G57" s="164"/>
      <c r="H57" s="164"/>
      <c r="I57" s="164"/>
      <c r="J57" s="165" t="s">
        <v>114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115</v>
      </c>
    </row>
    <row r="60" hidden="1" s="9" customFormat="1" ht="24.96" customHeight="1">
      <c r="A60" s="9"/>
      <c r="B60" s="167"/>
      <c r="C60" s="168"/>
      <c r="D60" s="169" t="s">
        <v>258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3"/>
      <c r="C61" s="174"/>
      <c r="D61" s="175" t="s">
        <v>259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4.88" customHeight="1">
      <c r="A62" s="10"/>
      <c r="B62" s="173"/>
      <c r="C62" s="174"/>
      <c r="D62" s="175" t="s">
        <v>260</v>
      </c>
      <c r="E62" s="176"/>
      <c r="F62" s="176"/>
      <c r="G62" s="176"/>
      <c r="H62" s="176"/>
      <c r="I62" s="176"/>
      <c r="J62" s="177">
        <f>J90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4.88" customHeight="1">
      <c r="A63" s="10"/>
      <c r="B63" s="173"/>
      <c r="C63" s="174"/>
      <c r="D63" s="175" t="s">
        <v>261</v>
      </c>
      <c r="E63" s="176"/>
      <c r="F63" s="176"/>
      <c r="G63" s="176"/>
      <c r="H63" s="176"/>
      <c r="I63" s="176"/>
      <c r="J63" s="177">
        <f>J94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4.88" customHeight="1">
      <c r="A64" s="10"/>
      <c r="B64" s="173"/>
      <c r="C64" s="174"/>
      <c r="D64" s="175" t="s">
        <v>262</v>
      </c>
      <c r="E64" s="176"/>
      <c r="F64" s="176"/>
      <c r="G64" s="176"/>
      <c r="H64" s="176"/>
      <c r="I64" s="176"/>
      <c r="J64" s="177">
        <f>J115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4.88" customHeight="1">
      <c r="A65" s="10"/>
      <c r="B65" s="173"/>
      <c r="C65" s="174"/>
      <c r="D65" s="175" t="s">
        <v>263</v>
      </c>
      <c r="E65" s="176"/>
      <c r="F65" s="176"/>
      <c r="G65" s="176"/>
      <c r="H65" s="176"/>
      <c r="I65" s="176"/>
      <c r="J65" s="177">
        <f>J119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4.88" customHeight="1">
      <c r="A66" s="10"/>
      <c r="B66" s="173"/>
      <c r="C66" s="174"/>
      <c r="D66" s="175" t="s">
        <v>264</v>
      </c>
      <c r="E66" s="176"/>
      <c r="F66" s="176"/>
      <c r="G66" s="176"/>
      <c r="H66" s="176"/>
      <c r="I66" s="176"/>
      <c r="J66" s="177">
        <f>J127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9" customFormat="1" ht="24.96" customHeight="1">
      <c r="A67" s="9"/>
      <c r="B67" s="167"/>
      <c r="C67" s="168"/>
      <c r="D67" s="169" t="s">
        <v>265</v>
      </c>
      <c r="E67" s="170"/>
      <c r="F67" s="170"/>
      <c r="G67" s="170"/>
      <c r="H67" s="170"/>
      <c r="I67" s="170"/>
      <c r="J67" s="171">
        <f>J130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/>
    <row r="71" hidden="1"/>
    <row r="72" hidden="1"/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120</v>
      </c>
      <c r="D74" s="41"/>
      <c r="E74" s="41"/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62" t="str">
        <f>E7</f>
        <v xml:space="preserve">SK Modřany-  hrací plocha</v>
      </c>
      <c r="F77" s="33"/>
      <c r="G77" s="33"/>
      <c r="H77" s="33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109</v>
      </c>
      <c r="D78" s="41"/>
      <c r="E78" s="41"/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2025-109-1-02 - Profese - elektro - Hrací plocha</v>
      </c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>Komořanská - 47, Praha 4 - Modřany</v>
      </c>
      <c r="G81" s="41"/>
      <c r="H81" s="41"/>
      <c r="I81" s="33" t="s">
        <v>23</v>
      </c>
      <c r="J81" s="73" t="str">
        <f>IF(J12="","",J12)</f>
        <v>1. 9. 2025</v>
      </c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40.05" customHeight="1">
      <c r="A83" s="39"/>
      <c r="B83" s="40"/>
      <c r="C83" s="33" t="s">
        <v>25</v>
      </c>
      <c r="D83" s="41"/>
      <c r="E83" s="41"/>
      <c r="F83" s="28" t="str">
        <f>E15</f>
        <v>Sportovní klub Modřany,Komořanská 47, Praha 4</v>
      </c>
      <c r="G83" s="41"/>
      <c r="H83" s="41"/>
      <c r="I83" s="33" t="s">
        <v>32</v>
      </c>
      <c r="J83" s="37" t="str">
        <f>E21</f>
        <v>ASLB spol.s.r.o.Fikarova 2157/1, Praha 4</v>
      </c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30</v>
      </c>
      <c r="D84" s="41"/>
      <c r="E84" s="41"/>
      <c r="F84" s="28" t="str">
        <f>IF(E18="","",E18)</f>
        <v>Vyplň údaj</v>
      </c>
      <c r="G84" s="41"/>
      <c r="H84" s="41"/>
      <c r="I84" s="33" t="s">
        <v>36</v>
      </c>
      <c r="J84" s="37" t="str">
        <f>E24</f>
        <v xml:space="preserve"> </v>
      </c>
      <c r="K84" s="4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79"/>
      <c r="B86" s="180"/>
      <c r="C86" s="181" t="s">
        <v>121</v>
      </c>
      <c r="D86" s="182" t="s">
        <v>59</v>
      </c>
      <c r="E86" s="182" t="s">
        <v>55</v>
      </c>
      <c r="F86" s="182" t="s">
        <v>56</v>
      </c>
      <c r="G86" s="182" t="s">
        <v>122</v>
      </c>
      <c r="H86" s="182" t="s">
        <v>123</v>
      </c>
      <c r="I86" s="182" t="s">
        <v>124</v>
      </c>
      <c r="J86" s="182" t="s">
        <v>114</v>
      </c>
      <c r="K86" s="183" t="s">
        <v>125</v>
      </c>
      <c r="L86" s="184"/>
      <c r="M86" s="93" t="s">
        <v>19</v>
      </c>
      <c r="N86" s="94" t="s">
        <v>44</v>
      </c>
      <c r="O86" s="94" t="s">
        <v>126</v>
      </c>
      <c r="P86" s="94" t="s">
        <v>127</v>
      </c>
      <c r="Q86" s="94" t="s">
        <v>128</v>
      </c>
      <c r="R86" s="94" t="s">
        <v>129</v>
      </c>
      <c r="S86" s="94" t="s">
        <v>130</v>
      </c>
      <c r="T86" s="95" t="s">
        <v>131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39"/>
      <c r="B87" s="40"/>
      <c r="C87" s="100" t="s">
        <v>132</v>
      </c>
      <c r="D87" s="41"/>
      <c r="E87" s="41"/>
      <c r="F87" s="41"/>
      <c r="G87" s="41"/>
      <c r="H87" s="41"/>
      <c r="I87" s="41"/>
      <c r="J87" s="185">
        <f>BK87</f>
        <v>0</v>
      </c>
      <c r="K87" s="41"/>
      <c r="L87" s="45"/>
      <c r="M87" s="96"/>
      <c r="N87" s="186"/>
      <c r="O87" s="97"/>
      <c r="P87" s="187">
        <f>P88+P130</f>
        <v>0</v>
      </c>
      <c r="Q87" s="97"/>
      <c r="R87" s="187">
        <f>R88+R130</f>
        <v>0</v>
      </c>
      <c r="S87" s="97"/>
      <c r="T87" s="188">
        <f>T88+T130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73</v>
      </c>
      <c r="AU87" s="18" t="s">
        <v>115</v>
      </c>
      <c r="BK87" s="189">
        <f>BK88+BK130</f>
        <v>0</v>
      </c>
    </row>
    <row r="88" s="12" customFormat="1" ht="25.92" customHeight="1">
      <c r="A88" s="12"/>
      <c r="B88" s="190"/>
      <c r="C88" s="191"/>
      <c r="D88" s="192" t="s">
        <v>73</v>
      </c>
      <c r="E88" s="193" t="s">
        <v>266</v>
      </c>
      <c r="F88" s="193" t="s">
        <v>267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</f>
        <v>0</v>
      </c>
      <c r="Q88" s="198"/>
      <c r="R88" s="199">
        <f>R89</f>
        <v>0</v>
      </c>
      <c r="S88" s="198"/>
      <c r="T88" s="20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82</v>
      </c>
      <c r="AT88" s="202" t="s">
        <v>73</v>
      </c>
      <c r="AU88" s="202" t="s">
        <v>74</v>
      </c>
      <c r="AY88" s="201" t="s">
        <v>135</v>
      </c>
      <c r="BK88" s="203">
        <f>BK89</f>
        <v>0</v>
      </c>
    </row>
    <row r="89" s="12" customFormat="1" ht="22.8" customHeight="1">
      <c r="A89" s="12"/>
      <c r="B89" s="190"/>
      <c r="C89" s="191"/>
      <c r="D89" s="192" t="s">
        <v>73</v>
      </c>
      <c r="E89" s="204" t="s">
        <v>268</v>
      </c>
      <c r="F89" s="204" t="s">
        <v>269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P90+P94+P115+P119+P127</f>
        <v>0</v>
      </c>
      <c r="Q89" s="198"/>
      <c r="R89" s="199">
        <f>R90+R94+R115+R119+R127</f>
        <v>0</v>
      </c>
      <c r="S89" s="198"/>
      <c r="T89" s="200">
        <f>T90+T94+T115+T119+T127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82</v>
      </c>
      <c r="AT89" s="202" t="s">
        <v>73</v>
      </c>
      <c r="AU89" s="202" t="s">
        <v>82</v>
      </c>
      <c r="AY89" s="201" t="s">
        <v>135</v>
      </c>
      <c r="BK89" s="203">
        <f>BK90+BK94+BK115+BK119+BK127</f>
        <v>0</v>
      </c>
    </row>
    <row r="90" s="12" customFormat="1" ht="20.88" customHeight="1">
      <c r="A90" s="12"/>
      <c r="B90" s="190"/>
      <c r="C90" s="191"/>
      <c r="D90" s="192" t="s">
        <v>73</v>
      </c>
      <c r="E90" s="204" t="s">
        <v>270</v>
      </c>
      <c r="F90" s="204" t="s">
        <v>271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SUM(P91:P93)</f>
        <v>0</v>
      </c>
      <c r="Q90" s="198"/>
      <c r="R90" s="199">
        <f>SUM(R91:R93)</f>
        <v>0</v>
      </c>
      <c r="S90" s="198"/>
      <c r="T90" s="200">
        <f>SUM(T91:T93)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82</v>
      </c>
      <c r="AT90" s="202" t="s">
        <v>73</v>
      </c>
      <c r="AU90" s="202" t="s">
        <v>84</v>
      </c>
      <c r="AY90" s="201" t="s">
        <v>135</v>
      </c>
      <c r="BK90" s="203">
        <f>SUM(BK91:BK93)</f>
        <v>0</v>
      </c>
    </row>
    <row r="91" s="2" customFormat="1" ht="16.5" customHeight="1">
      <c r="A91" s="39"/>
      <c r="B91" s="40"/>
      <c r="C91" s="257" t="s">
        <v>82</v>
      </c>
      <c r="D91" s="257" t="s">
        <v>230</v>
      </c>
      <c r="E91" s="258" t="s">
        <v>272</v>
      </c>
      <c r="F91" s="259" t="s">
        <v>273</v>
      </c>
      <c r="G91" s="260" t="s">
        <v>238</v>
      </c>
      <c r="H91" s="261">
        <v>900</v>
      </c>
      <c r="I91" s="262"/>
      <c r="J91" s="263">
        <f>ROUND(I91*H91,2)</f>
        <v>0</v>
      </c>
      <c r="K91" s="259" t="s">
        <v>19</v>
      </c>
      <c r="L91" s="264"/>
      <c r="M91" s="265" t="s">
        <v>19</v>
      </c>
      <c r="N91" s="266" t="s">
        <v>45</v>
      </c>
      <c r="O91" s="85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7" t="s">
        <v>274</v>
      </c>
      <c r="AT91" s="217" t="s">
        <v>230</v>
      </c>
      <c r="AU91" s="217" t="s">
        <v>107</v>
      </c>
      <c r="AY91" s="18" t="s">
        <v>135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8" t="s">
        <v>82</v>
      </c>
      <c r="BK91" s="218">
        <f>ROUND(I91*H91,2)</f>
        <v>0</v>
      </c>
      <c r="BL91" s="18" t="s">
        <v>235</v>
      </c>
      <c r="BM91" s="217" t="s">
        <v>275</v>
      </c>
    </row>
    <row r="92" s="2" customFormat="1" ht="16.5" customHeight="1">
      <c r="A92" s="39"/>
      <c r="B92" s="40"/>
      <c r="C92" s="257" t="s">
        <v>84</v>
      </c>
      <c r="D92" s="257" t="s">
        <v>230</v>
      </c>
      <c r="E92" s="258" t="s">
        <v>276</v>
      </c>
      <c r="F92" s="259" t="s">
        <v>277</v>
      </c>
      <c r="G92" s="260" t="s">
        <v>238</v>
      </c>
      <c r="H92" s="261">
        <v>500</v>
      </c>
      <c r="I92" s="262"/>
      <c r="J92" s="263">
        <f>ROUND(I92*H92,2)</f>
        <v>0</v>
      </c>
      <c r="K92" s="259" t="s">
        <v>19</v>
      </c>
      <c r="L92" s="264"/>
      <c r="M92" s="265" t="s">
        <v>19</v>
      </c>
      <c r="N92" s="266" t="s">
        <v>45</v>
      </c>
      <c r="O92" s="85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7" t="s">
        <v>274</v>
      </c>
      <c r="AT92" s="217" t="s">
        <v>230</v>
      </c>
      <c r="AU92" s="217" t="s">
        <v>107</v>
      </c>
      <c r="AY92" s="18" t="s">
        <v>135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8" t="s">
        <v>82</v>
      </c>
      <c r="BK92" s="218">
        <f>ROUND(I92*H92,2)</f>
        <v>0</v>
      </c>
      <c r="BL92" s="18" t="s">
        <v>235</v>
      </c>
      <c r="BM92" s="217" t="s">
        <v>278</v>
      </c>
    </row>
    <row r="93" s="2" customFormat="1" ht="16.5" customHeight="1">
      <c r="A93" s="39"/>
      <c r="B93" s="40"/>
      <c r="C93" s="257" t="s">
        <v>107</v>
      </c>
      <c r="D93" s="257" t="s">
        <v>230</v>
      </c>
      <c r="E93" s="258" t="s">
        <v>279</v>
      </c>
      <c r="F93" s="259" t="s">
        <v>280</v>
      </c>
      <c r="G93" s="260" t="s">
        <v>238</v>
      </c>
      <c r="H93" s="261">
        <v>380</v>
      </c>
      <c r="I93" s="262"/>
      <c r="J93" s="263">
        <f>ROUND(I93*H93,2)</f>
        <v>0</v>
      </c>
      <c r="K93" s="259" t="s">
        <v>19</v>
      </c>
      <c r="L93" s="264"/>
      <c r="M93" s="265" t="s">
        <v>19</v>
      </c>
      <c r="N93" s="266" t="s">
        <v>45</v>
      </c>
      <c r="O93" s="85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7" t="s">
        <v>274</v>
      </c>
      <c r="AT93" s="217" t="s">
        <v>230</v>
      </c>
      <c r="AU93" s="217" t="s">
        <v>107</v>
      </c>
      <c r="AY93" s="18" t="s">
        <v>135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8" t="s">
        <v>82</v>
      </c>
      <c r="BK93" s="218">
        <f>ROUND(I93*H93,2)</f>
        <v>0</v>
      </c>
      <c r="BL93" s="18" t="s">
        <v>235</v>
      </c>
      <c r="BM93" s="217" t="s">
        <v>281</v>
      </c>
    </row>
    <row r="94" s="12" customFormat="1" ht="20.88" customHeight="1">
      <c r="A94" s="12"/>
      <c r="B94" s="190"/>
      <c r="C94" s="191"/>
      <c r="D94" s="192" t="s">
        <v>73</v>
      </c>
      <c r="E94" s="204" t="s">
        <v>282</v>
      </c>
      <c r="F94" s="204" t="s">
        <v>283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SUM(P95:P114)</f>
        <v>0</v>
      </c>
      <c r="Q94" s="198"/>
      <c r="R94" s="199">
        <f>SUM(R95:R114)</f>
        <v>0</v>
      </c>
      <c r="S94" s="198"/>
      <c r="T94" s="200">
        <f>SUM(T95:T114)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82</v>
      </c>
      <c r="AT94" s="202" t="s">
        <v>73</v>
      </c>
      <c r="AU94" s="202" t="s">
        <v>84</v>
      </c>
      <c r="AY94" s="201" t="s">
        <v>135</v>
      </c>
      <c r="BK94" s="203">
        <f>SUM(BK95:BK114)</f>
        <v>0</v>
      </c>
    </row>
    <row r="95" s="2" customFormat="1" ht="24.15" customHeight="1">
      <c r="A95" s="39"/>
      <c r="B95" s="40"/>
      <c r="C95" s="257" t="s">
        <v>141</v>
      </c>
      <c r="D95" s="257" t="s">
        <v>230</v>
      </c>
      <c r="E95" s="258" t="s">
        <v>284</v>
      </c>
      <c r="F95" s="259" t="s">
        <v>285</v>
      </c>
      <c r="G95" s="260" t="s">
        <v>286</v>
      </c>
      <c r="H95" s="261">
        <v>6</v>
      </c>
      <c r="I95" s="262"/>
      <c r="J95" s="263">
        <f>ROUND(I95*H95,2)</f>
        <v>0</v>
      </c>
      <c r="K95" s="259" t="s">
        <v>19</v>
      </c>
      <c r="L95" s="264"/>
      <c r="M95" s="265" t="s">
        <v>19</v>
      </c>
      <c r="N95" s="266" t="s">
        <v>45</v>
      </c>
      <c r="O95" s="85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7" t="s">
        <v>274</v>
      </c>
      <c r="AT95" s="217" t="s">
        <v>230</v>
      </c>
      <c r="AU95" s="217" t="s">
        <v>107</v>
      </c>
      <c r="AY95" s="18" t="s">
        <v>135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8" t="s">
        <v>82</v>
      </c>
      <c r="BK95" s="218">
        <f>ROUND(I95*H95,2)</f>
        <v>0</v>
      </c>
      <c r="BL95" s="18" t="s">
        <v>235</v>
      </c>
      <c r="BM95" s="217" t="s">
        <v>287</v>
      </c>
    </row>
    <row r="96" s="2" customFormat="1" ht="16.5" customHeight="1">
      <c r="A96" s="39"/>
      <c r="B96" s="40"/>
      <c r="C96" s="257" t="s">
        <v>169</v>
      </c>
      <c r="D96" s="257" t="s">
        <v>230</v>
      </c>
      <c r="E96" s="258" t="s">
        <v>288</v>
      </c>
      <c r="F96" s="259" t="s">
        <v>289</v>
      </c>
      <c r="G96" s="260" t="s">
        <v>286</v>
      </c>
      <c r="H96" s="261">
        <v>6</v>
      </c>
      <c r="I96" s="262"/>
      <c r="J96" s="263">
        <f>ROUND(I96*H96,2)</f>
        <v>0</v>
      </c>
      <c r="K96" s="259" t="s">
        <v>19</v>
      </c>
      <c r="L96" s="264"/>
      <c r="M96" s="265" t="s">
        <v>19</v>
      </c>
      <c r="N96" s="266" t="s">
        <v>45</v>
      </c>
      <c r="O96" s="85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7" t="s">
        <v>274</v>
      </c>
      <c r="AT96" s="217" t="s">
        <v>230</v>
      </c>
      <c r="AU96" s="217" t="s">
        <v>107</v>
      </c>
      <c r="AY96" s="18" t="s">
        <v>135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8" t="s">
        <v>82</v>
      </c>
      <c r="BK96" s="218">
        <f>ROUND(I96*H96,2)</f>
        <v>0</v>
      </c>
      <c r="BL96" s="18" t="s">
        <v>235</v>
      </c>
      <c r="BM96" s="217" t="s">
        <v>290</v>
      </c>
    </row>
    <row r="97" s="2" customFormat="1" ht="16.5" customHeight="1">
      <c r="A97" s="39"/>
      <c r="B97" s="40"/>
      <c r="C97" s="257" t="s">
        <v>174</v>
      </c>
      <c r="D97" s="257" t="s">
        <v>230</v>
      </c>
      <c r="E97" s="258" t="s">
        <v>291</v>
      </c>
      <c r="F97" s="259" t="s">
        <v>292</v>
      </c>
      <c r="G97" s="260" t="s">
        <v>286</v>
      </c>
      <c r="H97" s="261">
        <v>6</v>
      </c>
      <c r="I97" s="262"/>
      <c r="J97" s="263">
        <f>ROUND(I97*H97,2)</f>
        <v>0</v>
      </c>
      <c r="K97" s="259" t="s">
        <v>19</v>
      </c>
      <c r="L97" s="264"/>
      <c r="M97" s="265" t="s">
        <v>19</v>
      </c>
      <c r="N97" s="266" t="s">
        <v>45</v>
      </c>
      <c r="O97" s="85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7" t="s">
        <v>274</v>
      </c>
      <c r="AT97" s="217" t="s">
        <v>230</v>
      </c>
      <c r="AU97" s="217" t="s">
        <v>107</v>
      </c>
      <c r="AY97" s="18" t="s">
        <v>135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82</v>
      </c>
      <c r="BK97" s="218">
        <f>ROUND(I97*H97,2)</f>
        <v>0</v>
      </c>
      <c r="BL97" s="18" t="s">
        <v>235</v>
      </c>
      <c r="BM97" s="217" t="s">
        <v>293</v>
      </c>
    </row>
    <row r="98" s="2" customFormat="1" ht="24.15" customHeight="1">
      <c r="A98" s="39"/>
      <c r="B98" s="40"/>
      <c r="C98" s="257" t="s">
        <v>179</v>
      </c>
      <c r="D98" s="257" t="s">
        <v>230</v>
      </c>
      <c r="E98" s="258" t="s">
        <v>294</v>
      </c>
      <c r="F98" s="259" t="s">
        <v>295</v>
      </c>
      <c r="G98" s="260" t="s">
        <v>286</v>
      </c>
      <c r="H98" s="261">
        <v>11</v>
      </c>
      <c r="I98" s="262"/>
      <c r="J98" s="263">
        <f>ROUND(I98*H98,2)</f>
        <v>0</v>
      </c>
      <c r="K98" s="259" t="s">
        <v>19</v>
      </c>
      <c r="L98" s="264"/>
      <c r="M98" s="265" t="s">
        <v>19</v>
      </c>
      <c r="N98" s="266" t="s">
        <v>45</v>
      </c>
      <c r="O98" s="85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7" t="s">
        <v>274</v>
      </c>
      <c r="AT98" s="217" t="s">
        <v>230</v>
      </c>
      <c r="AU98" s="217" t="s">
        <v>107</v>
      </c>
      <c r="AY98" s="18" t="s">
        <v>135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8" t="s">
        <v>82</v>
      </c>
      <c r="BK98" s="218">
        <f>ROUND(I98*H98,2)</f>
        <v>0</v>
      </c>
      <c r="BL98" s="18" t="s">
        <v>235</v>
      </c>
      <c r="BM98" s="217" t="s">
        <v>296</v>
      </c>
    </row>
    <row r="99" s="13" customFormat="1">
      <c r="A99" s="13"/>
      <c r="B99" s="224"/>
      <c r="C99" s="225"/>
      <c r="D99" s="226" t="s">
        <v>145</v>
      </c>
      <c r="E99" s="227" t="s">
        <v>19</v>
      </c>
      <c r="F99" s="228" t="s">
        <v>297</v>
      </c>
      <c r="G99" s="225"/>
      <c r="H99" s="227" t="s">
        <v>19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145</v>
      </c>
      <c r="AU99" s="234" t="s">
        <v>107</v>
      </c>
      <c r="AV99" s="13" t="s">
        <v>82</v>
      </c>
      <c r="AW99" s="13" t="s">
        <v>35</v>
      </c>
      <c r="AX99" s="13" t="s">
        <v>74</v>
      </c>
      <c r="AY99" s="234" t="s">
        <v>135</v>
      </c>
    </row>
    <row r="100" s="13" customFormat="1">
      <c r="A100" s="13"/>
      <c r="B100" s="224"/>
      <c r="C100" s="225"/>
      <c r="D100" s="226" t="s">
        <v>145</v>
      </c>
      <c r="E100" s="227" t="s">
        <v>19</v>
      </c>
      <c r="F100" s="228" t="s">
        <v>298</v>
      </c>
      <c r="G100" s="225"/>
      <c r="H100" s="227" t="s">
        <v>19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145</v>
      </c>
      <c r="AU100" s="234" t="s">
        <v>107</v>
      </c>
      <c r="AV100" s="13" t="s">
        <v>82</v>
      </c>
      <c r="AW100" s="13" t="s">
        <v>35</v>
      </c>
      <c r="AX100" s="13" t="s">
        <v>74</v>
      </c>
      <c r="AY100" s="234" t="s">
        <v>135</v>
      </c>
    </row>
    <row r="101" s="13" customFormat="1">
      <c r="A101" s="13"/>
      <c r="B101" s="224"/>
      <c r="C101" s="225"/>
      <c r="D101" s="226" t="s">
        <v>145</v>
      </c>
      <c r="E101" s="227" t="s">
        <v>19</v>
      </c>
      <c r="F101" s="228" t="s">
        <v>299</v>
      </c>
      <c r="G101" s="225"/>
      <c r="H101" s="227" t="s">
        <v>19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145</v>
      </c>
      <c r="AU101" s="234" t="s">
        <v>107</v>
      </c>
      <c r="AV101" s="13" t="s">
        <v>82</v>
      </c>
      <c r="AW101" s="13" t="s">
        <v>35</v>
      </c>
      <c r="AX101" s="13" t="s">
        <v>74</v>
      </c>
      <c r="AY101" s="234" t="s">
        <v>135</v>
      </c>
    </row>
    <row r="102" s="13" customFormat="1">
      <c r="A102" s="13"/>
      <c r="B102" s="224"/>
      <c r="C102" s="225"/>
      <c r="D102" s="226" t="s">
        <v>145</v>
      </c>
      <c r="E102" s="227" t="s">
        <v>19</v>
      </c>
      <c r="F102" s="228" t="s">
        <v>300</v>
      </c>
      <c r="G102" s="225"/>
      <c r="H102" s="227" t="s">
        <v>19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145</v>
      </c>
      <c r="AU102" s="234" t="s">
        <v>107</v>
      </c>
      <c r="AV102" s="13" t="s">
        <v>82</v>
      </c>
      <c r="AW102" s="13" t="s">
        <v>35</v>
      </c>
      <c r="AX102" s="13" t="s">
        <v>74</v>
      </c>
      <c r="AY102" s="234" t="s">
        <v>135</v>
      </c>
    </row>
    <row r="103" s="13" customFormat="1">
      <c r="A103" s="13"/>
      <c r="B103" s="224"/>
      <c r="C103" s="225"/>
      <c r="D103" s="226" t="s">
        <v>145</v>
      </c>
      <c r="E103" s="227" t="s">
        <v>19</v>
      </c>
      <c r="F103" s="228" t="s">
        <v>301</v>
      </c>
      <c r="G103" s="225"/>
      <c r="H103" s="227" t="s">
        <v>19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145</v>
      </c>
      <c r="AU103" s="234" t="s">
        <v>107</v>
      </c>
      <c r="AV103" s="13" t="s">
        <v>82</v>
      </c>
      <c r="AW103" s="13" t="s">
        <v>35</v>
      </c>
      <c r="AX103" s="13" t="s">
        <v>74</v>
      </c>
      <c r="AY103" s="234" t="s">
        <v>135</v>
      </c>
    </row>
    <row r="104" s="14" customFormat="1">
      <c r="A104" s="14"/>
      <c r="B104" s="235"/>
      <c r="C104" s="236"/>
      <c r="D104" s="226" t="s">
        <v>145</v>
      </c>
      <c r="E104" s="237" t="s">
        <v>19</v>
      </c>
      <c r="F104" s="238" t="s">
        <v>206</v>
      </c>
      <c r="G104" s="236"/>
      <c r="H104" s="239">
        <v>11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145</v>
      </c>
      <c r="AU104" s="245" t="s">
        <v>107</v>
      </c>
      <c r="AV104" s="14" t="s">
        <v>84</v>
      </c>
      <c r="AW104" s="14" t="s">
        <v>35</v>
      </c>
      <c r="AX104" s="14" t="s">
        <v>74</v>
      </c>
      <c r="AY104" s="245" t="s">
        <v>135</v>
      </c>
    </row>
    <row r="105" s="15" customFormat="1">
      <c r="A105" s="15"/>
      <c r="B105" s="246"/>
      <c r="C105" s="247"/>
      <c r="D105" s="226" t="s">
        <v>145</v>
      </c>
      <c r="E105" s="248" t="s">
        <v>19</v>
      </c>
      <c r="F105" s="249" t="s">
        <v>149</v>
      </c>
      <c r="G105" s="247"/>
      <c r="H105" s="250">
        <v>11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6" t="s">
        <v>145</v>
      </c>
      <c r="AU105" s="256" t="s">
        <v>107</v>
      </c>
      <c r="AV105" s="15" t="s">
        <v>141</v>
      </c>
      <c r="AW105" s="15" t="s">
        <v>35</v>
      </c>
      <c r="AX105" s="15" t="s">
        <v>82</v>
      </c>
      <c r="AY105" s="256" t="s">
        <v>135</v>
      </c>
    </row>
    <row r="106" s="2" customFormat="1" ht="24.15" customHeight="1">
      <c r="A106" s="39"/>
      <c r="B106" s="40"/>
      <c r="C106" s="257" t="s">
        <v>184</v>
      </c>
      <c r="D106" s="257" t="s">
        <v>230</v>
      </c>
      <c r="E106" s="258" t="s">
        <v>302</v>
      </c>
      <c r="F106" s="259" t="s">
        <v>303</v>
      </c>
      <c r="G106" s="260" t="s">
        <v>286</v>
      </c>
      <c r="H106" s="261">
        <v>3</v>
      </c>
      <c r="I106" s="262"/>
      <c r="J106" s="263">
        <f>ROUND(I106*H106,2)</f>
        <v>0</v>
      </c>
      <c r="K106" s="259" t="s">
        <v>19</v>
      </c>
      <c r="L106" s="264"/>
      <c r="M106" s="265" t="s">
        <v>19</v>
      </c>
      <c r="N106" s="266" t="s">
        <v>45</v>
      </c>
      <c r="O106" s="85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7" t="s">
        <v>274</v>
      </c>
      <c r="AT106" s="217" t="s">
        <v>230</v>
      </c>
      <c r="AU106" s="217" t="s">
        <v>107</v>
      </c>
      <c r="AY106" s="18" t="s">
        <v>135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8" t="s">
        <v>82</v>
      </c>
      <c r="BK106" s="218">
        <f>ROUND(I106*H106,2)</f>
        <v>0</v>
      </c>
      <c r="BL106" s="18" t="s">
        <v>235</v>
      </c>
      <c r="BM106" s="217" t="s">
        <v>304</v>
      </c>
    </row>
    <row r="107" s="13" customFormat="1">
      <c r="A107" s="13"/>
      <c r="B107" s="224"/>
      <c r="C107" s="225"/>
      <c r="D107" s="226" t="s">
        <v>145</v>
      </c>
      <c r="E107" s="227" t="s">
        <v>19</v>
      </c>
      <c r="F107" s="228" t="s">
        <v>297</v>
      </c>
      <c r="G107" s="225"/>
      <c r="H107" s="227" t="s">
        <v>19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145</v>
      </c>
      <c r="AU107" s="234" t="s">
        <v>107</v>
      </c>
      <c r="AV107" s="13" t="s">
        <v>82</v>
      </c>
      <c r="AW107" s="13" t="s">
        <v>35</v>
      </c>
      <c r="AX107" s="13" t="s">
        <v>74</v>
      </c>
      <c r="AY107" s="234" t="s">
        <v>135</v>
      </c>
    </row>
    <row r="108" s="13" customFormat="1">
      <c r="A108" s="13"/>
      <c r="B108" s="224"/>
      <c r="C108" s="225"/>
      <c r="D108" s="226" t="s">
        <v>145</v>
      </c>
      <c r="E108" s="227" t="s">
        <v>19</v>
      </c>
      <c r="F108" s="228" t="s">
        <v>298</v>
      </c>
      <c r="G108" s="225"/>
      <c r="H108" s="227" t="s">
        <v>19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145</v>
      </c>
      <c r="AU108" s="234" t="s">
        <v>107</v>
      </c>
      <c r="AV108" s="13" t="s">
        <v>82</v>
      </c>
      <c r="AW108" s="13" t="s">
        <v>35</v>
      </c>
      <c r="AX108" s="13" t="s">
        <v>74</v>
      </c>
      <c r="AY108" s="234" t="s">
        <v>135</v>
      </c>
    </row>
    <row r="109" s="13" customFormat="1">
      <c r="A109" s="13"/>
      <c r="B109" s="224"/>
      <c r="C109" s="225"/>
      <c r="D109" s="226" t="s">
        <v>145</v>
      </c>
      <c r="E109" s="227" t="s">
        <v>19</v>
      </c>
      <c r="F109" s="228" t="s">
        <v>305</v>
      </c>
      <c r="G109" s="225"/>
      <c r="H109" s="227" t="s">
        <v>19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145</v>
      </c>
      <c r="AU109" s="234" t="s">
        <v>107</v>
      </c>
      <c r="AV109" s="13" t="s">
        <v>82</v>
      </c>
      <c r="AW109" s="13" t="s">
        <v>35</v>
      </c>
      <c r="AX109" s="13" t="s">
        <v>74</v>
      </c>
      <c r="AY109" s="234" t="s">
        <v>135</v>
      </c>
    </row>
    <row r="110" s="13" customFormat="1">
      <c r="A110" s="13"/>
      <c r="B110" s="224"/>
      <c r="C110" s="225"/>
      <c r="D110" s="226" t="s">
        <v>145</v>
      </c>
      <c r="E110" s="227" t="s">
        <v>19</v>
      </c>
      <c r="F110" s="228" t="s">
        <v>300</v>
      </c>
      <c r="G110" s="225"/>
      <c r="H110" s="227" t="s">
        <v>19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145</v>
      </c>
      <c r="AU110" s="234" t="s">
        <v>107</v>
      </c>
      <c r="AV110" s="13" t="s">
        <v>82</v>
      </c>
      <c r="AW110" s="13" t="s">
        <v>35</v>
      </c>
      <c r="AX110" s="13" t="s">
        <v>74</v>
      </c>
      <c r="AY110" s="234" t="s">
        <v>135</v>
      </c>
    </row>
    <row r="111" s="13" customFormat="1">
      <c r="A111" s="13"/>
      <c r="B111" s="224"/>
      <c r="C111" s="225"/>
      <c r="D111" s="226" t="s">
        <v>145</v>
      </c>
      <c r="E111" s="227" t="s">
        <v>19</v>
      </c>
      <c r="F111" s="228" t="s">
        <v>306</v>
      </c>
      <c r="G111" s="225"/>
      <c r="H111" s="227" t="s">
        <v>19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145</v>
      </c>
      <c r="AU111" s="234" t="s">
        <v>107</v>
      </c>
      <c r="AV111" s="13" t="s">
        <v>82</v>
      </c>
      <c r="AW111" s="13" t="s">
        <v>35</v>
      </c>
      <c r="AX111" s="13" t="s">
        <v>74</v>
      </c>
      <c r="AY111" s="234" t="s">
        <v>135</v>
      </c>
    </row>
    <row r="112" s="14" customFormat="1">
      <c r="A112" s="14"/>
      <c r="B112" s="235"/>
      <c r="C112" s="236"/>
      <c r="D112" s="226" t="s">
        <v>145</v>
      </c>
      <c r="E112" s="237" t="s">
        <v>19</v>
      </c>
      <c r="F112" s="238" t="s">
        <v>107</v>
      </c>
      <c r="G112" s="236"/>
      <c r="H112" s="239">
        <v>3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145</v>
      </c>
      <c r="AU112" s="245" t="s">
        <v>107</v>
      </c>
      <c r="AV112" s="14" t="s">
        <v>84</v>
      </c>
      <c r="AW112" s="14" t="s">
        <v>35</v>
      </c>
      <c r="AX112" s="14" t="s">
        <v>74</v>
      </c>
      <c r="AY112" s="245" t="s">
        <v>135</v>
      </c>
    </row>
    <row r="113" s="15" customFormat="1">
      <c r="A113" s="15"/>
      <c r="B113" s="246"/>
      <c r="C113" s="247"/>
      <c r="D113" s="226" t="s">
        <v>145</v>
      </c>
      <c r="E113" s="248" t="s">
        <v>19</v>
      </c>
      <c r="F113" s="249" t="s">
        <v>149</v>
      </c>
      <c r="G113" s="247"/>
      <c r="H113" s="250">
        <v>3</v>
      </c>
      <c r="I113" s="251"/>
      <c r="J113" s="247"/>
      <c r="K113" s="247"/>
      <c r="L113" s="252"/>
      <c r="M113" s="253"/>
      <c r="N113" s="254"/>
      <c r="O113" s="254"/>
      <c r="P113" s="254"/>
      <c r="Q113" s="254"/>
      <c r="R113" s="254"/>
      <c r="S113" s="254"/>
      <c r="T113" s="25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6" t="s">
        <v>145</v>
      </c>
      <c r="AU113" s="256" t="s">
        <v>107</v>
      </c>
      <c r="AV113" s="15" t="s">
        <v>141</v>
      </c>
      <c r="AW113" s="15" t="s">
        <v>35</v>
      </c>
      <c r="AX113" s="15" t="s">
        <v>82</v>
      </c>
      <c r="AY113" s="256" t="s">
        <v>135</v>
      </c>
    </row>
    <row r="114" s="2" customFormat="1" ht="16.5" customHeight="1">
      <c r="A114" s="39"/>
      <c r="B114" s="40"/>
      <c r="C114" s="257" t="s">
        <v>191</v>
      </c>
      <c r="D114" s="257" t="s">
        <v>230</v>
      </c>
      <c r="E114" s="258" t="s">
        <v>307</v>
      </c>
      <c r="F114" s="259" t="s">
        <v>308</v>
      </c>
      <c r="G114" s="260" t="s">
        <v>286</v>
      </c>
      <c r="H114" s="261">
        <v>6</v>
      </c>
      <c r="I114" s="262"/>
      <c r="J114" s="263">
        <f>ROUND(I114*H114,2)</f>
        <v>0</v>
      </c>
      <c r="K114" s="259" t="s">
        <v>19</v>
      </c>
      <c r="L114" s="264"/>
      <c r="M114" s="265" t="s">
        <v>19</v>
      </c>
      <c r="N114" s="266" t="s">
        <v>45</v>
      </c>
      <c r="O114" s="85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7" t="s">
        <v>274</v>
      </c>
      <c r="AT114" s="217" t="s">
        <v>230</v>
      </c>
      <c r="AU114" s="217" t="s">
        <v>107</v>
      </c>
      <c r="AY114" s="18" t="s">
        <v>135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8" t="s">
        <v>82</v>
      </c>
      <c r="BK114" s="218">
        <f>ROUND(I114*H114,2)</f>
        <v>0</v>
      </c>
      <c r="BL114" s="18" t="s">
        <v>235</v>
      </c>
      <c r="BM114" s="217" t="s">
        <v>309</v>
      </c>
    </row>
    <row r="115" s="12" customFormat="1" ht="20.88" customHeight="1">
      <c r="A115" s="12"/>
      <c r="B115" s="190"/>
      <c r="C115" s="191"/>
      <c r="D115" s="192" t="s">
        <v>73</v>
      </c>
      <c r="E115" s="204" t="s">
        <v>310</v>
      </c>
      <c r="F115" s="204" t="s">
        <v>311</v>
      </c>
      <c r="G115" s="191"/>
      <c r="H115" s="191"/>
      <c r="I115" s="194"/>
      <c r="J115" s="205">
        <f>BK115</f>
        <v>0</v>
      </c>
      <c r="K115" s="191"/>
      <c r="L115" s="196"/>
      <c r="M115" s="197"/>
      <c r="N115" s="198"/>
      <c r="O115" s="198"/>
      <c r="P115" s="199">
        <f>SUM(P116:P118)</f>
        <v>0</v>
      </c>
      <c r="Q115" s="198"/>
      <c r="R115" s="199">
        <f>SUM(R116:R118)</f>
        <v>0</v>
      </c>
      <c r="S115" s="198"/>
      <c r="T115" s="200">
        <f>SUM(T116:T118)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1" t="s">
        <v>82</v>
      </c>
      <c r="AT115" s="202" t="s">
        <v>73</v>
      </c>
      <c r="AU115" s="202" t="s">
        <v>84</v>
      </c>
      <c r="AY115" s="201" t="s">
        <v>135</v>
      </c>
      <c r="BK115" s="203">
        <f>SUM(BK116:BK118)</f>
        <v>0</v>
      </c>
    </row>
    <row r="116" s="2" customFormat="1" ht="16.5" customHeight="1">
      <c r="A116" s="39"/>
      <c r="B116" s="40"/>
      <c r="C116" s="206" t="s">
        <v>199</v>
      </c>
      <c r="D116" s="206" t="s">
        <v>137</v>
      </c>
      <c r="E116" s="207" t="s">
        <v>312</v>
      </c>
      <c r="F116" s="208" t="s">
        <v>313</v>
      </c>
      <c r="G116" s="209" t="s">
        <v>238</v>
      </c>
      <c r="H116" s="210">
        <v>900</v>
      </c>
      <c r="I116" s="211"/>
      <c r="J116" s="212">
        <f>ROUND(I116*H116,2)</f>
        <v>0</v>
      </c>
      <c r="K116" s="208" t="s">
        <v>19</v>
      </c>
      <c r="L116" s="45"/>
      <c r="M116" s="213" t="s">
        <v>19</v>
      </c>
      <c r="N116" s="214" t="s">
        <v>45</v>
      </c>
      <c r="O116" s="85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7" t="s">
        <v>235</v>
      </c>
      <c r="AT116" s="217" t="s">
        <v>137</v>
      </c>
      <c r="AU116" s="217" t="s">
        <v>107</v>
      </c>
      <c r="AY116" s="18" t="s">
        <v>135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8" t="s">
        <v>82</v>
      </c>
      <c r="BK116" s="218">
        <f>ROUND(I116*H116,2)</f>
        <v>0</v>
      </c>
      <c r="BL116" s="18" t="s">
        <v>235</v>
      </c>
      <c r="BM116" s="217" t="s">
        <v>314</v>
      </c>
    </row>
    <row r="117" s="2" customFormat="1" ht="16.5" customHeight="1">
      <c r="A117" s="39"/>
      <c r="B117" s="40"/>
      <c r="C117" s="206" t="s">
        <v>206</v>
      </c>
      <c r="D117" s="206" t="s">
        <v>137</v>
      </c>
      <c r="E117" s="207" t="s">
        <v>315</v>
      </c>
      <c r="F117" s="208" t="s">
        <v>316</v>
      </c>
      <c r="G117" s="209" t="s">
        <v>238</v>
      </c>
      <c r="H117" s="210">
        <v>500</v>
      </c>
      <c r="I117" s="211"/>
      <c r="J117" s="212">
        <f>ROUND(I117*H117,2)</f>
        <v>0</v>
      </c>
      <c r="K117" s="208" t="s">
        <v>19</v>
      </c>
      <c r="L117" s="45"/>
      <c r="M117" s="213" t="s">
        <v>19</v>
      </c>
      <c r="N117" s="214" t="s">
        <v>45</v>
      </c>
      <c r="O117" s="85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7" t="s">
        <v>235</v>
      </c>
      <c r="AT117" s="217" t="s">
        <v>137</v>
      </c>
      <c r="AU117" s="217" t="s">
        <v>107</v>
      </c>
      <c r="AY117" s="18" t="s">
        <v>135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8" t="s">
        <v>82</v>
      </c>
      <c r="BK117" s="218">
        <f>ROUND(I117*H117,2)</f>
        <v>0</v>
      </c>
      <c r="BL117" s="18" t="s">
        <v>235</v>
      </c>
      <c r="BM117" s="217" t="s">
        <v>317</v>
      </c>
    </row>
    <row r="118" s="2" customFormat="1" ht="16.5" customHeight="1">
      <c r="A118" s="39"/>
      <c r="B118" s="40"/>
      <c r="C118" s="206" t="s">
        <v>8</v>
      </c>
      <c r="D118" s="206" t="s">
        <v>137</v>
      </c>
      <c r="E118" s="207" t="s">
        <v>318</v>
      </c>
      <c r="F118" s="208" t="s">
        <v>319</v>
      </c>
      <c r="G118" s="209" t="s">
        <v>238</v>
      </c>
      <c r="H118" s="210">
        <v>380</v>
      </c>
      <c r="I118" s="211"/>
      <c r="J118" s="212">
        <f>ROUND(I118*H118,2)</f>
        <v>0</v>
      </c>
      <c r="K118" s="208" t="s">
        <v>19</v>
      </c>
      <c r="L118" s="45"/>
      <c r="M118" s="213" t="s">
        <v>19</v>
      </c>
      <c r="N118" s="214" t="s">
        <v>45</v>
      </c>
      <c r="O118" s="85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7" t="s">
        <v>235</v>
      </c>
      <c r="AT118" s="217" t="s">
        <v>137</v>
      </c>
      <c r="AU118" s="217" t="s">
        <v>107</v>
      </c>
      <c r="AY118" s="18" t="s">
        <v>135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8" t="s">
        <v>82</v>
      </c>
      <c r="BK118" s="218">
        <f>ROUND(I118*H118,2)</f>
        <v>0</v>
      </c>
      <c r="BL118" s="18" t="s">
        <v>235</v>
      </c>
      <c r="BM118" s="217" t="s">
        <v>320</v>
      </c>
    </row>
    <row r="119" s="12" customFormat="1" ht="20.88" customHeight="1">
      <c r="A119" s="12"/>
      <c r="B119" s="190"/>
      <c r="C119" s="191"/>
      <c r="D119" s="192" t="s">
        <v>73</v>
      </c>
      <c r="E119" s="204" t="s">
        <v>321</v>
      </c>
      <c r="F119" s="204" t="s">
        <v>322</v>
      </c>
      <c r="G119" s="191"/>
      <c r="H119" s="191"/>
      <c r="I119" s="194"/>
      <c r="J119" s="205">
        <f>BK119</f>
        <v>0</v>
      </c>
      <c r="K119" s="191"/>
      <c r="L119" s="196"/>
      <c r="M119" s="197"/>
      <c r="N119" s="198"/>
      <c r="O119" s="198"/>
      <c r="P119" s="199">
        <f>SUM(P120:P126)</f>
        <v>0</v>
      </c>
      <c r="Q119" s="198"/>
      <c r="R119" s="199">
        <f>SUM(R120:R126)</f>
        <v>0</v>
      </c>
      <c r="S119" s="198"/>
      <c r="T119" s="200">
        <f>SUM(T120:T126)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1" t="s">
        <v>82</v>
      </c>
      <c r="AT119" s="202" t="s">
        <v>73</v>
      </c>
      <c r="AU119" s="202" t="s">
        <v>84</v>
      </c>
      <c r="AY119" s="201" t="s">
        <v>135</v>
      </c>
      <c r="BK119" s="203">
        <f>SUM(BK120:BK126)</f>
        <v>0</v>
      </c>
    </row>
    <row r="120" s="2" customFormat="1" ht="16.5" customHeight="1">
      <c r="A120" s="39"/>
      <c r="B120" s="40"/>
      <c r="C120" s="206" t="s">
        <v>218</v>
      </c>
      <c r="D120" s="206" t="s">
        <v>137</v>
      </c>
      <c r="E120" s="207" t="s">
        <v>323</v>
      </c>
      <c r="F120" s="208" t="s">
        <v>324</v>
      </c>
      <c r="G120" s="209" t="s">
        <v>286</v>
      </c>
      <c r="H120" s="210">
        <v>6</v>
      </c>
      <c r="I120" s="211"/>
      <c r="J120" s="212">
        <f>ROUND(I120*H120,2)</f>
        <v>0</v>
      </c>
      <c r="K120" s="208" t="s">
        <v>19</v>
      </c>
      <c r="L120" s="45"/>
      <c r="M120" s="213" t="s">
        <v>19</v>
      </c>
      <c r="N120" s="214" t="s">
        <v>45</v>
      </c>
      <c r="O120" s="85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7" t="s">
        <v>235</v>
      </c>
      <c r="AT120" s="217" t="s">
        <v>137</v>
      </c>
      <c r="AU120" s="217" t="s">
        <v>107</v>
      </c>
      <c r="AY120" s="18" t="s">
        <v>135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8" t="s">
        <v>82</v>
      </c>
      <c r="BK120" s="218">
        <f>ROUND(I120*H120,2)</f>
        <v>0</v>
      </c>
      <c r="BL120" s="18" t="s">
        <v>235</v>
      </c>
      <c r="BM120" s="217" t="s">
        <v>325</v>
      </c>
    </row>
    <row r="121" s="2" customFormat="1" ht="16.5" customHeight="1">
      <c r="A121" s="39"/>
      <c r="B121" s="40"/>
      <c r="C121" s="206" t="s">
        <v>223</v>
      </c>
      <c r="D121" s="206" t="s">
        <v>137</v>
      </c>
      <c r="E121" s="207" t="s">
        <v>326</v>
      </c>
      <c r="F121" s="208" t="s">
        <v>327</v>
      </c>
      <c r="G121" s="209" t="s">
        <v>286</v>
      </c>
      <c r="H121" s="210">
        <v>6</v>
      </c>
      <c r="I121" s="211"/>
      <c r="J121" s="212">
        <f>ROUND(I121*H121,2)</f>
        <v>0</v>
      </c>
      <c r="K121" s="208" t="s">
        <v>19</v>
      </c>
      <c r="L121" s="45"/>
      <c r="M121" s="213" t="s">
        <v>19</v>
      </c>
      <c r="N121" s="214" t="s">
        <v>45</v>
      </c>
      <c r="O121" s="85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7" t="s">
        <v>235</v>
      </c>
      <c r="AT121" s="217" t="s">
        <v>137</v>
      </c>
      <c r="AU121" s="217" t="s">
        <v>107</v>
      </c>
      <c r="AY121" s="18" t="s">
        <v>135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8" t="s">
        <v>82</v>
      </c>
      <c r="BK121" s="218">
        <f>ROUND(I121*H121,2)</f>
        <v>0</v>
      </c>
      <c r="BL121" s="18" t="s">
        <v>235</v>
      </c>
      <c r="BM121" s="217" t="s">
        <v>328</v>
      </c>
    </row>
    <row r="122" s="2" customFormat="1" ht="16.5" customHeight="1">
      <c r="A122" s="39"/>
      <c r="B122" s="40"/>
      <c r="C122" s="206" t="s">
        <v>229</v>
      </c>
      <c r="D122" s="206" t="s">
        <v>137</v>
      </c>
      <c r="E122" s="207" t="s">
        <v>329</v>
      </c>
      <c r="F122" s="208" t="s">
        <v>330</v>
      </c>
      <c r="G122" s="209" t="s">
        <v>286</v>
      </c>
      <c r="H122" s="210">
        <v>6</v>
      </c>
      <c r="I122" s="211"/>
      <c r="J122" s="212">
        <f>ROUND(I122*H122,2)</f>
        <v>0</v>
      </c>
      <c r="K122" s="208" t="s">
        <v>19</v>
      </c>
      <c r="L122" s="45"/>
      <c r="M122" s="213" t="s">
        <v>19</v>
      </c>
      <c r="N122" s="214" t="s">
        <v>45</v>
      </c>
      <c r="O122" s="85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7" t="s">
        <v>235</v>
      </c>
      <c r="AT122" s="217" t="s">
        <v>137</v>
      </c>
      <c r="AU122" s="217" t="s">
        <v>107</v>
      </c>
      <c r="AY122" s="18" t="s">
        <v>135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8" t="s">
        <v>82</v>
      </c>
      <c r="BK122" s="218">
        <f>ROUND(I122*H122,2)</f>
        <v>0</v>
      </c>
      <c r="BL122" s="18" t="s">
        <v>235</v>
      </c>
      <c r="BM122" s="217" t="s">
        <v>331</v>
      </c>
    </row>
    <row r="123" s="2" customFormat="1" ht="16.5" customHeight="1">
      <c r="A123" s="39"/>
      <c r="B123" s="40"/>
      <c r="C123" s="206" t="s">
        <v>235</v>
      </c>
      <c r="D123" s="206" t="s">
        <v>137</v>
      </c>
      <c r="E123" s="207" t="s">
        <v>332</v>
      </c>
      <c r="F123" s="208" t="s">
        <v>333</v>
      </c>
      <c r="G123" s="209" t="s">
        <v>286</v>
      </c>
      <c r="H123" s="210">
        <v>14</v>
      </c>
      <c r="I123" s="211"/>
      <c r="J123" s="212">
        <f>ROUND(I123*H123,2)</f>
        <v>0</v>
      </c>
      <c r="K123" s="208" t="s">
        <v>19</v>
      </c>
      <c r="L123" s="45"/>
      <c r="M123" s="213" t="s">
        <v>19</v>
      </c>
      <c r="N123" s="214" t="s">
        <v>45</v>
      </c>
      <c r="O123" s="85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7" t="s">
        <v>235</v>
      </c>
      <c r="AT123" s="217" t="s">
        <v>137</v>
      </c>
      <c r="AU123" s="217" t="s">
        <v>107</v>
      </c>
      <c r="AY123" s="18" t="s">
        <v>135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8" t="s">
        <v>82</v>
      </c>
      <c r="BK123" s="218">
        <f>ROUND(I123*H123,2)</f>
        <v>0</v>
      </c>
      <c r="BL123" s="18" t="s">
        <v>235</v>
      </c>
      <c r="BM123" s="217" t="s">
        <v>334</v>
      </c>
    </row>
    <row r="124" s="14" customFormat="1">
      <c r="A124" s="14"/>
      <c r="B124" s="235"/>
      <c r="C124" s="236"/>
      <c r="D124" s="226" t="s">
        <v>145</v>
      </c>
      <c r="E124" s="237" t="s">
        <v>19</v>
      </c>
      <c r="F124" s="238" t="s">
        <v>223</v>
      </c>
      <c r="G124" s="236"/>
      <c r="H124" s="239">
        <v>14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145</v>
      </c>
      <c r="AU124" s="245" t="s">
        <v>107</v>
      </c>
      <c r="AV124" s="14" t="s">
        <v>84</v>
      </c>
      <c r="AW124" s="14" t="s">
        <v>35</v>
      </c>
      <c r="AX124" s="14" t="s">
        <v>74</v>
      </c>
      <c r="AY124" s="245" t="s">
        <v>135</v>
      </c>
    </row>
    <row r="125" s="15" customFormat="1">
      <c r="A125" s="15"/>
      <c r="B125" s="246"/>
      <c r="C125" s="247"/>
      <c r="D125" s="226" t="s">
        <v>145</v>
      </c>
      <c r="E125" s="248" t="s">
        <v>19</v>
      </c>
      <c r="F125" s="249" t="s">
        <v>149</v>
      </c>
      <c r="G125" s="247"/>
      <c r="H125" s="250">
        <v>14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6" t="s">
        <v>145</v>
      </c>
      <c r="AU125" s="256" t="s">
        <v>107</v>
      </c>
      <c r="AV125" s="15" t="s">
        <v>141</v>
      </c>
      <c r="AW125" s="15" t="s">
        <v>35</v>
      </c>
      <c r="AX125" s="15" t="s">
        <v>82</v>
      </c>
      <c r="AY125" s="256" t="s">
        <v>135</v>
      </c>
    </row>
    <row r="126" s="2" customFormat="1" ht="16.5" customHeight="1">
      <c r="A126" s="39"/>
      <c r="B126" s="40"/>
      <c r="C126" s="206" t="s">
        <v>245</v>
      </c>
      <c r="D126" s="206" t="s">
        <v>137</v>
      </c>
      <c r="E126" s="207" t="s">
        <v>335</v>
      </c>
      <c r="F126" s="208" t="s">
        <v>308</v>
      </c>
      <c r="G126" s="209" t="s">
        <v>286</v>
      </c>
      <c r="H126" s="210">
        <v>6</v>
      </c>
      <c r="I126" s="211"/>
      <c r="J126" s="212">
        <f>ROUND(I126*H126,2)</f>
        <v>0</v>
      </c>
      <c r="K126" s="208" t="s">
        <v>19</v>
      </c>
      <c r="L126" s="45"/>
      <c r="M126" s="213" t="s">
        <v>19</v>
      </c>
      <c r="N126" s="214" t="s">
        <v>45</v>
      </c>
      <c r="O126" s="85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7" t="s">
        <v>235</v>
      </c>
      <c r="AT126" s="217" t="s">
        <v>137</v>
      </c>
      <c r="AU126" s="217" t="s">
        <v>107</v>
      </c>
      <c r="AY126" s="18" t="s">
        <v>135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8" t="s">
        <v>82</v>
      </c>
      <c r="BK126" s="218">
        <f>ROUND(I126*H126,2)</f>
        <v>0</v>
      </c>
      <c r="BL126" s="18" t="s">
        <v>235</v>
      </c>
      <c r="BM126" s="217" t="s">
        <v>336</v>
      </c>
    </row>
    <row r="127" s="12" customFormat="1" ht="20.88" customHeight="1">
      <c r="A127" s="12"/>
      <c r="B127" s="190"/>
      <c r="C127" s="191"/>
      <c r="D127" s="192" t="s">
        <v>73</v>
      </c>
      <c r="E127" s="204" t="s">
        <v>337</v>
      </c>
      <c r="F127" s="204" t="s">
        <v>338</v>
      </c>
      <c r="G127" s="191"/>
      <c r="H127" s="191"/>
      <c r="I127" s="194"/>
      <c r="J127" s="205">
        <f>BK127</f>
        <v>0</v>
      </c>
      <c r="K127" s="191"/>
      <c r="L127" s="196"/>
      <c r="M127" s="197"/>
      <c r="N127" s="198"/>
      <c r="O127" s="198"/>
      <c r="P127" s="199">
        <f>SUM(P128:P129)</f>
        <v>0</v>
      </c>
      <c r="Q127" s="198"/>
      <c r="R127" s="199">
        <f>SUM(R128:R129)</f>
        <v>0</v>
      </c>
      <c r="S127" s="198"/>
      <c r="T127" s="200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1" t="s">
        <v>82</v>
      </c>
      <c r="AT127" s="202" t="s">
        <v>73</v>
      </c>
      <c r="AU127" s="202" t="s">
        <v>84</v>
      </c>
      <c r="AY127" s="201" t="s">
        <v>135</v>
      </c>
      <c r="BK127" s="203">
        <f>SUM(BK128:BK129)</f>
        <v>0</v>
      </c>
    </row>
    <row r="128" s="2" customFormat="1" ht="16.5" customHeight="1">
      <c r="A128" s="39"/>
      <c r="B128" s="40"/>
      <c r="C128" s="206" t="s">
        <v>252</v>
      </c>
      <c r="D128" s="206" t="s">
        <v>137</v>
      </c>
      <c r="E128" s="207" t="s">
        <v>339</v>
      </c>
      <c r="F128" s="208" t="s">
        <v>340</v>
      </c>
      <c r="G128" s="209" t="s">
        <v>341</v>
      </c>
      <c r="H128" s="210">
        <v>20</v>
      </c>
      <c r="I128" s="211"/>
      <c r="J128" s="212">
        <f>ROUND(I128*H128,2)</f>
        <v>0</v>
      </c>
      <c r="K128" s="208" t="s">
        <v>19</v>
      </c>
      <c r="L128" s="45"/>
      <c r="M128" s="213" t="s">
        <v>19</v>
      </c>
      <c r="N128" s="214" t="s">
        <v>45</v>
      </c>
      <c r="O128" s="85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7" t="s">
        <v>235</v>
      </c>
      <c r="AT128" s="217" t="s">
        <v>137</v>
      </c>
      <c r="AU128" s="217" t="s">
        <v>107</v>
      </c>
      <c r="AY128" s="18" t="s">
        <v>135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8" t="s">
        <v>82</v>
      </c>
      <c r="BK128" s="218">
        <f>ROUND(I128*H128,2)</f>
        <v>0</v>
      </c>
      <c r="BL128" s="18" t="s">
        <v>235</v>
      </c>
      <c r="BM128" s="217" t="s">
        <v>342</v>
      </c>
    </row>
    <row r="129" s="2" customFormat="1" ht="16.5" customHeight="1">
      <c r="A129" s="39"/>
      <c r="B129" s="40"/>
      <c r="C129" s="206" t="s">
        <v>343</v>
      </c>
      <c r="D129" s="206" t="s">
        <v>137</v>
      </c>
      <c r="E129" s="207" t="s">
        <v>344</v>
      </c>
      <c r="F129" s="208" t="s">
        <v>345</v>
      </c>
      <c r="G129" s="209" t="s">
        <v>341</v>
      </c>
      <c r="H129" s="210">
        <v>14</v>
      </c>
      <c r="I129" s="211"/>
      <c r="J129" s="212">
        <f>ROUND(I129*H129,2)</f>
        <v>0</v>
      </c>
      <c r="K129" s="208" t="s">
        <v>19</v>
      </c>
      <c r="L129" s="45"/>
      <c r="M129" s="213" t="s">
        <v>19</v>
      </c>
      <c r="N129" s="214" t="s">
        <v>45</v>
      </c>
      <c r="O129" s="85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7" t="s">
        <v>235</v>
      </c>
      <c r="AT129" s="217" t="s">
        <v>137</v>
      </c>
      <c r="AU129" s="217" t="s">
        <v>107</v>
      </c>
      <c r="AY129" s="18" t="s">
        <v>135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82</v>
      </c>
      <c r="BK129" s="218">
        <f>ROUND(I129*H129,2)</f>
        <v>0</v>
      </c>
      <c r="BL129" s="18" t="s">
        <v>235</v>
      </c>
      <c r="BM129" s="217" t="s">
        <v>346</v>
      </c>
    </row>
    <row r="130" s="12" customFormat="1" ht="25.92" customHeight="1">
      <c r="A130" s="12"/>
      <c r="B130" s="190"/>
      <c r="C130" s="191"/>
      <c r="D130" s="192" t="s">
        <v>73</v>
      </c>
      <c r="E130" s="193" t="s">
        <v>347</v>
      </c>
      <c r="F130" s="193" t="s">
        <v>348</v>
      </c>
      <c r="G130" s="191"/>
      <c r="H130" s="191"/>
      <c r="I130" s="194"/>
      <c r="J130" s="195">
        <f>BK130</f>
        <v>0</v>
      </c>
      <c r="K130" s="191"/>
      <c r="L130" s="196"/>
      <c r="M130" s="197"/>
      <c r="N130" s="198"/>
      <c r="O130" s="198"/>
      <c r="P130" s="199">
        <f>SUM(P131:P137)</f>
        <v>0</v>
      </c>
      <c r="Q130" s="198"/>
      <c r="R130" s="199">
        <f>SUM(R131:R137)</f>
        <v>0</v>
      </c>
      <c r="S130" s="198"/>
      <c r="T130" s="200">
        <f>SUM(T131:T137)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1" t="s">
        <v>141</v>
      </c>
      <c r="AT130" s="202" t="s">
        <v>73</v>
      </c>
      <c r="AU130" s="202" t="s">
        <v>74</v>
      </c>
      <c r="AY130" s="201" t="s">
        <v>135</v>
      </c>
      <c r="BK130" s="203">
        <f>SUM(BK131:BK137)</f>
        <v>0</v>
      </c>
    </row>
    <row r="131" s="2" customFormat="1" ht="16.5" customHeight="1">
      <c r="A131" s="39"/>
      <c r="B131" s="40"/>
      <c r="C131" s="206" t="s">
        <v>349</v>
      </c>
      <c r="D131" s="206" t="s">
        <v>137</v>
      </c>
      <c r="E131" s="207" t="s">
        <v>350</v>
      </c>
      <c r="F131" s="208" t="s">
        <v>351</v>
      </c>
      <c r="G131" s="209" t="s">
        <v>341</v>
      </c>
      <c r="H131" s="210">
        <v>110</v>
      </c>
      <c r="I131" s="211"/>
      <c r="J131" s="212">
        <f>ROUND(I131*H131,2)</f>
        <v>0</v>
      </c>
      <c r="K131" s="208" t="s">
        <v>352</v>
      </c>
      <c r="L131" s="45"/>
      <c r="M131" s="213" t="s">
        <v>19</v>
      </c>
      <c r="N131" s="214" t="s">
        <v>45</v>
      </c>
      <c r="O131" s="85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7" t="s">
        <v>353</v>
      </c>
      <c r="AT131" s="217" t="s">
        <v>137</v>
      </c>
      <c r="AU131" s="217" t="s">
        <v>82</v>
      </c>
      <c r="AY131" s="18" t="s">
        <v>135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82</v>
      </c>
      <c r="BK131" s="218">
        <f>ROUND(I131*H131,2)</f>
        <v>0</v>
      </c>
      <c r="BL131" s="18" t="s">
        <v>353</v>
      </c>
      <c r="BM131" s="217" t="s">
        <v>354</v>
      </c>
    </row>
    <row r="132" s="2" customFormat="1">
      <c r="A132" s="39"/>
      <c r="B132" s="40"/>
      <c r="C132" s="41"/>
      <c r="D132" s="219" t="s">
        <v>143</v>
      </c>
      <c r="E132" s="41"/>
      <c r="F132" s="220" t="s">
        <v>355</v>
      </c>
      <c r="G132" s="41"/>
      <c r="H132" s="41"/>
      <c r="I132" s="221"/>
      <c r="J132" s="41"/>
      <c r="K132" s="41"/>
      <c r="L132" s="45"/>
      <c r="M132" s="222"/>
      <c r="N132" s="223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143</v>
      </c>
      <c r="AU132" s="18" t="s">
        <v>82</v>
      </c>
    </row>
    <row r="133" s="2" customFormat="1" ht="38.55" customHeight="1">
      <c r="A133" s="39"/>
      <c r="B133" s="40"/>
      <c r="C133" s="206" t="s">
        <v>7</v>
      </c>
      <c r="D133" s="206" t="s">
        <v>137</v>
      </c>
      <c r="E133" s="207" t="s">
        <v>356</v>
      </c>
      <c r="F133" s="208" t="s">
        <v>357</v>
      </c>
      <c r="G133" s="209" t="s">
        <v>341</v>
      </c>
      <c r="H133" s="210">
        <v>50</v>
      </c>
      <c r="I133" s="211"/>
      <c r="J133" s="212">
        <f>ROUND(I133*H133,2)</f>
        <v>0</v>
      </c>
      <c r="K133" s="208" t="s">
        <v>352</v>
      </c>
      <c r="L133" s="45"/>
      <c r="M133" s="213" t="s">
        <v>19</v>
      </c>
      <c r="N133" s="214" t="s">
        <v>45</v>
      </c>
      <c r="O133" s="85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7" t="s">
        <v>353</v>
      </c>
      <c r="AT133" s="217" t="s">
        <v>137</v>
      </c>
      <c r="AU133" s="217" t="s">
        <v>82</v>
      </c>
      <c r="AY133" s="18" t="s">
        <v>135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82</v>
      </c>
      <c r="BK133" s="218">
        <f>ROUND(I133*H133,2)</f>
        <v>0</v>
      </c>
      <c r="BL133" s="18" t="s">
        <v>353</v>
      </c>
      <c r="BM133" s="217" t="s">
        <v>358</v>
      </c>
    </row>
    <row r="134" s="2" customFormat="1">
      <c r="A134" s="39"/>
      <c r="B134" s="40"/>
      <c r="C134" s="41"/>
      <c r="D134" s="219" t="s">
        <v>143</v>
      </c>
      <c r="E134" s="41"/>
      <c r="F134" s="220" t="s">
        <v>359</v>
      </c>
      <c r="G134" s="41"/>
      <c r="H134" s="41"/>
      <c r="I134" s="221"/>
      <c r="J134" s="41"/>
      <c r="K134" s="41"/>
      <c r="L134" s="45"/>
      <c r="M134" s="222"/>
      <c r="N134" s="223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143</v>
      </c>
      <c r="AU134" s="18" t="s">
        <v>82</v>
      </c>
    </row>
    <row r="135" s="13" customFormat="1">
      <c r="A135" s="13"/>
      <c r="B135" s="224"/>
      <c r="C135" s="225"/>
      <c r="D135" s="226" t="s">
        <v>145</v>
      </c>
      <c r="E135" s="227" t="s">
        <v>19</v>
      </c>
      <c r="F135" s="228" t="s">
        <v>360</v>
      </c>
      <c r="G135" s="225"/>
      <c r="H135" s="227" t="s">
        <v>19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145</v>
      </c>
      <c r="AU135" s="234" t="s">
        <v>82</v>
      </c>
      <c r="AV135" s="13" t="s">
        <v>82</v>
      </c>
      <c r="AW135" s="13" t="s">
        <v>35</v>
      </c>
      <c r="AX135" s="13" t="s">
        <v>74</v>
      </c>
      <c r="AY135" s="234" t="s">
        <v>135</v>
      </c>
    </row>
    <row r="136" s="14" customFormat="1">
      <c r="A136" s="14"/>
      <c r="B136" s="235"/>
      <c r="C136" s="236"/>
      <c r="D136" s="226" t="s">
        <v>145</v>
      </c>
      <c r="E136" s="237" t="s">
        <v>19</v>
      </c>
      <c r="F136" s="238" t="s">
        <v>361</v>
      </c>
      <c r="G136" s="236"/>
      <c r="H136" s="239">
        <v>50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145</v>
      </c>
      <c r="AU136" s="245" t="s">
        <v>82</v>
      </c>
      <c r="AV136" s="14" t="s">
        <v>84</v>
      </c>
      <c r="AW136" s="14" t="s">
        <v>35</v>
      </c>
      <c r="AX136" s="14" t="s">
        <v>74</v>
      </c>
      <c r="AY136" s="245" t="s">
        <v>135</v>
      </c>
    </row>
    <row r="137" s="15" customFormat="1">
      <c r="A137" s="15"/>
      <c r="B137" s="246"/>
      <c r="C137" s="247"/>
      <c r="D137" s="226" t="s">
        <v>145</v>
      </c>
      <c r="E137" s="248" t="s">
        <v>19</v>
      </c>
      <c r="F137" s="249" t="s">
        <v>149</v>
      </c>
      <c r="G137" s="247"/>
      <c r="H137" s="250">
        <v>50</v>
      </c>
      <c r="I137" s="251"/>
      <c r="J137" s="247"/>
      <c r="K137" s="247"/>
      <c r="L137" s="252"/>
      <c r="M137" s="271"/>
      <c r="N137" s="272"/>
      <c r="O137" s="272"/>
      <c r="P137" s="272"/>
      <c r="Q137" s="272"/>
      <c r="R137" s="272"/>
      <c r="S137" s="272"/>
      <c r="T137" s="27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6" t="s">
        <v>145</v>
      </c>
      <c r="AU137" s="256" t="s">
        <v>82</v>
      </c>
      <c r="AV137" s="15" t="s">
        <v>141</v>
      </c>
      <c r="AW137" s="15" t="s">
        <v>35</v>
      </c>
      <c r="AX137" s="15" t="s">
        <v>82</v>
      </c>
      <c r="AY137" s="256" t="s">
        <v>135</v>
      </c>
    </row>
    <row r="138" s="2" customFormat="1" ht="6.96" customHeight="1">
      <c r="A138" s="39"/>
      <c r="B138" s="60"/>
      <c r="C138" s="61"/>
      <c r="D138" s="61"/>
      <c r="E138" s="61"/>
      <c r="F138" s="61"/>
      <c r="G138" s="61"/>
      <c r="H138" s="61"/>
      <c r="I138" s="61"/>
      <c r="J138" s="61"/>
      <c r="K138" s="61"/>
      <c r="L138" s="45"/>
      <c r="M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</sheetData>
  <sheetProtection sheet="1" autoFilter="0" formatColumns="0" formatRows="0" objects="1" scenarios="1" spinCount="100000" saltValue="siCBfYnzqAQ7bb3FecgXmfsChdA3nNI6T4QrFkXH1fDqYqN4LYyO9pPE5ftGK7U4GzvOwHnnYmjnA4ZTkVQhDQ==" hashValue="DDFoXWy/ARzYkCZk3zHqHGFclK61/JSIYsuYjta7jKdxlvDlp55CLqhrnxMEksWVaSunJ8q7a4Kvr2URt0eTAA==" algorithmName="SHA-512" password="CC35"/>
  <autoFilter ref="C86:K13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132" r:id="rId1" display="https://podminky.urs.cz/item/CS_URS_2024_02/HZS2231"/>
    <hyperlink ref="F134" r:id="rId2" display="https://podminky.urs.cz/item/CS_URS_2024_02/HZS2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s="1" customFormat="1" ht="24.96" customHeight="1">
      <c r="B4" s="21"/>
      <c r="D4" s="132" t="s">
        <v>108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 xml:space="preserve">SK Modřany-  hrací plocha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109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362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1. 9. 2025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27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28</v>
      </c>
      <c r="F15" s="39"/>
      <c r="G15" s="39"/>
      <c r="H15" s="39"/>
      <c r="I15" s="134" t="s">
        <v>29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30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32</v>
      </c>
      <c r="E20" s="39"/>
      <c r="F20" s="39"/>
      <c r="G20" s="39"/>
      <c r="H20" s="39"/>
      <c r="I20" s="134" t="s">
        <v>26</v>
      </c>
      <c r="J20" s="138" t="s">
        <v>33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34</v>
      </c>
      <c r="F21" s="39"/>
      <c r="G21" s="39"/>
      <c r="H21" s="39"/>
      <c r="I21" s="134" t="s">
        <v>29</v>
      </c>
      <c r="J21" s="138" t="s">
        <v>19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29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0"/>
      <c r="B27" s="141"/>
      <c r="C27" s="140"/>
      <c r="D27" s="140"/>
      <c r="E27" s="142" t="s">
        <v>111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ROUND(J94,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ROUND((SUM(BE94:BE298)),  2)</f>
        <v>0</v>
      </c>
      <c r="G33" s="39"/>
      <c r="H33" s="39"/>
      <c r="I33" s="150">
        <v>0.20999999999999999</v>
      </c>
      <c r="J33" s="149">
        <f>ROUND(((SUM(BE94:BE298))*I33),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ROUND((SUM(BF94:BF298)),  2)</f>
        <v>0</v>
      </c>
      <c r="G34" s="39"/>
      <c r="H34" s="39"/>
      <c r="I34" s="150">
        <v>0.12</v>
      </c>
      <c r="J34" s="149">
        <f>ROUND(((SUM(BF94:BF298))*I34),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ROUND((SUM(BG94:BG298)),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ROUND((SUM(BH94:BH298)),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ROUND((SUM(BI94:BI298)),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112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2" t="str">
        <f>E7</f>
        <v xml:space="preserve">SK Modřany-  hrací plocha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109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2025-109-1-03 - Hrací plocha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Komořanská - 47, Praha 4 - Modřany</v>
      </c>
      <c r="G52" s="41"/>
      <c r="H52" s="41"/>
      <c r="I52" s="33" t="s">
        <v>23</v>
      </c>
      <c r="J52" s="73" t="str">
        <f>IF(J12="","",J12)</f>
        <v>1. 9. 2025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Sportovní klub Modřany,Komořanská 47, Praha 4</v>
      </c>
      <c r="G54" s="41"/>
      <c r="H54" s="41"/>
      <c r="I54" s="33" t="s">
        <v>32</v>
      </c>
      <c r="J54" s="37" t="str">
        <f>E21</f>
        <v>ASLB spol.s.r.o.Fikarova 2157/1, Praha 4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3" t="s">
        <v>113</v>
      </c>
      <c r="D57" s="164"/>
      <c r="E57" s="164"/>
      <c r="F57" s="164"/>
      <c r="G57" s="164"/>
      <c r="H57" s="164"/>
      <c r="I57" s="164"/>
      <c r="J57" s="165" t="s">
        <v>114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J94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115</v>
      </c>
    </row>
    <row r="60" hidden="1" s="9" customFormat="1" ht="24.96" customHeight="1">
      <c r="A60" s="9"/>
      <c r="B60" s="167"/>
      <c r="C60" s="168"/>
      <c r="D60" s="169" t="s">
        <v>363</v>
      </c>
      <c r="E60" s="170"/>
      <c r="F60" s="170"/>
      <c r="G60" s="170"/>
      <c r="H60" s="170"/>
      <c r="I60" s="170"/>
      <c r="J60" s="171">
        <f>J95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3"/>
      <c r="C61" s="174"/>
      <c r="D61" s="175" t="s">
        <v>364</v>
      </c>
      <c r="E61" s="176"/>
      <c r="F61" s="176"/>
      <c r="G61" s="176"/>
      <c r="H61" s="176"/>
      <c r="I61" s="176"/>
      <c r="J61" s="177">
        <f>J96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3"/>
      <c r="C62" s="174"/>
      <c r="D62" s="175" t="s">
        <v>365</v>
      </c>
      <c r="E62" s="176"/>
      <c r="F62" s="176"/>
      <c r="G62" s="176"/>
      <c r="H62" s="176"/>
      <c r="I62" s="176"/>
      <c r="J62" s="177">
        <f>J107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3"/>
      <c r="C63" s="174"/>
      <c r="D63" s="175" t="s">
        <v>366</v>
      </c>
      <c r="E63" s="176"/>
      <c r="F63" s="176"/>
      <c r="G63" s="176"/>
      <c r="H63" s="176"/>
      <c r="I63" s="176"/>
      <c r="J63" s="177">
        <f>J113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3"/>
      <c r="C64" s="174"/>
      <c r="D64" s="175" t="s">
        <v>367</v>
      </c>
      <c r="E64" s="176"/>
      <c r="F64" s="176"/>
      <c r="G64" s="176"/>
      <c r="H64" s="176"/>
      <c r="I64" s="176"/>
      <c r="J64" s="177">
        <f>J123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3"/>
      <c r="C65" s="174"/>
      <c r="D65" s="175" t="s">
        <v>368</v>
      </c>
      <c r="E65" s="176"/>
      <c r="F65" s="176"/>
      <c r="G65" s="176"/>
      <c r="H65" s="176"/>
      <c r="I65" s="176"/>
      <c r="J65" s="177">
        <f>J173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73"/>
      <c r="C66" s="174"/>
      <c r="D66" s="175" t="s">
        <v>369</v>
      </c>
      <c r="E66" s="176"/>
      <c r="F66" s="176"/>
      <c r="G66" s="176"/>
      <c r="H66" s="176"/>
      <c r="I66" s="176"/>
      <c r="J66" s="177">
        <f>J193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73"/>
      <c r="C67" s="174"/>
      <c r="D67" s="175" t="s">
        <v>370</v>
      </c>
      <c r="E67" s="176"/>
      <c r="F67" s="176"/>
      <c r="G67" s="176"/>
      <c r="H67" s="176"/>
      <c r="I67" s="176"/>
      <c r="J67" s="177">
        <f>J205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73"/>
      <c r="C68" s="174"/>
      <c r="D68" s="175" t="s">
        <v>371</v>
      </c>
      <c r="E68" s="176"/>
      <c r="F68" s="176"/>
      <c r="G68" s="176"/>
      <c r="H68" s="176"/>
      <c r="I68" s="176"/>
      <c r="J68" s="177">
        <f>J223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73"/>
      <c r="C69" s="174"/>
      <c r="D69" s="175" t="s">
        <v>372</v>
      </c>
      <c r="E69" s="176"/>
      <c r="F69" s="176"/>
      <c r="G69" s="176"/>
      <c r="H69" s="176"/>
      <c r="I69" s="176"/>
      <c r="J69" s="177">
        <f>J240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73"/>
      <c r="C70" s="174"/>
      <c r="D70" s="175" t="s">
        <v>373</v>
      </c>
      <c r="E70" s="176"/>
      <c r="F70" s="176"/>
      <c r="G70" s="176"/>
      <c r="H70" s="176"/>
      <c r="I70" s="176"/>
      <c r="J70" s="177">
        <f>J258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73"/>
      <c r="C71" s="174"/>
      <c r="D71" s="175" t="s">
        <v>374</v>
      </c>
      <c r="E71" s="176"/>
      <c r="F71" s="176"/>
      <c r="G71" s="176"/>
      <c r="H71" s="176"/>
      <c r="I71" s="176"/>
      <c r="J71" s="177">
        <f>J269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73"/>
      <c r="C72" s="174"/>
      <c r="D72" s="175" t="s">
        <v>375</v>
      </c>
      <c r="E72" s="176"/>
      <c r="F72" s="176"/>
      <c r="G72" s="176"/>
      <c r="H72" s="176"/>
      <c r="I72" s="176"/>
      <c r="J72" s="177">
        <f>J279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73"/>
      <c r="C73" s="174"/>
      <c r="D73" s="175" t="s">
        <v>119</v>
      </c>
      <c r="E73" s="176"/>
      <c r="F73" s="176"/>
      <c r="G73" s="176"/>
      <c r="H73" s="176"/>
      <c r="I73" s="176"/>
      <c r="J73" s="177">
        <f>J289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9" customFormat="1" ht="24.96" customHeight="1">
      <c r="A74" s="9"/>
      <c r="B74" s="167"/>
      <c r="C74" s="168"/>
      <c r="D74" s="169" t="s">
        <v>265</v>
      </c>
      <c r="E74" s="170"/>
      <c r="F74" s="170"/>
      <c r="G74" s="170"/>
      <c r="H74" s="170"/>
      <c r="I74" s="170"/>
      <c r="J74" s="171">
        <f>J292</f>
        <v>0</v>
      </c>
      <c r="K74" s="168"/>
      <c r="L74" s="17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hidden="1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hidden="1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/>
    <row r="78" hidden="1"/>
    <row r="79" hidden="1"/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120</v>
      </c>
      <c r="D81" s="41"/>
      <c r="E81" s="41"/>
      <c r="F81" s="41"/>
      <c r="G81" s="41"/>
      <c r="H81" s="41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62" t="str">
        <f>E7</f>
        <v xml:space="preserve">SK Modřany-  hrací plocha</v>
      </c>
      <c r="F84" s="33"/>
      <c r="G84" s="33"/>
      <c r="H84" s="33"/>
      <c r="I84" s="41"/>
      <c r="J84" s="41"/>
      <c r="K84" s="4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109</v>
      </c>
      <c r="D85" s="41"/>
      <c r="E85" s="41"/>
      <c r="F85" s="41"/>
      <c r="G85" s="41"/>
      <c r="H85" s="41"/>
      <c r="I85" s="41"/>
      <c r="J85" s="41"/>
      <c r="K85" s="41"/>
      <c r="L85" s="13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E9</f>
        <v>2025-109-1-03 - Hrací plocha</v>
      </c>
      <c r="F86" s="41"/>
      <c r="G86" s="41"/>
      <c r="H86" s="41"/>
      <c r="I86" s="41"/>
      <c r="J86" s="41"/>
      <c r="K86" s="41"/>
      <c r="L86" s="13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F12</f>
        <v>Komořanská - 47, Praha 4 - Modřany</v>
      </c>
      <c r="G88" s="41"/>
      <c r="H88" s="41"/>
      <c r="I88" s="33" t="s">
        <v>23</v>
      </c>
      <c r="J88" s="73" t="str">
        <f>IF(J12="","",J12)</f>
        <v>1. 9. 2025</v>
      </c>
      <c r="K88" s="41"/>
      <c r="L88" s="13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40.05" customHeight="1">
      <c r="A90" s="39"/>
      <c r="B90" s="40"/>
      <c r="C90" s="33" t="s">
        <v>25</v>
      </c>
      <c r="D90" s="41"/>
      <c r="E90" s="41"/>
      <c r="F90" s="28" t="str">
        <f>E15</f>
        <v>Sportovní klub Modřany,Komořanská 47, Praha 4</v>
      </c>
      <c r="G90" s="41"/>
      <c r="H90" s="41"/>
      <c r="I90" s="33" t="s">
        <v>32</v>
      </c>
      <c r="J90" s="37" t="str">
        <f>E21</f>
        <v>ASLB spol.s.r.o.Fikarova 2157/1, Praha 4</v>
      </c>
      <c r="K90" s="41"/>
      <c r="L90" s="13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30</v>
      </c>
      <c r="D91" s="41"/>
      <c r="E91" s="41"/>
      <c r="F91" s="28" t="str">
        <f>IF(E18="","",E18)</f>
        <v>Vyplň údaj</v>
      </c>
      <c r="G91" s="41"/>
      <c r="H91" s="41"/>
      <c r="I91" s="33" t="s">
        <v>36</v>
      </c>
      <c r="J91" s="37" t="str">
        <f>E24</f>
        <v xml:space="preserve"> </v>
      </c>
      <c r="K91" s="41"/>
      <c r="L91" s="13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3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79"/>
      <c r="B93" s="180"/>
      <c r="C93" s="181" t="s">
        <v>121</v>
      </c>
      <c r="D93" s="182" t="s">
        <v>59</v>
      </c>
      <c r="E93" s="182" t="s">
        <v>55</v>
      </c>
      <c r="F93" s="182" t="s">
        <v>56</v>
      </c>
      <c r="G93" s="182" t="s">
        <v>122</v>
      </c>
      <c r="H93" s="182" t="s">
        <v>123</v>
      </c>
      <c r="I93" s="182" t="s">
        <v>124</v>
      </c>
      <c r="J93" s="182" t="s">
        <v>114</v>
      </c>
      <c r="K93" s="183" t="s">
        <v>125</v>
      </c>
      <c r="L93" s="184"/>
      <c r="M93" s="93" t="s">
        <v>19</v>
      </c>
      <c r="N93" s="94" t="s">
        <v>44</v>
      </c>
      <c r="O93" s="94" t="s">
        <v>126</v>
      </c>
      <c r="P93" s="94" t="s">
        <v>127</v>
      </c>
      <c r="Q93" s="94" t="s">
        <v>128</v>
      </c>
      <c r="R93" s="94" t="s">
        <v>129</v>
      </c>
      <c r="S93" s="94" t="s">
        <v>130</v>
      </c>
      <c r="T93" s="95" t="s">
        <v>131</v>
      </c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</row>
    <row r="94" s="2" customFormat="1" ht="22.8" customHeight="1">
      <c r="A94" s="39"/>
      <c r="B94" s="40"/>
      <c r="C94" s="100" t="s">
        <v>132</v>
      </c>
      <c r="D94" s="41"/>
      <c r="E94" s="41"/>
      <c r="F94" s="41"/>
      <c r="G94" s="41"/>
      <c r="H94" s="41"/>
      <c r="I94" s="41"/>
      <c r="J94" s="185">
        <f>BK94</f>
        <v>0</v>
      </c>
      <c r="K94" s="41"/>
      <c r="L94" s="45"/>
      <c r="M94" s="96"/>
      <c r="N94" s="186"/>
      <c r="O94" s="97"/>
      <c r="P94" s="187">
        <f>P95+P292</f>
        <v>0</v>
      </c>
      <c r="Q94" s="97"/>
      <c r="R94" s="187">
        <f>R95+R292</f>
        <v>1133.5375910000003</v>
      </c>
      <c r="S94" s="97"/>
      <c r="T94" s="188">
        <f>T95+T292</f>
        <v>1.5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73</v>
      </c>
      <c r="AU94" s="18" t="s">
        <v>115</v>
      </c>
      <c r="BK94" s="189">
        <f>BK95+BK292</f>
        <v>0</v>
      </c>
    </row>
    <row r="95" s="12" customFormat="1" ht="25.92" customHeight="1">
      <c r="A95" s="12"/>
      <c r="B95" s="190"/>
      <c r="C95" s="191"/>
      <c r="D95" s="192" t="s">
        <v>73</v>
      </c>
      <c r="E95" s="193" t="s">
        <v>133</v>
      </c>
      <c r="F95" s="193" t="s">
        <v>376</v>
      </c>
      <c r="G95" s="191"/>
      <c r="H95" s="191"/>
      <c r="I95" s="194"/>
      <c r="J95" s="195">
        <f>BK95</f>
        <v>0</v>
      </c>
      <c r="K95" s="191"/>
      <c r="L95" s="196"/>
      <c r="M95" s="197"/>
      <c r="N95" s="198"/>
      <c r="O95" s="198"/>
      <c r="P95" s="199">
        <f>P96+P107+P113+P123+P173+P193+P205+P223+P240+P258+P269+P279+P289</f>
        <v>0</v>
      </c>
      <c r="Q95" s="198"/>
      <c r="R95" s="199">
        <f>R96+R107+R113+R123+R173+R193+R205+R223+R240+R258+R269+R279+R289</f>
        <v>1133.5375910000003</v>
      </c>
      <c r="S95" s="198"/>
      <c r="T95" s="200">
        <f>T96+T107+T113+T123+T173+T193+T205+T223+T240+T258+T269+T279+T289</f>
        <v>1.5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82</v>
      </c>
      <c r="AT95" s="202" t="s">
        <v>73</v>
      </c>
      <c r="AU95" s="202" t="s">
        <v>74</v>
      </c>
      <c r="AY95" s="201" t="s">
        <v>135</v>
      </c>
      <c r="BK95" s="203">
        <f>BK96+BK107+BK113+BK123+BK173+BK193+BK205+BK223+BK240+BK258+BK269+BK279+BK289</f>
        <v>0</v>
      </c>
    </row>
    <row r="96" s="12" customFormat="1" ht="22.8" customHeight="1">
      <c r="A96" s="12"/>
      <c r="B96" s="190"/>
      <c r="C96" s="191"/>
      <c r="D96" s="192" t="s">
        <v>73</v>
      </c>
      <c r="E96" s="204" t="s">
        <v>206</v>
      </c>
      <c r="F96" s="204" t="s">
        <v>377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SUM(P97:P106)</f>
        <v>0</v>
      </c>
      <c r="Q96" s="198"/>
      <c r="R96" s="199">
        <f>SUM(R97:R106)</f>
        <v>0</v>
      </c>
      <c r="S96" s="198"/>
      <c r="T96" s="200">
        <f>SUM(T97:T106)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82</v>
      </c>
      <c r="AT96" s="202" t="s">
        <v>73</v>
      </c>
      <c r="AU96" s="202" t="s">
        <v>82</v>
      </c>
      <c r="AY96" s="201" t="s">
        <v>135</v>
      </c>
      <c r="BK96" s="203">
        <f>SUM(BK97:BK106)</f>
        <v>0</v>
      </c>
    </row>
    <row r="97" s="2" customFormat="1" ht="16.5" customHeight="1">
      <c r="A97" s="39"/>
      <c r="B97" s="40"/>
      <c r="C97" s="206" t="s">
        <v>82</v>
      </c>
      <c r="D97" s="206" t="s">
        <v>137</v>
      </c>
      <c r="E97" s="207" t="s">
        <v>378</v>
      </c>
      <c r="F97" s="208" t="s">
        <v>379</v>
      </c>
      <c r="G97" s="209" t="s">
        <v>105</v>
      </c>
      <c r="H97" s="210">
        <v>6535.1899999999996</v>
      </c>
      <c r="I97" s="211"/>
      <c r="J97" s="212">
        <f>ROUND(I97*H97,2)</f>
        <v>0</v>
      </c>
      <c r="K97" s="208" t="s">
        <v>352</v>
      </c>
      <c r="L97" s="45"/>
      <c r="M97" s="213" t="s">
        <v>19</v>
      </c>
      <c r="N97" s="214" t="s">
        <v>45</v>
      </c>
      <c r="O97" s="85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7" t="s">
        <v>141</v>
      </c>
      <c r="AT97" s="217" t="s">
        <v>137</v>
      </c>
      <c r="AU97" s="217" t="s">
        <v>84</v>
      </c>
      <c r="AY97" s="18" t="s">
        <v>135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82</v>
      </c>
      <c r="BK97" s="218">
        <f>ROUND(I97*H97,2)</f>
        <v>0</v>
      </c>
      <c r="BL97" s="18" t="s">
        <v>141</v>
      </c>
      <c r="BM97" s="217" t="s">
        <v>380</v>
      </c>
    </row>
    <row r="98" s="2" customFormat="1">
      <c r="A98" s="39"/>
      <c r="B98" s="40"/>
      <c r="C98" s="41"/>
      <c r="D98" s="219" t="s">
        <v>143</v>
      </c>
      <c r="E98" s="41"/>
      <c r="F98" s="220" t="s">
        <v>381</v>
      </c>
      <c r="G98" s="41"/>
      <c r="H98" s="41"/>
      <c r="I98" s="221"/>
      <c r="J98" s="41"/>
      <c r="K98" s="41"/>
      <c r="L98" s="45"/>
      <c r="M98" s="222"/>
      <c r="N98" s="223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143</v>
      </c>
      <c r="AU98" s="18" t="s">
        <v>84</v>
      </c>
    </row>
    <row r="99" s="13" customFormat="1">
      <c r="A99" s="13"/>
      <c r="B99" s="224"/>
      <c r="C99" s="225"/>
      <c r="D99" s="226" t="s">
        <v>145</v>
      </c>
      <c r="E99" s="227" t="s">
        <v>19</v>
      </c>
      <c r="F99" s="228" t="s">
        <v>382</v>
      </c>
      <c r="G99" s="225"/>
      <c r="H99" s="227" t="s">
        <v>19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145</v>
      </c>
      <c r="AU99" s="234" t="s">
        <v>84</v>
      </c>
      <c r="AV99" s="13" t="s">
        <v>82</v>
      </c>
      <c r="AW99" s="13" t="s">
        <v>35</v>
      </c>
      <c r="AX99" s="13" t="s">
        <v>74</v>
      </c>
      <c r="AY99" s="234" t="s">
        <v>135</v>
      </c>
    </row>
    <row r="100" s="14" customFormat="1">
      <c r="A100" s="14"/>
      <c r="B100" s="235"/>
      <c r="C100" s="236"/>
      <c r="D100" s="226" t="s">
        <v>145</v>
      </c>
      <c r="E100" s="237" t="s">
        <v>19</v>
      </c>
      <c r="F100" s="238" t="s">
        <v>383</v>
      </c>
      <c r="G100" s="236"/>
      <c r="H100" s="239">
        <v>6535.1899999999996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145</v>
      </c>
      <c r="AU100" s="245" t="s">
        <v>84</v>
      </c>
      <c r="AV100" s="14" t="s">
        <v>84</v>
      </c>
      <c r="AW100" s="14" t="s">
        <v>35</v>
      </c>
      <c r="AX100" s="14" t="s">
        <v>74</v>
      </c>
      <c r="AY100" s="245" t="s">
        <v>135</v>
      </c>
    </row>
    <row r="101" s="15" customFormat="1">
      <c r="A101" s="15"/>
      <c r="B101" s="246"/>
      <c r="C101" s="247"/>
      <c r="D101" s="226" t="s">
        <v>145</v>
      </c>
      <c r="E101" s="248" t="s">
        <v>19</v>
      </c>
      <c r="F101" s="249" t="s">
        <v>149</v>
      </c>
      <c r="G101" s="247"/>
      <c r="H101" s="250">
        <v>6535.1899999999996</v>
      </c>
      <c r="I101" s="251"/>
      <c r="J101" s="247"/>
      <c r="K101" s="247"/>
      <c r="L101" s="252"/>
      <c r="M101" s="253"/>
      <c r="N101" s="254"/>
      <c r="O101" s="254"/>
      <c r="P101" s="254"/>
      <c r="Q101" s="254"/>
      <c r="R101" s="254"/>
      <c r="S101" s="254"/>
      <c r="T101" s="25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6" t="s">
        <v>145</v>
      </c>
      <c r="AU101" s="256" t="s">
        <v>84</v>
      </c>
      <c r="AV101" s="15" t="s">
        <v>141</v>
      </c>
      <c r="AW101" s="15" t="s">
        <v>35</v>
      </c>
      <c r="AX101" s="15" t="s">
        <v>82</v>
      </c>
      <c r="AY101" s="256" t="s">
        <v>135</v>
      </c>
    </row>
    <row r="102" s="2" customFormat="1" ht="16.5" customHeight="1">
      <c r="A102" s="39"/>
      <c r="B102" s="40"/>
      <c r="C102" s="206" t="s">
        <v>84</v>
      </c>
      <c r="D102" s="206" t="s">
        <v>137</v>
      </c>
      <c r="E102" s="207" t="s">
        <v>384</v>
      </c>
      <c r="F102" s="208" t="s">
        <v>385</v>
      </c>
      <c r="G102" s="209" t="s">
        <v>105</v>
      </c>
      <c r="H102" s="210">
        <v>6535.1899999999996</v>
      </c>
      <c r="I102" s="211"/>
      <c r="J102" s="212">
        <f>ROUND(I102*H102,2)</f>
        <v>0</v>
      </c>
      <c r="K102" s="208" t="s">
        <v>352</v>
      </c>
      <c r="L102" s="45"/>
      <c r="M102" s="213" t="s">
        <v>19</v>
      </c>
      <c r="N102" s="214" t="s">
        <v>45</v>
      </c>
      <c r="O102" s="85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7" t="s">
        <v>141</v>
      </c>
      <c r="AT102" s="217" t="s">
        <v>137</v>
      </c>
      <c r="AU102" s="217" t="s">
        <v>84</v>
      </c>
      <c r="AY102" s="18" t="s">
        <v>135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8" t="s">
        <v>82</v>
      </c>
      <c r="BK102" s="218">
        <f>ROUND(I102*H102,2)</f>
        <v>0</v>
      </c>
      <c r="BL102" s="18" t="s">
        <v>141</v>
      </c>
      <c r="BM102" s="217" t="s">
        <v>386</v>
      </c>
    </row>
    <row r="103" s="2" customFormat="1">
      <c r="A103" s="39"/>
      <c r="B103" s="40"/>
      <c r="C103" s="41"/>
      <c r="D103" s="219" t="s">
        <v>143</v>
      </c>
      <c r="E103" s="41"/>
      <c r="F103" s="220" t="s">
        <v>387</v>
      </c>
      <c r="G103" s="41"/>
      <c r="H103" s="41"/>
      <c r="I103" s="221"/>
      <c r="J103" s="41"/>
      <c r="K103" s="41"/>
      <c r="L103" s="45"/>
      <c r="M103" s="222"/>
      <c r="N103" s="223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143</v>
      </c>
      <c r="AU103" s="18" t="s">
        <v>84</v>
      </c>
    </row>
    <row r="104" s="13" customFormat="1">
      <c r="A104" s="13"/>
      <c r="B104" s="224"/>
      <c r="C104" s="225"/>
      <c r="D104" s="226" t="s">
        <v>145</v>
      </c>
      <c r="E104" s="227" t="s">
        <v>19</v>
      </c>
      <c r="F104" s="228" t="s">
        <v>382</v>
      </c>
      <c r="G104" s="225"/>
      <c r="H104" s="227" t="s">
        <v>19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145</v>
      </c>
      <c r="AU104" s="234" t="s">
        <v>84</v>
      </c>
      <c r="AV104" s="13" t="s">
        <v>82</v>
      </c>
      <c r="AW104" s="13" t="s">
        <v>35</v>
      </c>
      <c r="AX104" s="13" t="s">
        <v>74</v>
      </c>
      <c r="AY104" s="234" t="s">
        <v>135</v>
      </c>
    </row>
    <row r="105" s="14" customFormat="1">
      <c r="A105" s="14"/>
      <c r="B105" s="235"/>
      <c r="C105" s="236"/>
      <c r="D105" s="226" t="s">
        <v>145</v>
      </c>
      <c r="E105" s="237" t="s">
        <v>19</v>
      </c>
      <c r="F105" s="238" t="s">
        <v>383</v>
      </c>
      <c r="G105" s="236"/>
      <c r="H105" s="239">
        <v>6535.1899999999996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145</v>
      </c>
      <c r="AU105" s="245" t="s">
        <v>84</v>
      </c>
      <c r="AV105" s="14" t="s">
        <v>84</v>
      </c>
      <c r="AW105" s="14" t="s">
        <v>35</v>
      </c>
      <c r="AX105" s="14" t="s">
        <v>74</v>
      </c>
      <c r="AY105" s="245" t="s">
        <v>135</v>
      </c>
    </row>
    <row r="106" s="15" customFormat="1">
      <c r="A106" s="15"/>
      <c r="B106" s="246"/>
      <c r="C106" s="247"/>
      <c r="D106" s="226" t="s">
        <v>145</v>
      </c>
      <c r="E106" s="248" t="s">
        <v>19</v>
      </c>
      <c r="F106" s="249" t="s">
        <v>149</v>
      </c>
      <c r="G106" s="247"/>
      <c r="H106" s="250">
        <v>6535.1899999999996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6" t="s">
        <v>145</v>
      </c>
      <c r="AU106" s="256" t="s">
        <v>84</v>
      </c>
      <c r="AV106" s="15" t="s">
        <v>141</v>
      </c>
      <c r="AW106" s="15" t="s">
        <v>35</v>
      </c>
      <c r="AX106" s="15" t="s">
        <v>82</v>
      </c>
      <c r="AY106" s="256" t="s">
        <v>135</v>
      </c>
    </row>
    <row r="107" s="12" customFormat="1" ht="22.8" customHeight="1">
      <c r="A107" s="12"/>
      <c r="B107" s="190"/>
      <c r="C107" s="191"/>
      <c r="D107" s="192" t="s">
        <v>73</v>
      </c>
      <c r="E107" s="204" t="s">
        <v>8</v>
      </c>
      <c r="F107" s="204" t="s">
        <v>388</v>
      </c>
      <c r="G107" s="191"/>
      <c r="H107" s="191"/>
      <c r="I107" s="194"/>
      <c r="J107" s="205">
        <f>BK107</f>
        <v>0</v>
      </c>
      <c r="K107" s="191"/>
      <c r="L107" s="196"/>
      <c r="M107" s="197"/>
      <c r="N107" s="198"/>
      <c r="O107" s="198"/>
      <c r="P107" s="199">
        <f>SUM(P108:P112)</f>
        <v>0</v>
      </c>
      <c r="Q107" s="198"/>
      <c r="R107" s="199">
        <f>SUM(R108:R112)</f>
        <v>0</v>
      </c>
      <c r="S107" s="198"/>
      <c r="T107" s="200">
        <f>SUM(T108:T112)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1" t="s">
        <v>82</v>
      </c>
      <c r="AT107" s="202" t="s">
        <v>73</v>
      </c>
      <c r="AU107" s="202" t="s">
        <v>82</v>
      </c>
      <c r="AY107" s="201" t="s">
        <v>135</v>
      </c>
      <c r="BK107" s="203">
        <f>SUM(BK108:BK112)</f>
        <v>0</v>
      </c>
    </row>
    <row r="108" s="2" customFormat="1" ht="16.5" customHeight="1">
      <c r="A108" s="39"/>
      <c r="B108" s="40"/>
      <c r="C108" s="206" t="s">
        <v>107</v>
      </c>
      <c r="D108" s="206" t="s">
        <v>137</v>
      </c>
      <c r="E108" s="207" t="s">
        <v>389</v>
      </c>
      <c r="F108" s="208" t="s">
        <v>390</v>
      </c>
      <c r="G108" s="209" t="s">
        <v>105</v>
      </c>
      <c r="H108" s="210">
        <v>6535.1899999999996</v>
      </c>
      <c r="I108" s="211"/>
      <c r="J108" s="212">
        <f>ROUND(I108*H108,2)</f>
        <v>0</v>
      </c>
      <c r="K108" s="208" t="s">
        <v>352</v>
      </c>
      <c r="L108" s="45"/>
      <c r="M108" s="213" t="s">
        <v>19</v>
      </c>
      <c r="N108" s="214" t="s">
        <v>45</v>
      </c>
      <c r="O108" s="85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7" t="s">
        <v>141</v>
      </c>
      <c r="AT108" s="217" t="s">
        <v>137</v>
      </c>
      <c r="AU108" s="217" t="s">
        <v>84</v>
      </c>
      <c r="AY108" s="18" t="s">
        <v>135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8" t="s">
        <v>82</v>
      </c>
      <c r="BK108" s="218">
        <f>ROUND(I108*H108,2)</f>
        <v>0</v>
      </c>
      <c r="BL108" s="18" t="s">
        <v>141</v>
      </c>
      <c r="BM108" s="217" t="s">
        <v>391</v>
      </c>
    </row>
    <row r="109" s="2" customFormat="1">
      <c r="A109" s="39"/>
      <c r="B109" s="40"/>
      <c r="C109" s="41"/>
      <c r="D109" s="219" t="s">
        <v>143</v>
      </c>
      <c r="E109" s="41"/>
      <c r="F109" s="220" t="s">
        <v>392</v>
      </c>
      <c r="G109" s="41"/>
      <c r="H109" s="41"/>
      <c r="I109" s="221"/>
      <c r="J109" s="41"/>
      <c r="K109" s="41"/>
      <c r="L109" s="45"/>
      <c r="M109" s="222"/>
      <c r="N109" s="223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143</v>
      </c>
      <c r="AU109" s="18" t="s">
        <v>84</v>
      </c>
    </row>
    <row r="110" s="13" customFormat="1">
      <c r="A110" s="13"/>
      <c r="B110" s="224"/>
      <c r="C110" s="225"/>
      <c r="D110" s="226" t="s">
        <v>145</v>
      </c>
      <c r="E110" s="227" t="s">
        <v>19</v>
      </c>
      <c r="F110" s="228" t="s">
        <v>393</v>
      </c>
      <c r="G110" s="225"/>
      <c r="H110" s="227" t="s">
        <v>19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145</v>
      </c>
      <c r="AU110" s="234" t="s">
        <v>84</v>
      </c>
      <c r="AV110" s="13" t="s">
        <v>82</v>
      </c>
      <c r="AW110" s="13" t="s">
        <v>35</v>
      </c>
      <c r="AX110" s="13" t="s">
        <v>74</v>
      </c>
      <c r="AY110" s="234" t="s">
        <v>135</v>
      </c>
    </row>
    <row r="111" s="14" customFormat="1">
      <c r="A111" s="14"/>
      <c r="B111" s="235"/>
      <c r="C111" s="236"/>
      <c r="D111" s="226" t="s">
        <v>145</v>
      </c>
      <c r="E111" s="237" t="s">
        <v>19</v>
      </c>
      <c r="F111" s="238" t="s">
        <v>383</v>
      </c>
      <c r="G111" s="236"/>
      <c r="H111" s="239">
        <v>6535.1899999999996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145</v>
      </c>
      <c r="AU111" s="245" t="s">
        <v>84</v>
      </c>
      <c r="AV111" s="14" t="s">
        <v>84</v>
      </c>
      <c r="AW111" s="14" t="s">
        <v>35</v>
      </c>
      <c r="AX111" s="14" t="s">
        <v>74</v>
      </c>
      <c r="AY111" s="245" t="s">
        <v>135</v>
      </c>
    </row>
    <row r="112" s="15" customFormat="1">
      <c r="A112" s="15"/>
      <c r="B112" s="246"/>
      <c r="C112" s="247"/>
      <c r="D112" s="226" t="s">
        <v>145</v>
      </c>
      <c r="E112" s="248" t="s">
        <v>19</v>
      </c>
      <c r="F112" s="249" t="s">
        <v>149</v>
      </c>
      <c r="G112" s="247"/>
      <c r="H112" s="250">
        <v>6535.1899999999996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6" t="s">
        <v>145</v>
      </c>
      <c r="AU112" s="256" t="s">
        <v>84</v>
      </c>
      <c r="AV112" s="15" t="s">
        <v>141</v>
      </c>
      <c r="AW112" s="15" t="s">
        <v>35</v>
      </c>
      <c r="AX112" s="15" t="s">
        <v>82</v>
      </c>
      <c r="AY112" s="256" t="s">
        <v>135</v>
      </c>
    </row>
    <row r="113" s="12" customFormat="1" ht="22.8" customHeight="1">
      <c r="A113" s="12"/>
      <c r="B113" s="190"/>
      <c r="C113" s="191"/>
      <c r="D113" s="192" t="s">
        <v>73</v>
      </c>
      <c r="E113" s="204" t="s">
        <v>218</v>
      </c>
      <c r="F113" s="204" t="s">
        <v>394</v>
      </c>
      <c r="G113" s="191"/>
      <c r="H113" s="191"/>
      <c r="I113" s="194"/>
      <c r="J113" s="205">
        <f>BK113</f>
        <v>0</v>
      </c>
      <c r="K113" s="191"/>
      <c r="L113" s="196"/>
      <c r="M113" s="197"/>
      <c r="N113" s="198"/>
      <c r="O113" s="198"/>
      <c r="P113" s="199">
        <f>SUM(P114:P122)</f>
        <v>0</v>
      </c>
      <c r="Q113" s="198"/>
      <c r="R113" s="199">
        <f>SUM(R114:R122)</f>
        <v>0</v>
      </c>
      <c r="S113" s="198"/>
      <c r="T113" s="200">
        <f>SUM(T114:T122)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82</v>
      </c>
      <c r="AT113" s="202" t="s">
        <v>73</v>
      </c>
      <c r="AU113" s="202" t="s">
        <v>82</v>
      </c>
      <c r="AY113" s="201" t="s">
        <v>135</v>
      </c>
      <c r="BK113" s="203">
        <f>SUM(BK114:BK122)</f>
        <v>0</v>
      </c>
    </row>
    <row r="114" s="2" customFormat="1" ht="24.15" customHeight="1">
      <c r="A114" s="39"/>
      <c r="B114" s="40"/>
      <c r="C114" s="206" t="s">
        <v>141</v>
      </c>
      <c r="D114" s="206" t="s">
        <v>137</v>
      </c>
      <c r="E114" s="207" t="s">
        <v>395</v>
      </c>
      <c r="F114" s="208" t="s">
        <v>396</v>
      </c>
      <c r="G114" s="209" t="s">
        <v>158</v>
      </c>
      <c r="H114" s="210">
        <v>359.85599999999999</v>
      </c>
      <c r="I114" s="211"/>
      <c r="J114" s="212">
        <f>ROUND(I114*H114,2)</f>
        <v>0</v>
      </c>
      <c r="K114" s="208" t="s">
        <v>352</v>
      </c>
      <c r="L114" s="45"/>
      <c r="M114" s="213" t="s">
        <v>19</v>
      </c>
      <c r="N114" s="214" t="s">
        <v>45</v>
      </c>
      <c r="O114" s="85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7" t="s">
        <v>141</v>
      </c>
      <c r="AT114" s="217" t="s">
        <v>137</v>
      </c>
      <c r="AU114" s="217" t="s">
        <v>84</v>
      </c>
      <c r="AY114" s="18" t="s">
        <v>135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8" t="s">
        <v>82</v>
      </c>
      <c r="BK114" s="218">
        <f>ROUND(I114*H114,2)</f>
        <v>0</v>
      </c>
      <c r="BL114" s="18" t="s">
        <v>141</v>
      </c>
      <c r="BM114" s="217" t="s">
        <v>397</v>
      </c>
    </row>
    <row r="115" s="2" customFormat="1">
      <c r="A115" s="39"/>
      <c r="B115" s="40"/>
      <c r="C115" s="41"/>
      <c r="D115" s="219" t="s">
        <v>143</v>
      </c>
      <c r="E115" s="41"/>
      <c r="F115" s="220" t="s">
        <v>398</v>
      </c>
      <c r="G115" s="41"/>
      <c r="H115" s="41"/>
      <c r="I115" s="221"/>
      <c r="J115" s="41"/>
      <c r="K115" s="41"/>
      <c r="L115" s="45"/>
      <c r="M115" s="222"/>
      <c r="N115" s="223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143</v>
      </c>
      <c r="AU115" s="18" t="s">
        <v>84</v>
      </c>
    </row>
    <row r="116" s="13" customFormat="1">
      <c r="A116" s="13"/>
      <c r="B116" s="224"/>
      <c r="C116" s="225"/>
      <c r="D116" s="226" t="s">
        <v>145</v>
      </c>
      <c r="E116" s="227" t="s">
        <v>19</v>
      </c>
      <c r="F116" s="228" t="s">
        <v>399</v>
      </c>
      <c r="G116" s="225"/>
      <c r="H116" s="227" t="s">
        <v>19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145</v>
      </c>
      <c r="AU116" s="234" t="s">
        <v>84</v>
      </c>
      <c r="AV116" s="13" t="s">
        <v>82</v>
      </c>
      <c r="AW116" s="13" t="s">
        <v>35</v>
      </c>
      <c r="AX116" s="13" t="s">
        <v>74</v>
      </c>
      <c r="AY116" s="234" t="s">
        <v>135</v>
      </c>
    </row>
    <row r="117" s="13" customFormat="1">
      <c r="A117" s="13"/>
      <c r="B117" s="224"/>
      <c r="C117" s="225"/>
      <c r="D117" s="226" t="s">
        <v>145</v>
      </c>
      <c r="E117" s="227" t="s">
        <v>19</v>
      </c>
      <c r="F117" s="228" t="s">
        <v>400</v>
      </c>
      <c r="G117" s="225"/>
      <c r="H117" s="227" t="s">
        <v>19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145</v>
      </c>
      <c r="AU117" s="234" t="s">
        <v>84</v>
      </c>
      <c r="AV117" s="13" t="s">
        <v>82</v>
      </c>
      <c r="AW117" s="13" t="s">
        <v>35</v>
      </c>
      <c r="AX117" s="13" t="s">
        <v>74</v>
      </c>
      <c r="AY117" s="234" t="s">
        <v>135</v>
      </c>
    </row>
    <row r="118" s="14" customFormat="1">
      <c r="A118" s="14"/>
      <c r="B118" s="235"/>
      <c r="C118" s="236"/>
      <c r="D118" s="226" t="s">
        <v>145</v>
      </c>
      <c r="E118" s="237" t="s">
        <v>19</v>
      </c>
      <c r="F118" s="238" t="s">
        <v>401</v>
      </c>
      <c r="G118" s="236"/>
      <c r="H118" s="239">
        <v>1302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145</v>
      </c>
      <c r="AU118" s="245" t="s">
        <v>84</v>
      </c>
      <c r="AV118" s="14" t="s">
        <v>84</v>
      </c>
      <c r="AW118" s="14" t="s">
        <v>35</v>
      </c>
      <c r="AX118" s="14" t="s">
        <v>74</v>
      </c>
      <c r="AY118" s="245" t="s">
        <v>135</v>
      </c>
    </row>
    <row r="119" s="14" customFormat="1">
      <c r="A119" s="14"/>
      <c r="B119" s="235"/>
      <c r="C119" s="236"/>
      <c r="D119" s="226" t="s">
        <v>145</v>
      </c>
      <c r="E119" s="237" t="s">
        <v>19</v>
      </c>
      <c r="F119" s="238" t="s">
        <v>402</v>
      </c>
      <c r="G119" s="236"/>
      <c r="H119" s="239">
        <v>197.40000000000001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145</v>
      </c>
      <c r="AU119" s="245" t="s">
        <v>84</v>
      </c>
      <c r="AV119" s="14" t="s">
        <v>84</v>
      </c>
      <c r="AW119" s="14" t="s">
        <v>35</v>
      </c>
      <c r="AX119" s="14" t="s">
        <v>74</v>
      </c>
      <c r="AY119" s="245" t="s">
        <v>135</v>
      </c>
    </row>
    <row r="120" s="16" customFormat="1">
      <c r="A120" s="16"/>
      <c r="B120" s="274"/>
      <c r="C120" s="275"/>
      <c r="D120" s="226" t="s">
        <v>145</v>
      </c>
      <c r="E120" s="276" t="s">
        <v>19</v>
      </c>
      <c r="F120" s="277" t="s">
        <v>403</v>
      </c>
      <c r="G120" s="275"/>
      <c r="H120" s="278">
        <v>1499.4000000000001</v>
      </c>
      <c r="I120" s="279"/>
      <c r="J120" s="275"/>
      <c r="K120" s="275"/>
      <c r="L120" s="280"/>
      <c r="M120" s="281"/>
      <c r="N120" s="282"/>
      <c r="O120" s="282"/>
      <c r="P120" s="282"/>
      <c r="Q120" s="282"/>
      <c r="R120" s="282"/>
      <c r="S120" s="282"/>
      <c r="T120" s="283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4" t="s">
        <v>145</v>
      </c>
      <c r="AU120" s="284" t="s">
        <v>84</v>
      </c>
      <c r="AV120" s="16" t="s">
        <v>107</v>
      </c>
      <c r="AW120" s="16" t="s">
        <v>35</v>
      </c>
      <c r="AX120" s="16" t="s">
        <v>74</v>
      </c>
      <c r="AY120" s="284" t="s">
        <v>135</v>
      </c>
    </row>
    <row r="121" s="14" customFormat="1">
      <c r="A121" s="14"/>
      <c r="B121" s="235"/>
      <c r="C121" s="236"/>
      <c r="D121" s="226" t="s">
        <v>145</v>
      </c>
      <c r="E121" s="237" t="s">
        <v>19</v>
      </c>
      <c r="F121" s="238" t="s">
        <v>404</v>
      </c>
      <c r="G121" s="236"/>
      <c r="H121" s="239">
        <v>359.85599999999999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145</v>
      </c>
      <c r="AU121" s="245" t="s">
        <v>84</v>
      </c>
      <c r="AV121" s="14" t="s">
        <v>84</v>
      </c>
      <c r="AW121" s="14" t="s">
        <v>35</v>
      </c>
      <c r="AX121" s="14" t="s">
        <v>74</v>
      </c>
      <c r="AY121" s="245" t="s">
        <v>135</v>
      </c>
    </row>
    <row r="122" s="16" customFormat="1">
      <c r="A122" s="16"/>
      <c r="B122" s="274"/>
      <c r="C122" s="275"/>
      <c r="D122" s="226" t="s">
        <v>145</v>
      </c>
      <c r="E122" s="276" t="s">
        <v>19</v>
      </c>
      <c r="F122" s="277" t="s">
        <v>405</v>
      </c>
      <c r="G122" s="275"/>
      <c r="H122" s="278">
        <v>359.85599999999999</v>
      </c>
      <c r="I122" s="279"/>
      <c r="J122" s="275"/>
      <c r="K122" s="275"/>
      <c r="L122" s="280"/>
      <c r="M122" s="281"/>
      <c r="N122" s="282"/>
      <c r="O122" s="282"/>
      <c r="P122" s="282"/>
      <c r="Q122" s="282"/>
      <c r="R122" s="282"/>
      <c r="S122" s="282"/>
      <c r="T122" s="283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T122" s="284" t="s">
        <v>145</v>
      </c>
      <c r="AU122" s="284" t="s">
        <v>84</v>
      </c>
      <c r="AV122" s="16" t="s">
        <v>107</v>
      </c>
      <c r="AW122" s="16" t="s">
        <v>35</v>
      </c>
      <c r="AX122" s="16" t="s">
        <v>82</v>
      </c>
      <c r="AY122" s="284" t="s">
        <v>135</v>
      </c>
    </row>
    <row r="123" s="12" customFormat="1" ht="22.8" customHeight="1">
      <c r="A123" s="12"/>
      <c r="B123" s="190"/>
      <c r="C123" s="191"/>
      <c r="D123" s="192" t="s">
        <v>73</v>
      </c>
      <c r="E123" s="204" t="s">
        <v>235</v>
      </c>
      <c r="F123" s="204" t="s">
        <v>406</v>
      </c>
      <c r="G123" s="191"/>
      <c r="H123" s="191"/>
      <c r="I123" s="194"/>
      <c r="J123" s="205">
        <f>BK123</f>
        <v>0</v>
      </c>
      <c r="K123" s="191"/>
      <c r="L123" s="196"/>
      <c r="M123" s="197"/>
      <c r="N123" s="198"/>
      <c r="O123" s="198"/>
      <c r="P123" s="199">
        <f>SUM(P124:P172)</f>
        <v>0</v>
      </c>
      <c r="Q123" s="198"/>
      <c r="R123" s="199">
        <f>SUM(R124:R172)</f>
        <v>0</v>
      </c>
      <c r="S123" s="198"/>
      <c r="T123" s="200">
        <f>SUM(T124:T172)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1" t="s">
        <v>82</v>
      </c>
      <c r="AT123" s="202" t="s">
        <v>73</v>
      </c>
      <c r="AU123" s="202" t="s">
        <v>82</v>
      </c>
      <c r="AY123" s="201" t="s">
        <v>135</v>
      </c>
      <c r="BK123" s="203">
        <f>SUM(BK124:BK172)</f>
        <v>0</v>
      </c>
    </row>
    <row r="124" s="2" customFormat="1" ht="37.8" customHeight="1">
      <c r="A124" s="39"/>
      <c r="B124" s="40"/>
      <c r="C124" s="206" t="s">
        <v>169</v>
      </c>
      <c r="D124" s="206" t="s">
        <v>137</v>
      </c>
      <c r="E124" s="207" t="s">
        <v>407</v>
      </c>
      <c r="F124" s="208" t="s">
        <v>408</v>
      </c>
      <c r="G124" s="209" t="s">
        <v>158</v>
      </c>
      <c r="H124" s="210">
        <v>2287.317</v>
      </c>
      <c r="I124" s="211"/>
      <c r="J124" s="212">
        <f>ROUND(I124*H124,2)</f>
        <v>0</v>
      </c>
      <c r="K124" s="208" t="s">
        <v>352</v>
      </c>
      <c r="L124" s="45"/>
      <c r="M124" s="213" t="s">
        <v>19</v>
      </c>
      <c r="N124" s="214" t="s">
        <v>45</v>
      </c>
      <c r="O124" s="85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7" t="s">
        <v>141</v>
      </c>
      <c r="AT124" s="217" t="s">
        <v>137</v>
      </c>
      <c r="AU124" s="217" t="s">
        <v>84</v>
      </c>
      <c r="AY124" s="18" t="s">
        <v>135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8" t="s">
        <v>82</v>
      </c>
      <c r="BK124" s="218">
        <f>ROUND(I124*H124,2)</f>
        <v>0</v>
      </c>
      <c r="BL124" s="18" t="s">
        <v>141</v>
      </c>
      <c r="BM124" s="217" t="s">
        <v>409</v>
      </c>
    </row>
    <row r="125" s="2" customFormat="1">
      <c r="A125" s="39"/>
      <c r="B125" s="40"/>
      <c r="C125" s="41"/>
      <c r="D125" s="219" t="s">
        <v>143</v>
      </c>
      <c r="E125" s="41"/>
      <c r="F125" s="220" t="s">
        <v>410</v>
      </c>
      <c r="G125" s="41"/>
      <c r="H125" s="41"/>
      <c r="I125" s="221"/>
      <c r="J125" s="41"/>
      <c r="K125" s="41"/>
      <c r="L125" s="45"/>
      <c r="M125" s="222"/>
      <c r="N125" s="223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143</v>
      </c>
      <c r="AU125" s="18" t="s">
        <v>84</v>
      </c>
    </row>
    <row r="126" s="13" customFormat="1">
      <c r="A126" s="13"/>
      <c r="B126" s="224"/>
      <c r="C126" s="225"/>
      <c r="D126" s="226" t="s">
        <v>145</v>
      </c>
      <c r="E126" s="227" t="s">
        <v>19</v>
      </c>
      <c r="F126" s="228" t="s">
        <v>393</v>
      </c>
      <c r="G126" s="225"/>
      <c r="H126" s="227" t="s">
        <v>19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145</v>
      </c>
      <c r="AU126" s="234" t="s">
        <v>84</v>
      </c>
      <c r="AV126" s="13" t="s">
        <v>82</v>
      </c>
      <c r="AW126" s="13" t="s">
        <v>35</v>
      </c>
      <c r="AX126" s="13" t="s">
        <v>74</v>
      </c>
      <c r="AY126" s="234" t="s">
        <v>135</v>
      </c>
    </row>
    <row r="127" s="14" customFormat="1">
      <c r="A127" s="14"/>
      <c r="B127" s="235"/>
      <c r="C127" s="236"/>
      <c r="D127" s="226" t="s">
        <v>145</v>
      </c>
      <c r="E127" s="237" t="s">
        <v>19</v>
      </c>
      <c r="F127" s="238" t="s">
        <v>411</v>
      </c>
      <c r="G127" s="236"/>
      <c r="H127" s="239">
        <v>2287.317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145</v>
      </c>
      <c r="AU127" s="245" t="s">
        <v>84</v>
      </c>
      <c r="AV127" s="14" t="s">
        <v>84</v>
      </c>
      <c r="AW127" s="14" t="s">
        <v>35</v>
      </c>
      <c r="AX127" s="14" t="s">
        <v>74</v>
      </c>
      <c r="AY127" s="245" t="s">
        <v>135</v>
      </c>
    </row>
    <row r="128" s="15" customFormat="1">
      <c r="A128" s="15"/>
      <c r="B128" s="246"/>
      <c r="C128" s="247"/>
      <c r="D128" s="226" t="s">
        <v>145</v>
      </c>
      <c r="E128" s="248" t="s">
        <v>19</v>
      </c>
      <c r="F128" s="249" t="s">
        <v>149</v>
      </c>
      <c r="G128" s="247"/>
      <c r="H128" s="250">
        <v>2287.317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6" t="s">
        <v>145</v>
      </c>
      <c r="AU128" s="256" t="s">
        <v>84</v>
      </c>
      <c r="AV128" s="15" t="s">
        <v>141</v>
      </c>
      <c r="AW128" s="15" t="s">
        <v>35</v>
      </c>
      <c r="AX128" s="15" t="s">
        <v>82</v>
      </c>
      <c r="AY128" s="256" t="s">
        <v>135</v>
      </c>
    </row>
    <row r="129" s="2" customFormat="1" ht="37.8" customHeight="1">
      <c r="A129" s="39"/>
      <c r="B129" s="40"/>
      <c r="C129" s="206" t="s">
        <v>174</v>
      </c>
      <c r="D129" s="206" t="s">
        <v>137</v>
      </c>
      <c r="E129" s="207" t="s">
        <v>412</v>
      </c>
      <c r="F129" s="208" t="s">
        <v>413</v>
      </c>
      <c r="G129" s="209" t="s">
        <v>158</v>
      </c>
      <c r="H129" s="210">
        <v>2287.317</v>
      </c>
      <c r="I129" s="211"/>
      <c r="J129" s="212">
        <f>ROUND(I129*H129,2)</f>
        <v>0</v>
      </c>
      <c r="K129" s="208" t="s">
        <v>19</v>
      </c>
      <c r="L129" s="45"/>
      <c r="M129" s="213" t="s">
        <v>19</v>
      </c>
      <c r="N129" s="214" t="s">
        <v>45</v>
      </c>
      <c r="O129" s="85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7" t="s">
        <v>141</v>
      </c>
      <c r="AT129" s="217" t="s">
        <v>137</v>
      </c>
      <c r="AU129" s="217" t="s">
        <v>84</v>
      </c>
      <c r="AY129" s="18" t="s">
        <v>135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82</v>
      </c>
      <c r="BK129" s="218">
        <f>ROUND(I129*H129,2)</f>
        <v>0</v>
      </c>
      <c r="BL129" s="18" t="s">
        <v>141</v>
      </c>
      <c r="BM129" s="217" t="s">
        <v>414</v>
      </c>
    </row>
    <row r="130" s="13" customFormat="1">
      <c r="A130" s="13"/>
      <c r="B130" s="224"/>
      <c r="C130" s="225"/>
      <c r="D130" s="226" t="s">
        <v>145</v>
      </c>
      <c r="E130" s="227" t="s">
        <v>19</v>
      </c>
      <c r="F130" s="228" t="s">
        <v>393</v>
      </c>
      <c r="G130" s="225"/>
      <c r="H130" s="227" t="s">
        <v>19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145</v>
      </c>
      <c r="AU130" s="234" t="s">
        <v>84</v>
      </c>
      <c r="AV130" s="13" t="s">
        <v>82</v>
      </c>
      <c r="AW130" s="13" t="s">
        <v>35</v>
      </c>
      <c r="AX130" s="13" t="s">
        <v>74</v>
      </c>
      <c r="AY130" s="234" t="s">
        <v>135</v>
      </c>
    </row>
    <row r="131" s="14" customFormat="1">
      <c r="A131" s="14"/>
      <c r="B131" s="235"/>
      <c r="C131" s="236"/>
      <c r="D131" s="226" t="s">
        <v>145</v>
      </c>
      <c r="E131" s="237" t="s">
        <v>19</v>
      </c>
      <c r="F131" s="238" t="s">
        <v>411</v>
      </c>
      <c r="G131" s="236"/>
      <c r="H131" s="239">
        <v>2287.317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145</v>
      </c>
      <c r="AU131" s="245" t="s">
        <v>84</v>
      </c>
      <c r="AV131" s="14" t="s">
        <v>84</v>
      </c>
      <c r="AW131" s="14" t="s">
        <v>35</v>
      </c>
      <c r="AX131" s="14" t="s">
        <v>74</v>
      </c>
      <c r="AY131" s="245" t="s">
        <v>135</v>
      </c>
    </row>
    <row r="132" s="15" customFormat="1">
      <c r="A132" s="15"/>
      <c r="B132" s="246"/>
      <c r="C132" s="247"/>
      <c r="D132" s="226" t="s">
        <v>145</v>
      </c>
      <c r="E132" s="248" t="s">
        <v>19</v>
      </c>
      <c r="F132" s="249" t="s">
        <v>149</v>
      </c>
      <c r="G132" s="247"/>
      <c r="H132" s="250">
        <v>2287.317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6" t="s">
        <v>145</v>
      </c>
      <c r="AU132" s="256" t="s">
        <v>84</v>
      </c>
      <c r="AV132" s="15" t="s">
        <v>141</v>
      </c>
      <c r="AW132" s="15" t="s">
        <v>35</v>
      </c>
      <c r="AX132" s="15" t="s">
        <v>82</v>
      </c>
      <c r="AY132" s="256" t="s">
        <v>135</v>
      </c>
    </row>
    <row r="133" s="2" customFormat="1" ht="37.8" customHeight="1">
      <c r="A133" s="39"/>
      <c r="B133" s="40"/>
      <c r="C133" s="206" t="s">
        <v>179</v>
      </c>
      <c r="D133" s="206" t="s">
        <v>137</v>
      </c>
      <c r="E133" s="207" t="s">
        <v>415</v>
      </c>
      <c r="F133" s="208" t="s">
        <v>416</v>
      </c>
      <c r="G133" s="209" t="s">
        <v>158</v>
      </c>
      <c r="H133" s="210">
        <v>2287.317</v>
      </c>
      <c r="I133" s="211"/>
      <c r="J133" s="212">
        <f>ROUND(I133*H133,2)</f>
        <v>0</v>
      </c>
      <c r="K133" s="208" t="s">
        <v>352</v>
      </c>
      <c r="L133" s="45"/>
      <c r="M133" s="213" t="s">
        <v>19</v>
      </c>
      <c r="N133" s="214" t="s">
        <v>45</v>
      </c>
      <c r="O133" s="85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7" t="s">
        <v>141</v>
      </c>
      <c r="AT133" s="217" t="s">
        <v>137</v>
      </c>
      <c r="AU133" s="217" t="s">
        <v>84</v>
      </c>
      <c r="AY133" s="18" t="s">
        <v>135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82</v>
      </c>
      <c r="BK133" s="218">
        <f>ROUND(I133*H133,2)</f>
        <v>0</v>
      </c>
      <c r="BL133" s="18" t="s">
        <v>141</v>
      </c>
      <c r="BM133" s="217" t="s">
        <v>417</v>
      </c>
    </row>
    <row r="134" s="2" customFormat="1">
      <c r="A134" s="39"/>
      <c r="B134" s="40"/>
      <c r="C134" s="41"/>
      <c r="D134" s="219" t="s">
        <v>143</v>
      </c>
      <c r="E134" s="41"/>
      <c r="F134" s="220" t="s">
        <v>418</v>
      </c>
      <c r="G134" s="41"/>
      <c r="H134" s="41"/>
      <c r="I134" s="221"/>
      <c r="J134" s="41"/>
      <c r="K134" s="41"/>
      <c r="L134" s="45"/>
      <c r="M134" s="222"/>
      <c r="N134" s="223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143</v>
      </c>
      <c r="AU134" s="18" t="s">
        <v>84</v>
      </c>
    </row>
    <row r="135" s="13" customFormat="1">
      <c r="A135" s="13"/>
      <c r="B135" s="224"/>
      <c r="C135" s="225"/>
      <c r="D135" s="226" t="s">
        <v>145</v>
      </c>
      <c r="E135" s="227" t="s">
        <v>19</v>
      </c>
      <c r="F135" s="228" t="s">
        <v>393</v>
      </c>
      <c r="G135" s="225"/>
      <c r="H135" s="227" t="s">
        <v>19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145</v>
      </c>
      <c r="AU135" s="234" t="s">
        <v>84</v>
      </c>
      <c r="AV135" s="13" t="s">
        <v>82</v>
      </c>
      <c r="AW135" s="13" t="s">
        <v>35</v>
      </c>
      <c r="AX135" s="13" t="s">
        <v>74</v>
      </c>
      <c r="AY135" s="234" t="s">
        <v>135</v>
      </c>
    </row>
    <row r="136" s="14" customFormat="1">
      <c r="A136" s="14"/>
      <c r="B136" s="235"/>
      <c r="C136" s="236"/>
      <c r="D136" s="226" t="s">
        <v>145</v>
      </c>
      <c r="E136" s="237" t="s">
        <v>19</v>
      </c>
      <c r="F136" s="238" t="s">
        <v>411</v>
      </c>
      <c r="G136" s="236"/>
      <c r="H136" s="239">
        <v>2287.317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145</v>
      </c>
      <c r="AU136" s="245" t="s">
        <v>84</v>
      </c>
      <c r="AV136" s="14" t="s">
        <v>84</v>
      </c>
      <c r="AW136" s="14" t="s">
        <v>35</v>
      </c>
      <c r="AX136" s="14" t="s">
        <v>74</v>
      </c>
      <c r="AY136" s="245" t="s">
        <v>135</v>
      </c>
    </row>
    <row r="137" s="15" customFormat="1">
      <c r="A137" s="15"/>
      <c r="B137" s="246"/>
      <c r="C137" s="247"/>
      <c r="D137" s="226" t="s">
        <v>145</v>
      </c>
      <c r="E137" s="248" t="s">
        <v>19</v>
      </c>
      <c r="F137" s="249" t="s">
        <v>149</v>
      </c>
      <c r="G137" s="247"/>
      <c r="H137" s="250">
        <v>2287.317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6" t="s">
        <v>145</v>
      </c>
      <c r="AU137" s="256" t="s">
        <v>84</v>
      </c>
      <c r="AV137" s="15" t="s">
        <v>141</v>
      </c>
      <c r="AW137" s="15" t="s">
        <v>35</v>
      </c>
      <c r="AX137" s="15" t="s">
        <v>82</v>
      </c>
      <c r="AY137" s="256" t="s">
        <v>135</v>
      </c>
    </row>
    <row r="138" s="2" customFormat="1" ht="37.8" customHeight="1">
      <c r="A138" s="39"/>
      <c r="B138" s="40"/>
      <c r="C138" s="206" t="s">
        <v>184</v>
      </c>
      <c r="D138" s="206" t="s">
        <v>137</v>
      </c>
      <c r="E138" s="207" t="s">
        <v>419</v>
      </c>
      <c r="F138" s="208" t="s">
        <v>420</v>
      </c>
      <c r="G138" s="209" t="s">
        <v>158</v>
      </c>
      <c r="H138" s="210">
        <v>2287.317</v>
      </c>
      <c r="I138" s="211"/>
      <c r="J138" s="212">
        <f>ROUND(I138*H138,2)</f>
        <v>0</v>
      </c>
      <c r="K138" s="208" t="s">
        <v>19</v>
      </c>
      <c r="L138" s="45"/>
      <c r="M138" s="213" t="s">
        <v>19</v>
      </c>
      <c r="N138" s="214" t="s">
        <v>45</v>
      </c>
      <c r="O138" s="85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7" t="s">
        <v>141</v>
      </c>
      <c r="AT138" s="217" t="s">
        <v>137</v>
      </c>
      <c r="AU138" s="217" t="s">
        <v>84</v>
      </c>
      <c r="AY138" s="18" t="s">
        <v>135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82</v>
      </c>
      <c r="BK138" s="218">
        <f>ROUND(I138*H138,2)</f>
        <v>0</v>
      </c>
      <c r="BL138" s="18" t="s">
        <v>141</v>
      </c>
      <c r="BM138" s="217" t="s">
        <v>421</v>
      </c>
    </row>
    <row r="139" s="13" customFormat="1">
      <c r="A139" s="13"/>
      <c r="B139" s="224"/>
      <c r="C139" s="225"/>
      <c r="D139" s="226" t="s">
        <v>145</v>
      </c>
      <c r="E139" s="227" t="s">
        <v>19</v>
      </c>
      <c r="F139" s="228" t="s">
        <v>393</v>
      </c>
      <c r="G139" s="225"/>
      <c r="H139" s="227" t="s">
        <v>19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145</v>
      </c>
      <c r="AU139" s="234" t="s">
        <v>84</v>
      </c>
      <c r="AV139" s="13" t="s">
        <v>82</v>
      </c>
      <c r="AW139" s="13" t="s">
        <v>35</v>
      </c>
      <c r="AX139" s="13" t="s">
        <v>74</v>
      </c>
      <c r="AY139" s="234" t="s">
        <v>135</v>
      </c>
    </row>
    <row r="140" s="14" customFormat="1">
      <c r="A140" s="14"/>
      <c r="B140" s="235"/>
      <c r="C140" s="236"/>
      <c r="D140" s="226" t="s">
        <v>145</v>
      </c>
      <c r="E140" s="237" t="s">
        <v>19</v>
      </c>
      <c r="F140" s="238" t="s">
        <v>411</v>
      </c>
      <c r="G140" s="236"/>
      <c r="H140" s="239">
        <v>2287.317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5" t="s">
        <v>145</v>
      </c>
      <c r="AU140" s="245" t="s">
        <v>84</v>
      </c>
      <c r="AV140" s="14" t="s">
        <v>84</v>
      </c>
      <c r="AW140" s="14" t="s">
        <v>35</v>
      </c>
      <c r="AX140" s="14" t="s">
        <v>74</v>
      </c>
      <c r="AY140" s="245" t="s">
        <v>135</v>
      </c>
    </row>
    <row r="141" s="15" customFormat="1">
      <c r="A141" s="15"/>
      <c r="B141" s="246"/>
      <c r="C141" s="247"/>
      <c r="D141" s="226" t="s">
        <v>145</v>
      </c>
      <c r="E141" s="248" t="s">
        <v>19</v>
      </c>
      <c r="F141" s="249" t="s">
        <v>149</v>
      </c>
      <c r="G141" s="247"/>
      <c r="H141" s="250">
        <v>2287.317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6" t="s">
        <v>145</v>
      </c>
      <c r="AU141" s="256" t="s">
        <v>84</v>
      </c>
      <c r="AV141" s="15" t="s">
        <v>141</v>
      </c>
      <c r="AW141" s="15" t="s">
        <v>35</v>
      </c>
      <c r="AX141" s="15" t="s">
        <v>82</v>
      </c>
      <c r="AY141" s="256" t="s">
        <v>135</v>
      </c>
    </row>
    <row r="142" s="2" customFormat="1" ht="37.8" customHeight="1">
      <c r="A142" s="39"/>
      <c r="B142" s="40"/>
      <c r="C142" s="206" t="s">
        <v>191</v>
      </c>
      <c r="D142" s="206" t="s">
        <v>137</v>
      </c>
      <c r="E142" s="207" t="s">
        <v>170</v>
      </c>
      <c r="F142" s="208" t="s">
        <v>171</v>
      </c>
      <c r="G142" s="209" t="s">
        <v>158</v>
      </c>
      <c r="H142" s="210">
        <v>359.85599999999999</v>
      </c>
      <c r="I142" s="211"/>
      <c r="J142" s="212">
        <f>ROUND(I142*H142,2)</f>
        <v>0</v>
      </c>
      <c r="K142" s="208" t="s">
        <v>352</v>
      </c>
      <c r="L142" s="45"/>
      <c r="M142" s="213" t="s">
        <v>19</v>
      </c>
      <c r="N142" s="214" t="s">
        <v>45</v>
      </c>
      <c r="O142" s="85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7" t="s">
        <v>141</v>
      </c>
      <c r="AT142" s="217" t="s">
        <v>137</v>
      </c>
      <c r="AU142" s="217" t="s">
        <v>84</v>
      </c>
      <c r="AY142" s="18" t="s">
        <v>135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8" t="s">
        <v>82</v>
      </c>
      <c r="BK142" s="218">
        <f>ROUND(I142*H142,2)</f>
        <v>0</v>
      </c>
      <c r="BL142" s="18" t="s">
        <v>141</v>
      </c>
      <c r="BM142" s="217" t="s">
        <v>422</v>
      </c>
    </row>
    <row r="143" s="2" customFormat="1">
      <c r="A143" s="39"/>
      <c r="B143" s="40"/>
      <c r="C143" s="41"/>
      <c r="D143" s="219" t="s">
        <v>143</v>
      </c>
      <c r="E143" s="41"/>
      <c r="F143" s="220" t="s">
        <v>423</v>
      </c>
      <c r="G143" s="41"/>
      <c r="H143" s="41"/>
      <c r="I143" s="221"/>
      <c r="J143" s="41"/>
      <c r="K143" s="41"/>
      <c r="L143" s="45"/>
      <c r="M143" s="222"/>
      <c r="N143" s="223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143</v>
      </c>
      <c r="AU143" s="18" t="s">
        <v>84</v>
      </c>
    </row>
    <row r="144" s="13" customFormat="1">
      <c r="A144" s="13"/>
      <c r="B144" s="224"/>
      <c r="C144" s="225"/>
      <c r="D144" s="226" t="s">
        <v>145</v>
      </c>
      <c r="E144" s="227" t="s">
        <v>19</v>
      </c>
      <c r="F144" s="228" t="s">
        <v>399</v>
      </c>
      <c r="G144" s="225"/>
      <c r="H144" s="227" t="s">
        <v>19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145</v>
      </c>
      <c r="AU144" s="234" t="s">
        <v>84</v>
      </c>
      <c r="AV144" s="13" t="s">
        <v>82</v>
      </c>
      <c r="AW144" s="13" t="s">
        <v>35</v>
      </c>
      <c r="AX144" s="13" t="s">
        <v>74</v>
      </c>
      <c r="AY144" s="234" t="s">
        <v>135</v>
      </c>
    </row>
    <row r="145" s="13" customFormat="1">
      <c r="A145" s="13"/>
      <c r="B145" s="224"/>
      <c r="C145" s="225"/>
      <c r="D145" s="226" t="s">
        <v>145</v>
      </c>
      <c r="E145" s="227" t="s">
        <v>19</v>
      </c>
      <c r="F145" s="228" t="s">
        <v>400</v>
      </c>
      <c r="G145" s="225"/>
      <c r="H145" s="227" t="s">
        <v>19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145</v>
      </c>
      <c r="AU145" s="234" t="s">
        <v>84</v>
      </c>
      <c r="AV145" s="13" t="s">
        <v>82</v>
      </c>
      <c r="AW145" s="13" t="s">
        <v>35</v>
      </c>
      <c r="AX145" s="13" t="s">
        <v>74</v>
      </c>
      <c r="AY145" s="234" t="s">
        <v>135</v>
      </c>
    </row>
    <row r="146" s="14" customFormat="1">
      <c r="A146" s="14"/>
      <c r="B146" s="235"/>
      <c r="C146" s="236"/>
      <c r="D146" s="226" t="s">
        <v>145</v>
      </c>
      <c r="E146" s="237" t="s">
        <v>19</v>
      </c>
      <c r="F146" s="238" t="s">
        <v>401</v>
      </c>
      <c r="G146" s="236"/>
      <c r="H146" s="239">
        <v>1302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5" t="s">
        <v>145</v>
      </c>
      <c r="AU146" s="245" t="s">
        <v>84</v>
      </c>
      <c r="AV146" s="14" t="s">
        <v>84</v>
      </c>
      <c r="AW146" s="14" t="s">
        <v>35</v>
      </c>
      <c r="AX146" s="14" t="s">
        <v>74</v>
      </c>
      <c r="AY146" s="245" t="s">
        <v>135</v>
      </c>
    </row>
    <row r="147" s="14" customFormat="1">
      <c r="A147" s="14"/>
      <c r="B147" s="235"/>
      <c r="C147" s="236"/>
      <c r="D147" s="226" t="s">
        <v>145</v>
      </c>
      <c r="E147" s="237" t="s">
        <v>19</v>
      </c>
      <c r="F147" s="238" t="s">
        <v>402</v>
      </c>
      <c r="G147" s="236"/>
      <c r="H147" s="239">
        <v>197.40000000000001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145</v>
      </c>
      <c r="AU147" s="245" t="s">
        <v>84</v>
      </c>
      <c r="AV147" s="14" t="s">
        <v>84</v>
      </c>
      <c r="AW147" s="14" t="s">
        <v>35</v>
      </c>
      <c r="AX147" s="14" t="s">
        <v>74</v>
      </c>
      <c r="AY147" s="245" t="s">
        <v>135</v>
      </c>
    </row>
    <row r="148" s="16" customFormat="1">
      <c r="A148" s="16"/>
      <c r="B148" s="274"/>
      <c r="C148" s="275"/>
      <c r="D148" s="226" t="s">
        <v>145</v>
      </c>
      <c r="E148" s="276" t="s">
        <v>19</v>
      </c>
      <c r="F148" s="277" t="s">
        <v>403</v>
      </c>
      <c r="G148" s="275"/>
      <c r="H148" s="278">
        <v>1499.4000000000001</v>
      </c>
      <c r="I148" s="279"/>
      <c r="J148" s="275"/>
      <c r="K148" s="275"/>
      <c r="L148" s="280"/>
      <c r="M148" s="281"/>
      <c r="N148" s="282"/>
      <c r="O148" s="282"/>
      <c r="P148" s="282"/>
      <c r="Q148" s="282"/>
      <c r="R148" s="282"/>
      <c r="S148" s="282"/>
      <c r="T148" s="283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84" t="s">
        <v>145</v>
      </c>
      <c r="AU148" s="284" t="s">
        <v>84</v>
      </c>
      <c r="AV148" s="16" t="s">
        <v>107</v>
      </c>
      <c r="AW148" s="16" t="s">
        <v>35</v>
      </c>
      <c r="AX148" s="16" t="s">
        <v>74</v>
      </c>
      <c r="AY148" s="284" t="s">
        <v>135</v>
      </c>
    </row>
    <row r="149" s="14" customFormat="1">
      <c r="A149" s="14"/>
      <c r="B149" s="235"/>
      <c r="C149" s="236"/>
      <c r="D149" s="226" t="s">
        <v>145</v>
      </c>
      <c r="E149" s="237" t="s">
        <v>19</v>
      </c>
      <c r="F149" s="238" t="s">
        <v>404</v>
      </c>
      <c r="G149" s="236"/>
      <c r="H149" s="239">
        <v>359.85599999999999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145</v>
      </c>
      <c r="AU149" s="245" t="s">
        <v>84</v>
      </c>
      <c r="AV149" s="14" t="s">
        <v>84</v>
      </c>
      <c r="AW149" s="14" t="s">
        <v>35</v>
      </c>
      <c r="AX149" s="14" t="s">
        <v>74</v>
      </c>
      <c r="AY149" s="245" t="s">
        <v>135</v>
      </c>
    </row>
    <row r="150" s="16" customFormat="1">
      <c r="A150" s="16"/>
      <c r="B150" s="274"/>
      <c r="C150" s="275"/>
      <c r="D150" s="226" t="s">
        <v>145</v>
      </c>
      <c r="E150" s="276" t="s">
        <v>19</v>
      </c>
      <c r="F150" s="277" t="s">
        <v>405</v>
      </c>
      <c r="G150" s="275"/>
      <c r="H150" s="278">
        <v>359.85599999999999</v>
      </c>
      <c r="I150" s="279"/>
      <c r="J150" s="275"/>
      <c r="K150" s="275"/>
      <c r="L150" s="280"/>
      <c r="M150" s="281"/>
      <c r="N150" s="282"/>
      <c r="O150" s="282"/>
      <c r="P150" s="282"/>
      <c r="Q150" s="282"/>
      <c r="R150" s="282"/>
      <c r="S150" s="282"/>
      <c r="T150" s="283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84" t="s">
        <v>145</v>
      </c>
      <c r="AU150" s="284" t="s">
        <v>84</v>
      </c>
      <c r="AV150" s="16" t="s">
        <v>107</v>
      </c>
      <c r="AW150" s="16" t="s">
        <v>35</v>
      </c>
      <c r="AX150" s="16" t="s">
        <v>82</v>
      </c>
      <c r="AY150" s="284" t="s">
        <v>135</v>
      </c>
    </row>
    <row r="151" s="2" customFormat="1" ht="24.15" customHeight="1">
      <c r="A151" s="39"/>
      <c r="B151" s="40"/>
      <c r="C151" s="206" t="s">
        <v>199</v>
      </c>
      <c r="D151" s="206" t="s">
        <v>137</v>
      </c>
      <c r="E151" s="207" t="s">
        <v>180</v>
      </c>
      <c r="F151" s="208" t="s">
        <v>181</v>
      </c>
      <c r="G151" s="209" t="s">
        <v>158</v>
      </c>
      <c r="H151" s="210">
        <v>359.85599999999999</v>
      </c>
      <c r="I151" s="211"/>
      <c r="J151" s="212">
        <f>ROUND(I151*H151,2)</f>
        <v>0</v>
      </c>
      <c r="K151" s="208" t="s">
        <v>352</v>
      </c>
      <c r="L151" s="45"/>
      <c r="M151" s="213" t="s">
        <v>19</v>
      </c>
      <c r="N151" s="214" t="s">
        <v>45</v>
      </c>
      <c r="O151" s="85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7" t="s">
        <v>141</v>
      </c>
      <c r="AT151" s="217" t="s">
        <v>137</v>
      </c>
      <c r="AU151" s="217" t="s">
        <v>84</v>
      </c>
      <c r="AY151" s="18" t="s">
        <v>135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8" t="s">
        <v>82</v>
      </c>
      <c r="BK151" s="218">
        <f>ROUND(I151*H151,2)</f>
        <v>0</v>
      </c>
      <c r="BL151" s="18" t="s">
        <v>141</v>
      </c>
      <c r="BM151" s="217" t="s">
        <v>424</v>
      </c>
    </row>
    <row r="152" s="2" customFormat="1">
      <c r="A152" s="39"/>
      <c r="B152" s="40"/>
      <c r="C152" s="41"/>
      <c r="D152" s="219" t="s">
        <v>143</v>
      </c>
      <c r="E152" s="41"/>
      <c r="F152" s="220" t="s">
        <v>425</v>
      </c>
      <c r="G152" s="41"/>
      <c r="H152" s="41"/>
      <c r="I152" s="221"/>
      <c r="J152" s="41"/>
      <c r="K152" s="41"/>
      <c r="L152" s="45"/>
      <c r="M152" s="222"/>
      <c r="N152" s="223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143</v>
      </c>
      <c r="AU152" s="18" t="s">
        <v>84</v>
      </c>
    </row>
    <row r="153" s="13" customFormat="1">
      <c r="A153" s="13"/>
      <c r="B153" s="224"/>
      <c r="C153" s="225"/>
      <c r="D153" s="226" t="s">
        <v>145</v>
      </c>
      <c r="E153" s="227" t="s">
        <v>19</v>
      </c>
      <c r="F153" s="228" t="s">
        <v>399</v>
      </c>
      <c r="G153" s="225"/>
      <c r="H153" s="227" t="s">
        <v>19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145</v>
      </c>
      <c r="AU153" s="234" t="s">
        <v>84</v>
      </c>
      <c r="AV153" s="13" t="s">
        <v>82</v>
      </c>
      <c r="AW153" s="13" t="s">
        <v>35</v>
      </c>
      <c r="AX153" s="13" t="s">
        <v>74</v>
      </c>
      <c r="AY153" s="234" t="s">
        <v>135</v>
      </c>
    </row>
    <row r="154" s="13" customFormat="1">
      <c r="A154" s="13"/>
      <c r="B154" s="224"/>
      <c r="C154" s="225"/>
      <c r="D154" s="226" t="s">
        <v>145</v>
      </c>
      <c r="E154" s="227" t="s">
        <v>19</v>
      </c>
      <c r="F154" s="228" t="s">
        <v>400</v>
      </c>
      <c r="G154" s="225"/>
      <c r="H154" s="227" t="s">
        <v>19</v>
      </c>
      <c r="I154" s="229"/>
      <c r="J154" s="225"/>
      <c r="K154" s="225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145</v>
      </c>
      <c r="AU154" s="234" t="s">
        <v>84</v>
      </c>
      <c r="AV154" s="13" t="s">
        <v>82</v>
      </c>
      <c r="AW154" s="13" t="s">
        <v>35</v>
      </c>
      <c r="AX154" s="13" t="s">
        <v>74</v>
      </c>
      <c r="AY154" s="234" t="s">
        <v>135</v>
      </c>
    </row>
    <row r="155" s="14" customFormat="1">
      <c r="A155" s="14"/>
      <c r="B155" s="235"/>
      <c r="C155" s="236"/>
      <c r="D155" s="226" t="s">
        <v>145</v>
      </c>
      <c r="E155" s="237" t="s">
        <v>19</v>
      </c>
      <c r="F155" s="238" t="s">
        <v>401</v>
      </c>
      <c r="G155" s="236"/>
      <c r="H155" s="239">
        <v>1302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5" t="s">
        <v>145</v>
      </c>
      <c r="AU155" s="245" t="s">
        <v>84</v>
      </c>
      <c r="AV155" s="14" t="s">
        <v>84</v>
      </c>
      <c r="AW155" s="14" t="s">
        <v>35</v>
      </c>
      <c r="AX155" s="14" t="s">
        <v>74</v>
      </c>
      <c r="AY155" s="245" t="s">
        <v>135</v>
      </c>
    </row>
    <row r="156" s="14" customFormat="1">
      <c r="A156" s="14"/>
      <c r="B156" s="235"/>
      <c r="C156" s="236"/>
      <c r="D156" s="226" t="s">
        <v>145</v>
      </c>
      <c r="E156" s="237" t="s">
        <v>19</v>
      </c>
      <c r="F156" s="238" t="s">
        <v>402</v>
      </c>
      <c r="G156" s="236"/>
      <c r="H156" s="239">
        <v>197.40000000000001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145</v>
      </c>
      <c r="AU156" s="245" t="s">
        <v>84</v>
      </c>
      <c r="AV156" s="14" t="s">
        <v>84</v>
      </c>
      <c r="AW156" s="14" t="s">
        <v>35</v>
      </c>
      <c r="AX156" s="14" t="s">
        <v>74</v>
      </c>
      <c r="AY156" s="245" t="s">
        <v>135</v>
      </c>
    </row>
    <row r="157" s="16" customFormat="1">
      <c r="A157" s="16"/>
      <c r="B157" s="274"/>
      <c r="C157" s="275"/>
      <c r="D157" s="226" t="s">
        <v>145</v>
      </c>
      <c r="E157" s="276" t="s">
        <v>19</v>
      </c>
      <c r="F157" s="277" t="s">
        <v>403</v>
      </c>
      <c r="G157" s="275"/>
      <c r="H157" s="278">
        <v>1499.4000000000001</v>
      </c>
      <c r="I157" s="279"/>
      <c r="J157" s="275"/>
      <c r="K157" s="275"/>
      <c r="L157" s="280"/>
      <c r="M157" s="281"/>
      <c r="N157" s="282"/>
      <c r="O157" s="282"/>
      <c r="P157" s="282"/>
      <c r="Q157" s="282"/>
      <c r="R157" s="282"/>
      <c r="S157" s="282"/>
      <c r="T157" s="283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84" t="s">
        <v>145</v>
      </c>
      <c r="AU157" s="284" t="s">
        <v>84</v>
      </c>
      <c r="AV157" s="16" t="s">
        <v>107</v>
      </c>
      <c r="AW157" s="16" t="s">
        <v>35</v>
      </c>
      <c r="AX157" s="16" t="s">
        <v>74</v>
      </c>
      <c r="AY157" s="284" t="s">
        <v>135</v>
      </c>
    </row>
    <row r="158" s="14" customFormat="1">
      <c r="A158" s="14"/>
      <c r="B158" s="235"/>
      <c r="C158" s="236"/>
      <c r="D158" s="226" t="s">
        <v>145</v>
      </c>
      <c r="E158" s="237" t="s">
        <v>19</v>
      </c>
      <c r="F158" s="238" t="s">
        <v>404</v>
      </c>
      <c r="G158" s="236"/>
      <c r="H158" s="239">
        <v>359.85599999999999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145</v>
      </c>
      <c r="AU158" s="245" t="s">
        <v>84</v>
      </c>
      <c r="AV158" s="14" t="s">
        <v>84</v>
      </c>
      <c r="AW158" s="14" t="s">
        <v>35</v>
      </c>
      <c r="AX158" s="14" t="s">
        <v>74</v>
      </c>
      <c r="AY158" s="245" t="s">
        <v>135</v>
      </c>
    </row>
    <row r="159" s="16" customFormat="1">
      <c r="A159" s="16"/>
      <c r="B159" s="274"/>
      <c r="C159" s="275"/>
      <c r="D159" s="226" t="s">
        <v>145</v>
      </c>
      <c r="E159" s="276" t="s">
        <v>19</v>
      </c>
      <c r="F159" s="277" t="s">
        <v>405</v>
      </c>
      <c r="G159" s="275"/>
      <c r="H159" s="278">
        <v>359.85599999999999</v>
      </c>
      <c r="I159" s="279"/>
      <c r="J159" s="275"/>
      <c r="K159" s="275"/>
      <c r="L159" s="280"/>
      <c r="M159" s="281"/>
      <c r="N159" s="282"/>
      <c r="O159" s="282"/>
      <c r="P159" s="282"/>
      <c r="Q159" s="282"/>
      <c r="R159" s="282"/>
      <c r="S159" s="282"/>
      <c r="T159" s="283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84" t="s">
        <v>145</v>
      </c>
      <c r="AU159" s="284" t="s">
        <v>84</v>
      </c>
      <c r="AV159" s="16" t="s">
        <v>107</v>
      </c>
      <c r="AW159" s="16" t="s">
        <v>35</v>
      </c>
      <c r="AX159" s="16" t="s">
        <v>82</v>
      </c>
      <c r="AY159" s="284" t="s">
        <v>135</v>
      </c>
    </row>
    <row r="160" s="2" customFormat="1" ht="24.15" customHeight="1">
      <c r="A160" s="39"/>
      <c r="B160" s="40"/>
      <c r="C160" s="206" t="s">
        <v>206</v>
      </c>
      <c r="D160" s="206" t="s">
        <v>137</v>
      </c>
      <c r="E160" s="207" t="s">
        <v>426</v>
      </c>
      <c r="F160" s="208" t="s">
        <v>186</v>
      </c>
      <c r="G160" s="209" t="s">
        <v>187</v>
      </c>
      <c r="H160" s="210">
        <v>575.76999999999998</v>
      </c>
      <c r="I160" s="211"/>
      <c r="J160" s="212">
        <f>ROUND(I160*H160,2)</f>
        <v>0</v>
      </c>
      <c r="K160" s="208" t="s">
        <v>352</v>
      </c>
      <c r="L160" s="45"/>
      <c r="M160" s="213" t="s">
        <v>19</v>
      </c>
      <c r="N160" s="214" t="s">
        <v>45</v>
      </c>
      <c r="O160" s="85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7" t="s">
        <v>141</v>
      </c>
      <c r="AT160" s="217" t="s">
        <v>137</v>
      </c>
      <c r="AU160" s="217" t="s">
        <v>84</v>
      </c>
      <c r="AY160" s="18" t="s">
        <v>135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8" t="s">
        <v>82</v>
      </c>
      <c r="BK160" s="218">
        <f>ROUND(I160*H160,2)</f>
        <v>0</v>
      </c>
      <c r="BL160" s="18" t="s">
        <v>141</v>
      </c>
      <c r="BM160" s="217" t="s">
        <v>427</v>
      </c>
    </row>
    <row r="161" s="2" customFormat="1">
      <c r="A161" s="39"/>
      <c r="B161" s="40"/>
      <c r="C161" s="41"/>
      <c r="D161" s="219" t="s">
        <v>143</v>
      </c>
      <c r="E161" s="41"/>
      <c r="F161" s="220" t="s">
        <v>428</v>
      </c>
      <c r="G161" s="41"/>
      <c r="H161" s="41"/>
      <c r="I161" s="221"/>
      <c r="J161" s="41"/>
      <c r="K161" s="41"/>
      <c r="L161" s="45"/>
      <c r="M161" s="222"/>
      <c r="N161" s="223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143</v>
      </c>
      <c r="AU161" s="18" t="s">
        <v>84</v>
      </c>
    </row>
    <row r="162" s="13" customFormat="1">
      <c r="A162" s="13"/>
      <c r="B162" s="224"/>
      <c r="C162" s="225"/>
      <c r="D162" s="226" t="s">
        <v>145</v>
      </c>
      <c r="E162" s="227" t="s">
        <v>19</v>
      </c>
      <c r="F162" s="228" t="s">
        <v>429</v>
      </c>
      <c r="G162" s="225"/>
      <c r="H162" s="227" t="s">
        <v>19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145</v>
      </c>
      <c r="AU162" s="234" t="s">
        <v>84</v>
      </c>
      <c r="AV162" s="13" t="s">
        <v>82</v>
      </c>
      <c r="AW162" s="13" t="s">
        <v>35</v>
      </c>
      <c r="AX162" s="13" t="s">
        <v>74</v>
      </c>
      <c r="AY162" s="234" t="s">
        <v>135</v>
      </c>
    </row>
    <row r="163" s="13" customFormat="1">
      <c r="A163" s="13"/>
      <c r="B163" s="224"/>
      <c r="C163" s="225"/>
      <c r="D163" s="226" t="s">
        <v>145</v>
      </c>
      <c r="E163" s="227" t="s">
        <v>19</v>
      </c>
      <c r="F163" s="228" t="s">
        <v>399</v>
      </c>
      <c r="G163" s="225"/>
      <c r="H163" s="227" t="s">
        <v>19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145</v>
      </c>
      <c r="AU163" s="234" t="s">
        <v>84</v>
      </c>
      <c r="AV163" s="13" t="s">
        <v>82</v>
      </c>
      <c r="AW163" s="13" t="s">
        <v>35</v>
      </c>
      <c r="AX163" s="13" t="s">
        <v>74</v>
      </c>
      <c r="AY163" s="234" t="s">
        <v>135</v>
      </c>
    </row>
    <row r="164" s="13" customFormat="1">
      <c r="A164" s="13"/>
      <c r="B164" s="224"/>
      <c r="C164" s="225"/>
      <c r="D164" s="226" t="s">
        <v>145</v>
      </c>
      <c r="E164" s="227" t="s">
        <v>19</v>
      </c>
      <c r="F164" s="228" t="s">
        <v>400</v>
      </c>
      <c r="G164" s="225"/>
      <c r="H164" s="227" t="s">
        <v>19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145</v>
      </c>
      <c r="AU164" s="234" t="s">
        <v>84</v>
      </c>
      <c r="AV164" s="13" t="s">
        <v>82</v>
      </c>
      <c r="AW164" s="13" t="s">
        <v>35</v>
      </c>
      <c r="AX164" s="13" t="s">
        <v>74</v>
      </c>
      <c r="AY164" s="234" t="s">
        <v>135</v>
      </c>
    </row>
    <row r="165" s="14" customFormat="1">
      <c r="A165" s="14"/>
      <c r="B165" s="235"/>
      <c r="C165" s="236"/>
      <c r="D165" s="226" t="s">
        <v>145</v>
      </c>
      <c r="E165" s="237" t="s">
        <v>19</v>
      </c>
      <c r="F165" s="238" t="s">
        <v>401</v>
      </c>
      <c r="G165" s="236"/>
      <c r="H165" s="239">
        <v>1302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5" t="s">
        <v>145</v>
      </c>
      <c r="AU165" s="245" t="s">
        <v>84</v>
      </c>
      <c r="AV165" s="14" t="s">
        <v>84</v>
      </c>
      <c r="AW165" s="14" t="s">
        <v>35</v>
      </c>
      <c r="AX165" s="14" t="s">
        <v>74</v>
      </c>
      <c r="AY165" s="245" t="s">
        <v>135</v>
      </c>
    </row>
    <row r="166" s="14" customFormat="1">
      <c r="A166" s="14"/>
      <c r="B166" s="235"/>
      <c r="C166" s="236"/>
      <c r="D166" s="226" t="s">
        <v>145</v>
      </c>
      <c r="E166" s="237" t="s">
        <v>19</v>
      </c>
      <c r="F166" s="238" t="s">
        <v>402</v>
      </c>
      <c r="G166" s="236"/>
      <c r="H166" s="239">
        <v>197.40000000000001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5" t="s">
        <v>145</v>
      </c>
      <c r="AU166" s="245" t="s">
        <v>84</v>
      </c>
      <c r="AV166" s="14" t="s">
        <v>84</v>
      </c>
      <c r="AW166" s="14" t="s">
        <v>35</v>
      </c>
      <c r="AX166" s="14" t="s">
        <v>74</v>
      </c>
      <c r="AY166" s="245" t="s">
        <v>135</v>
      </c>
    </row>
    <row r="167" s="16" customFormat="1">
      <c r="A167" s="16"/>
      <c r="B167" s="274"/>
      <c r="C167" s="275"/>
      <c r="D167" s="226" t="s">
        <v>145</v>
      </c>
      <c r="E167" s="276" t="s">
        <v>19</v>
      </c>
      <c r="F167" s="277" t="s">
        <v>403</v>
      </c>
      <c r="G167" s="275"/>
      <c r="H167" s="278">
        <v>1499.4000000000001</v>
      </c>
      <c r="I167" s="279"/>
      <c r="J167" s="275"/>
      <c r="K167" s="275"/>
      <c r="L167" s="280"/>
      <c r="M167" s="281"/>
      <c r="N167" s="282"/>
      <c r="O167" s="282"/>
      <c r="P167" s="282"/>
      <c r="Q167" s="282"/>
      <c r="R167" s="282"/>
      <c r="S167" s="282"/>
      <c r="T167" s="283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84" t="s">
        <v>145</v>
      </c>
      <c r="AU167" s="284" t="s">
        <v>84</v>
      </c>
      <c r="AV167" s="16" t="s">
        <v>107</v>
      </c>
      <c r="AW167" s="16" t="s">
        <v>35</v>
      </c>
      <c r="AX167" s="16" t="s">
        <v>74</v>
      </c>
      <c r="AY167" s="284" t="s">
        <v>135</v>
      </c>
    </row>
    <row r="168" s="14" customFormat="1">
      <c r="A168" s="14"/>
      <c r="B168" s="235"/>
      <c r="C168" s="236"/>
      <c r="D168" s="226" t="s">
        <v>145</v>
      </c>
      <c r="E168" s="237" t="s">
        <v>19</v>
      </c>
      <c r="F168" s="238" t="s">
        <v>430</v>
      </c>
      <c r="G168" s="236"/>
      <c r="H168" s="239">
        <v>359.85599999999999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145</v>
      </c>
      <c r="AU168" s="245" t="s">
        <v>84</v>
      </c>
      <c r="AV168" s="14" t="s">
        <v>84</v>
      </c>
      <c r="AW168" s="14" t="s">
        <v>35</v>
      </c>
      <c r="AX168" s="14" t="s">
        <v>74</v>
      </c>
      <c r="AY168" s="245" t="s">
        <v>135</v>
      </c>
    </row>
    <row r="169" s="16" customFormat="1">
      <c r="A169" s="16"/>
      <c r="B169" s="274"/>
      <c r="C169" s="275"/>
      <c r="D169" s="226" t="s">
        <v>145</v>
      </c>
      <c r="E169" s="276" t="s">
        <v>19</v>
      </c>
      <c r="F169" s="277" t="s">
        <v>405</v>
      </c>
      <c r="G169" s="275"/>
      <c r="H169" s="278">
        <v>359.85599999999999</v>
      </c>
      <c r="I169" s="279"/>
      <c r="J169" s="275"/>
      <c r="K169" s="275"/>
      <c r="L169" s="280"/>
      <c r="M169" s="281"/>
      <c r="N169" s="282"/>
      <c r="O169" s="282"/>
      <c r="P169" s="282"/>
      <c r="Q169" s="282"/>
      <c r="R169" s="282"/>
      <c r="S169" s="282"/>
      <c r="T169" s="283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84" t="s">
        <v>145</v>
      </c>
      <c r="AU169" s="284" t="s">
        <v>84</v>
      </c>
      <c r="AV169" s="16" t="s">
        <v>107</v>
      </c>
      <c r="AW169" s="16" t="s">
        <v>35</v>
      </c>
      <c r="AX169" s="16" t="s">
        <v>74</v>
      </c>
      <c r="AY169" s="284" t="s">
        <v>135</v>
      </c>
    </row>
    <row r="170" s="13" customFormat="1">
      <c r="A170" s="13"/>
      <c r="B170" s="224"/>
      <c r="C170" s="225"/>
      <c r="D170" s="226" t="s">
        <v>145</v>
      </c>
      <c r="E170" s="227" t="s">
        <v>19</v>
      </c>
      <c r="F170" s="228" t="s">
        <v>431</v>
      </c>
      <c r="G170" s="225"/>
      <c r="H170" s="227" t="s">
        <v>19</v>
      </c>
      <c r="I170" s="229"/>
      <c r="J170" s="225"/>
      <c r="K170" s="225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145</v>
      </c>
      <c r="AU170" s="234" t="s">
        <v>84</v>
      </c>
      <c r="AV170" s="13" t="s">
        <v>82</v>
      </c>
      <c r="AW170" s="13" t="s">
        <v>35</v>
      </c>
      <c r="AX170" s="13" t="s">
        <v>74</v>
      </c>
      <c r="AY170" s="234" t="s">
        <v>135</v>
      </c>
    </row>
    <row r="171" s="14" customFormat="1">
      <c r="A171" s="14"/>
      <c r="B171" s="235"/>
      <c r="C171" s="236"/>
      <c r="D171" s="226" t="s">
        <v>145</v>
      </c>
      <c r="E171" s="237" t="s">
        <v>19</v>
      </c>
      <c r="F171" s="238" t="s">
        <v>432</v>
      </c>
      <c r="G171" s="236"/>
      <c r="H171" s="239">
        <v>575.76999999999998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145</v>
      </c>
      <c r="AU171" s="245" t="s">
        <v>84</v>
      </c>
      <c r="AV171" s="14" t="s">
        <v>84</v>
      </c>
      <c r="AW171" s="14" t="s">
        <v>35</v>
      </c>
      <c r="AX171" s="14" t="s">
        <v>74</v>
      </c>
      <c r="AY171" s="245" t="s">
        <v>135</v>
      </c>
    </row>
    <row r="172" s="16" customFormat="1">
      <c r="A172" s="16"/>
      <c r="B172" s="274"/>
      <c r="C172" s="275"/>
      <c r="D172" s="226" t="s">
        <v>145</v>
      </c>
      <c r="E172" s="276" t="s">
        <v>19</v>
      </c>
      <c r="F172" s="277" t="s">
        <v>433</v>
      </c>
      <c r="G172" s="275"/>
      <c r="H172" s="278">
        <v>575.76999999999998</v>
      </c>
      <c r="I172" s="279"/>
      <c r="J172" s="275"/>
      <c r="K172" s="275"/>
      <c r="L172" s="280"/>
      <c r="M172" s="281"/>
      <c r="N172" s="282"/>
      <c r="O172" s="282"/>
      <c r="P172" s="282"/>
      <c r="Q172" s="282"/>
      <c r="R172" s="282"/>
      <c r="S172" s="282"/>
      <c r="T172" s="283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4" t="s">
        <v>145</v>
      </c>
      <c r="AU172" s="284" t="s">
        <v>84</v>
      </c>
      <c r="AV172" s="16" t="s">
        <v>107</v>
      </c>
      <c r="AW172" s="16" t="s">
        <v>35</v>
      </c>
      <c r="AX172" s="16" t="s">
        <v>82</v>
      </c>
      <c r="AY172" s="284" t="s">
        <v>135</v>
      </c>
    </row>
    <row r="173" s="12" customFormat="1" ht="22.8" customHeight="1">
      <c r="A173" s="12"/>
      <c r="B173" s="190"/>
      <c r="C173" s="191"/>
      <c r="D173" s="192" t="s">
        <v>73</v>
      </c>
      <c r="E173" s="204" t="s">
        <v>245</v>
      </c>
      <c r="F173" s="204" t="s">
        <v>434</v>
      </c>
      <c r="G173" s="191"/>
      <c r="H173" s="191"/>
      <c r="I173" s="194"/>
      <c r="J173" s="205">
        <f>BK173</f>
        <v>0</v>
      </c>
      <c r="K173" s="191"/>
      <c r="L173" s="196"/>
      <c r="M173" s="197"/>
      <c r="N173" s="198"/>
      <c r="O173" s="198"/>
      <c r="P173" s="199">
        <f>SUM(P174:P192)</f>
        <v>0</v>
      </c>
      <c r="Q173" s="198"/>
      <c r="R173" s="199">
        <f>SUM(R174:R192)</f>
        <v>335.86599999999999</v>
      </c>
      <c r="S173" s="198"/>
      <c r="T173" s="200">
        <f>SUM(T174:T192)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1" t="s">
        <v>82</v>
      </c>
      <c r="AT173" s="202" t="s">
        <v>73</v>
      </c>
      <c r="AU173" s="202" t="s">
        <v>82</v>
      </c>
      <c r="AY173" s="201" t="s">
        <v>135</v>
      </c>
      <c r="BK173" s="203">
        <f>SUM(BK174:BK192)</f>
        <v>0</v>
      </c>
    </row>
    <row r="174" s="2" customFormat="1" ht="37.8" customHeight="1">
      <c r="A174" s="39"/>
      <c r="B174" s="40"/>
      <c r="C174" s="206" t="s">
        <v>8</v>
      </c>
      <c r="D174" s="206" t="s">
        <v>137</v>
      </c>
      <c r="E174" s="207" t="s">
        <v>435</v>
      </c>
      <c r="F174" s="208" t="s">
        <v>436</v>
      </c>
      <c r="G174" s="209" t="s">
        <v>158</v>
      </c>
      <c r="H174" s="210">
        <v>239.904</v>
      </c>
      <c r="I174" s="211"/>
      <c r="J174" s="212">
        <f>ROUND(I174*H174,2)</f>
        <v>0</v>
      </c>
      <c r="K174" s="208" t="s">
        <v>352</v>
      </c>
      <c r="L174" s="45"/>
      <c r="M174" s="213" t="s">
        <v>19</v>
      </c>
      <c r="N174" s="214" t="s">
        <v>45</v>
      </c>
      <c r="O174" s="85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7" t="s">
        <v>141</v>
      </c>
      <c r="AT174" s="217" t="s">
        <v>137</v>
      </c>
      <c r="AU174" s="217" t="s">
        <v>84</v>
      </c>
      <c r="AY174" s="18" t="s">
        <v>135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82</v>
      </c>
      <c r="BK174" s="218">
        <f>ROUND(I174*H174,2)</f>
        <v>0</v>
      </c>
      <c r="BL174" s="18" t="s">
        <v>141</v>
      </c>
      <c r="BM174" s="217" t="s">
        <v>437</v>
      </c>
    </row>
    <row r="175" s="2" customFormat="1">
      <c r="A175" s="39"/>
      <c r="B175" s="40"/>
      <c r="C175" s="41"/>
      <c r="D175" s="219" t="s">
        <v>143</v>
      </c>
      <c r="E175" s="41"/>
      <c r="F175" s="220" t="s">
        <v>438</v>
      </c>
      <c r="G175" s="41"/>
      <c r="H175" s="41"/>
      <c r="I175" s="221"/>
      <c r="J175" s="41"/>
      <c r="K175" s="41"/>
      <c r="L175" s="45"/>
      <c r="M175" s="222"/>
      <c r="N175" s="223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143</v>
      </c>
      <c r="AU175" s="18" t="s">
        <v>84</v>
      </c>
    </row>
    <row r="176" s="13" customFormat="1">
      <c r="A176" s="13"/>
      <c r="B176" s="224"/>
      <c r="C176" s="225"/>
      <c r="D176" s="226" t="s">
        <v>145</v>
      </c>
      <c r="E176" s="227" t="s">
        <v>19</v>
      </c>
      <c r="F176" s="228" t="s">
        <v>439</v>
      </c>
      <c r="G176" s="225"/>
      <c r="H176" s="227" t="s">
        <v>19</v>
      </c>
      <c r="I176" s="229"/>
      <c r="J176" s="225"/>
      <c r="K176" s="225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145</v>
      </c>
      <c r="AU176" s="234" t="s">
        <v>84</v>
      </c>
      <c r="AV176" s="13" t="s">
        <v>82</v>
      </c>
      <c r="AW176" s="13" t="s">
        <v>35</v>
      </c>
      <c r="AX176" s="13" t="s">
        <v>74</v>
      </c>
      <c r="AY176" s="234" t="s">
        <v>135</v>
      </c>
    </row>
    <row r="177" s="13" customFormat="1">
      <c r="A177" s="13"/>
      <c r="B177" s="224"/>
      <c r="C177" s="225"/>
      <c r="D177" s="226" t="s">
        <v>145</v>
      </c>
      <c r="E177" s="227" t="s">
        <v>19</v>
      </c>
      <c r="F177" s="228" t="s">
        <v>440</v>
      </c>
      <c r="G177" s="225"/>
      <c r="H177" s="227" t="s">
        <v>19</v>
      </c>
      <c r="I177" s="229"/>
      <c r="J177" s="225"/>
      <c r="K177" s="225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145</v>
      </c>
      <c r="AU177" s="234" t="s">
        <v>84</v>
      </c>
      <c r="AV177" s="13" t="s">
        <v>82</v>
      </c>
      <c r="AW177" s="13" t="s">
        <v>35</v>
      </c>
      <c r="AX177" s="13" t="s">
        <v>74</v>
      </c>
      <c r="AY177" s="234" t="s">
        <v>135</v>
      </c>
    </row>
    <row r="178" s="14" customFormat="1">
      <c r="A178" s="14"/>
      <c r="B178" s="235"/>
      <c r="C178" s="236"/>
      <c r="D178" s="226" t="s">
        <v>145</v>
      </c>
      <c r="E178" s="237" t="s">
        <v>19</v>
      </c>
      <c r="F178" s="238" t="s">
        <v>441</v>
      </c>
      <c r="G178" s="236"/>
      <c r="H178" s="239">
        <v>239.904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5" t="s">
        <v>145</v>
      </c>
      <c r="AU178" s="245" t="s">
        <v>84</v>
      </c>
      <c r="AV178" s="14" t="s">
        <v>84</v>
      </c>
      <c r="AW178" s="14" t="s">
        <v>35</v>
      </c>
      <c r="AX178" s="14" t="s">
        <v>74</v>
      </c>
      <c r="AY178" s="245" t="s">
        <v>135</v>
      </c>
    </row>
    <row r="179" s="15" customFormat="1">
      <c r="A179" s="15"/>
      <c r="B179" s="246"/>
      <c r="C179" s="247"/>
      <c r="D179" s="226" t="s">
        <v>145</v>
      </c>
      <c r="E179" s="248" t="s">
        <v>19</v>
      </c>
      <c r="F179" s="249" t="s">
        <v>149</v>
      </c>
      <c r="G179" s="247"/>
      <c r="H179" s="250">
        <v>239.904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6" t="s">
        <v>145</v>
      </c>
      <c r="AU179" s="256" t="s">
        <v>84</v>
      </c>
      <c r="AV179" s="15" t="s">
        <v>141</v>
      </c>
      <c r="AW179" s="15" t="s">
        <v>35</v>
      </c>
      <c r="AX179" s="15" t="s">
        <v>82</v>
      </c>
      <c r="AY179" s="256" t="s">
        <v>135</v>
      </c>
    </row>
    <row r="180" s="2" customFormat="1" ht="16.5" customHeight="1">
      <c r="A180" s="39"/>
      <c r="B180" s="40"/>
      <c r="C180" s="257" t="s">
        <v>218</v>
      </c>
      <c r="D180" s="257" t="s">
        <v>230</v>
      </c>
      <c r="E180" s="258" t="s">
        <v>442</v>
      </c>
      <c r="F180" s="259" t="s">
        <v>443</v>
      </c>
      <c r="G180" s="260" t="s">
        <v>187</v>
      </c>
      <c r="H180" s="261">
        <v>335.86599999999999</v>
      </c>
      <c r="I180" s="262"/>
      <c r="J180" s="263">
        <f>ROUND(I180*H180,2)</f>
        <v>0</v>
      </c>
      <c r="K180" s="259" t="s">
        <v>352</v>
      </c>
      <c r="L180" s="264"/>
      <c r="M180" s="265" t="s">
        <v>19</v>
      </c>
      <c r="N180" s="266" t="s">
        <v>45</v>
      </c>
      <c r="O180" s="85"/>
      <c r="P180" s="215">
        <f>O180*H180</f>
        <v>0</v>
      </c>
      <c r="Q180" s="215">
        <v>1</v>
      </c>
      <c r="R180" s="215">
        <f>Q180*H180</f>
        <v>335.86599999999999</v>
      </c>
      <c r="S180" s="215">
        <v>0</v>
      </c>
      <c r="T180" s="21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7" t="s">
        <v>184</v>
      </c>
      <c r="AT180" s="217" t="s">
        <v>230</v>
      </c>
      <c r="AU180" s="217" t="s">
        <v>84</v>
      </c>
      <c r="AY180" s="18" t="s">
        <v>135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8" t="s">
        <v>82</v>
      </c>
      <c r="BK180" s="218">
        <f>ROUND(I180*H180,2)</f>
        <v>0</v>
      </c>
      <c r="BL180" s="18" t="s">
        <v>141</v>
      </c>
      <c r="BM180" s="217" t="s">
        <v>444</v>
      </c>
    </row>
    <row r="181" s="13" customFormat="1">
      <c r="A181" s="13"/>
      <c r="B181" s="224"/>
      <c r="C181" s="225"/>
      <c r="D181" s="226" t="s">
        <v>145</v>
      </c>
      <c r="E181" s="227" t="s">
        <v>19</v>
      </c>
      <c r="F181" s="228" t="s">
        <v>439</v>
      </c>
      <c r="G181" s="225"/>
      <c r="H181" s="227" t="s">
        <v>19</v>
      </c>
      <c r="I181" s="229"/>
      <c r="J181" s="225"/>
      <c r="K181" s="225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145</v>
      </c>
      <c r="AU181" s="234" t="s">
        <v>84</v>
      </c>
      <c r="AV181" s="13" t="s">
        <v>82</v>
      </c>
      <c r="AW181" s="13" t="s">
        <v>35</v>
      </c>
      <c r="AX181" s="13" t="s">
        <v>74</v>
      </c>
      <c r="AY181" s="234" t="s">
        <v>135</v>
      </c>
    </row>
    <row r="182" s="13" customFormat="1">
      <c r="A182" s="13"/>
      <c r="B182" s="224"/>
      <c r="C182" s="225"/>
      <c r="D182" s="226" t="s">
        <v>145</v>
      </c>
      <c r="E182" s="227" t="s">
        <v>19</v>
      </c>
      <c r="F182" s="228" t="s">
        <v>445</v>
      </c>
      <c r="G182" s="225"/>
      <c r="H182" s="227" t="s">
        <v>19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145</v>
      </c>
      <c r="AU182" s="234" t="s">
        <v>84</v>
      </c>
      <c r="AV182" s="13" t="s">
        <v>82</v>
      </c>
      <c r="AW182" s="13" t="s">
        <v>35</v>
      </c>
      <c r="AX182" s="13" t="s">
        <v>74</v>
      </c>
      <c r="AY182" s="234" t="s">
        <v>135</v>
      </c>
    </row>
    <row r="183" s="14" customFormat="1">
      <c r="A183" s="14"/>
      <c r="B183" s="235"/>
      <c r="C183" s="236"/>
      <c r="D183" s="226" t="s">
        <v>145</v>
      </c>
      <c r="E183" s="237" t="s">
        <v>19</v>
      </c>
      <c r="F183" s="238" t="s">
        <v>441</v>
      </c>
      <c r="G183" s="236"/>
      <c r="H183" s="239">
        <v>239.904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5" t="s">
        <v>145</v>
      </c>
      <c r="AU183" s="245" t="s">
        <v>84</v>
      </c>
      <c r="AV183" s="14" t="s">
        <v>84</v>
      </c>
      <c r="AW183" s="14" t="s">
        <v>35</v>
      </c>
      <c r="AX183" s="14" t="s">
        <v>74</v>
      </c>
      <c r="AY183" s="245" t="s">
        <v>135</v>
      </c>
    </row>
    <row r="184" s="16" customFormat="1">
      <c r="A184" s="16"/>
      <c r="B184" s="274"/>
      <c r="C184" s="275"/>
      <c r="D184" s="226" t="s">
        <v>145</v>
      </c>
      <c r="E184" s="276" t="s">
        <v>19</v>
      </c>
      <c r="F184" s="277" t="s">
        <v>405</v>
      </c>
      <c r="G184" s="275"/>
      <c r="H184" s="278">
        <v>239.904</v>
      </c>
      <c r="I184" s="279"/>
      <c r="J184" s="275"/>
      <c r="K184" s="275"/>
      <c r="L184" s="280"/>
      <c r="M184" s="281"/>
      <c r="N184" s="282"/>
      <c r="O184" s="282"/>
      <c r="P184" s="282"/>
      <c r="Q184" s="282"/>
      <c r="R184" s="282"/>
      <c r="S184" s="282"/>
      <c r="T184" s="283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84" t="s">
        <v>145</v>
      </c>
      <c r="AU184" s="284" t="s">
        <v>84</v>
      </c>
      <c r="AV184" s="16" t="s">
        <v>107</v>
      </c>
      <c r="AW184" s="16" t="s">
        <v>35</v>
      </c>
      <c r="AX184" s="16" t="s">
        <v>74</v>
      </c>
      <c r="AY184" s="284" t="s">
        <v>135</v>
      </c>
    </row>
    <row r="185" s="14" customFormat="1">
      <c r="A185" s="14"/>
      <c r="B185" s="235"/>
      <c r="C185" s="236"/>
      <c r="D185" s="226" t="s">
        <v>145</v>
      </c>
      <c r="E185" s="237" t="s">
        <v>19</v>
      </c>
      <c r="F185" s="238" t="s">
        <v>446</v>
      </c>
      <c r="G185" s="236"/>
      <c r="H185" s="239">
        <v>335.86599999999999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145</v>
      </c>
      <c r="AU185" s="245" t="s">
        <v>84</v>
      </c>
      <c r="AV185" s="14" t="s">
        <v>84</v>
      </c>
      <c r="AW185" s="14" t="s">
        <v>35</v>
      </c>
      <c r="AX185" s="14" t="s">
        <v>74</v>
      </c>
      <c r="AY185" s="245" t="s">
        <v>135</v>
      </c>
    </row>
    <row r="186" s="16" customFormat="1">
      <c r="A186" s="16"/>
      <c r="B186" s="274"/>
      <c r="C186" s="275"/>
      <c r="D186" s="226" t="s">
        <v>145</v>
      </c>
      <c r="E186" s="276" t="s">
        <v>19</v>
      </c>
      <c r="F186" s="277" t="s">
        <v>447</v>
      </c>
      <c r="G186" s="275"/>
      <c r="H186" s="278">
        <v>335.86599999999999</v>
      </c>
      <c r="I186" s="279"/>
      <c r="J186" s="275"/>
      <c r="K186" s="275"/>
      <c r="L186" s="280"/>
      <c r="M186" s="281"/>
      <c r="N186" s="282"/>
      <c r="O186" s="282"/>
      <c r="P186" s="282"/>
      <c r="Q186" s="282"/>
      <c r="R186" s="282"/>
      <c r="S186" s="282"/>
      <c r="T186" s="283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84" t="s">
        <v>145</v>
      </c>
      <c r="AU186" s="284" t="s">
        <v>84</v>
      </c>
      <c r="AV186" s="16" t="s">
        <v>107</v>
      </c>
      <c r="AW186" s="16" t="s">
        <v>35</v>
      </c>
      <c r="AX186" s="16" t="s">
        <v>82</v>
      </c>
      <c r="AY186" s="284" t="s">
        <v>135</v>
      </c>
    </row>
    <row r="187" s="2" customFormat="1" ht="24.15" customHeight="1">
      <c r="A187" s="39"/>
      <c r="B187" s="40"/>
      <c r="C187" s="206" t="s">
        <v>223</v>
      </c>
      <c r="D187" s="206" t="s">
        <v>137</v>
      </c>
      <c r="E187" s="207" t="s">
        <v>448</v>
      </c>
      <c r="F187" s="208" t="s">
        <v>449</v>
      </c>
      <c r="G187" s="209" t="s">
        <v>158</v>
      </c>
      <c r="H187" s="210">
        <v>119.952</v>
      </c>
      <c r="I187" s="211"/>
      <c r="J187" s="212">
        <f>ROUND(I187*H187,2)</f>
        <v>0</v>
      </c>
      <c r="K187" s="208" t="s">
        <v>352</v>
      </c>
      <c r="L187" s="45"/>
      <c r="M187" s="213" t="s">
        <v>19</v>
      </c>
      <c r="N187" s="214" t="s">
        <v>45</v>
      </c>
      <c r="O187" s="85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7" t="s">
        <v>141</v>
      </c>
      <c r="AT187" s="217" t="s">
        <v>137</v>
      </c>
      <c r="AU187" s="217" t="s">
        <v>84</v>
      </c>
      <c r="AY187" s="18" t="s">
        <v>135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8" t="s">
        <v>82</v>
      </c>
      <c r="BK187" s="218">
        <f>ROUND(I187*H187,2)</f>
        <v>0</v>
      </c>
      <c r="BL187" s="18" t="s">
        <v>141</v>
      </c>
      <c r="BM187" s="217" t="s">
        <v>450</v>
      </c>
    </row>
    <row r="188" s="2" customFormat="1">
      <c r="A188" s="39"/>
      <c r="B188" s="40"/>
      <c r="C188" s="41"/>
      <c r="D188" s="219" t="s">
        <v>143</v>
      </c>
      <c r="E188" s="41"/>
      <c r="F188" s="220" t="s">
        <v>451</v>
      </c>
      <c r="G188" s="41"/>
      <c r="H188" s="41"/>
      <c r="I188" s="221"/>
      <c r="J188" s="41"/>
      <c r="K188" s="41"/>
      <c r="L188" s="45"/>
      <c r="M188" s="222"/>
      <c r="N188" s="223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143</v>
      </c>
      <c r="AU188" s="18" t="s">
        <v>84</v>
      </c>
    </row>
    <row r="189" s="13" customFormat="1">
      <c r="A189" s="13"/>
      <c r="B189" s="224"/>
      <c r="C189" s="225"/>
      <c r="D189" s="226" t="s">
        <v>145</v>
      </c>
      <c r="E189" s="227" t="s">
        <v>19</v>
      </c>
      <c r="F189" s="228" t="s">
        <v>452</v>
      </c>
      <c r="G189" s="225"/>
      <c r="H189" s="227" t="s">
        <v>19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145</v>
      </c>
      <c r="AU189" s="234" t="s">
        <v>84</v>
      </c>
      <c r="AV189" s="13" t="s">
        <v>82</v>
      </c>
      <c r="AW189" s="13" t="s">
        <v>35</v>
      </c>
      <c r="AX189" s="13" t="s">
        <v>74</v>
      </c>
      <c r="AY189" s="234" t="s">
        <v>135</v>
      </c>
    </row>
    <row r="190" s="13" customFormat="1">
      <c r="A190" s="13"/>
      <c r="B190" s="224"/>
      <c r="C190" s="225"/>
      <c r="D190" s="226" t="s">
        <v>145</v>
      </c>
      <c r="E190" s="227" t="s">
        <v>19</v>
      </c>
      <c r="F190" s="228" t="s">
        <v>440</v>
      </c>
      <c r="G190" s="225"/>
      <c r="H190" s="227" t="s">
        <v>19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145</v>
      </c>
      <c r="AU190" s="234" t="s">
        <v>84</v>
      </c>
      <c r="AV190" s="13" t="s">
        <v>82</v>
      </c>
      <c r="AW190" s="13" t="s">
        <v>35</v>
      </c>
      <c r="AX190" s="13" t="s">
        <v>74</v>
      </c>
      <c r="AY190" s="234" t="s">
        <v>135</v>
      </c>
    </row>
    <row r="191" s="14" customFormat="1">
      <c r="A191" s="14"/>
      <c r="B191" s="235"/>
      <c r="C191" s="236"/>
      <c r="D191" s="226" t="s">
        <v>145</v>
      </c>
      <c r="E191" s="237" t="s">
        <v>19</v>
      </c>
      <c r="F191" s="238" t="s">
        <v>453</v>
      </c>
      <c r="G191" s="236"/>
      <c r="H191" s="239">
        <v>119.952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5" t="s">
        <v>145</v>
      </c>
      <c r="AU191" s="245" t="s">
        <v>84</v>
      </c>
      <c r="AV191" s="14" t="s">
        <v>84</v>
      </c>
      <c r="AW191" s="14" t="s">
        <v>35</v>
      </c>
      <c r="AX191" s="14" t="s">
        <v>74</v>
      </c>
      <c r="AY191" s="245" t="s">
        <v>135</v>
      </c>
    </row>
    <row r="192" s="15" customFormat="1">
      <c r="A192" s="15"/>
      <c r="B192" s="246"/>
      <c r="C192" s="247"/>
      <c r="D192" s="226" t="s">
        <v>145</v>
      </c>
      <c r="E192" s="248" t="s">
        <v>19</v>
      </c>
      <c r="F192" s="249" t="s">
        <v>149</v>
      </c>
      <c r="G192" s="247"/>
      <c r="H192" s="250">
        <v>119.952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6" t="s">
        <v>145</v>
      </c>
      <c r="AU192" s="256" t="s">
        <v>84</v>
      </c>
      <c r="AV192" s="15" t="s">
        <v>141</v>
      </c>
      <c r="AW192" s="15" t="s">
        <v>35</v>
      </c>
      <c r="AX192" s="15" t="s">
        <v>82</v>
      </c>
      <c r="AY192" s="256" t="s">
        <v>135</v>
      </c>
    </row>
    <row r="193" s="12" customFormat="1" ht="22.8" customHeight="1">
      <c r="A193" s="12"/>
      <c r="B193" s="190"/>
      <c r="C193" s="191"/>
      <c r="D193" s="192" t="s">
        <v>73</v>
      </c>
      <c r="E193" s="204" t="s">
        <v>252</v>
      </c>
      <c r="F193" s="204" t="s">
        <v>454</v>
      </c>
      <c r="G193" s="191"/>
      <c r="H193" s="191"/>
      <c r="I193" s="194"/>
      <c r="J193" s="205">
        <f>BK193</f>
        <v>0</v>
      </c>
      <c r="K193" s="191"/>
      <c r="L193" s="196"/>
      <c r="M193" s="197"/>
      <c r="N193" s="198"/>
      <c r="O193" s="198"/>
      <c r="P193" s="199">
        <f>SUM(P194:P204)</f>
        <v>0</v>
      </c>
      <c r="Q193" s="198"/>
      <c r="R193" s="199">
        <f>SUM(R194:R204)</f>
        <v>0</v>
      </c>
      <c r="S193" s="198"/>
      <c r="T193" s="200">
        <f>SUM(T194:T204)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1" t="s">
        <v>82</v>
      </c>
      <c r="AT193" s="202" t="s">
        <v>73</v>
      </c>
      <c r="AU193" s="202" t="s">
        <v>82</v>
      </c>
      <c r="AY193" s="201" t="s">
        <v>135</v>
      </c>
      <c r="BK193" s="203">
        <f>SUM(BK194:BK204)</f>
        <v>0</v>
      </c>
    </row>
    <row r="194" s="2" customFormat="1" ht="24.15" customHeight="1">
      <c r="A194" s="39"/>
      <c r="B194" s="40"/>
      <c r="C194" s="206" t="s">
        <v>229</v>
      </c>
      <c r="D194" s="206" t="s">
        <v>137</v>
      </c>
      <c r="E194" s="207" t="s">
        <v>455</v>
      </c>
      <c r="F194" s="208" t="s">
        <v>456</v>
      </c>
      <c r="G194" s="209" t="s">
        <v>105</v>
      </c>
      <c r="H194" s="210">
        <v>6535.1899999999996</v>
      </c>
      <c r="I194" s="211"/>
      <c r="J194" s="212">
        <f>ROUND(I194*H194,2)</f>
        <v>0</v>
      </c>
      <c r="K194" s="208" t="s">
        <v>352</v>
      </c>
      <c r="L194" s="45"/>
      <c r="M194" s="213" t="s">
        <v>19</v>
      </c>
      <c r="N194" s="214" t="s">
        <v>45</v>
      </c>
      <c r="O194" s="85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7" t="s">
        <v>141</v>
      </c>
      <c r="AT194" s="217" t="s">
        <v>137</v>
      </c>
      <c r="AU194" s="217" t="s">
        <v>84</v>
      </c>
      <c r="AY194" s="18" t="s">
        <v>135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8" t="s">
        <v>82</v>
      </c>
      <c r="BK194" s="218">
        <f>ROUND(I194*H194,2)</f>
        <v>0</v>
      </c>
      <c r="BL194" s="18" t="s">
        <v>141</v>
      </c>
      <c r="BM194" s="217" t="s">
        <v>457</v>
      </c>
    </row>
    <row r="195" s="2" customFormat="1">
      <c r="A195" s="39"/>
      <c r="B195" s="40"/>
      <c r="C195" s="41"/>
      <c r="D195" s="219" t="s">
        <v>143</v>
      </c>
      <c r="E195" s="41"/>
      <c r="F195" s="220" t="s">
        <v>458</v>
      </c>
      <c r="G195" s="41"/>
      <c r="H195" s="41"/>
      <c r="I195" s="221"/>
      <c r="J195" s="41"/>
      <c r="K195" s="41"/>
      <c r="L195" s="45"/>
      <c r="M195" s="222"/>
      <c r="N195" s="223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143</v>
      </c>
      <c r="AU195" s="18" t="s">
        <v>84</v>
      </c>
    </row>
    <row r="196" s="13" customFormat="1">
      <c r="A196" s="13"/>
      <c r="B196" s="224"/>
      <c r="C196" s="225"/>
      <c r="D196" s="226" t="s">
        <v>145</v>
      </c>
      <c r="E196" s="227" t="s">
        <v>19</v>
      </c>
      <c r="F196" s="228" t="s">
        <v>459</v>
      </c>
      <c r="G196" s="225"/>
      <c r="H196" s="227" t="s">
        <v>19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145</v>
      </c>
      <c r="AU196" s="234" t="s">
        <v>84</v>
      </c>
      <c r="AV196" s="13" t="s">
        <v>82</v>
      </c>
      <c r="AW196" s="13" t="s">
        <v>35</v>
      </c>
      <c r="AX196" s="13" t="s">
        <v>74</v>
      </c>
      <c r="AY196" s="234" t="s">
        <v>135</v>
      </c>
    </row>
    <row r="197" s="13" customFormat="1">
      <c r="A197" s="13"/>
      <c r="B197" s="224"/>
      <c r="C197" s="225"/>
      <c r="D197" s="226" t="s">
        <v>145</v>
      </c>
      <c r="E197" s="227" t="s">
        <v>19</v>
      </c>
      <c r="F197" s="228" t="s">
        <v>460</v>
      </c>
      <c r="G197" s="225"/>
      <c r="H197" s="227" t="s">
        <v>19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145</v>
      </c>
      <c r="AU197" s="234" t="s">
        <v>84</v>
      </c>
      <c r="AV197" s="13" t="s">
        <v>82</v>
      </c>
      <c r="AW197" s="13" t="s">
        <v>35</v>
      </c>
      <c r="AX197" s="13" t="s">
        <v>74</v>
      </c>
      <c r="AY197" s="234" t="s">
        <v>135</v>
      </c>
    </row>
    <row r="198" s="14" customFormat="1">
      <c r="A198" s="14"/>
      <c r="B198" s="235"/>
      <c r="C198" s="236"/>
      <c r="D198" s="226" t="s">
        <v>145</v>
      </c>
      <c r="E198" s="237" t="s">
        <v>19</v>
      </c>
      <c r="F198" s="238" t="s">
        <v>383</v>
      </c>
      <c r="G198" s="236"/>
      <c r="H198" s="239">
        <v>6535.1899999999996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5" t="s">
        <v>145</v>
      </c>
      <c r="AU198" s="245" t="s">
        <v>84</v>
      </c>
      <c r="AV198" s="14" t="s">
        <v>84</v>
      </c>
      <c r="AW198" s="14" t="s">
        <v>35</v>
      </c>
      <c r="AX198" s="14" t="s">
        <v>74</v>
      </c>
      <c r="AY198" s="245" t="s">
        <v>135</v>
      </c>
    </row>
    <row r="199" s="15" customFormat="1">
      <c r="A199" s="15"/>
      <c r="B199" s="246"/>
      <c r="C199" s="247"/>
      <c r="D199" s="226" t="s">
        <v>145</v>
      </c>
      <c r="E199" s="248" t="s">
        <v>19</v>
      </c>
      <c r="F199" s="249" t="s">
        <v>149</v>
      </c>
      <c r="G199" s="247"/>
      <c r="H199" s="250">
        <v>6535.1899999999996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6" t="s">
        <v>145</v>
      </c>
      <c r="AU199" s="256" t="s">
        <v>84</v>
      </c>
      <c r="AV199" s="15" t="s">
        <v>141</v>
      </c>
      <c r="AW199" s="15" t="s">
        <v>35</v>
      </c>
      <c r="AX199" s="15" t="s">
        <v>82</v>
      </c>
      <c r="AY199" s="256" t="s">
        <v>135</v>
      </c>
    </row>
    <row r="200" s="2" customFormat="1" ht="21.75" customHeight="1">
      <c r="A200" s="39"/>
      <c r="B200" s="40"/>
      <c r="C200" s="206" t="s">
        <v>235</v>
      </c>
      <c r="D200" s="206" t="s">
        <v>137</v>
      </c>
      <c r="E200" s="207" t="s">
        <v>461</v>
      </c>
      <c r="F200" s="208" t="s">
        <v>462</v>
      </c>
      <c r="G200" s="209" t="s">
        <v>105</v>
      </c>
      <c r="H200" s="210">
        <v>6535.1899999999996</v>
      </c>
      <c r="I200" s="211"/>
      <c r="J200" s="212">
        <f>ROUND(I200*H200,2)</f>
        <v>0</v>
      </c>
      <c r="K200" s="208" t="s">
        <v>352</v>
      </c>
      <c r="L200" s="45"/>
      <c r="M200" s="213" t="s">
        <v>19</v>
      </c>
      <c r="N200" s="214" t="s">
        <v>45</v>
      </c>
      <c r="O200" s="85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7" t="s">
        <v>141</v>
      </c>
      <c r="AT200" s="217" t="s">
        <v>137</v>
      </c>
      <c r="AU200" s="217" t="s">
        <v>84</v>
      </c>
      <c r="AY200" s="18" t="s">
        <v>135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8" t="s">
        <v>82</v>
      </c>
      <c r="BK200" s="218">
        <f>ROUND(I200*H200,2)</f>
        <v>0</v>
      </c>
      <c r="BL200" s="18" t="s">
        <v>141</v>
      </c>
      <c r="BM200" s="217" t="s">
        <v>463</v>
      </c>
    </row>
    <row r="201" s="2" customFormat="1">
      <c r="A201" s="39"/>
      <c r="B201" s="40"/>
      <c r="C201" s="41"/>
      <c r="D201" s="219" t="s">
        <v>143</v>
      </c>
      <c r="E201" s="41"/>
      <c r="F201" s="220" t="s">
        <v>464</v>
      </c>
      <c r="G201" s="41"/>
      <c r="H201" s="41"/>
      <c r="I201" s="221"/>
      <c r="J201" s="41"/>
      <c r="K201" s="41"/>
      <c r="L201" s="45"/>
      <c r="M201" s="222"/>
      <c r="N201" s="223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143</v>
      </c>
      <c r="AU201" s="18" t="s">
        <v>84</v>
      </c>
    </row>
    <row r="202" s="13" customFormat="1">
      <c r="A202" s="13"/>
      <c r="B202" s="224"/>
      <c r="C202" s="225"/>
      <c r="D202" s="226" t="s">
        <v>145</v>
      </c>
      <c r="E202" s="227" t="s">
        <v>19</v>
      </c>
      <c r="F202" s="228" t="s">
        <v>465</v>
      </c>
      <c r="G202" s="225"/>
      <c r="H202" s="227" t="s">
        <v>19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145</v>
      </c>
      <c r="AU202" s="234" t="s">
        <v>84</v>
      </c>
      <c r="AV202" s="13" t="s">
        <v>82</v>
      </c>
      <c r="AW202" s="13" t="s">
        <v>35</v>
      </c>
      <c r="AX202" s="13" t="s">
        <v>74</v>
      </c>
      <c r="AY202" s="234" t="s">
        <v>135</v>
      </c>
    </row>
    <row r="203" s="14" customFormat="1">
      <c r="A203" s="14"/>
      <c r="B203" s="235"/>
      <c r="C203" s="236"/>
      <c r="D203" s="226" t="s">
        <v>145</v>
      </c>
      <c r="E203" s="237" t="s">
        <v>19</v>
      </c>
      <c r="F203" s="238" t="s">
        <v>383</v>
      </c>
      <c r="G203" s="236"/>
      <c r="H203" s="239">
        <v>6535.1899999999996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5" t="s">
        <v>145</v>
      </c>
      <c r="AU203" s="245" t="s">
        <v>84</v>
      </c>
      <c r="AV203" s="14" t="s">
        <v>84</v>
      </c>
      <c r="AW203" s="14" t="s">
        <v>35</v>
      </c>
      <c r="AX203" s="14" t="s">
        <v>74</v>
      </c>
      <c r="AY203" s="245" t="s">
        <v>135</v>
      </c>
    </row>
    <row r="204" s="15" customFormat="1">
      <c r="A204" s="15"/>
      <c r="B204" s="246"/>
      <c r="C204" s="247"/>
      <c r="D204" s="226" t="s">
        <v>145</v>
      </c>
      <c r="E204" s="248" t="s">
        <v>19</v>
      </c>
      <c r="F204" s="249" t="s">
        <v>149</v>
      </c>
      <c r="G204" s="247"/>
      <c r="H204" s="250">
        <v>6535.1899999999996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6" t="s">
        <v>145</v>
      </c>
      <c r="AU204" s="256" t="s">
        <v>84</v>
      </c>
      <c r="AV204" s="15" t="s">
        <v>141</v>
      </c>
      <c r="AW204" s="15" t="s">
        <v>35</v>
      </c>
      <c r="AX204" s="15" t="s">
        <v>82</v>
      </c>
      <c r="AY204" s="256" t="s">
        <v>135</v>
      </c>
    </row>
    <row r="205" s="12" customFormat="1" ht="22.8" customHeight="1">
      <c r="A205" s="12"/>
      <c r="B205" s="190"/>
      <c r="C205" s="191"/>
      <c r="D205" s="192" t="s">
        <v>73</v>
      </c>
      <c r="E205" s="204" t="s">
        <v>84</v>
      </c>
      <c r="F205" s="204" t="s">
        <v>466</v>
      </c>
      <c r="G205" s="191"/>
      <c r="H205" s="191"/>
      <c r="I205" s="194"/>
      <c r="J205" s="205">
        <f>BK205</f>
        <v>0</v>
      </c>
      <c r="K205" s="191"/>
      <c r="L205" s="196"/>
      <c r="M205" s="197"/>
      <c r="N205" s="198"/>
      <c r="O205" s="198"/>
      <c r="P205" s="199">
        <f>SUM(P206:P222)</f>
        <v>0</v>
      </c>
      <c r="Q205" s="198"/>
      <c r="R205" s="199">
        <f>SUM(R206:R222)</f>
        <v>1.409646</v>
      </c>
      <c r="S205" s="198"/>
      <c r="T205" s="200">
        <f>SUM(T206:T222)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1" t="s">
        <v>82</v>
      </c>
      <c r="AT205" s="202" t="s">
        <v>73</v>
      </c>
      <c r="AU205" s="202" t="s">
        <v>82</v>
      </c>
      <c r="AY205" s="201" t="s">
        <v>135</v>
      </c>
      <c r="BK205" s="203">
        <f>SUM(BK206:BK222)</f>
        <v>0</v>
      </c>
    </row>
    <row r="206" s="2" customFormat="1" ht="24.15" customHeight="1">
      <c r="A206" s="39"/>
      <c r="B206" s="40"/>
      <c r="C206" s="206" t="s">
        <v>245</v>
      </c>
      <c r="D206" s="206" t="s">
        <v>137</v>
      </c>
      <c r="E206" s="207" t="s">
        <v>467</v>
      </c>
      <c r="F206" s="208" t="s">
        <v>468</v>
      </c>
      <c r="G206" s="209" t="s">
        <v>105</v>
      </c>
      <c r="H206" s="210">
        <v>599.75999999999999</v>
      </c>
      <c r="I206" s="211"/>
      <c r="J206" s="212">
        <f>ROUND(I206*H206,2)</f>
        <v>0</v>
      </c>
      <c r="K206" s="208" t="s">
        <v>352</v>
      </c>
      <c r="L206" s="45"/>
      <c r="M206" s="213" t="s">
        <v>19</v>
      </c>
      <c r="N206" s="214" t="s">
        <v>45</v>
      </c>
      <c r="O206" s="85"/>
      <c r="P206" s="215">
        <f>O206*H206</f>
        <v>0</v>
      </c>
      <c r="Q206" s="215">
        <v>0.00017000000000000001</v>
      </c>
      <c r="R206" s="215">
        <f>Q206*H206</f>
        <v>0.1019592</v>
      </c>
      <c r="S206" s="215">
        <v>0</v>
      </c>
      <c r="T206" s="216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7" t="s">
        <v>141</v>
      </c>
      <c r="AT206" s="217" t="s">
        <v>137</v>
      </c>
      <c r="AU206" s="217" t="s">
        <v>84</v>
      </c>
      <c r="AY206" s="18" t="s">
        <v>135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8" t="s">
        <v>82</v>
      </c>
      <c r="BK206" s="218">
        <f>ROUND(I206*H206,2)</f>
        <v>0</v>
      </c>
      <c r="BL206" s="18" t="s">
        <v>141</v>
      </c>
      <c r="BM206" s="217" t="s">
        <v>469</v>
      </c>
    </row>
    <row r="207" s="2" customFormat="1">
      <c r="A207" s="39"/>
      <c r="B207" s="40"/>
      <c r="C207" s="41"/>
      <c r="D207" s="219" t="s">
        <v>143</v>
      </c>
      <c r="E207" s="41"/>
      <c r="F207" s="220" t="s">
        <v>470</v>
      </c>
      <c r="G207" s="41"/>
      <c r="H207" s="41"/>
      <c r="I207" s="221"/>
      <c r="J207" s="41"/>
      <c r="K207" s="41"/>
      <c r="L207" s="45"/>
      <c r="M207" s="222"/>
      <c r="N207" s="223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143</v>
      </c>
      <c r="AU207" s="18" t="s">
        <v>84</v>
      </c>
    </row>
    <row r="208" s="13" customFormat="1">
      <c r="A208" s="13"/>
      <c r="B208" s="224"/>
      <c r="C208" s="225"/>
      <c r="D208" s="226" t="s">
        <v>145</v>
      </c>
      <c r="E208" s="227" t="s">
        <v>19</v>
      </c>
      <c r="F208" s="228" t="s">
        <v>471</v>
      </c>
      <c r="G208" s="225"/>
      <c r="H208" s="227" t="s">
        <v>19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145</v>
      </c>
      <c r="AU208" s="234" t="s">
        <v>84</v>
      </c>
      <c r="AV208" s="13" t="s">
        <v>82</v>
      </c>
      <c r="AW208" s="13" t="s">
        <v>35</v>
      </c>
      <c r="AX208" s="13" t="s">
        <v>74</v>
      </c>
      <c r="AY208" s="234" t="s">
        <v>135</v>
      </c>
    </row>
    <row r="209" s="14" customFormat="1">
      <c r="A209" s="14"/>
      <c r="B209" s="235"/>
      <c r="C209" s="236"/>
      <c r="D209" s="226" t="s">
        <v>145</v>
      </c>
      <c r="E209" s="237" t="s">
        <v>19</v>
      </c>
      <c r="F209" s="238" t="s">
        <v>472</v>
      </c>
      <c r="G209" s="236"/>
      <c r="H209" s="239">
        <v>599.75999999999999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145</v>
      </c>
      <c r="AU209" s="245" t="s">
        <v>84</v>
      </c>
      <c r="AV209" s="14" t="s">
        <v>84</v>
      </c>
      <c r="AW209" s="14" t="s">
        <v>35</v>
      </c>
      <c r="AX209" s="14" t="s">
        <v>74</v>
      </c>
      <c r="AY209" s="245" t="s">
        <v>135</v>
      </c>
    </row>
    <row r="210" s="15" customFormat="1">
      <c r="A210" s="15"/>
      <c r="B210" s="246"/>
      <c r="C210" s="247"/>
      <c r="D210" s="226" t="s">
        <v>145</v>
      </c>
      <c r="E210" s="248" t="s">
        <v>19</v>
      </c>
      <c r="F210" s="249" t="s">
        <v>149</v>
      </c>
      <c r="G210" s="247"/>
      <c r="H210" s="250">
        <v>599.75999999999999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6" t="s">
        <v>145</v>
      </c>
      <c r="AU210" s="256" t="s">
        <v>84</v>
      </c>
      <c r="AV210" s="15" t="s">
        <v>141</v>
      </c>
      <c r="AW210" s="15" t="s">
        <v>35</v>
      </c>
      <c r="AX210" s="15" t="s">
        <v>82</v>
      </c>
      <c r="AY210" s="256" t="s">
        <v>135</v>
      </c>
    </row>
    <row r="211" s="2" customFormat="1" ht="16.5" customHeight="1">
      <c r="A211" s="39"/>
      <c r="B211" s="40"/>
      <c r="C211" s="257" t="s">
        <v>252</v>
      </c>
      <c r="D211" s="257" t="s">
        <v>230</v>
      </c>
      <c r="E211" s="258" t="s">
        <v>473</v>
      </c>
      <c r="F211" s="259" t="s">
        <v>474</v>
      </c>
      <c r="G211" s="260" t="s">
        <v>105</v>
      </c>
      <c r="H211" s="261">
        <v>710.41600000000005</v>
      </c>
      <c r="I211" s="262"/>
      <c r="J211" s="263">
        <f>ROUND(I211*H211,2)</f>
        <v>0</v>
      </c>
      <c r="K211" s="259" t="s">
        <v>352</v>
      </c>
      <c r="L211" s="264"/>
      <c r="M211" s="265" t="s">
        <v>19</v>
      </c>
      <c r="N211" s="266" t="s">
        <v>45</v>
      </c>
      <c r="O211" s="85"/>
      <c r="P211" s="215">
        <f>O211*H211</f>
        <v>0</v>
      </c>
      <c r="Q211" s="215">
        <v>0.00029999999999999997</v>
      </c>
      <c r="R211" s="215">
        <f>Q211*H211</f>
        <v>0.2131248</v>
      </c>
      <c r="S211" s="215">
        <v>0</v>
      </c>
      <c r="T211" s="216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7" t="s">
        <v>184</v>
      </c>
      <c r="AT211" s="217" t="s">
        <v>230</v>
      </c>
      <c r="AU211" s="217" t="s">
        <v>84</v>
      </c>
      <c r="AY211" s="18" t="s">
        <v>135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8" t="s">
        <v>82</v>
      </c>
      <c r="BK211" s="218">
        <f>ROUND(I211*H211,2)</f>
        <v>0</v>
      </c>
      <c r="BL211" s="18" t="s">
        <v>141</v>
      </c>
      <c r="BM211" s="217" t="s">
        <v>475</v>
      </c>
    </row>
    <row r="212" s="13" customFormat="1">
      <c r="A212" s="13"/>
      <c r="B212" s="224"/>
      <c r="C212" s="225"/>
      <c r="D212" s="226" t="s">
        <v>145</v>
      </c>
      <c r="E212" s="227" t="s">
        <v>19</v>
      </c>
      <c r="F212" s="228" t="s">
        <v>471</v>
      </c>
      <c r="G212" s="225"/>
      <c r="H212" s="227" t="s">
        <v>19</v>
      </c>
      <c r="I212" s="229"/>
      <c r="J212" s="225"/>
      <c r="K212" s="225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145</v>
      </c>
      <c r="AU212" s="234" t="s">
        <v>84</v>
      </c>
      <c r="AV212" s="13" t="s">
        <v>82</v>
      </c>
      <c r="AW212" s="13" t="s">
        <v>35</v>
      </c>
      <c r="AX212" s="13" t="s">
        <v>74</v>
      </c>
      <c r="AY212" s="234" t="s">
        <v>135</v>
      </c>
    </row>
    <row r="213" s="14" customFormat="1">
      <c r="A213" s="14"/>
      <c r="B213" s="235"/>
      <c r="C213" s="236"/>
      <c r="D213" s="226" t="s">
        <v>145</v>
      </c>
      <c r="E213" s="237" t="s">
        <v>19</v>
      </c>
      <c r="F213" s="238" t="s">
        <v>472</v>
      </c>
      <c r="G213" s="236"/>
      <c r="H213" s="239">
        <v>599.75999999999999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5" t="s">
        <v>145</v>
      </c>
      <c r="AU213" s="245" t="s">
        <v>84</v>
      </c>
      <c r="AV213" s="14" t="s">
        <v>84</v>
      </c>
      <c r="AW213" s="14" t="s">
        <v>35</v>
      </c>
      <c r="AX213" s="14" t="s">
        <v>74</v>
      </c>
      <c r="AY213" s="245" t="s">
        <v>135</v>
      </c>
    </row>
    <row r="214" s="15" customFormat="1">
      <c r="A214" s="15"/>
      <c r="B214" s="246"/>
      <c r="C214" s="247"/>
      <c r="D214" s="226" t="s">
        <v>145</v>
      </c>
      <c r="E214" s="248" t="s">
        <v>19</v>
      </c>
      <c r="F214" s="249" t="s">
        <v>149</v>
      </c>
      <c r="G214" s="247"/>
      <c r="H214" s="250">
        <v>599.75999999999999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6" t="s">
        <v>145</v>
      </c>
      <c r="AU214" s="256" t="s">
        <v>84</v>
      </c>
      <c r="AV214" s="15" t="s">
        <v>141</v>
      </c>
      <c r="AW214" s="15" t="s">
        <v>35</v>
      </c>
      <c r="AX214" s="15" t="s">
        <v>82</v>
      </c>
      <c r="AY214" s="256" t="s">
        <v>135</v>
      </c>
    </row>
    <row r="215" s="14" customFormat="1">
      <c r="A215" s="14"/>
      <c r="B215" s="235"/>
      <c r="C215" s="236"/>
      <c r="D215" s="226" t="s">
        <v>145</v>
      </c>
      <c r="E215" s="236"/>
      <c r="F215" s="238" t="s">
        <v>476</v>
      </c>
      <c r="G215" s="236"/>
      <c r="H215" s="239">
        <v>710.41600000000005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5" t="s">
        <v>145</v>
      </c>
      <c r="AU215" s="245" t="s">
        <v>84</v>
      </c>
      <c r="AV215" s="14" t="s">
        <v>84</v>
      </c>
      <c r="AW215" s="14" t="s">
        <v>4</v>
      </c>
      <c r="AX215" s="14" t="s">
        <v>82</v>
      </c>
      <c r="AY215" s="245" t="s">
        <v>135</v>
      </c>
    </row>
    <row r="216" s="2" customFormat="1" ht="16.5" customHeight="1">
      <c r="A216" s="39"/>
      <c r="B216" s="40"/>
      <c r="C216" s="206" t="s">
        <v>343</v>
      </c>
      <c r="D216" s="206" t="s">
        <v>137</v>
      </c>
      <c r="E216" s="207" t="s">
        <v>477</v>
      </c>
      <c r="F216" s="208" t="s">
        <v>478</v>
      </c>
      <c r="G216" s="209" t="s">
        <v>238</v>
      </c>
      <c r="H216" s="210">
        <v>1499.4000000000001</v>
      </c>
      <c r="I216" s="211"/>
      <c r="J216" s="212">
        <f>ROUND(I216*H216,2)</f>
        <v>0</v>
      </c>
      <c r="K216" s="208" t="s">
        <v>352</v>
      </c>
      <c r="L216" s="45"/>
      <c r="M216" s="213" t="s">
        <v>19</v>
      </c>
      <c r="N216" s="214" t="s">
        <v>45</v>
      </c>
      <c r="O216" s="85"/>
      <c r="P216" s="215">
        <f>O216*H216</f>
        <v>0</v>
      </c>
      <c r="Q216" s="215">
        <v>0.00072999999999999996</v>
      </c>
      <c r="R216" s="215">
        <f>Q216*H216</f>
        <v>1.094562</v>
      </c>
      <c r="S216" s="215">
        <v>0</v>
      </c>
      <c r="T216" s="216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7" t="s">
        <v>141</v>
      </c>
      <c r="AT216" s="217" t="s">
        <v>137</v>
      </c>
      <c r="AU216" s="217" t="s">
        <v>84</v>
      </c>
      <c r="AY216" s="18" t="s">
        <v>135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8" t="s">
        <v>82</v>
      </c>
      <c r="BK216" s="218">
        <f>ROUND(I216*H216,2)</f>
        <v>0</v>
      </c>
      <c r="BL216" s="18" t="s">
        <v>141</v>
      </c>
      <c r="BM216" s="217" t="s">
        <v>479</v>
      </c>
    </row>
    <row r="217" s="2" customFormat="1">
      <c r="A217" s="39"/>
      <c r="B217" s="40"/>
      <c r="C217" s="41"/>
      <c r="D217" s="219" t="s">
        <v>143</v>
      </c>
      <c r="E217" s="41"/>
      <c r="F217" s="220" t="s">
        <v>480</v>
      </c>
      <c r="G217" s="41"/>
      <c r="H217" s="41"/>
      <c r="I217" s="221"/>
      <c r="J217" s="41"/>
      <c r="K217" s="41"/>
      <c r="L217" s="45"/>
      <c r="M217" s="222"/>
      <c r="N217" s="223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143</v>
      </c>
      <c r="AU217" s="18" t="s">
        <v>84</v>
      </c>
    </row>
    <row r="218" s="13" customFormat="1">
      <c r="A218" s="13"/>
      <c r="B218" s="224"/>
      <c r="C218" s="225"/>
      <c r="D218" s="226" t="s">
        <v>145</v>
      </c>
      <c r="E218" s="227" t="s">
        <v>19</v>
      </c>
      <c r="F218" s="228" t="s">
        <v>481</v>
      </c>
      <c r="G218" s="225"/>
      <c r="H218" s="227" t="s">
        <v>19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145</v>
      </c>
      <c r="AU218" s="234" t="s">
        <v>84</v>
      </c>
      <c r="AV218" s="13" t="s">
        <v>82</v>
      </c>
      <c r="AW218" s="13" t="s">
        <v>35</v>
      </c>
      <c r="AX218" s="13" t="s">
        <v>74</v>
      </c>
      <c r="AY218" s="234" t="s">
        <v>135</v>
      </c>
    </row>
    <row r="219" s="13" customFormat="1">
      <c r="A219" s="13"/>
      <c r="B219" s="224"/>
      <c r="C219" s="225"/>
      <c r="D219" s="226" t="s">
        <v>145</v>
      </c>
      <c r="E219" s="227" t="s">
        <v>19</v>
      </c>
      <c r="F219" s="228" t="s">
        <v>445</v>
      </c>
      <c r="G219" s="225"/>
      <c r="H219" s="227" t="s">
        <v>19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145</v>
      </c>
      <c r="AU219" s="234" t="s">
        <v>84</v>
      </c>
      <c r="AV219" s="13" t="s">
        <v>82</v>
      </c>
      <c r="AW219" s="13" t="s">
        <v>35</v>
      </c>
      <c r="AX219" s="13" t="s">
        <v>74</v>
      </c>
      <c r="AY219" s="234" t="s">
        <v>135</v>
      </c>
    </row>
    <row r="220" s="14" customFormat="1">
      <c r="A220" s="14"/>
      <c r="B220" s="235"/>
      <c r="C220" s="236"/>
      <c r="D220" s="226" t="s">
        <v>145</v>
      </c>
      <c r="E220" s="237" t="s">
        <v>19</v>
      </c>
      <c r="F220" s="238" t="s">
        <v>482</v>
      </c>
      <c r="G220" s="236"/>
      <c r="H220" s="239">
        <v>1499.4000000000001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5" t="s">
        <v>145</v>
      </c>
      <c r="AU220" s="245" t="s">
        <v>84</v>
      </c>
      <c r="AV220" s="14" t="s">
        <v>84</v>
      </c>
      <c r="AW220" s="14" t="s">
        <v>35</v>
      </c>
      <c r="AX220" s="14" t="s">
        <v>74</v>
      </c>
      <c r="AY220" s="245" t="s">
        <v>135</v>
      </c>
    </row>
    <row r="221" s="15" customFormat="1">
      <c r="A221" s="15"/>
      <c r="B221" s="246"/>
      <c r="C221" s="247"/>
      <c r="D221" s="226" t="s">
        <v>145</v>
      </c>
      <c r="E221" s="248" t="s">
        <v>19</v>
      </c>
      <c r="F221" s="249" t="s">
        <v>149</v>
      </c>
      <c r="G221" s="247"/>
      <c r="H221" s="250">
        <v>1499.4000000000001</v>
      </c>
      <c r="I221" s="251"/>
      <c r="J221" s="247"/>
      <c r="K221" s="247"/>
      <c r="L221" s="252"/>
      <c r="M221" s="253"/>
      <c r="N221" s="254"/>
      <c r="O221" s="254"/>
      <c r="P221" s="254"/>
      <c r="Q221" s="254"/>
      <c r="R221" s="254"/>
      <c r="S221" s="254"/>
      <c r="T221" s="25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6" t="s">
        <v>145</v>
      </c>
      <c r="AU221" s="256" t="s">
        <v>84</v>
      </c>
      <c r="AV221" s="15" t="s">
        <v>141</v>
      </c>
      <c r="AW221" s="15" t="s">
        <v>35</v>
      </c>
      <c r="AX221" s="15" t="s">
        <v>82</v>
      </c>
      <c r="AY221" s="256" t="s">
        <v>135</v>
      </c>
    </row>
    <row r="222" s="13" customFormat="1">
      <c r="A222" s="13"/>
      <c r="B222" s="224"/>
      <c r="C222" s="225"/>
      <c r="D222" s="226" t="s">
        <v>145</v>
      </c>
      <c r="E222" s="227" t="s">
        <v>19</v>
      </c>
      <c r="F222" s="228" t="s">
        <v>483</v>
      </c>
      <c r="G222" s="225"/>
      <c r="H222" s="227" t="s">
        <v>19</v>
      </c>
      <c r="I222" s="229"/>
      <c r="J222" s="225"/>
      <c r="K222" s="225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145</v>
      </c>
      <c r="AU222" s="234" t="s">
        <v>84</v>
      </c>
      <c r="AV222" s="13" t="s">
        <v>82</v>
      </c>
      <c r="AW222" s="13" t="s">
        <v>35</v>
      </c>
      <c r="AX222" s="13" t="s">
        <v>74</v>
      </c>
      <c r="AY222" s="234" t="s">
        <v>135</v>
      </c>
    </row>
    <row r="223" s="12" customFormat="1" ht="22.8" customHeight="1">
      <c r="A223" s="12"/>
      <c r="B223" s="190"/>
      <c r="C223" s="191"/>
      <c r="D223" s="192" t="s">
        <v>73</v>
      </c>
      <c r="E223" s="204" t="s">
        <v>169</v>
      </c>
      <c r="F223" s="204" t="s">
        <v>484</v>
      </c>
      <c r="G223" s="191"/>
      <c r="H223" s="191"/>
      <c r="I223" s="194"/>
      <c r="J223" s="205">
        <f>BK223</f>
        <v>0</v>
      </c>
      <c r="K223" s="191"/>
      <c r="L223" s="196"/>
      <c r="M223" s="197"/>
      <c r="N223" s="198"/>
      <c r="O223" s="198"/>
      <c r="P223" s="199">
        <f>SUM(P224:P239)</f>
        <v>0</v>
      </c>
      <c r="Q223" s="198"/>
      <c r="R223" s="199">
        <f>SUM(R224:R239)</f>
        <v>601.23748000000001</v>
      </c>
      <c r="S223" s="198"/>
      <c r="T223" s="200">
        <f>SUM(T224:T239)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1" t="s">
        <v>82</v>
      </c>
      <c r="AT223" s="202" t="s">
        <v>73</v>
      </c>
      <c r="AU223" s="202" t="s">
        <v>82</v>
      </c>
      <c r="AY223" s="201" t="s">
        <v>135</v>
      </c>
      <c r="BK223" s="203">
        <f>SUM(BK224:BK239)</f>
        <v>0</v>
      </c>
    </row>
    <row r="224" s="2" customFormat="1" ht="21.75" customHeight="1">
      <c r="A224" s="39"/>
      <c r="B224" s="40"/>
      <c r="C224" s="206" t="s">
        <v>349</v>
      </c>
      <c r="D224" s="206" t="s">
        <v>137</v>
      </c>
      <c r="E224" s="207" t="s">
        <v>485</v>
      </c>
      <c r="F224" s="208" t="s">
        <v>486</v>
      </c>
      <c r="G224" s="209" t="s">
        <v>105</v>
      </c>
      <c r="H224" s="210">
        <v>6535.1899999999996</v>
      </c>
      <c r="I224" s="211"/>
      <c r="J224" s="212">
        <f>ROUND(I224*H224,2)</f>
        <v>0</v>
      </c>
      <c r="K224" s="208" t="s">
        <v>19</v>
      </c>
      <c r="L224" s="45"/>
      <c r="M224" s="213" t="s">
        <v>19</v>
      </c>
      <c r="N224" s="214" t="s">
        <v>45</v>
      </c>
      <c r="O224" s="85"/>
      <c r="P224" s="215">
        <f>O224*H224</f>
        <v>0</v>
      </c>
      <c r="Q224" s="215">
        <v>0.091999999999999998</v>
      </c>
      <c r="R224" s="215">
        <f>Q224*H224</f>
        <v>601.23748000000001</v>
      </c>
      <c r="S224" s="215">
        <v>0</v>
      </c>
      <c r="T224" s="216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7" t="s">
        <v>141</v>
      </c>
      <c r="AT224" s="217" t="s">
        <v>137</v>
      </c>
      <c r="AU224" s="217" t="s">
        <v>84</v>
      </c>
      <c r="AY224" s="18" t="s">
        <v>135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8" t="s">
        <v>82</v>
      </c>
      <c r="BK224" s="218">
        <f>ROUND(I224*H224,2)</f>
        <v>0</v>
      </c>
      <c r="BL224" s="18" t="s">
        <v>141</v>
      </c>
      <c r="BM224" s="217" t="s">
        <v>487</v>
      </c>
    </row>
    <row r="225" s="13" customFormat="1">
      <c r="A225" s="13"/>
      <c r="B225" s="224"/>
      <c r="C225" s="225"/>
      <c r="D225" s="226" t="s">
        <v>145</v>
      </c>
      <c r="E225" s="227" t="s">
        <v>19</v>
      </c>
      <c r="F225" s="228" t="s">
        <v>488</v>
      </c>
      <c r="G225" s="225"/>
      <c r="H225" s="227" t="s">
        <v>19</v>
      </c>
      <c r="I225" s="229"/>
      <c r="J225" s="225"/>
      <c r="K225" s="225"/>
      <c r="L225" s="230"/>
      <c r="M225" s="231"/>
      <c r="N225" s="232"/>
      <c r="O225" s="232"/>
      <c r="P225" s="232"/>
      <c r="Q225" s="232"/>
      <c r="R225" s="232"/>
      <c r="S225" s="232"/>
      <c r="T225" s="23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4" t="s">
        <v>145</v>
      </c>
      <c r="AU225" s="234" t="s">
        <v>84</v>
      </c>
      <c r="AV225" s="13" t="s">
        <v>82</v>
      </c>
      <c r="AW225" s="13" t="s">
        <v>35</v>
      </c>
      <c r="AX225" s="13" t="s">
        <v>74</v>
      </c>
      <c r="AY225" s="234" t="s">
        <v>135</v>
      </c>
    </row>
    <row r="226" s="14" customFormat="1">
      <c r="A226" s="14"/>
      <c r="B226" s="235"/>
      <c r="C226" s="236"/>
      <c r="D226" s="226" t="s">
        <v>145</v>
      </c>
      <c r="E226" s="237" t="s">
        <v>19</v>
      </c>
      <c r="F226" s="238" t="s">
        <v>383</v>
      </c>
      <c r="G226" s="236"/>
      <c r="H226" s="239">
        <v>6535.1899999999996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5" t="s">
        <v>145</v>
      </c>
      <c r="AU226" s="245" t="s">
        <v>84</v>
      </c>
      <c r="AV226" s="14" t="s">
        <v>84</v>
      </c>
      <c r="AW226" s="14" t="s">
        <v>35</v>
      </c>
      <c r="AX226" s="14" t="s">
        <v>74</v>
      </c>
      <c r="AY226" s="245" t="s">
        <v>135</v>
      </c>
    </row>
    <row r="227" s="15" customFormat="1">
      <c r="A227" s="15"/>
      <c r="B227" s="246"/>
      <c r="C227" s="247"/>
      <c r="D227" s="226" t="s">
        <v>145</v>
      </c>
      <c r="E227" s="248" t="s">
        <v>19</v>
      </c>
      <c r="F227" s="249" t="s">
        <v>149</v>
      </c>
      <c r="G227" s="247"/>
      <c r="H227" s="250">
        <v>6535.1899999999996</v>
      </c>
      <c r="I227" s="251"/>
      <c r="J227" s="247"/>
      <c r="K227" s="247"/>
      <c r="L227" s="252"/>
      <c r="M227" s="253"/>
      <c r="N227" s="254"/>
      <c r="O227" s="254"/>
      <c r="P227" s="254"/>
      <c r="Q227" s="254"/>
      <c r="R227" s="254"/>
      <c r="S227" s="254"/>
      <c r="T227" s="25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6" t="s">
        <v>145</v>
      </c>
      <c r="AU227" s="256" t="s">
        <v>84</v>
      </c>
      <c r="AV227" s="15" t="s">
        <v>141</v>
      </c>
      <c r="AW227" s="15" t="s">
        <v>35</v>
      </c>
      <c r="AX227" s="15" t="s">
        <v>82</v>
      </c>
      <c r="AY227" s="256" t="s">
        <v>135</v>
      </c>
    </row>
    <row r="228" s="2" customFormat="1" ht="24.15" customHeight="1">
      <c r="A228" s="39"/>
      <c r="B228" s="40"/>
      <c r="C228" s="206" t="s">
        <v>7</v>
      </c>
      <c r="D228" s="206" t="s">
        <v>137</v>
      </c>
      <c r="E228" s="207" t="s">
        <v>489</v>
      </c>
      <c r="F228" s="208" t="s">
        <v>490</v>
      </c>
      <c r="G228" s="209" t="s">
        <v>105</v>
      </c>
      <c r="H228" s="210">
        <v>6535.1899999999996</v>
      </c>
      <c r="I228" s="211"/>
      <c r="J228" s="212">
        <f>ROUND(I228*H228,2)</f>
        <v>0</v>
      </c>
      <c r="K228" s="208" t="s">
        <v>19</v>
      </c>
      <c r="L228" s="45"/>
      <c r="M228" s="213" t="s">
        <v>19</v>
      </c>
      <c r="N228" s="214" t="s">
        <v>45</v>
      </c>
      <c r="O228" s="85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7" t="s">
        <v>141</v>
      </c>
      <c r="AT228" s="217" t="s">
        <v>137</v>
      </c>
      <c r="AU228" s="217" t="s">
        <v>84</v>
      </c>
      <c r="AY228" s="18" t="s">
        <v>135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8" t="s">
        <v>82</v>
      </c>
      <c r="BK228" s="218">
        <f>ROUND(I228*H228,2)</f>
        <v>0</v>
      </c>
      <c r="BL228" s="18" t="s">
        <v>141</v>
      </c>
      <c r="BM228" s="217" t="s">
        <v>491</v>
      </c>
    </row>
    <row r="229" s="13" customFormat="1">
      <c r="A229" s="13"/>
      <c r="B229" s="224"/>
      <c r="C229" s="225"/>
      <c r="D229" s="226" t="s">
        <v>145</v>
      </c>
      <c r="E229" s="227" t="s">
        <v>19</v>
      </c>
      <c r="F229" s="228" t="s">
        <v>492</v>
      </c>
      <c r="G229" s="225"/>
      <c r="H229" s="227" t="s">
        <v>19</v>
      </c>
      <c r="I229" s="229"/>
      <c r="J229" s="225"/>
      <c r="K229" s="225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145</v>
      </c>
      <c r="AU229" s="234" t="s">
        <v>84</v>
      </c>
      <c r="AV229" s="13" t="s">
        <v>82</v>
      </c>
      <c r="AW229" s="13" t="s">
        <v>35</v>
      </c>
      <c r="AX229" s="13" t="s">
        <v>74</v>
      </c>
      <c r="AY229" s="234" t="s">
        <v>135</v>
      </c>
    </row>
    <row r="230" s="14" customFormat="1">
      <c r="A230" s="14"/>
      <c r="B230" s="235"/>
      <c r="C230" s="236"/>
      <c r="D230" s="226" t="s">
        <v>145</v>
      </c>
      <c r="E230" s="237" t="s">
        <v>19</v>
      </c>
      <c r="F230" s="238" t="s">
        <v>383</v>
      </c>
      <c r="G230" s="236"/>
      <c r="H230" s="239">
        <v>6535.1899999999996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5" t="s">
        <v>145</v>
      </c>
      <c r="AU230" s="245" t="s">
        <v>84</v>
      </c>
      <c r="AV230" s="14" t="s">
        <v>84</v>
      </c>
      <c r="AW230" s="14" t="s">
        <v>35</v>
      </c>
      <c r="AX230" s="14" t="s">
        <v>74</v>
      </c>
      <c r="AY230" s="245" t="s">
        <v>135</v>
      </c>
    </row>
    <row r="231" s="15" customFormat="1">
      <c r="A231" s="15"/>
      <c r="B231" s="246"/>
      <c r="C231" s="247"/>
      <c r="D231" s="226" t="s">
        <v>145</v>
      </c>
      <c r="E231" s="248" t="s">
        <v>19</v>
      </c>
      <c r="F231" s="249" t="s">
        <v>149</v>
      </c>
      <c r="G231" s="247"/>
      <c r="H231" s="250">
        <v>6535.1899999999996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6" t="s">
        <v>145</v>
      </c>
      <c r="AU231" s="256" t="s">
        <v>84</v>
      </c>
      <c r="AV231" s="15" t="s">
        <v>141</v>
      </c>
      <c r="AW231" s="15" t="s">
        <v>35</v>
      </c>
      <c r="AX231" s="15" t="s">
        <v>82</v>
      </c>
      <c r="AY231" s="256" t="s">
        <v>135</v>
      </c>
    </row>
    <row r="232" s="2" customFormat="1" ht="24.15" customHeight="1">
      <c r="A232" s="39"/>
      <c r="B232" s="40"/>
      <c r="C232" s="206" t="s">
        <v>493</v>
      </c>
      <c r="D232" s="206" t="s">
        <v>137</v>
      </c>
      <c r="E232" s="207" t="s">
        <v>494</v>
      </c>
      <c r="F232" s="208" t="s">
        <v>495</v>
      </c>
      <c r="G232" s="209" t="s">
        <v>105</v>
      </c>
      <c r="H232" s="210">
        <v>6535.1899999999996</v>
      </c>
      <c r="I232" s="211"/>
      <c r="J232" s="212">
        <f>ROUND(I232*H232,2)</f>
        <v>0</v>
      </c>
      <c r="K232" s="208" t="s">
        <v>19</v>
      </c>
      <c r="L232" s="45"/>
      <c r="M232" s="213" t="s">
        <v>19</v>
      </c>
      <c r="N232" s="214" t="s">
        <v>45</v>
      </c>
      <c r="O232" s="85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7" t="s">
        <v>141</v>
      </c>
      <c r="AT232" s="217" t="s">
        <v>137</v>
      </c>
      <c r="AU232" s="217" t="s">
        <v>84</v>
      </c>
      <c r="AY232" s="18" t="s">
        <v>135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8" t="s">
        <v>82</v>
      </c>
      <c r="BK232" s="218">
        <f>ROUND(I232*H232,2)</f>
        <v>0</v>
      </c>
      <c r="BL232" s="18" t="s">
        <v>141</v>
      </c>
      <c r="BM232" s="217" t="s">
        <v>496</v>
      </c>
    </row>
    <row r="233" s="13" customFormat="1">
      <c r="A233" s="13"/>
      <c r="B233" s="224"/>
      <c r="C233" s="225"/>
      <c r="D233" s="226" t="s">
        <v>145</v>
      </c>
      <c r="E233" s="227" t="s">
        <v>19</v>
      </c>
      <c r="F233" s="228" t="s">
        <v>497</v>
      </c>
      <c r="G233" s="225"/>
      <c r="H233" s="227" t="s">
        <v>19</v>
      </c>
      <c r="I233" s="229"/>
      <c r="J233" s="225"/>
      <c r="K233" s="225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145</v>
      </c>
      <c r="AU233" s="234" t="s">
        <v>84</v>
      </c>
      <c r="AV233" s="13" t="s">
        <v>82</v>
      </c>
      <c r="AW233" s="13" t="s">
        <v>35</v>
      </c>
      <c r="AX233" s="13" t="s">
        <v>74</v>
      </c>
      <c r="AY233" s="234" t="s">
        <v>135</v>
      </c>
    </row>
    <row r="234" s="14" customFormat="1">
      <c r="A234" s="14"/>
      <c r="B234" s="235"/>
      <c r="C234" s="236"/>
      <c r="D234" s="226" t="s">
        <v>145</v>
      </c>
      <c r="E234" s="237" t="s">
        <v>19</v>
      </c>
      <c r="F234" s="238" t="s">
        <v>383</v>
      </c>
      <c r="G234" s="236"/>
      <c r="H234" s="239">
        <v>6535.1899999999996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5" t="s">
        <v>145</v>
      </c>
      <c r="AU234" s="245" t="s">
        <v>84</v>
      </c>
      <c r="AV234" s="14" t="s">
        <v>84</v>
      </c>
      <c r="AW234" s="14" t="s">
        <v>35</v>
      </c>
      <c r="AX234" s="14" t="s">
        <v>74</v>
      </c>
      <c r="AY234" s="245" t="s">
        <v>135</v>
      </c>
    </row>
    <row r="235" s="15" customFormat="1">
      <c r="A235" s="15"/>
      <c r="B235" s="246"/>
      <c r="C235" s="247"/>
      <c r="D235" s="226" t="s">
        <v>145</v>
      </c>
      <c r="E235" s="248" t="s">
        <v>19</v>
      </c>
      <c r="F235" s="249" t="s">
        <v>149</v>
      </c>
      <c r="G235" s="247"/>
      <c r="H235" s="250">
        <v>6535.1899999999996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6" t="s">
        <v>145</v>
      </c>
      <c r="AU235" s="256" t="s">
        <v>84</v>
      </c>
      <c r="AV235" s="15" t="s">
        <v>141</v>
      </c>
      <c r="AW235" s="15" t="s">
        <v>35</v>
      </c>
      <c r="AX235" s="15" t="s">
        <v>82</v>
      </c>
      <c r="AY235" s="256" t="s">
        <v>135</v>
      </c>
    </row>
    <row r="236" s="2" customFormat="1" ht="24.15" customHeight="1">
      <c r="A236" s="39"/>
      <c r="B236" s="40"/>
      <c r="C236" s="206" t="s">
        <v>498</v>
      </c>
      <c r="D236" s="206" t="s">
        <v>137</v>
      </c>
      <c r="E236" s="207" t="s">
        <v>499</v>
      </c>
      <c r="F236" s="208" t="s">
        <v>500</v>
      </c>
      <c r="G236" s="209" t="s">
        <v>105</v>
      </c>
      <c r="H236" s="210">
        <v>6535.1899999999996</v>
      </c>
      <c r="I236" s="211"/>
      <c r="J236" s="212">
        <f>ROUND(I236*H236,2)</f>
        <v>0</v>
      </c>
      <c r="K236" s="208" t="s">
        <v>19</v>
      </c>
      <c r="L236" s="45"/>
      <c r="M236" s="213" t="s">
        <v>19</v>
      </c>
      <c r="N236" s="214" t="s">
        <v>45</v>
      </c>
      <c r="O236" s="85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7" t="s">
        <v>141</v>
      </c>
      <c r="AT236" s="217" t="s">
        <v>137</v>
      </c>
      <c r="AU236" s="217" t="s">
        <v>84</v>
      </c>
      <c r="AY236" s="18" t="s">
        <v>135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8" t="s">
        <v>82</v>
      </c>
      <c r="BK236" s="218">
        <f>ROUND(I236*H236,2)</f>
        <v>0</v>
      </c>
      <c r="BL236" s="18" t="s">
        <v>141</v>
      </c>
      <c r="BM236" s="217" t="s">
        <v>501</v>
      </c>
    </row>
    <row r="237" s="13" customFormat="1">
      <c r="A237" s="13"/>
      <c r="B237" s="224"/>
      <c r="C237" s="225"/>
      <c r="D237" s="226" t="s">
        <v>145</v>
      </c>
      <c r="E237" s="227" t="s">
        <v>19</v>
      </c>
      <c r="F237" s="228" t="s">
        <v>502</v>
      </c>
      <c r="G237" s="225"/>
      <c r="H237" s="227" t="s">
        <v>19</v>
      </c>
      <c r="I237" s="229"/>
      <c r="J237" s="225"/>
      <c r="K237" s="225"/>
      <c r="L237" s="230"/>
      <c r="M237" s="231"/>
      <c r="N237" s="232"/>
      <c r="O237" s="232"/>
      <c r="P237" s="232"/>
      <c r="Q237" s="232"/>
      <c r="R237" s="232"/>
      <c r="S237" s="232"/>
      <c r="T237" s="23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145</v>
      </c>
      <c r="AU237" s="234" t="s">
        <v>84</v>
      </c>
      <c r="AV237" s="13" t="s">
        <v>82</v>
      </c>
      <c r="AW237" s="13" t="s">
        <v>35</v>
      </c>
      <c r="AX237" s="13" t="s">
        <v>74</v>
      </c>
      <c r="AY237" s="234" t="s">
        <v>135</v>
      </c>
    </row>
    <row r="238" s="14" customFormat="1">
      <c r="A238" s="14"/>
      <c r="B238" s="235"/>
      <c r="C238" s="236"/>
      <c r="D238" s="226" t="s">
        <v>145</v>
      </c>
      <c r="E238" s="237" t="s">
        <v>19</v>
      </c>
      <c r="F238" s="238" t="s">
        <v>383</v>
      </c>
      <c r="G238" s="236"/>
      <c r="H238" s="239">
        <v>6535.1899999999996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5" t="s">
        <v>145</v>
      </c>
      <c r="AU238" s="245" t="s">
        <v>84</v>
      </c>
      <c r="AV238" s="14" t="s">
        <v>84</v>
      </c>
      <c r="AW238" s="14" t="s">
        <v>35</v>
      </c>
      <c r="AX238" s="14" t="s">
        <v>74</v>
      </c>
      <c r="AY238" s="245" t="s">
        <v>135</v>
      </c>
    </row>
    <row r="239" s="15" customFormat="1">
      <c r="A239" s="15"/>
      <c r="B239" s="246"/>
      <c r="C239" s="247"/>
      <c r="D239" s="226" t="s">
        <v>145</v>
      </c>
      <c r="E239" s="248" t="s">
        <v>19</v>
      </c>
      <c r="F239" s="249" t="s">
        <v>149</v>
      </c>
      <c r="G239" s="247"/>
      <c r="H239" s="250">
        <v>6535.1899999999996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6" t="s">
        <v>145</v>
      </c>
      <c r="AU239" s="256" t="s">
        <v>84</v>
      </c>
      <c r="AV239" s="15" t="s">
        <v>141</v>
      </c>
      <c r="AW239" s="15" t="s">
        <v>35</v>
      </c>
      <c r="AX239" s="15" t="s">
        <v>82</v>
      </c>
      <c r="AY239" s="256" t="s">
        <v>135</v>
      </c>
    </row>
    <row r="240" s="12" customFormat="1" ht="22.8" customHeight="1">
      <c r="A240" s="12"/>
      <c r="B240" s="190"/>
      <c r="C240" s="191"/>
      <c r="D240" s="192" t="s">
        <v>73</v>
      </c>
      <c r="E240" s="204" t="s">
        <v>503</v>
      </c>
      <c r="F240" s="204" t="s">
        <v>504</v>
      </c>
      <c r="G240" s="191"/>
      <c r="H240" s="191"/>
      <c r="I240" s="194"/>
      <c r="J240" s="205">
        <f>BK240</f>
        <v>0</v>
      </c>
      <c r="K240" s="191"/>
      <c r="L240" s="196"/>
      <c r="M240" s="197"/>
      <c r="N240" s="198"/>
      <c r="O240" s="198"/>
      <c r="P240" s="199">
        <f>SUM(P241:P257)</f>
        <v>0</v>
      </c>
      <c r="Q240" s="198"/>
      <c r="R240" s="199">
        <f>SUM(R241:R257)</f>
        <v>159.12650000000002</v>
      </c>
      <c r="S240" s="198"/>
      <c r="T240" s="200">
        <f>SUM(T241:T257)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1" t="s">
        <v>82</v>
      </c>
      <c r="AT240" s="202" t="s">
        <v>73</v>
      </c>
      <c r="AU240" s="202" t="s">
        <v>82</v>
      </c>
      <c r="AY240" s="201" t="s">
        <v>135</v>
      </c>
      <c r="BK240" s="203">
        <f>SUM(BK241:BK257)</f>
        <v>0</v>
      </c>
    </row>
    <row r="241" s="2" customFormat="1" ht="16.5" customHeight="1">
      <c r="A241" s="39"/>
      <c r="B241" s="40"/>
      <c r="C241" s="206" t="s">
        <v>505</v>
      </c>
      <c r="D241" s="206" t="s">
        <v>137</v>
      </c>
      <c r="E241" s="207" t="s">
        <v>506</v>
      </c>
      <c r="F241" s="208" t="s">
        <v>507</v>
      </c>
      <c r="G241" s="209" t="s">
        <v>105</v>
      </c>
      <c r="H241" s="210">
        <v>6500</v>
      </c>
      <c r="I241" s="211"/>
      <c r="J241" s="212">
        <f>ROUND(I241*H241,2)</f>
        <v>0</v>
      </c>
      <c r="K241" s="208" t="s">
        <v>19</v>
      </c>
      <c r="L241" s="45"/>
      <c r="M241" s="213" t="s">
        <v>19</v>
      </c>
      <c r="N241" s="214" t="s">
        <v>45</v>
      </c>
      <c r="O241" s="85"/>
      <c r="P241" s="215">
        <f>O241*H241</f>
        <v>0</v>
      </c>
      <c r="Q241" s="215">
        <v>0.024420000000000001</v>
      </c>
      <c r="R241" s="215">
        <f>Q241*H241</f>
        <v>158.73000000000002</v>
      </c>
      <c r="S241" s="215">
        <v>0</v>
      </c>
      <c r="T241" s="216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7" t="s">
        <v>141</v>
      </c>
      <c r="AT241" s="217" t="s">
        <v>137</v>
      </c>
      <c r="AU241" s="217" t="s">
        <v>84</v>
      </c>
      <c r="AY241" s="18" t="s">
        <v>135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8" t="s">
        <v>82</v>
      </c>
      <c r="BK241" s="218">
        <f>ROUND(I241*H241,2)</f>
        <v>0</v>
      </c>
      <c r="BL241" s="18" t="s">
        <v>141</v>
      </c>
      <c r="BM241" s="217" t="s">
        <v>508</v>
      </c>
    </row>
    <row r="242" s="13" customFormat="1">
      <c r="A242" s="13"/>
      <c r="B242" s="224"/>
      <c r="C242" s="225"/>
      <c r="D242" s="226" t="s">
        <v>145</v>
      </c>
      <c r="E242" s="227" t="s">
        <v>19</v>
      </c>
      <c r="F242" s="228" t="s">
        <v>509</v>
      </c>
      <c r="G242" s="225"/>
      <c r="H242" s="227" t="s">
        <v>19</v>
      </c>
      <c r="I242" s="229"/>
      <c r="J242" s="225"/>
      <c r="K242" s="225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145</v>
      </c>
      <c r="AU242" s="234" t="s">
        <v>84</v>
      </c>
      <c r="AV242" s="13" t="s">
        <v>82</v>
      </c>
      <c r="AW242" s="13" t="s">
        <v>35</v>
      </c>
      <c r="AX242" s="13" t="s">
        <v>74</v>
      </c>
      <c r="AY242" s="234" t="s">
        <v>135</v>
      </c>
    </row>
    <row r="243" s="13" customFormat="1">
      <c r="A243" s="13"/>
      <c r="B243" s="224"/>
      <c r="C243" s="225"/>
      <c r="D243" s="226" t="s">
        <v>145</v>
      </c>
      <c r="E243" s="227" t="s">
        <v>19</v>
      </c>
      <c r="F243" s="228" t="s">
        <v>510</v>
      </c>
      <c r="G243" s="225"/>
      <c r="H243" s="227" t="s">
        <v>19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145</v>
      </c>
      <c r="AU243" s="234" t="s">
        <v>84</v>
      </c>
      <c r="AV243" s="13" t="s">
        <v>82</v>
      </c>
      <c r="AW243" s="13" t="s">
        <v>35</v>
      </c>
      <c r="AX243" s="13" t="s">
        <v>74</v>
      </c>
      <c r="AY243" s="234" t="s">
        <v>135</v>
      </c>
    </row>
    <row r="244" s="13" customFormat="1">
      <c r="A244" s="13"/>
      <c r="B244" s="224"/>
      <c r="C244" s="225"/>
      <c r="D244" s="226" t="s">
        <v>145</v>
      </c>
      <c r="E244" s="227" t="s">
        <v>19</v>
      </c>
      <c r="F244" s="228" t="s">
        <v>511</v>
      </c>
      <c r="G244" s="225"/>
      <c r="H244" s="227" t="s">
        <v>19</v>
      </c>
      <c r="I244" s="229"/>
      <c r="J244" s="225"/>
      <c r="K244" s="225"/>
      <c r="L244" s="230"/>
      <c r="M244" s="231"/>
      <c r="N244" s="232"/>
      <c r="O244" s="232"/>
      <c r="P244" s="232"/>
      <c r="Q244" s="232"/>
      <c r="R244" s="232"/>
      <c r="S244" s="232"/>
      <c r="T244" s="23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4" t="s">
        <v>145</v>
      </c>
      <c r="AU244" s="234" t="s">
        <v>84</v>
      </c>
      <c r="AV244" s="13" t="s">
        <v>82</v>
      </c>
      <c r="AW244" s="13" t="s">
        <v>35</v>
      </c>
      <c r="AX244" s="13" t="s">
        <v>74</v>
      </c>
      <c r="AY244" s="234" t="s">
        <v>135</v>
      </c>
    </row>
    <row r="245" s="13" customFormat="1">
      <c r="A245" s="13"/>
      <c r="B245" s="224"/>
      <c r="C245" s="225"/>
      <c r="D245" s="226" t="s">
        <v>145</v>
      </c>
      <c r="E245" s="227" t="s">
        <v>19</v>
      </c>
      <c r="F245" s="228" t="s">
        <v>512</v>
      </c>
      <c r="G245" s="225"/>
      <c r="H245" s="227" t="s">
        <v>19</v>
      </c>
      <c r="I245" s="229"/>
      <c r="J245" s="225"/>
      <c r="K245" s="225"/>
      <c r="L245" s="230"/>
      <c r="M245" s="231"/>
      <c r="N245" s="232"/>
      <c r="O245" s="232"/>
      <c r="P245" s="232"/>
      <c r="Q245" s="232"/>
      <c r="R245" s="232"/>
      <c r="S245" s="232"/>
      <c r="T245" s="23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4" t="s">
        <v>145</v>
      </c>
      <c r="AU245" s="234" t="s">
        <v>84</v>
      </c>
      <c r="AV245" s="13" t="s">
        <v>82</v>
      </c>
      <c r="AW245" s="13" t="s">
        <v>35</v>
      </c>
      <c r="AX245" s="13" t="s">
        <v>74</v>
      </c>
      <c r="AY245" s="234" t="s">
        <v>135</v>
      </c>
    </row>
    <row r="246" s="13" customFormat="1">
      <c r="A246" s="13"/>
      <c r="B246" s="224"/>
      <c r="C246" s="225"/>
      <c r="D246" s="226" t="s">
        <v>145</v>
      </c>
      <c r="E246" s="227" t="s">
        <v>19</v>
      </c>
      <c r="F246" s="228" t="s">
        <v>513</v>
      </c>
      <c r="G246" s="225"/>
      <c r="H246" s="227" t="s">
        <v>19</v>
      </c>
      <c r="I246" s="229"/>
      <c r="J246" s="225"/>
      <c r="K246" s="225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145</v>
      </c>
      <c r="AU246" s="234" t="s">
        <v>84</v>
      </c>
      <c r="AV246" s="13" t="s">
        <v>82</v>
      </c>
      <c r="AW246" s="13" t="s">
        <v>35</v>
      </c>
      <c r="AX246" s="13" t="s">
        <v>74</v>
      </c>
      <c r="AY246" s="234" t="s">
        <v>135</v>
      </c>
    </row>
    <row r="247" s="13" customFormat="1">
      <c r="A247" s="13"/>
      <c r="B247" s="224"/>
      <c r="C247" s="225"/>
      <c r="D247" s="226" t="s">
        <v>145</v>
      </c>
      <c r="E247" s="227" t="s">
        <v>19</v>
      </c>
      <c r="F247" s="228" t="s">
        <v>514</v>
      </c>
      <c r="G247" s="225"/>
      <c r="H247" s="227" t="s">
        <v>19</v>
      </c>
      <c r="I247" s="229"/>
      <c r="J247" s="225"/>
      <c r="K247" s="225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145</v>
      </c>
      <c r="AU247" s="234" t="s">
        <v>84</v>
      </c>
      <c r="AV247" s="13" t="s">
        <v>82</v>
      </c>
      <c r="AW247" s="13" t="s">
        <v>35</v>
      </c>
      <c r="AX247" s="13" t="s">
        <v>74</v>
      </c>
      <c r="AY247" s="234" t="s">
        <v>135</v>
      </c>
    </row>
    <row r="248" s="13" customFormat="1">
      <c r="A248" s="13"/>
      <c r="B248" s="224"/>
      <c r="C248" s="225"/>
      <c r="D248" s="226" t="s">
        <v>145</v>
      </c>
      <c r="E248" s="227" t="s">
        <v>19</v>
      </c>
      <c r="F248" s="228" t="s">
        <v>515</v>
      </c>
      <c r="G248" s="225"/>
      <c r="H248" s="227" t="s">
        <v>19</v>
      </c>
      <c r="I248" s="229"/>
      <c r="J248" s="225"/>
      <c r="K248" s="225"/>
      <c r="L248" s="230"/>
      <c r="M248" s="231"/>
      <c r="N248" s="232"/>
      <c r="O248" s="232"/>
      <c r="P248" s="232"/>
      <c r="Q248" s="232"/>
      <c r="R248" s="232"/>
      <c r="S248" s="232"/>
      <c r="T248" s="23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4" t="s">
        <v>145</v>
      </c>
      <c r="AU248" s="234" t="s">
        <v>84</v>
      </c>
      <c r="AV248" s="13" t="s">
        <v>82</v>
      </c>
      <c r="AW248" s="13" t="s">
        <v>35</v>
      </c>
      <c r="AX248" s="13" t="s">
        <v>74</v>
      </c>
      <c r="AY248" s="234" t="s">
        <v>135</v>
      </c>
    </row>
    <row r="249" s="13" customFormat="1">
      <c r="A249" s="13"/>
      <c r="B249" s="224"/>
      <c r="C249" s="225"/>
      <c r="D249" s="226" t="s">
        <v>145</v>
      </c>
      <c r="E249" s="227" t="s">
        <v>19</v>
      </c>
      <c r="F249" s="228" t="s">
        <v>516</v>
      </c>
      <c r="G249" s="225"/>
      <c r="H249" s="227" t="s">
        <v>19</v>
      </c>
      <c r="I249" s="229"/>
      <c r="J249" s="225"/>
      <c r="K249" s="225"/>
      <c r="L249" s="230"/>
      <c r="M249" s="231"/>
      <c r="N249" s="232"/>
      <c r="O249" s="232"/>
      <c r="P249" s="232"/>
      <c r="Q249" s="232"/>
      <c r="R249" s="232"/>
      <c r="S249" s="232"/>
      <c r="T249" s="23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4" t="s">
        <v>145</v>
      </c>
      <c r="AU249" s="234" t="s">
        <v>84</v>
      </c>
      <c r="AV249" s="13" t="s">
        <v>82</v>
      </c>
      <c r="AW249" s="13" t="s">
        <v>35</v>
      </c>
      <c r="AX249" s="13" t="s">
        <v>74</v>
      </c>
      <c r="AY249" s="234" t="s">
        <v>135</v>
      </c>
    </row>
    <row r="250" s="13" customFormat="1">
      <c r="A250" s="13"/>
      <c r="B250" s="224"/>
      <c r="C250" s="225"/>
      <c r="D250" s="226" t="s">
        <v>145</v>
      </c>
      <c r="E250" s="227" t="s">
        <v>19</v>
      </c>
      <c r="F250" s="228" t="s">
        <v>517</v>
      </c>
      <c r="G250" s="225"/>
      <c r="H250" s="227" t="s">
        <v>19</v>
      </c>
      <c r="I250" s="229"/>
      <c r="J250" s="225"/>
      <c r="K250" s="225"/>
      <c r="L250" s="230"/>
      <c r="M250" s="231"/>
      <c r="N250" s="232"/>
      <c r="O250" s="232"/>
      <c r="P250" s="232"/>
      <c r="Q250" s="232"/>
      <c r="R250" s="232"/>
      <c r="S250" s="232"/>
      <c r="T250" s="23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4" t="s">
        <v>145</v>
      </c>
      <c r="AU250" s="234" t="s">
        <v>84</v>
      </c>
      <c r="AV250" s="13" t="s">
        <v>82</v>
      </c>
      <c r="AW250" s="13" t="s">
        <v>35</v>
      </c>
      <c r="AX250" s="13" t="s">
        <v>74</v>
      </c>
      <c r="AY250" s="234" t="s">
        <v>135</v>
      </c>
    </row>
    <row r="251" s="14" customFormat="1">
      <c r="A251" s="14"/>
      <c r="B251" s="235"/>
      <c r="C251" s="236"/>
      <c r="D251" s="226" t="s">
        <v>145</v>
      </c>
      <c r="E251" s="237" t="s">
        <v>19</v>
      </c>
      <c r="F251" s="238" t="s">
        <v>518</v>
      </c>
      <c r="G251" s="236"/>
      <c r="H251" s="239">
        <v>6500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5" t="s">
        <v>145</v>
      </c>
      <c r="AU251" s="245" t="s">
        <v>84</v>
      </c>
      <c r="AV251" s="14" t="s">
        <v>84</v>
      </c>
      <c r="AW251" s="14" t="s">
        <v>35</v>
      </c>
      <c r="AX251" s="14" t="s">
        <v>74</v>
      </c>
      <c r="AY251" s="245" t="s">
        <v>135</v>
      </c>
    </row>
    <row r="252" s="15" customFormat="1">
      <c r="A252" s="15"/>
      <c r="B252" s="246"/>
      <c r="C252" s="247"/>
      <c r="D252" s="226" t="s">
        <v>145</v>
      </c>
      <c r="E252" s="248" t="s">
        <v>19</v>
      </c>
      <c r="F252" s="249" t="s">
        <v>149</v>
      </c>
      <c r="G252" s="247"/>
      <c r="H252" s="250">
        <v>6500</v>
      </c>
      <c r="I252" s="251"/>
      <c r="J252" s="247"/>
      <c r="K252" s="247"/>
      <c r="L252" s="252"/>
      <c r="M252" s="253"/>
      <c r="N252" s="254"/>
      <c r="O252" s="254"/>
      <c r="P252" s="254"/>
      <c r="Q252" s="254"/>
      <c r="R252" s="254"/>
      <c r="S252" s="254"/>
      <c r="T252" s="25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6" t="s">
        <v>145</v>
      </c>
      <c r="AU252" s="256" t="s">
        <v>84</v>
      </c>
      <c r="AV252" s="15" t="s">
        <v>141</v>
      </c>
      <c r="AW252" s="15" t="s">
        <v>35</v>
      </c>
      <c r="AX252" s="15" t="s">
        <v>82</v>
      </c>
      <c r="AY252" s="256" t="s">
        <v>135</v>
      </c>
    </row>
    <row r="253" s="2" customFormat="1" ht="16.5" customHeight="1">
      <c r="A253" s="39"/>
      <c r="B253" s="40"/>
      <c r="C253" s="206" t="s">
        <v>519</v>
      </c>
      <c r="D253" s="206" t="s">
        <v>137</v>
      </c>
      <c r="E253" s="207" t="s">
        <v>520</v>
      </c>
      <c r="F253" s="208" t="s">
        <v>521</v>
      </c>
      <c r="G253" s="209" t="s">
        <v>238</v>
      </c>
      <c r="H253" s="210">
        <v>650</v>
      </c>
      <c r="I253" s="211"/>
      <c r="J253" s="212">
        <f>ROUND(I253*H253,2)</f>
        <v>0</v>
      </c>
      <c r="K253" s="208" t="s">
        <v>352</v>
      </c>
      <c r="L253" s="45"/>
      <c r="M253" s="213" t="s">
        <v>19</v>
      </c>
      <c r="N253" s="214" t="s">
        <v>45</v>
      </c>
      <c r="O253" s="85"/>
      <c r="P253" s="215">
        <f>O253*H253</f>
        <v>0</v>
      </c>
      <c r="Q253" s="215">
        <v>0.00060999999999999997</v>
      </c>
      <c r="R253" s="215">
        <f>Q253*H253</f>
        <v>0.39649999999999996</v>
      </c>
      <c r="S253" s="215">
        <v>0</v>
      </c>
      <c r="T253" s="216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7" t="s">
        <v>141</v>
      </c>
      <c r="AT253" s="217" t="s">
        <v>137</v>
      </c>
      <c r="AU253" s="217" t="s">
        <v>84</v>
      </c>
      <c r="AY253" s="18" t="s">
        <v>135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8" t="s">
        <v>82</v>
      </c>
      <c r="BK253" s="218">
        <f>ROUND(I253*H253,2)</f>
        <v>0</v>
      </c>
      <c r="BL253" s="18" t="s">
        <v>141</v>
      </c>
      <c r="BM253" s="217" t="s">
        <v>522</v>
      </c>
    </row>
    <row r="254" s="2" customFormat="1">
      <c r="A254" s="39"/>
      <c r="B254" s="40"/>
      <c r="C254" s="41"/>
      <c r="D254" s="219" t="s">
        <v>143</v>
      </c>
      <c r="E254" s="41"/>
      <c r="F254" s="220" t="s">
        <v>523</v>
      </c>
      <c r="G254" s="41"/>
      <c r="H254" s="41"/>
      <c r="I254" s="221"/>
      <c r="J254" s="41"/>
      <c r="K254" s="41"/>
      <c r="L254" s="45"/>
      <c r="M254" s="222"/>
      <c r="N254" s="223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143</v>
      </c>
      <c r="AU254" s="18" t="s">
        <v>84</v>
      </c>
    </row>
    <row r="255" s="13" customFormat="1">
      <c r="A255" s="13"/>
      <c r="B255" s="224"/>
      <c r="C255" s="225"/>
      <c r="D255" s="226" t="s">
        <v>145</v>
      </c>
      <c r="E255" s="227" t="s">
        <v>19</v>
      </c>
      <c r="F255" s="228" t="s">
        <v>524</v>
      </c>
      <c r="G255" s="225"/>
      <c r="H255" s="227" t="s">
        <v>19</v>
      </c>
      <c r="I255" s="229"/>
      <c r="J255" s="225"/>
      <c r="K255" s="225"/>
      <c r="L255" s="230"/>
      <c r="M255" s="231"/>
      <c r="N255" s="232"/>
      <c r="O255" s="232"/>
      <c r="P255" s="232"/>
      <c r="Q255" s="232"/>
      <c r="R255" s="232"/>
      <c r="S255" s="232"/>
      <c r="T255" s="23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4" t="s">
        <v>145</v>
      </c>
      <c r="AU255" s="234" t="s">
        <v>84</v>
      </c>
      <c r="AV255" s="13" t="s">
        <v>82</v>
      </c>
      <c r="AW255" s="13" t="s">
        <v>35</v>
      </c>
      <c r="AX255" s="13" t="s">
        <v>74</v>
      </c>
      <c r="AY255" s="234" t="s">
        <v>135</v>
      </c>
    </row>
    <row r="256" s="14" customFormat="1">
      <c r="A256" s="14"/>
      <c r="B256" s="235"/>
      <c r="C256" s="236"/>
      <c r="D256" s="226" t="s">
        <v>145</v>
      </c>
      <c r="E256" s="237" t="s">
        <v>19</v>
      </c>
      <c r="F256" s="238" t="s">
        <v>525</v>
      </c>
      <c r="G256" s="236"/>
      <c r="H256" s="239">
        <v>650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5" t="s">
        <v>145</v>
      </c>
      <c r="AU256" s="245" t="s">
        <v>84</v>
      </c>
      <c r="AV256" s="14" t="s">
        <v>84</v>
      </c>
      <c r="AW256" s="14" t="s">
        <v>35</v>
      </c>
      <c r="AX256" s="14" t="s">
        <v>74</v>
      </c>
      <c r="AY256" s="245" t="s">
        <v>135</v>
      </c>
    </row>
    <row r="257" s="15" customFormat="1">
      <c r="A257" s="15"/>
      <c r="B257" s="246"/>
      <c r="C257" s="247"/>
      <c r="D257" s="226" t="s">
        <v>145</v>
      </c>
      <c r="E257" s="248" t="s">
        <v>19</v>
      </c>
      <c r="F257" s="249" t="s">
        <v>149</v>
      </c>
      <c r="G257" s="247"/>
      <c r="H257" s="250">
        <v>650</v>
      </c>
      <c r="I257" s="251"/>
      <c r="J257" s="247"/>
      <c r="K257" s="247"/>
      <c r="L257" s="252"/>
      <c r="M257" s="253"/>
      <c r="N257" s="254"/>
      <c r="O257" s="254"/>
      <c r="P257" s="254"/>
      <c r="Q257" s="254"/>
      <c r="R257" s="254"/>
      <c r="S257" s="254"/>
      <c r="T257" s="25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6" t="s">
        <v>145</v>
      </c>
      <c r="AU257" s="256" t="s">
        <v>84</v>
      </c>
      <c r="AV257" s="15" t="s">
        <v>141</v>
      </c>
      <c r="AW257" s="15" t="s">
        <v>35</v>
      </c>
      <c r="AX257" s="15" t="s">
        <v>82</v>
      </c>
      <c r="AY257" s="256" t="s">
        <v>135</v>
      </c>
    </row>
    <row r="258" s="12" customFormat="1" ht="22.8" customHeight="1">
      <c r="A258" s="12"/>
      <c r="B258" s="190"/>
      <c r="C258" s="191"/>
      <c r="D258" s="192" t="s">
        <v>73</v>
      </c>
      <c r="E258" s="204" t="s">
        <v>184</v>
      </c>
      <c r="F258" s="204" t="s">
        <v>526</v>
      </c>
      <c r="G258" s="191"/>
      <c r="H258" s="191"/>
      <c r="I258" s="194"/>
      <c r="J258" s="205">
        <f>BK258</f>
        <v>0</v>
      </c>
      <c r="K258" s="191"/>
      <c r="L258" s="196"/>
      <c r="M258" s="197"/>
      <c r="N258" s="198"/>
      <c r="O258" s="198"/>
      <c r="P258" s="199">
        <f>SUM(P259:P268)</f>
        <v>0</v>
      </c>
      <c r="Q258" s="198"/>
      <c r="R258" s="199">
        <f>SUM(R259:R268)</f>
        <v>0.15728999999999999</v>
      </c>
      <c r="S258" s="198"/>
      <c r="T258" s="200">
        <f>SUM(T259:T268)</f>
        <v>1.5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1" t="s">
        <v>82</v>
      </c>
      <c r="AT258" s="202" t="s">
        <v>73</v>
      </c>
      <c r="AU258" s="202" t="s">
        <v>82</v>
      </c>
      <c r="AY258" s="201" t="s">
        <v>135</v>
      </c>
      <c r="BK258" s="203">
        <f>SUM(BK259:BK268)</f>
        <v>0</v>
      </c>
    </row>
    <row r="259" s="2" customFormat="1" ht="16.5" customHeight="1">
      <c r="A259" s="39"/>
      <c r="B259" s="40"/>
      <c r="C259" s="206" t="s">
        <v>527</v>
      </c>
      <c r="D259" s="206" t="s">
        <v>137</v>
      </c>
      <c r="E259" s="207" t="s">
        <v>528</v>
      </c>
      <c r="F259" s="208" t="s">
        <v>529</v>
      </c>
      <c r="G259" s="209" t="s">
        <v>238</v>
      </c>
      <c r="H259" s="210">
        <v>321</v>
      </c>
      <c r="I259" s="211"/>
      <c r="J259" s="212">
        <f>ROUND(I259*H259,2)</f>
        <v>0</v>
      </c>
      <c r="K259" s="208" t="s">
        <v>19</v>
      </c>
      <c r="L259" s="45"/>
      <c r="M259" s="213" t="s">
        <v>19</v>
      </c>
      <c r="N259" s="214" t="s">
        <v>45</v>
      </c>
      <c r="O259" s="85"/>
      <c r="P259" s="215">
        <f>O259*H259</f>
        <v>0</v>
      </c>
      <c r="Q259" s="215">
        <v>0.00048999999999999998</v>
      </c>
      <c r="R259" s="215">
        <f>Q259*H259</f>
        <v>0.15728999999999999</v>
      </c>
      <c r="S259" s="215">
        <v>0</v>
      </c>
      <c r="T259" s="216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7" t="s">
        <v>141</v>
      </c>
      <c r="AT259" s="217" t="s">
        <v>137</v>
      </c>
      <c r="AU259" s="217" t="s">
        <v>84</v>
      </c>
      <c r="AY259" s="18" t="s">
        <v>135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8" t="s">
        <v>82</v>
      </c>
      <c r="BK259" s="218">
        <f>ROUND(I259*H259,2)</f>
        <v>0</v>
      </c>
      <c r="BL259" s="18" t="s">
        <v>141</v>
      </c>
      <c r="BM259" s="217" t="s">
        <v>530</v>
      </c>
    </row>
    <row r="260" s="13" customFormat="1">
      <c r="A260" s="13"/>
      <c r="B260" s="224"/>
      <c r="C260" s="225"/>
      <c r="D260" s="226" t="s">
        <v>145</v>
      </c>
      <c r="E260" s="227" t="s">
        <v>19</v>
      </c>
      <c r="F260" s="228" t="s">
        <v>531</v>
      </c>
      <c r="G260" s="225"/>
      <c r="H260" s="227" t="s">
        <v>19</v>
      </c>
      <c r="I260" s="229"/>
      <c r="J260" s="225"/>
      <c r="K260" s="225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145</v>
      </c>
      <c r="AU260" s="234" t="s">
        <v>84</v>
      </c>
      <c r="AV260" s="13" t="s">
        <v>82</v>
      </c>
      <c r="AW260" s="13" t="s">
        <v>35</v>
      </c>
      <c r="AX260" s="13" t="s">
        <v>74</v>
      </c>
      <c r="AY260" s="234" t="s">
        <v>135</v>
      </c>
    </row>
    <row r="261" s="13" customFormat="1">
      <c r="A261" s="13"/>
      <c r="B261" s="224"/>
      <c r="C261" s="225"/>
      <c r="D261" s="226" t="s">
        <v>145</v>
      </c>
      <c r="E261" s="227" t="s">
        <v>19</v>
      </c>
      <c r="F261" s="228" t="s">
        <v>532</v>
      </c>
      <c r="G261" s="225"/>
      <c r="H261" s="227" t="s">
        <v>19</v>
      </c>
      <c r="I261" s="229"/>
      <c r="J261" s="225"/>
      <c r="K261" s="225"/>
      <c r="L261" s="230"/>
      <c r="M261" s="231"/>
      <c r="N261" s="232"/>
      <c r="O261" s="232"/>
      <c r="P261" s="232"/>
      <c r="Q261" s="232"/>
      <c r="R261" s="232"/>
      <c r="S261" s="232"/>
      <c r="T261" s="23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4" t="s">
        <v>145</v>
      </c>
      <c r="AU261" s="234" t="s">
        <v>84</v>
      </c>
      <c r="AV261" s="13" t="s">
        <v>82</v>
      </c>
      <c r="AW261" s="13" t="s">
        <v>35</v>
      </c>
      <c r="AX261" s="13" t="s">
        <v>74</v>
      </c>
      <c r="AY261" s="234" t="s">
        <v>135</v>
      </c>
    </row>
    <row r="262" s="14" customFormat="1">
      <c r="A262" s="14"/>
      <c r="B262" s="235"/>
      <c r="C262" s="236"/>
      <c r="D262" s="226" t="s">
        <v>145</v>
      </c>
      <c r="E262" s="237" t="s">
        <v>19</v>
      </c>
      <c r="F262" s="238" t="s">
        <v>533</v>
      </c>
      <c r="G262" s="236"/>
      <c r="H262" s="239">
        <v>321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5" t="s">
        <v>145</v>
      </c>
      <c r="AU262" s="245" t="s">
        <v>84</v>
      </c>
      <c r="AV262" s="14" t="s">
        <v>84</v>
      </c>
      <c r="AW262" s="14" t="s">
        <v>35</v>
      </c>
      <c r="AX262" s="14" t="s">
        <v>74</v>
      </c>
      <c r="AY262" s="245" t="s">
        <v>135</v>
      </c>
    </row>
    <row r="263" s="15" customFormat="1">
      <c r="A263" s="15"/>
      <c r="B263" s="246"/>
      <c r="C263" s="247"/>
      <c r="D263" s="226" t="s">
        <v>145</v>
      </c>
      <c r="E263" s="248" t="s">
        <v>19</v>
      </c>
      <c r="F263" s="249" t="s">
        <v>149</v>
      </c>
      <c r="G263" s="247"/>
      <c r="H263" s="250">
        <v>321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6" t="s">
        <v>145</v>
      </c>
      <c r="AU263" s="256" t="s">
        <v>84</v>
      </c>
      <c r="AV263" s="15" t="s">
        <v>141</v>
      </c>
      <c r="AW263" s="15" t="s">
        <v>35</v>
      </c>
      <c r="AX263" s="15" t="s">
        <v>82</v>
      </c>
      <c r="AY263" s="256" t="s">
        <v>135</v>
      </c>
    </row>
    <row r="264" s="2" customFormat="1" ht="16.5" customHeight="1">
      <c r="A264" s="39"/>
      <c r="B264" s="40"/>
      <c r="C264" s="206" t="s">
        <v>534</v>
      </c>
      <c r="D264" s="206" t="s">
        <v>137</v>
      </c>
      <c r="E264" s="207" t="s">
        <v>535</v>
      </c>
      <c r="F264" s="208" t="s">
        <v>536</v>
      </c>
      <c r="G264" s="209" t="s">
        <v>238</v>
      </c>
      <c r="H264" s="210">
        <v>300</v>
      </c>
      <c r="I264" s="211"/>
      <c r="J264" s="212">
        <f>ROUND(I264*H264,2)</f>
        <v>0</v>
      </c>
      <c r="K264" s="208" t="s">
        <v>352</v>
      </c>
      <c r="L264" s="45"/>
      <c r="M264" s="213" t="s">
        <v>19</v>
      </c>
      <c r="N264" s="214" t="s">
        <v>45</v>
      </c>
      <c r="O264" s="85"/>
      <c r="P264" s="215">
        <f>O264*H264</f>
        <v>0</v>
      </c>
      <c r="Q264" s="215">
        <v>0</v>
      </c>
      <c r="R264" s="215">
        <f>Q264*H264</f>
        <v>0</v>
      </c>
      <c r="S264" s="215">
        <v>0.0050000000000000001</v>
      </c>
      <c r="T264" s="216">
        <f>S264*H264</f>
        <v>1.5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7" t="s">
        <v>141</v>
      </c>
      <c r="AT264" s="217" t="s">
        <v>137</v>
      </c>
      <c r="AU264" s="217" t="s">
        <v>84</v>
      </c>
      <c r="AY264" s="18" t="s">
        <v>135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8" t="s">
        <v>82</v>
      </c>
      <c r="BK264" s="218">
        <f>ROUND(I264*H264,2)</f>
        <v>0</v>
      </c>
      <c r="BL264" s="18" t="s">
        <v>141</v>
      </c>
      <c r="BM264" s="217" t="s">
        <v>537</v>
      </c>
    </row>
    <row r="265" s="2" customFormat="1">
      <c r="A265" s="39"/>
      <c r="B265" s="40"/>
      <c r="C265" s="41"/>
      <c r="D265" s="219" t="s">
        <v>143</v>
      </c>
      <c r="E265" s="41"/>
      <c r="F265" s="220" t="s">
        <v>538</v>
      </c>
      <c r="G265" s="41"/>
      <c r="H265" s="41"/>
      <c r="I265" s="221"/>
      <c r="J265" s="41"/>
      <c r="K265" s="41"/>
      <c r="L265" s="45"/>
      <c r="M265" s="222"/>
      <c r="N265" s="223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143</v>
      </c>
      <c r="AU265" s="18" t="s">
        <v>84</v>
      </c>
    </row>
    <row r="266" s="13" customFormat="1">
      <c r="A266" s="13"/>
      <c r="B266" s="224"/>
      <c r="C266" s="225"/>
      <c r="D266" s="226" t="s">
        <v>145</v>
      </c>
      <c r="E266" s="227" t="s">
        <v>19</v>
      </c>
      <c r="F266" s="228" t="s">
        <v>539</v>
      </c>
      <c r="G266" s="225"/>
      <c r="H266" s="227" t="s">
        <v>19</v>
      </c>
      <c r="I266" s="229"/>
      <c r="J266" s="225"/>
      <c r="K266" s="225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145</v>
      </c>
      <c r="AU266" s="234" t="s">
        <v>84</v>
      </c>
      <c r="AV266" s="13" t="s">
        <v>82</v>
      </c>
      <c r="AW266" s="13" t="s">
        <v>35</v>
      </c>
      <c r="AX266" s="13" t="s">
        <v>74</v>
      </c>
      <c r="AY266" s="234" t="s">
        <v>135</v>
      </c>
    </row>
    <row r="267" s="14" customFormat="1">
      <c r="A267" s="14"/>
      <c r="B267" s="235"/>
      <c r="C267" s="236"/>
      <c r="D267" s="226" t="s">
        <v>145</v>
      </c>
      <c r="E267" s="237" t="s">
        <v>19</v>
      </c>
      <c r="F267" s="238" t="s">
        <v>540</v>
      </c>
      <c r="G267" s="236"/>
      <c r="H267" s="239">
        <v>300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5" t="s">
        <v>145</v>
      </c>
      <c r="AU267" s="245" t="s">
        <v>84</v>
      </c>
      <c r="AV267" s="14" t="s">
        <v>84</v>
      </c>
      <c r="AW267" s="14" t="s">
        <v>35</v>
      </c>
      <c r="AX267" s="14" t="s">
        <v>74</v>
      </c>
      <c r="AY267" s="245" t="s">
        <v>135</v>
      </c>
    </row>
    <row r="268" s="15" customFormat="1">
      <c r="A268" s="15"/>
      <c r="B268" s="246"/>
      <c r="C268" s="247"/>
      <c r="D268" s="226" t="s">
        <v>145</v>
      </c>
      <c r="E268" s="248" t="s">
        <v>19</v>
      </c>
      <c r="F268" s="249" t="s">
        <v>149</v>
      </c>
      <c r="G268" s="247"/>
      <c r="H268" s="250">
        <v>300</v>
      </c>
      <c r="I268" s="251"/>
      <c r="J268" s="247"/>
      <c r="K268" s="247"/>
      <c r="L268" s="252"/>
      <c r="M268" s="253"/>
      <c r="N268" s="254"/>
      <c r="O268" s="254"/>
      <c r="P268" s="254"/>
      <c r="Q268" s="254"/>
      <c r="R268" s="254"/>
      <c r="S268" s="254"/>
      <c r="T268" s="25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6" t="s">
        <v>145</v>
      </c>
      <c r="AU268" s="256" t="s">
        <v>84</v>
      </c>
      <c r="AV268" s="15" t="s">
        <v>141</v>
      </c>
      <c r="AW268" s="15" t="s">
        <v>35</v>
      </c>
      <c r="AX268" s="15" t="s">
        <v>82</v>
      </c>
      <c r="AY268" s="256" t="s">
        <v>135</v>
      </c>
    </row>
    <row r="269" s="12" customFormat="1" ht="22.8" customHeight="1">
      <c r="A269" s="12"/>
      <c r="B269" s="190"/>
      <c r="C269" s="191"/>
      <c r="D269" s="192" t="s">
        <v>73</v>
      </c>
      <c r="E269" s="204" t="s">
        <v>541</v>
      </c>
      <c r="F269" s="204" t="s">
        <v>542</v>
      </c>
      <c r="G269" s="191"/>
      <c r="H269" s="191"/>
      <c r="I269" s="194"/>
      <c r="J269" s="205">
        <f>BK269</f>
        <v>0</v>
      </c>
      <c r="K269" s="191"/>
      <c r="L269" s="196"/>
      <c r="M269" s="197"/>
      <c r="N269" s="198"/>
      <c r="O269" s="198"/>
      <c r="P269" s="199">
        <f>SUM(P270:P278)</f>
        <v>0</v>
      </c>
      <c r="Q269" s="198"/>
      <c r="R269" s="199">
        <f>SUM(R270:R278)</f>
        <v>35.740674999999996</v>
      </c>
      <c r="S269" s="198"/>
      <c r="T269" s="200">
        <f>SUM(T270:T278)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1" t="s">
        <v>82</v>
      </c>
      <c r="AT269" s="202" t="s">
        <v>73</v>
      </c>
      <c r="AU269" s="202" t="s">
        <v>82</v>
      </c>
      <c r="AY269" s="201" t="s">
        <v>135</v>
      </c>
      <c r="BK269" s="203">
        <f>SUM(BK270:BK278)</f>
        <v>0</v>
      </c>
    </row>
    <row r="270" s="2" customFormat="1" ht="24.15" customHeight="1">
      <c r="A270" s="39"/>
      <c r="B270" s="40"/>
      <c r="C270" s="206" t="s">
        <v>543</v>
      </c>
      <c r="D270" s="206" t="s">
        <v>137</v>
      </c>
      <c r="E270" s="207" t="s">
        <v>236</v>
      </c>
      <c r="F270" s="208" t="s">
        <v>237</v>
      </c>
      <c r="G270" s="209" t="s">
        <v>238</v>
      </c>
      <c r="H270" s="210">
        <v>331.69999999999999</v>
      </c>
      <c r="I270" s="211"/>
      <c r="J270" s="212">
        <f>ROUND(I270*H270,2)</f>
        <v>0</v>
      </c>
      <c r="K270" s="208" t="s">
        <v>352</v>
      </c>
      <c r="L270" s="45"/>
      <c r="M270" s="213" t="s">
        <v>19</v>
      </c>
      <c r="N270" s="214" t="s">
        <v>45</v>
      </c>
      <c r="O270" s="85"/>
      <c r="P270" s="215">
        <f>O270*H270</f>
        <v>0</v>
      </c>
      <c r="Q270" s="215">
        <v>0.085309999999999997</v>
      </c>
      <c r="R270" s="215">
        <f>Q270*H270</f>
        <v>28.297326999999999</v>
      </c>
      <c r="S270" s="215">
        <v>0</v>
      </c>
      <c r="T270" s="216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7" t="s">
        <v>141</v>
      </c>
      <c r="AT270" s="217" t="s">
        <v>137</v>
      </c>
      <c r="AU270" s="217" t="s">
        <v>84</v>
      </c>
      <c r="AY270" s="18" t="s">
        <v>135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8" t="s">
        <v>82</v>
      </c>
      <c r="BK270" s="218">
        <f>ROUND(I270*H270,2)</f>
        <v>0</v>
      </c>
      <c r="BL270" s="18" t="s">
        <v>141</v>
      </c>
      <c r="BM270" s="217" t="s">
        <v>544</v>
      </c>
    </row>
    <row r="271" s="2" customFormat="1">
      <c r="A271" s="39"/>
      <c r="B271" s="40"/>
      <c r="C271" s="41"/>
      <c r="D271" s="219" t="s">
        <v>143</v>
      </c>
      <c r="E271" s="41"/>
      <c r="F271" s="220" t="s">
        <v>545</v>
      </c>
      <c r="G271" s="41"/>
      <c r="H271" s="41"/>
      <c r="I271" s="221"/>
      <c r="J271" s="41"/>
      <c r="K271" s="41"/>
      <c r="L271" s="45"/>
      <c r="M271" s="222"/>
      <c r="N271" s="223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143</v>
      </c>
      <c r="AU271" s="18" t="s">
        <v>84</v>
      </c>
    </row>
    <row r="272" s="13" customFormat="1">
      <c r="A272" s="13"/>
      <c r="B272" s="224"/>
      <c r="C272" s="225"/>
      <c r="D272" s="226" t="s">
        <v>145</v>
      </c>
      <c r="E272" s="227" t="s">
        <v>19</v>
      </c>
      <c r="F272" s="228" t="s">
        <v>546</v>
      </c>
      <c r="G272" s="225"/>
      <c r="H272" s="227" t="s">
        <v>19</v>
      </c>
      <c r="I272" s="229"/>
      <c r="J272" s="225"/>
      <c r="K272" s="225"/>
      <c r="L272" s="230"/>
      <c r="M272" s="231"/>
      <c r="N272" s="232"/>
      <c r="O272" s="232"/>
      <c r="P272" s="232"/>
      <c r="Q272" s="232"/>
      <c r="R272" s="232"/>
      <c r="S272" s="232"/>
      <c r="T272" s="23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4" t="s">
        <v>145</v>
      </c>
      <c r="AU272" s="234" t="s">
        <v>84</v>
      </c>
      <c r="AV272" s="13" t="s">
        <v>82</v>
      </c>
      <c r="AW272" s="13" t="s">
        <v>35</v>
      </c>
      <c r="AX272" s="13" t="s">
        <v>74</v>
      </c>
      <c r="AY272" s="234" t="s">
        <v>135</v>
      </c>
    </row>
    <row r="273" s="13" customFormat="1">
      <c r="A273" s="13"/>
      <c r="B273" s="224"/>
      <c r="C273" s="225"/>
      <c r="D273" s="226" t="s">
        <v>145</v>
      </c>
      <c r="E273" s="227" t="s">
        <v>19</v>
      </c>
      <c r="F273" s="228" t="s">
        <v>547</v>
      </c>
      <c r="G273" s="225"/>
      <c r="H273" s="227" t="s">
        <v>19</v>
      </c>
      <c r="I273" s="229"/>
      <c r="J273" s="225"/>
      <c r="K273" s="225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145</v>
      </c>
      <c r="AU273" s="234" t="s">
        <v>84</v>
      </c>
      <c r="AV273" s="13" t="s">
        <v>82</v>
      </c>
      <c r="AW273" s="13" t="s">
        <v>35</v>
      </c>
      <c r="AX273" s="13" t="s">
        <v>74</v>
      </c>
      <c r="AY273" s="234" t="s">
        <v>135</v>
      </c>
    </row>
    <row r="274" s="14" customFormat="1">
      <c r="A274" s="14"/>
      <c r="B274" s="235"/>
      <c r="C274" s="236"/>
      <c r="D274" s="226" t="s">
        <v>145</v>
      </c>
      <c r="E274" s="237" t="s">
        <v>19</v>
      </c>
      <c r="F274" s="238" t="s">
        <v>548</v>
      </c>
      <c r="G274" s="236"/>
      <c r="H274" s="239">
        <v>128.69999999999999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5" t="s">
        <v>145</v>
      </c>
      <c r="AU274" s="245" t="s">
        <v>84</v>
      </c>
      <c r="AV274" s="14" t="s">
        <v>84</v>
      </c>
      <c r="AW274" s="14" t="s">
        <v>35</v>
      </c>
      <c r="AX274" s="14" t="s">
        <v>74</v>
      </c>
      <c r="AY274" s="245" t="s">
        <v>135</v>
      </c>
    </row>
    <row r="275" s="14" customFormat="1">
      <c r="A275" s="14"/>
      <c r="B275" s="235"/>
      <c r="C275" s="236"/>
      <c r="D275" s="226" t="s">
        <v>145</v>
      </c>
      <c r="E275" s="237" t="s">
        <v>19</v>
      </c>
      <c r="F275" s="238" t="s">
        <v>549</v>
      </c>
      <c r="G275" s="236"/>
      <c r="H275" s="239">
        <v>203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5" t="s">
        <v>145</v>
      </c>
      <c r="AU275" s="245" t="s">
        <v>84</v>
      </c>
      <c r="AV275" s="14" t="s">
        <v>84</v>
      </c>
      <c r="AW275" s="14" t="s">
        <v>35</v>
      </c>
      <c r="AX275" s="14" t="s">
        <v>74</v>
      </c>
      <c r="AY275" s="245" t="s">
        <v>135</v>
      </c>
    </row>
    <row r="276" s="15" customFormat="1">
      <c r="A276" s="15"/>
      <c r="B276" s="246"/>
      <c r="C276" s="247"/>
      <c r="D276" s="226" t="s">
        <v>145</v>
      </c>
      <c r="E276" s="248" t="s">
        <v>19</v>
      </c>
      <c r="F276" s="249" t="s">
        <v>149</v>
      </c>
      <c r="G276" s="247"/>
      <c r="H276" s="250">
        <v>331.69999999999999</v>
      </c>
      <c r="I276" s="251"/>
      <c r="J276" s="247"/>
      <c r="K276" s="247"/>
      <c r="L276" s="252"/>
      <c r="M276" s="253"/>
      <c r="N276" s="254"/>
      <c r="O276" s="254"/>
      <c r="P276" s="254"/>
      <c r="Q276" s="254"/>
      <c r="R276" s="254"/>
      <c r="S276" s="254"/>
      <c r="T276" s="25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6" t="s">
        <v>145</v>
      </c>
      <c r="AU276" s="256" t="s">
        <v>84</v>
      </c>
      <c r="AV276" s="15" t="s">
        <v>141</v>
      </c>
      <c r="AW276" s="15" t="s">
        <v>35</v>
      </c>
      <c r="AX276" s="15" t="s">
        <v>82</v>
      </c>
      <c r="AY276" s="256" t="s">
        <v>135</v>
      </c>
    </row>
    <row r="277" s="2" customFormat="1" ht="16.5" customHeight="1">
      <c r="A277" s="39"/>
      <c r="B277" s="40"/>
      <c r="C277" s="257" t="s">
        <v>550</v>
      </c>
      <c r="D277" s="257" t="s">
        <v>230</v>
      </c>
      <c r="E277" s="258" t="s">
        <v>246</v>
      </c>
      <c r="F277" s="259" t="s">
        <v>247</v>
      </c>
      <c r="G277" s="260" t="s">
        <v>238</v>
      </c>
      <c r="H277" s="261">
        <v>338.334</v>
      </c>
      <c r="I277" s="262"/>
      <c r="J277" s="263">
        <f>ROUND(I277*H277,2)</f>
        <v>0</v>
      </c>
      <c r="K277" s="259" t="s">
        <v>352</v>
      </c>
      <c r="L277" s="264"/>
      <c r="M277" s="265" t="s">
        <v>19</v>
      </c>
      <c r="N277" s="266" t="s">
        <v>45</v>
      </c>
      <c r="O277" s="85"/>
      <c r="P277" s="215">
        <f>O277*H277</f>
        <v>0</v>
      </c>
      <c r="Q277" s="215">
        <v>0.021999999999999999</v>
      </c>
      <c r="R277" s="215">
        <f>Q277*H277</f>
        <v>7.4433479999999994</v>
      </c>
      <c r="S277" s="215">
        <v>0</v>
      </c>
      <c r="T277" s="216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7" t="s">
        <v>184</v>
      </c>
      <c r="AT277" s="217" t="s">
        <v>230</v>
      </c>
      <c r="AU277" s="217" t="s">
        <v>84</v>
      </c>
      <c r="AY277" s="18" t="s">
        <v>135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8" t="s">
        <v>82</v>
      </c>
      <c r="BK277" s="218">
        <f>ROUND(I277*H277,2)</f>
        <v>0</v>
      </c>
      <c r="BL277" s="18" t="s">
        <v>141</v>
      </c>
      <c r="BM277" s="217" t="s">
        <v>551</v>
      </c>
    </row>
    <row r="278" s="14" customFormat="1">
      <c r="A278" s="14"/>
      <c r="B278" s="235"/>
      <c r="C278" s="236"/>
      <c r="D278" s="226" t="s">
        <v>145</v>
      </c>
      <c r="E278" s="236"/>
      <c r="F278" s="238" t="s">
        <v>552</v>
      </c>
      <c r="G278" s="236"/>
      <c r="H278" s="239">
        <v>338.334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5" t="s">
        <v>145</v>
      </c>
      <c r="AU278" s="245" t="s">
        <v>84</v>
      </c>
      <c r="AV278" s="14" t="s">
        <v>84</v>
      </c>
      <c r="AW278" s="14" t="s">
        <v>4</v>
      </c>
      <c r="AX278" s="14" t="s">
        <v>82</v>
      </c>
      <c r="AY278" s="245" t="s">
        <v>135</v>
      </c>
    </row>
    <row r="279" s="12" customFormat="1" ht="22.8" customHeight="1">
      <c r="A279" s="12"/>
      <c r="B279" s="190"/>
      <c r="C279" s="191"/>
      <c r="D279" s="192" t="s">
        <v>73</v>
      </c>
      <c r="E279" s="204" t="s">
        <v>553</v>
      </c>
      <c r="F279" s="204" t="s">
        <v>554</v>
      </c>
      <c r="G279" s="191"/>
      <c r="H279" s="191"/>
      <c r="I279" s="194"/>
      <c r="J279" s="205">
        <f>BK279</f>
        <v>0</v>
      </c>
      <c r="K279" s="191"/>
      <c r="L279" s="196"/>
      <c r="M279" s="197"/>
      <c r="N279" s="198"/>
      <c r="O279" s="198"/>
      <c r="P279" s="199">
        <f>SUM(P280:P288)</f>
        <v>0</v>
      </c>
      <c r="Q279" s="198"/>
      <c r="R279" s="199">
        <f>SUM(R280:R288)</f>
        <v>0</v>
      </c>
      <c r="S279" s="198"/>
      <c r="T279" s="200">
        <f>SUM(T280:T288)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1" t="s">
        <v>82</v>
      </c>
      <c r="AT279" s="202" t="s">
        <v>73</v>
      </c>
      <c r="AU279" s="202" t="s">
        <v>82</v>
      </c>
      <c r="AY279" s="201" t="s">
        <v>135</v>
      </c>
      <c r="BK279" s="203">
        <f>SUM(BK280:BK288)</f>
        <v>0</v>
      </c>
    </row>
    <row r="280" s="2" customFormat="1" ht="24.15" customHeight="1">
      <c r="A280" s="39"/>
      <c r="B280" s="40"/>
      <c r="C280" s="206" t="s">
        <v>555</v>
      </c>
      <c r="D280" s="206" t="s">
        <v>137</v>
      </c>
      <c r="E280" s="207" t="s">
        <v>556</v>
      </c>
      <c r="F280" s="208" t="s">
        <v>557</v>
      </c>
      <c r="G280" s="209" t="s">
        <v>187</v>
      </c>
      <c r="H280" s="210">
        <v>1.5</v>
      </c>
      <c r="I280" s="211"/>
      <c r="J280" s="212">
        <f>ROUND(I280*H280,2)</f>
        <v>0</v>
      </c>
      <c r="K280" s="208" t="s">
        <v>352</v>
      </c>
      <c r="L280" s="45"/>
      <c r="M280" s="213" t="s">
        <v>19</v>
      </c>
      <c r="N280" s="214" t="s">
        <v>45</v>
      </c>
      <c r="O280" s="85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7" t="s">
        <v>141</v>
      </c>
      <c r="AT280" s="217" t="s">
        <v>137</v>
      </c>
      <c r="AU280" s="217" t="s">
        <v>84</v>
      </c>
      <c r="AY280" s="18" t="s">
        <v>135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8" t="s">
        <v>82</v>
      </c>
      <c r="BK280" s="218">
        <f>ROUND(I280*H280,2)</f>
        <v>0</v>
      </c>
      <c r="BL280" s="18" t="s">
        <v>141</v>
      </c>
      <c r="BM280" s="217" t="s">
        <v>558</v>
      </c>
    </row>
    <row r="281" s="2" customFormat="1">
      <c r="A281" s="39"/>
      <c r="B281" s="40"/>
      <c r="C281" s="41"/>
      <c r="D281" s="219" t="s">
        <v>143</v>
      </c>
      <c r="E281" s="41"/>
      <c r="F281" s="220" t="s">
        <v>559</v>
      </c>
      <c r="G281" s="41"/>
      <c r="H281" s="41"/>
      <c r="I281" s="221"/>
      <c r="J281" s="41"/>
      <c r="K281" s="41"/>
      <c r="L281" s="45"/>
      <c r="M281" s="222"/>
      <c r="N281" s="223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143</v>
      </c>
      <c r="AU281" s="18" t="s">
        <v>84</v>
      </c>
    </row>
    <row r="282" s="13" customFormat="1">
      <c r="A282" s="13"/>
      <c r="B282" s="224"/>
      <c r="C282" s="225"/>
      <c r="D282" s="226" t="s">
        <v>145</v>
      </c>
      <c r="E282" s="227" t="s">
        <v>19</v>
      </c>
      <c r="F282" s="228" t="s">
        <v>560</v>
      </c>
      <c r="G282" s="225"/>
      <c r="H282" s="227" t="s">
        <v>19</v>
      </c>
      <c r="I282" s="229"/>
      <c r="J282" s="225"/>
      <c r="K282" s="225"/>
      <c r="L282" s="230"/>
      <c r="M282" s="231"/>
      <c r="N282" s="232"/>
      <c r="O282" s="232"/>
      <c r="P282" s="232"/>
      <c r="Q282" s="232"/>
      <c r="R282" s="232"/>
      <c r="S282" s="232"/>
      <c r="T282" s="23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4" t="s">
        <v>145</v>
      </c>
      <c r="AU282" s="234" t="s">
        <v>84</v>
      </c>
      <c r="AV282" s="13" t="s">
        <v>82</v>
      </c>
      <c r="AW282" s="13" t="s">
        <v>35</v>
      </c>
      <c r="AX282" s="13" t="s">
        <v>74</v>
      </c>
      <c r="AY282" s="234" t="s">
        <v>135</v>
      </c>
    </row>
    <row r="283" s="14" customFormat="1">
      <c r="A283" s="14"/>
      <c r="B283" s="235"/>
      <c r="C283" s="236"/>
      <c r="D283" s="226" t="s">
        <v>145</v>
      </c>
      <c r="E283" s="237" t="s">
        <v>19</v>
      </c>
      <c r="F283" s="238" t="s">
        <v>561</v>
      </c>
      <c r="G283" s="236"/>
      <c r="H283" s="239">
        <v>1.5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5" t="s">
        <v>145</v>
      </c>
      <c r="AU283" s="245" t="s">
        <v>84</v>
      </c>
      <c r="AV283" s="14" t="s">
        <v>84</v>
      </c>
      <c r="AW283" s="14" t="s">
        <v>35</v>
      </c>
      <c r="AX283" s="14" t="s">
        <v>74</v>
      </c>
      <c r="AY283" s="245" t="s">
        <v>135</v>
      </c>
    </row>
    <row r="284" s="15" customFormat="1">
      <c r="A284" s="15"/>
      <c r="B284" s="246"/>
      <c r="C284" s="247"/>
      <c r="D284" s="226" t="s">
        <v>145</v>
      </c>
      <c r="E284" s="248" t="s">
        <v>19</v>
      </c>
      <c r="F284" s="249" t="s">
        <v>149</v>
      </c>
      <c r="G284" s="247"/>
      <c r="H284" s="250">
        <v>1.5</v>
      </c>
      <c r="I284" s="251"/>
      <c r="J284" s="247"/>
      <c r="K284" s="247"/>
      <c r="L284" s="252"/>
      <c r="M284" s="253"/>
      <c r="N284" s="254"/>
      <c r="O284" s="254"/>
      <c r="P284" s="254"/>
      <c r="Q284" s="254"/>
      <c r="R284" s="254"/>
      <c r="S284" s="254"/>
      <c r="T284" s="25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6" t="s">
        <v>145</v>
      </c>
      <c r="AU284" s="256" t="s">
        <v>84</v>
      </c>
      <c r="AV284" s="15" t="s">
        <v>141</v>
      </c>
      <c r="AW284" s="15" t="s">
        <v>35</v>
      </c>
      <c r="AX284" s="15" t="s">
        <v>82</v>
      </c>
      <c r="AY284" s="256" t="s">
        <v>135</v>
      </c>
    </row>
    <row r="285" s="2" customFormat="1" ht="21.75" customHeight="1">
      <c r="A285" s="39"/>
      <c r="B285" s="40"/>
      <c r="C285" s="206" t="s">
        <v>562</v>
      </c>
      <c r="D285" s="206" t="s">
        <v>137</v>
      </c>
      <c r="E285" s="207" t="s">
        <v>563</v>
      </c>
      <c r="F285" s="208" t="s">
        <v>564</v>
      </c>
      <c r="G285" s="209" t="s">
        <v>187</v>
      </c>
      <c r="H285" s="210">
        <v>1.5</v>
      </c>
      <c r="I285" s="211"/>
      <c r="J285" s="212">
        <f>ROUND(I285*H285,2)</f>
        <v>0</v>
      </c>
      <c r="K285" s="208" t="s">
        <v>352</v>
      </c>
      <c r="L285" s="45"/>
      <c r="M285" s="213" t="s">
        <v>19</v>
      </c>
      <c r="N285" s="214" t="s">
        <v>45</v>
      </c>
      <c r="O285" s="85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7" t="s">
        <v>141</v>
      </c>
      <c r="AT285" s="217" t="s">
        <v>137</v>
      </c>
      <c r="AU285" s="217" t="s">
        <v>84</v>
      </c>
      <c r="AY285" s="18" t="s">
        <v>135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8" t="s">
        <v>82</v>
      </c>
      <c r="BK285" s="218">
        <f>ROUND(I285*H285,2)</f>
        <v>0</v>
      </c>
      <c r="BL285" s="18" t="s">
        <v>141</v>
      </c>
      <c r="BM285" s="217" t="s">
        <v>565</v>
      </c>
    </row>
    <row r="286" s="2" customFormat="1">
      <c r="A286" s="39"/>
      <c r="B286" s="40"/>
      <c r="C286" s="41"/>
      <c r="D286" s="219" t="s">
        <v>143</v>
      </c>
      <c r="E286" s="41"/>
      <c r="F286" s="220" t="s">
        <v>566</v>
      </c>
      <c r="G286" s="41"/>
      <c r="H286" s="41"/>
      <c r="I286" s="221"/>
      <c r="J286" s="41"/>
      <c r="K286" s="41"/>
      <c r="L286" s="45"/>
      <c r="M286" s="222"/>
      <c r="N286" s="223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143</v>
      </c>
      <c r="AU286" s="18" t="s">
        <v>84</v>
      </c>
    </row>
    <row r="287" s="2" customFormat="1" ht="24.15" customHeight="1">
      <c r="A287" s="39"/>
      <c r="B287" s="40"/>
      <c r="C287" s="206" t="s">
        <v>274</v>
      </c>
      <c r="D287" s="206" t="s">
        <v>137</v>
      </c>
      <c r="E287" s="207" t="s">
        <v>567</v>
      </c>
      <c r="F287" s="208" t="s">
        <v>568</v>
      </c>
      <c r="G287" s="209" t="s">
        <v>187</v>
      </c>
      <c r="H287" s="210">
        <v>1.5</v>
      </c>
      <c r="I287" s="211"/>
      <c r="J287" s="212">
        <f>ROUND(I287*H287,2)</f>
        <v>0</v>
      </c>
      <c r="K287" s="208" t="s">
        <v>352</v>
      </c>
      <c r="L287" s="45"/>
      <c r="M287" s="213" t="s">
        <v>19</v>
      </c>
      <c r="N287" s="214" t="s">
        <v>45</v>
      </c>
      <c r="O287" s="85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17" t="s">
        <v>141</v>
      </c>
      <c r="AT287" s="217" t="s">
        <v>137</v>
      </c>
      <c r="AU287" s="217" t="s">
        <v>84</v>
      </c>
      <c r="AY287" s="18" t="s">
        <v>135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8" t="s">
        <v>82</v>
      </c>
      <c r="BK287" s="218">
        <f>ROUND(I287*H287,2)</f>
        <v>0</v>
      </c>
      <c r="BL287" s="18" t="s">
        <v>141</v>
      </c>
      <c r="BM287" s="217" t="s">
        <v>569</v>
      </c>
    </row>
    <row r="288" s="2" customFormat="1">
      <c r="A288" s="39"/>
      <c r="B288" s="40"/>
      <c r="C288" s="41"/>
      <c r="D288" s="219" t="s">
        <v>143</v>
      </c>
      <c r="E288" s="41"/>
      <c r="F288" s="220" t="s">
        <v>570</v>
      </c>
      <c r="G288" s="41"/>
      <c r="H288" s="41"/>
      <c r="I288" s="221"/>
      <c r="J288" s="41"/>
      <c r="K288" s="41"/>
      <c r="L288" s="45"/>
      <c r="M288" s="222"/>
      <c r="N288" s="223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143</v>
      </c>
      <c r="AU288" s="18" t="s">
        <v>84</v>
      </c>
    </row>
    <row r="289" s="12" customFormat="1" ht="22.8" customHeight="1">
      <c r="A289" s="12"/>
      <c r="B289" s="190"/>
      <c r="C289" s="191"/>
      <c r="D289" s="192" t="s">
        <v>73</v>
      </c>
      <c r="E289" s="204" t="s">
        <v>250</v>
      </c>
      <c r="F289" s="204" t="s">
        <v>251</v>
      </c>
      <c r="G289" s="191"/>
      <c r="H289" s="191"/>
      <c r="I289" s="194"/>
      <c r="J289" s="205">
        <f>BK289</f>
        <v>0</v>
      </c>
      <c r="K289" s="191"/>
      <c r="L289" s="196"/>
      <c r="M289" s="197"/>
      <c r="N289" s="198"/>
      <c r="O289" s="198"/>
      <c r="P289" s="199">
        <f>SUM(P290:P291)</f>
        <v>0</v>
      </c>
      <c r="Q289" s="198"/>
      <c r="R289" s="199">
        <f>SUM(R290:R291)</f>
        <v>0</v>
      </c>
      <c r="S289" s="198"/>
      <c r="T289" s="200">
        <f>SUM(T290:T291)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1" t="s">
        <v>82</v>
      </c>
      <c r="AT289" s="202" t="s">
        <v>73</v>
      </c>
      <c r="AU289" s="202" t="s">
        <v>82</v>
      </c>
      <c r="AY289" s="201" t="s">
        <v>135</v>
      </c>
      <c r="BK289" s="203">
        <f>SUM(BK290:BK291)</f>
        <v>0</v>
      </c>
    </row>
    <row r="290" s="2" customFormat="1" ht="16.5" customHeight="1">
      <c r="A290" s="39"/>
      <c r="B290" s="40"/>
      <c r="C290" s="206" t="s">
        <v>571</v>
      </c>
      <c r="D290" s="206" t="s">
        <v>137</v>
      </c>
      <c r="E290" s="207" t="s">
        <v>572</v>
      </c>
      <c r="F290" s="208" t="s">
        <v>573</v>
      </c>
      <c r="G290" s="209" t="s">
        <v>187</v>
      </c>
      <c r="H290" s="210">
        <v>1133.538</v>
      </c>
      <c r="I290" s="211"/>
      <c r="J290" s="212">
        <f>ROUND(I290*H290,2)</f>
        <v>0</v>
      </c>
      <c r="K290" s="208" t="s">
        <v>352</v>
      </c>
      <c r="L290" s="45"/>
      <c r="M290" s="213" t="s">
        <v>19</v>
      </c>
      <c r="N290" s="214" t="s">
        <v>45</v>
      </c>
      <c r="O290" s="85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7" t="s">
        <v>141</v>
      </c>
      <c r="AT290" s="217" t="s">
        <v>137</v>
      </c>
      <c r="AU290" s="217" t="s">
        <v>84</v>
      </c>
      <c r="AY290" s="18" t="s">
        <v>135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8" t="s">
        <v>82</v>
      </c>
      <c r="BK290" s="218">
        <f>ROUND(I290*H290,2)</f>
        <v>0</v>
      </c>
      <c r="BL290" s="18" t="s">
        <v>141</v>
      </c>
      <c r="BM290" s="217" t="s">
        <v>574</v>
      </c>
    </row>
    <row r="291" s="2" customFormat="1">
      <c r="A291" s="39"/>
      <c r="B291" s="40"/>
      <c r="C291" s="41"/>
      <c r="D291" s="219" t="s">
        <v>143</v>
      </c>
      <c r="E291" s="41"/>
      <c r="F291" s="220" t="s">
        <v>575</v>
      </c>
      <c r="G291" s="41"/>
      <c r="H291" s="41"/>
      <c r="I291" s="221"/>
      <c r="J291" s="41"/>
      <c r="K291" s="41"/>
      <c r="L291" s="45"/>
      <c r="M291" s="222"/>
      <c r="N291" s="223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143</v>
      </c>
      <c r="AU291" s="18" t="s">
        <v>84</v>
      </c>
    </row>
    <row r="292" s="12" customFormat="1" ht="25.92" customHeight="1">
      <c r="A292" s="12"/>
      <c r="B292" s="190"/>
      <c r="C292" s="191"/>
      <c r="D292" s="192" t="s">
        <v>73</v>
      </c>
      <c r="E292" s="193" t="s">
        <v>347</v>
      </c>
      <c r="F292" s="193" t="s">
        <v>348</v>
      </c>
      <c r="G292" s="191"/>
      <c r="H292" s="191"/>
      <c r="I292" s="194"/>
      <c r="J292" s="195">
        <f>BK292</f>
        <v>0</v>
      </c>
      <c r="K292" s="191"/>
      <c r="L292" s="196"/>
      <c r="M292" s="197"/>
      <c r="N292" s="198"/>
      <c r="O292" s="198"/>
      <c r="P292" s="199">
        <f>SUM(P293:P298)</f>
        <v>0</v>
      </c>
      <c r="Q292" s="198"/>
      <c r="R292" s="199">
        <f>SUM(R293:R298)</f>
        <v>0</v>
      </c>
      <c r="S292" s="198"/>
      <c r="T292" s="200">
        <f>SUM(T293:T298)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1" t="s">
        <v>141</v>
      </c>
      <c r="AT292" s="202" t="s">
        <v>73</v>
      </c>
      <c r="AU292" s="202" t="s">
        <v>74</v>
      </c>
      <c r="AY292" s="201" t="s">
        <v>135</v>
      </c>
      <c r="BK292" s="203">
        <f>SUM(BK293:BK298)</f>
        <v>0</v>
      </c>
    </row>
    <row r="293" s="2" customFormat="1" ht="24.15" customHeight="1">
      <c r="A293" s="39"/>
      <c r="B293" s="40"/>
      <c r="C293" s="206" t="s">
        <v>576</v>
      </c>
      <c r="D293" s="206" t="s">
        <v>137</v>
      </c>
      <c r="E293" s="207" t="s">
        <v>577</v>
      </c>
      <c r="F293" s="208" t="s">
        <v>578</v>
      </c>
      <c r="G293" s="209" t="s">
        <v>341</v>
      </c>
      <c r="H293" s="210">
        <v>128</v>
      </c>
      <c r="I293" s="211"/>
      <c r="J293" s="212">
        <f>ROUND(I293*H293,2)</f>
        <v>0</v>
      </c>
      <c r="K293" s="208" t="s">
        <v>352</v>
      </c>
      <c r="L293" s="45"/>
      <c r="M293" s="213" t="s">
        <v>19</v>
      </c>
      <c r="N293" s="214" t="s">
        <v>45</v>
      </c>
      <c r="O293" s="85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7" t="s">
        <v>353</v>
      </c>
      <c r="AT293" s="217" t="s">
        <v>137</v>
      </c>
      <c r="AU293" s="217" t="s">
        <v>82</v>
      </c>
      <c r="AY293" s="18" t="s">
        <v>135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8" t="s">
        <v>82</v>
      </c>
      <c r="BK293" s="218">
        <f>ROUND(I293*H293,2)</f>
        <v>0</v>
      </c>
      <c r="BL293" s="18" t="s">
        <v>353</v>
      </c>
      <c r="BM293" s="217" t="s">
        <v>579</v>
      </c>
    </row>
    <row r="294" s="2" customFormat="1">
      <c r="A294" s="39"/>
      <c r="B294" s="40"/>
      <c r="C294" s="41"/>
      <c r="D294" s="219" t="s">
        <v>143</v>
      </c>
      <c r="E294" s="41"/>
      <c r="F294" s="220" t="s">
        <v>580</v>
      </c>
      <c r="G294" s="41"/>
      <c r="H294" s="41"/>
      <c r="I294" s="221"/>
      <c r="J294" s="41"/>
      <c r="K294" s="41"/>
      <c r="L294" s="45"/>
      <c r="M294" s="222"/>
      <c r="N294" s="223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143</v>
      </c>
      <c r="AU294" s="18" t="s">
        <v>82</v>
      </c>
    </row>
    <row r="295" s="13" customFormat="1">
      <c r="A295" s="13"/>
      <c r="B295" s="224"/>
      <c r="C295" s="225"/>
      <c r="D295" s="226" t="s">
        <v>145</v>
      </c>
      <c r="E295" s="227" t="s">
        <v>19</v>
      </c>
      <c r="F295" s="228" t="s">
        <v>581</v>
      </c>
      <c r="G295" s="225"/>
      <c r="H295" s="227" t="s">
        <v>19</v>
      </c>
      <c r="I295" s="229"/>
      <c r="J295" s="225"/>
      <c r="K295" s="225"/>
      <c r="L295" s="230"/>
      <c r="M295" s="231"/>
      <c r="N295" s="232"/>
      <c r="O295" s="232"/>
      <c r="P295" s="232"/>
      <c r="Q295" s="232"/>
      <c r="R295" s="232"/>
      <c r="S295" s="232"/>
      <c r="T295" s="23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4" t="s">
        <v>145</v>
      </c>
      <c r="AU295" s="234" t="s">
        <v>82</v>
      </c>
      <c r="AV295" s="13" t="s">
        <v>82</v>
      </c>
      <c r="AW295" s="13" t="s">
        <v>35</v>
      </c>
      <c r="AX295" s="13" t="s">
        <v>74</v>
      </c>
      <c r="AY295" s="234" t="s">
        <v>135</v>
      </c>
    </row>
    <row r="296" s="13" customFormat="1">
      <c r="A296" s="13"/>
      <c r="B296" s="224"/>
      <c r="C296" s="225"/>
      <c r="D296" s="226" t="s">
        <v>145</v>
      </c>
      <c r="E296" s="227" t="s">
        <v>19</v>
      </c>
      <c r="F296" s="228" t="s">
        <v>582</v>
      </c>
      <c r="G296" s="225"/>
      <c r="H296" s="227" t="s">
        <v>19</v>
      </c>
      <c r="I296" s="229"/>
      <c r="J296" s="225"/>
      <c r="K296" s="225"/>
      <c r="L296" s="230"/>
      <c r="M296" s="231"/>
      <c r="N296" s="232"/>
      <c r="O296" s="232"/>
      <c r="P296" s="232"/>
      <c r="Q296" s="232"/>
      <c r="R296" s="232"/>
      <c r="S296" s="232"/>
      <c r="T296" s="23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4" t="s">
        <v>145</v>
      </c>
      <c r="AU296" s="234" t="s">
        <v>82</v>
      </c>
      <c r="AV296" s="13" t="s">
        <v>82</v>
      </c>
      <c r="AW296" s="13" t="s">
        <v>35</v>
      </c>
      <c r="AX296" s="13" t="s">
        <v>74</v>
      </c>
      <c r="AY296" s="234" t="s">
        <v>135</v>
      </c>
    </row>
    <row r="297" s="14" customFormat="1">
      <c r="A297" s="14"/>
      <c r="B297" s="235"/>
      <c r="C297" s="236"/>
      <c r="D297" s="226" t="s">
        <v>145</v>
      </c>
      <c r="E297" s="237" t="s">
        <v>19</v>
      </c>
      <c r="F297" s="238" t="s">
        <v>583</v>
      </c>
      <c r="G297" s="236"/>
      <c r="H297" s="239">
        <v>128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5" t="s">
        <v>145</v>
      </c>
      <c r="AU297" s="245" t="s">
        <v>82</v>
      </c>
      <c r="AV297" s="14" t="s">
        <v>84</v>
      </c>
      <c r="AW297" s="14" t="s">
        <v>35</v>
      </c>
      <c r="AX297" s="14" t="s">
        <v>74</v>
      </c>
      <c r="AY297" s="245" t="s">
        <v>135</v>
      </c>
    </row>
    <row r="298" s="15" customFormat="1">
      <c r="A298" s="15"/>
      <c r="B298" s="246"/>
      <c r="C298" s="247"/>
      <c r="D298" s="226" t="s">
        <v>145</v>
      </c>
      <c r="E298" s="248" t="s">
        <v>19</v>
      </c>
      <c r="F298" s="249" t="s">
        <v>149</v>
      </c>
      <c r="G298" s="247"/>
      <c r="H298" s="250">
        <v>128</v>
      </c>
      <c r="I298" s="251"/>
      <c r="J298" s="247"/>
      <c r="K298" s="247"/>
      <c r="L298" s="252"/>
      <c r="M298" s="271"/>
      <c r="N298" s="272"/>
      <c r="O298" s="272"/>
      <c r="P298" s="272"/>
      <c r="Q298" s="272"/>
      <c r="R298" s="272"/>
      <c r="S298" s="272"/>
      <c r="T298" s="273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6" t="s">
        <v>145</v>
      </c>
      <c r="AU298" s="256" t="s">
        <v>82</v>
      </c>
      <c r="AV298" s="15" t="s">
        <v>141</v>
      </c>
      <c r="AW298" s="15" t="s">
        <v>35</v>
      </c>
      <c r="AX298" s="15" t="s">
        <v>82</v>
      </c>
      <c r="AY298" s="256" t="s">
        <v>135</v>
      </c>
    </row>
    <row r="299" s="2" customFormat="1" ht="6.96" customHeight="1">
      <c r="A299" s="39"/>
      <c r="B299" s="60"/>
      <c r="C299" s="61"/>
      <c r="D299" s="61"/>
      <c r="E299" s="61"/>
      <c r="F299" s="61"/>
      <c r="G299" s="61"/>
      <c r="H299" s="61"/>
      <c r="I299" s="61"/>
      <c r="J299" s="61"/>
      <c r="K299" s="61"/>
      <c r="L299" s="45"/>
      <c r="M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</sheetData>
  <sheetProtection sheet="1" autoFilter="0" formatColumns="0" formatRows="0" objects="1" scenarios="1" spinCount="100000" saltValue="NJrlGsqMuGAdO9EBUCvrEUBhKjNhZELSzcM+qQ75+0lR5/1X5vkG0pCM/eUIR2/9Eg7vuYkr7KTuViHd0iHbAQ==" hashValue="CVDuoXURMOkds6RKitkUX7b5qGOYH4RcA/LRzIqNAWKwx0xLKbpt9nCwgdD+RCLshFxxHHnZlJFEyB0OixwcUg==" algorithmName="SHA-512" password="CC35"/>
  <autoFilter ref="C93:K298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8" r:id="rId1" display="https://podminky.urs.cz/item/CS_URS_2024_02/111111331"/>
    <hyperlink ref="F103" r:id="rId2" display="https://podminky.urs.cz/item/CS_URS_2024_02/111151103"/>
    <hyperlink ref="F109" r:id="rId3" display="https://podminky.urs.cz/item/CS_URS_2024_02/121151126"/>
    <hyperlink ref="F115" r:id="rId4" display="https://podminky.urs.cz/item/CS_URS_2024_02/132251104"/>
    <hyperlink ref="F125" r:id="rId5" display="https://podminky.urs.cz/item/CS_URS_2024_02/162351103"/>
    <hyperlink ref="F134" r:id="rId6" display="https://podminky.urs.cz/item/CS_URS_2024_02/167151111"/>
    <hyperlink ref="F143" r:id="rId7" display="https://podminky.urs.cz/item/CS_URS_2024_02/162751117"/>
    <hyperlink ref="F152" r:id="rId8" display="https://podminky.urs.cz/item/CS_URS_2024_02/171201201"/>
    <hyperlink ref="F161" r:id="rId9" display="https://podminky.urs.cz/item/CS_URS_2024_02/997013873"/>
    <hyperlink ref="F175" r:id="rId10" display="https://podminky.urs.cz/item/CS_URS_2024_02/175151101"/>
    <hyperlink ref="F188" r:id="rId11" display="https://podminky.urs.cz/item/CS_URS_2024_02/175253101"/>
    <hyperlink ref="F195" r:id="rId12" display="https://podminky.urs.cz/item/CS_URS_2024_02/181351116"/>
    <hyperlink ref="F201" r:id="rId13" display="https://podminky.urs.cz/item/CS_URS_2024_02/181951112"/>
    <hyperlink ref="F207" r:id="rId14" display="https://podminky.urs.cz/item/CS_URS_2024_02/211971110"/>
    <hyperlink ref="F217" r:id="rId15" display="https://podminky.urs.cz/item/CS_URS_2024_02/212755215"/>
    <hyperlink ref="F254" r:id="rId16" display="https://podminky.urs.cz/item/CS_URS_2024_02/589811121"/>
    <hyperlink ref="F265" r:id="rId17" display="https://podminky.urs.cz/item/CS_URS_2024_02/871275811"/>
    <hyperlink ref="F271" r:id="rId18" display="https://podminky.urs.cz/item/CS_URS_2024_02/916331111"/>
    <hyperlink ref="F281" r:id="rId19" display="https://podminky.urs.cz/item/CS_URS_2024_02/997013211"/>
    <hyperlink ref="F286" r:id="rId20" display="https://podminky.urs.cz/item/CS_URS_2024_02/997013501"/>
    <hyperlink ref="F288" r:id="rId21" display="https://podminky.urs.cz/item/CS_URS_2024_02/997013813"/>
    <hyperlink ref="F291" r:id="rId22" display="https://podminky.urs.cz/item/CS_URS_2024_02/998222012"/>
    <hyperlink ref="F294" r:id="rId23" display="https://podminky.urs.cz/item/CS_URS_2024_02/HZS249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s="1" customFormat="1" ht="24.96" customHeight="1">
      <c r="B4" s="21"/>
      <c r="D4" s="132" t="s">
        <v>108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 xml:space="preserve">SK Modřany-  hrací plocha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109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584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1. 9. 2025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27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28</v>
      </c>
      <c r="F15" s="39"/>
      <c r="G15" s="39"/>
      <c r="H15" s="39"/>
      <c r="I15" s="134" t="s">
        <v>29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30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32</v>
      </c>
      <c r="E20" s="39"/>
      <c r="F20" s="39"/>
      <c r="G20" s="39"/>
      <c r="H20" s="39"/>
      <c r="I20" s="134" t="s">
        <v>26</v>
      </c>
      <c r="J20" s="138" t="s">
        <v>33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34</v>
      </c>
      <c r="F21" s="39"/>
      <c r="G21" s="39"/>
      <c r="H21" s="39"/>
      <c r="I21" s="134" t="s">
        <v>29</v>
      </c>
      <c r="J21" s="138" t="s">
        <v>19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29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0"/>
      <c r="B27" s="141"/>
      <c r="C27" s="140"/>
      <c r="D27" s="140"/>
      <c r="E27" s="142" t="s">
        <v>111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ROUND(J81,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ROUND((SUM(BE81:BE86)),  2)</f>
        <v>0</v>
      </c>
      <c r="G33" s="39"/>
      <c r="H33" s="39"/>
      <c r="I33" s="150">
        <v>0.20999999999999999</v>
      </c>
      <c r="J33" s="149">
        <f>ROUND(((SUM(BE81:BE86))*I33),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ROUND((SUM(BF81:BF86)),  2)</f>
        <v>0</v>
      </c>
      <c r="G34" s="39"/>
      <c r="H34" s="39"/>
      <c r="I34" s="150">
        <v>0.12</v>
      </c>
      <c r="J34" s="149">
        <f>ROUND(((SUM(BF81:BF86))*I34),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ROUND((SUM(BG81:BG86)),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ROUND((SUM(BH81:BH86)),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ROUND((SUM(BI81:BI86)),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112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2" t="str">
        <f>E7</f>
        <v xml:space="preserve">SK Modřany-  hrací plocha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109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2025-109-1-04 - Ostatní- dovybavení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Komořanská - 47, Praha 4 - Modřany</v>
      </c>
      <c r="G52" s="41"/>
      <c r="H52" s="41"/>
      <c r="I52" s="33" t="s">
        <v>23</v>
      </c>
      <c r="J52" s="73" t="str">
        <f>IF(J12="","",J12)</f>
        <v>1. 9. 2025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Sportovní klub Modřany,Komořanská 47, Praha 4</v>
      </c>
      <c r="G54" s="41"/>
      <c r="H54" s="41"/>
      <c r="I54" s="33" t="s">
        <v>32</v>
      </c>
      <c r="J54" s="37" t="str">
        <f>E21</f>
        <v>ASLB spol.s.r.o.Fikarova 2157/1, Praha 4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3" t="s">
        <v>113</v>
      </c>
      <c r="D57" s="164"/>
      <c r="E57" s="164"/>
      <c r="F57" s="164"/>
      <c r="G57" s="164"/>
      <c r="H57" s="164"/>
      <c r="I57" s="164"/>
      <c r="J57" s="165" t="s">
        <v>114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115</v>
      </c>
    </row>
    <row r="60" hidden="1" s="9" customFormat="1" ht="24.96" customHeight="1">
      <c r="A60" s="9"/>
      <c r="B60" s="167"/>
      <c r="C60" s="168"/>
      <c r="D60" s="169" t="s">
        <v>258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3"/>
      <c r="C61" s="174"/>
      <c r="D61" s="175" t="s">
        <v>585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/>
    <row r="65" hidden="1"/>
    <row r="66" hidden="1"/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120</v>
      </c>
      <c r="D68" s="41"/>
      <c r="E68" s="41"/>
      <c r="F68" s="41"/>
      <c r="G68" s="41"/>
      <c r="H68" s="41"/>
      <c r="I68" s="41"/>
      <c r="J68" s="41"/>
      <c r="K68" s="41"/>
      <c r="L68" s="13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2" t="str">
        <f>E7</f>
        <v xml:space="preserve">SK Modřany-  hrací plocha</v>
      </c>
      <c r="F71" s="33"/>
      <c r="G71" s="33"/>
      <c r="H71" s="33"/>
      <c r="I71" s="41"/>
      <c r="J71" s="41"/>
      <c r="K71" s="41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109</v>
      </c>
      <c r="D72" s="41"/>
      <c r="E72" s="41"/>
      <c r="F72" s="41"/>
      <c r="G72" s="41"/>
      <c r="H72" s="41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2025-109-1-04 - Ostatní- dovybavení</v>
      </c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>Komořanská - 47, Praha 4 - Modřany</v>
      </c>
      <c r="G75" s="41"/>
      <c r="H75" s="41"/>
      <c r="I75" s="33" t="s">
        <v>23</v>
      </c>
      <c r="J75" s="73" t="str">
        <f>IF(J12="","",J12)</f>
        <v>1. 9. 2025</v>
      </c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40.05" customHeight="1">
      <c r="A77" s="39"/>
      <c r="B77" s="40"/>
      <c r="C77" s="33" t="s">
        <v>25</v>
      </c>
      <c r="D77" s="41"/>
      <c r="E77" s="41"/>
      <c r="F77" s="28" t="str">
        <f>E15</f>
        <v>Sportovní klub Modřany,Komořanská 47, Praha 4</v>
      </c>
      <c r="G77" s="41"/>
      <c r="H77" s="41"/>
      <c r="I77" s="33" t="s">
        <v>32</v>
      </c>
      <c r="J77" s="37" t="str">
        <f>E21</f>
        <v>ASLB spol.s.r.o.Fikarova 2157/1, Praha 4</v>
      </c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30</v>
      </c>
      <c r="D78" s="41"/>
      <c r="E78" s="41"/>
      <c r="F78" s="28" t="str">
        <f>IF(E18="","",E18)</f>
        <v>Vyplň údaj</v>
      </c>
      <c r="G78" s="41"/>
      <c r="H78" s="41"/>
      <c r="I78" s="33" t="s">
        <v>36</v>
      </c>
      <c r="J78" s="37" t="str">
        <f>E24</f>
        <v xml:space="preserve"> </v>
      </c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9"/>
      <c r="B80" s="180"/>
      <c r="C80" s="181" t="s">
        <v>121</v>
      </c>
      <c r="D80" s="182" t="s">
        <v>59</v>
      </c>
      <c r="E80" s="182" t="s">
        <v>55</v>
      </c>
      <c r="F80" s="182" t="s">
        <v>56</v>
      </c>
      <c r="G80" s="182" t="s">
        <v>122</v>
      </c>
      <c r="H80" s="182" t="s">
        <v>123</v>
      </c>
      <c r="I80" s="182" t="s">
        <v>124</v>
      </c>
      <c r="J80" s="182" t="s">
        <v>114</v>
      </c>
      <c r="K80" s="183" t="s">
        <v>125</v>
      </c>
      <c r="L80" s="184"/>
      <c r="M80" s="93" t="s">
        <v>19</v>
      </c>
      <c r="N80" s="94" t="s">
        <v>44</v>
      </c>
      <c r="O80" s="94" t="s">
        <v>126</v>
      </c>
      <c r="P80" s="94" t="s">
        <v>127</v>
      </c>
      <c r="Q80" s="94" t="s">
        <v>128</v>
      </c>
      <c r="R80" s="94" t="s">
        <v>129</v>
      </c>
      <c r="S80" s="94" t="s">
        <v>130</v>
      </c>
      <c r="T80" s="95" t="s">
        <v>131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39"/>
      <c r="B81" s="40"/>
      <c r="C81" s="100" t="s">
        <v>132</v>
      </c>
      <c r="D81" s="41"/>
      <c r="E81" s="41"/>
      <c r="F81" s="41"/>
      <c r="G81" s="41"/>
      <c r="H81" s="41"/>
      <c r="I81" s="41"/>
      <c r="J81" s="185">
        <f>BK81</f>
        <v>0</v>
      </c>
      <c r="K81" s="41"/>
      <c r="L81" s="45"/>
      <c r="M81" s="96"/>
      <c r="N81" s="186"/>
      <c r="O81" s="97"/>
      <c r="P81" s="187">
        <f>P82</f>
        <v>0</v>
      </c>
      <c r="Q81" s="97"/>
      <c r="R81" s="187">
        <f>R82</f>
        <v>0</v>
      </c>
      <c r="S81" s="97"/>
      <c r="T81" s="188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73</v>
      </c>
      <c r="AU81" s="18" t="s">
        <v>115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73</v>
      </c>
      <c r="E82" s="193" t="s">
        <v>266</v>
      </c>
      <c r="F82" s="193" t="s">
        <v>267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0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84</v>
      </c>
      <c r="AT82" s="202" t="s">
        <v>73</v>
      </c>
      <c r="AU82" s="202" t="s">
        <v>74</v>
      </c>
      <c r="AY82" s="201" t="s">
        <v>135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73</v>
      </c>
      <c r="E83" s="204" t="s">
        <v>586</v>
      </c>
      <c r="F83" s="204" t="s">
        <v>587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SUM(P84:P86)</f>
        <v>0</v>
      </c>
      <c r="Q83" s="198"/>
      <c r="R83" s="199">
        <f>SUM(R84:R86)</f>
        <v>0</v>
      </c>
      <c r="S83" s="198"/>
      <c r="T83" s="200">
        <f>SUM(T84:T86)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84</v>
      </c>
      <c r="AT83" s="202" t="s">
        <v>73</v>
      </c>
      <c r="AU83" s="202" t="s">
        <v>82</v>
      </c>
      <c r="AY83" s="201" t="s">
        <v>135</v>
      </c>
      <c r="BK83" s="203">
        <f>SUM(BK84:BK86)</f>
        <v>0</v>
      </c>
    </row>
    <row r="84" s="2" customFormat="1" ht="24.15" customHeight="1">
      <c r="A84" s="39"/>
      <c r="B84" s="40"/>
      <c r="C84" s="206" t="s">
        <v>82</v>
      </c>
      <c r="D84" s="206" t="s">
        <v>137</v>
      </c>
      <c r="E84" s="207" t="s">
        <v>588</v>
      </c>
      <c r="F84" s="208" t="s">
        <v>589</v>
      </c>
      <c r="G84" s="209" t="s">
        <v>590</v>
      </c>
      <c r="H84" s="210">
        <v>2</v>
      </c>
      <c r="I84" s="211"/>
      <c r="J84" s="212">
        <f>ROUND(I84*H84,2)</f>
        <v>0</v>
      </c>
      <c r="K84" s="208" t="s">
        <v>19</v>
      </c>
      <c r="L84" s="45"/>
      <c r="M84" s="213" t="s">
        <v>19</v>
      </c>
      <c r="N84" s="214" t="s">
        <v>45</v>
      </c>
      <c r="O84" s="85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7" t="s">
        <v>235</v>
      </c>
      <c r="AT84" s="217" t="s">
        <v>137</v>
      </c>
      <c r="AU84" s="217" t="s">
        <v>84</v>
      </c>
      <c r="AY84" s="18" t="s">
        <v>135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8" t="s">
        <v>82</v>
      </c>
      <c r="BK84" s="218">
        <f>ROUND(I84*H84,2)</f>
        <v>0</v>
      </c>
      <c r="BL84" s="18" t="s">
        <v>235</v>
      </c>
      <c r="BM84" s="217" t="s">
        <v>591</v>
      </c>
    </row>
    <row r="85" s="2" customFormat="1" ht="24.15" customHeight="1">
      <c r="A85" s="39"/>
      <c r="B85" s="40"/>
      <c r="C85" s="206" t="s">
        <v>84</v>
      </c>
      <c r="D85" s="206" t="s">
        <v>137</v>
      </c>
      <c r="E85" s="207" t="s">
        <v>592</v>
      </c>
      <c r="F85" s="208" t="s">
        <v>593</v>
      </c>
      <c r="G85" s="209" t="s">
        <v>594</v>
      </c>
      <c r="H85" s="285"/>
      <c r="I85" s="211"/>
      <c r="J85" s="212">
        <f>ROUND(I85*H85,2)</f>
        <v>0</v>
      </c>
      <c r="K85" s="208" t="s">
        <v>352</v>
      </c>
      <c r="L85" s="45"/>
      <c r="M85" s="213" t="s">
        <v>19</v>
      </c>
      <c r="N85" s="214" t="s">
        <v>45</v>
      </c>
      <c r="O85" s="85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7" t="s">
        <v>235</v>
      </c>
      <c r="AT85" s="217" t="s">
        <v>137</v>
      </c>
      <c r="AU85" s="217" t="s">
        <v>84</v>
      </c>
      <c r="AY85" s="18" t="s">
        <v>135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8" t="s">
        <v>82</v>
      </c>
      <c r="BK85" s="218">
        <f>ROUND(I85*H85,2)</f>
        <v>0</v>
      </c>
      <c r="BL85" s="18" t="s">
        <v>235</v>
      </c>
      <c r="BM85" s="217" t="s">
        <v>595</v>
      </c>
    </row>
    <row r="86" s="2" customFormat="1">
      <c r="A86" s="39"/>
      <c r="B86" s="40"/>
      <c r="C86" s="41"/>
      <c r="D86" s="219" t="s">
        <v>143</v>
      </c>
      <c r="E86" s="41"/>
      <c r="F86" s="220" t="s">
        <v>596</v>
      </c>
      <c r="G86" s="41"/>
      <c r="H86" s="41"/>
      <c r="I86" s="221"/>
      <c r="J86" s="41"/>
      <c r="K86" s="41"/>
      <c r="L86" s="45"/>
      <c r="M86" s="267"/>
      <c r="N86" s="268"/>
      <c r="O86" s="269"/>
      <c r="P86" s="269"/>
      <c r="Q86" s="269"/>
      <c r="R86" s="269"/>
      <c r="S86" s="269"/>
      <c r="T86" s="270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143</v>
      </c>
      <c r="AU86" s="18" t="s">
        <v>84</v>
      </c>
    </row>
    <row r="87" s="2" customFormat="1" ht="6.96" customHeight="1">
      <c r="A87" s="39"/>
      <c r="B87" s="60"/>
      <c r="C87" s="61"/>
      <c r="D87" s="61"/>
      <c r="E87" s="61"/>
      <c r="F87" s="61"/>
      <c r="G87" s="61"/>
      <c r="H87" s="61"/>
      <c r="I87" s="61"/>
      <c r="J87" s="61"/>
      <c r="K87" s="61"/>
      <c r="L87" s="45"/>
      <c r="M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</sheetData>
  <sheetProtection sheet="1" autoFilter="0" formatColumns="0" formatRows="0" objects="1" scenarios="1" spinCount="100000" saltValue="Y9qfVjeiPo8CVSMVjxTSYFsUylQoJlgJUs2sEOtoRL4bsWN0Zfbe/WeJNAr/YhJeX/Z6R6urqhHxOCRGkU+cZQ==" hashValue="DT2yUoSEVX4zspNbjszpXuvBHZRphQnw5o6P5htzHekDRdlScBzCAMM1Jtp6rlFq5q8lRcJkUIWJYFJe5GBHuQ==" algorithmName="SHA-512" password="CC35"/>
  <autoFilter ref="C80:K86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4_02/998767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s="1" customFormat="1" ht="24.96" customHeight="1">
      <c r="B4" s="21"/>
      <c r="D4" s="132" t="s">
        <v>108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 xml:space="preserve">SK Modřany-  hrací plocha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109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597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1. 9. 2025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27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28</v>
      </c>
      <c r="F15" s="39"/>
      <c r="G15" s="39"/>
      <c r="H15" s="39"/>
      <c r="I15" s="134" t="s">
        <v>29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30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32</v>
      </c>
      <c r="E20" s="39"/>
      <c r="F20" s="39"/>
      <c r="G20" s="39"/>
      <c r="H20" s="39"/>
      <c r="I20" s="134" t="s">
        <v>26</v>
      </c>
      <c r="J20" s="138" t="s">
        <v>33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34</v>
      </c>
      <c r="F21" s="39"/>
      <c r="G21" s="39"/>
      <c r="H21" s="39"/>
      <c r="I21" s="134" t="s">
        <v>29</v>
      </c>
      <c r="J21" s="138" t="s">
        <v>19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29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0"/>
      <c r="B27" s="141"/>
      <c r="C27" s="140"/>
      <c r="D27" s="140"/>
      <c r="E27" s="142" t="s">
        <v>111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ROUND(J86,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ROUND((SUM(BE86:BE218)),  2)</f>
        <v>0</v>
      </c>
      <c r="G33" s="39"/>
      <c r="H33" s="39"/>
      <c r="I33" s="150">
        <v>0.20999999999999999</v>
      </c>
      <c r="J33" s="149">
        <f>ROUND(((SUM(BE86:BE218))*I33),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ROUND((SUM(BF86:BF218)),  2)</f>
        <v>0</v>
      </c>
      <c r="G34" s="39"/>
      <c r="H34" s="39"/>
      <c r="I34" s="150">
        <v>0.12</v>
      </c>
      <c r="J34" s="149">
        <f>ROUND(((SUM(BF86:BF218))*I34),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ROUND((SUM(BG86:BG218)),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ROUND((SUM(BH86:BH218)),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ROUND((SUM(BI86:BI218)),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112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2" t="str">
        <f>E7</f>
        <v xml:space="preserve">SK Modřany-  hrací plocha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109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 xml:space="preserve">2025-109-1-05 - Oplocení 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Komořanská - 47, Praha 4 - Modřany</v>
      </c>
      <c r="G52" s="41"/>
      <c r="H52" s="41"/>
      <c r="I52" s="33" t="s">
        <v>23</v>
      </c>
      <c r="J52" s="73" t="str">
        <f>IF(J12="","",J12)</f>
        <v>1. 9. 2025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Sportovní klub Modřany,Komořanská 47, Praha 4</v>
      </c>
      <c r="G54" s="41"/>
      <c r="H54" s="41"/>
      <c r="I54" s="33" t="s">
        <v>32</v>
      </c>
      <c r="J54" s="37" t="str">
        <f>E21</f>
        <v>ASLB spol.s.r.o.Fikarova 2157/1, Praha 4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3" t="s">
        <v>113</v>
      </c>
      <c r="D57" s="164"/>
      <c r="E57" s="164"/>
      <c r="F57" s="164"/>
      <c r="G57" s="164"/>
      <c r="H57" s="164"/>
      <c r="I57" s="164"/>
      <c r="J57" s="165" t="s">
        <v>114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115</v>
      </c>
    </row>
    <row r="60" hidden="1" s="9" customFormat="1" ht="24.96" customHeight="1">
      <c r="A60" s="9"/>
      <c r="B60" s="167"/>
      <c r="C60" s="168"/>
      <c r="D60" s="169" t="s">
        <v>363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3"/>
      <c r="C61" s="174"/>
      <c r="D61" s="175" t="s">
        <v>117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4.88" customHeight="1">
      <c r="A62" s="10"/>
      <c r="B62" s="173"/>
      <c r="C62" s="174"/>
      <c r="D62" s="175" t="s">
        <v>598</v>
      </c>
      <c r="E62" s="176"/>
      <c r="F62" s="176"/>
      <c r="G62" s="176"/>
      <c r="H62" s="176"/>
      <c r="I62" s="176"/>
      <c r="J62" s="177">
        <f>J160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4.88" customHeight="1">
      <c r="A63" s="10"/>
      <c r="B63" s="173"/>
      <c r="C63" s="174"/>
      <c r="D63" s="175" t="s">
        <v>599</v>
      </c>
      <c r="E63" s="176"/>
      <c r="F63" s="176"/>
      <c r="G63" s="176"/>
      <c r="H63" s="176"/>
      <c r="I63" s="176"/>
      <c r="J63" s="177">
        <f>J184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4.88" customHeight="1">
      <c r="A64" s="10"/>
      <c r="B64" s="173"/>
      <c r="C64" s="174"/>
      <c r="D64" s="175" t="s">
        <v>600</v>
      </c>
      <c r="E64" s="176"/>
      <c r="F64" s="176"/>
      <c r="G64" s="176"/>
      <c r="H64" s="176"/>
      <c r="I64" s="176"/>
      <c r="J64" s="177">
        <f>J187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9" customFormat="1" ht="24.96" customHeight="1">
      <c r="A65" s="9"/>
      <c r="B65" s="167"/>
      <c r="C65" s="168"/>
      <c r="D65" s="169" t="s">
        <v>258</v>
      </c>
      <c r="E65" s="170"/>
      <c r="F65" s="170"/>
      <c r="G65" s="170"/>
      <c r="H65" s="170"/>
      <c r="I65" s="170"/>
      <c r="J65" s="171">
        <f>J196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10" customFormat="1" ht="19.92" customHeight="1">
      <c r="A66" s="10"/>
      <c r="B66" s="173"/>
      <c r="C66" s="174"/>
      <c r="D66" s="175" t="s">
        <v>585</v>
      </c>
      <c r="E66" s="176"/>
      <c r="F66" s="176"/>
      <c r="G66" s="176"/>
      <c r="H66" s="176"/>
      <c r="I66" s="176"/>
      <c r="J66" s="177">
        <f>J197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/>
    <row r="70" hidden="1"/>
    <row r="71" hidden="1"/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120</v>
      </c>
      <c r="D73" s="41"/>
      <c r="E73" s="41"/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2" t="str">
        <f>E7</f>
        <v xml:space="preserve">SK Modřany-  hrací plocha</v>
      </c>
      <c r="F76" s="33"/>
      <c r="G76" s="33"/>
      <c r="H76" s="33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109</v>
      </c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 xml:space="preserve">2025-109-1-05 - Oplocení </v>
      </c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Komořanská - 47, Praha 4 - Modřany</v>
      </c>
      <c r="G80" s="41"/>
      <c r="H80" s="41"/>
      <c r="I80" s="33" t="s">
        <v>23</v>
      </c>
      <c r="J80" s="73" t="str">
        <f>IF(J12="","",J12)</f>
        <v>1. 9. 2025</v>
      </c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40.05" customHeight="1">
      <c r="A82" s="39"/>
      <c r="B82" s="40"/>
      <c r="C82" s="33" t="s">
        <v>25</v>
      </c>
      <c r="D82" s="41"/>
      <c r="E82" s="41"/>
      <c r="F82" s="28" t="str">
        <f>E15</f>
        <v>Sportovní klub Modřany,Komořanská 47, Praha 4</v>
      </c>
      <c r="G82" s="41"/>
      <c r="H82" s="41"/>
      <c r="I82" s="33" t="s">
        <v>32</v>
      </c>
      <c r="J82" s="37" t="str">
        <f>E21</f>
        <v>ASLB spol.s.r.o.Fikarova 2157/1, Praha 4</v>
      </c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30</v>
      </c>
      <c r="D83" s="41"/>
      <c r="E83" s="41"/>
      <c r="F83" s="28" t="str">
        <f>IF(E18="","",E18)</f>
        <v>Vyplň údaj</v>
      </c>
      <c r="G83" s="41"/>
      <c r="H83" s="41"/>
      <c r="I83" s="33" t="s">
        <v>36</v>
      </c>
      <c r="J83" s="37" t="str">
        <f>E24</f>
        <v xml:space="preserve"> </v>
      </c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9"/>
      <c r="B85" s="180"/>
      <c r="C85" s="181" t="s">
        <v>121</v>
      </c>
      <c r="D85" s="182" t="s">
        <v>59</v>
      </c>
      <c r="E85" s="182" t="s">
        <v>55</v>
      </c>
      <c r="F85" s="182" t="s">
        <v>56</v>
      </c>
      <c r="G85" s="182" t="s">
        <v>122</v>
      </c>
      <c r="H85" s="182" t="s">
        <v>123</v>
      </c>
      <c r="I85" s="182" t="s">
        <v>124</v>
      </c>
      <c r="J85" s="182" t="s">
        <v>114</v>
      </c>
      <c r="K85" s="183" t="s">
        <v>125</v>
      </c>
      <c r="L85" s="184"/>
      <c r="M85" s="93" t="s">
        <v>19</v>
      </c>
      <c r="N85" s="94" t="s">
        <v>44</v>
      </c>
      <c r="O85" s="94" t="s">
        <v>126</v>
      </c>
      <c r="P85" s="94" t="s">
        <v>127</v>
      </c>
      <c r="Q85" s="94" t="s">
        <v>128</v>
      </c>
      <c r="R85" s="94" t="s">
        <v>129</v>
      </c>
      <c r="S85" s="94" t="s">
        <v>130</v>
      </c>
      <c r="T85" s="95" t="s">
        <v>131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39"/>
      <c r="B86" s="40"/>
      <c r="C86" s="100" t="s">
        <v>132</v>
      </c>
      <c r="D86" s="41"/>
      <c r="E86" s="41"/>
      <c r="F86" s="41"/>
      <c r="G86" s="41"/>
      <c r="H86" s="41"/>
      <c r="I86" s="41"/>
      <c r="J86" s="185">
        <f>BK86</f>
        <v>0</v>
      </c>
      <c r="K86" s="41"/>
      <c r="L86" s="45"/>
      <c r="M86" s="96"/>
      <c r="N86" s="186"/>
      <c r="O86" s="97"/>
      <c r="P86" s="187">
        <f>P87+P196</f>
        <v>0</v>
      </c>
      <c r="Q86" s="97"/>
      <c r="R86" s="187">
        <f>R87+R196</f>
        <v>47.516600790400012</v>
      </c>
      <c r="S86" s="97"/>
      <c r="T86" s="188">
        <f>T87+T196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73</v>
      </c>
      <c r="AU86" s="18" t="s">
        <v>115</v>
      </c>
      <c r="BK86" s="189">
        <f>BK87+BK196</f>
        <v>0</v>
      </c>
    </row>
    <row r="87" s="12" customFormat="1" ht="25.92" customHeight="1">
      <c r="A87" s="12"/>
      <c r="B87" s="190"/>
      <c r="C87" s="191"/>
      <c r="D87" s="192" t="s">
        <v>73</v>
      </c>
      <c r="E87" s="193" t="s">
        <v>133</v>
      </c>
      <c r="F87" s="193" t="s">
        <v>376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</f>
        <v>0</v>
      </c>
      <c r="Q87" s="198"/>
      <c r="R87" s="199">
        <f>R88</f>
        <v>47.488950790400011</v>
      </c>
      <c r="S87" s="198"/>
      <c r="T87" s="200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82</v>
      </c>
      <c r="AT87" s="202" t="s">
        <v>73</v>
      </c>
      <c r="AU87" s="202" t="s">
        <v>74</v>
      </c>
      <c r="AY87" s="201" t="s">
        <v>135</v>
      </c>
      <c r="BK87" s="203">
        <f>BK88</f>
        <v>0</v>
      </c>
    </row>
    <row r="88" s="12" customFormat="1" ht="22.8" customHeight="1">
      <c r="A88" s="12"/>
      <c r="B88" s="190"/>
      <c r="C88" s="191"/>
      <c r="D88" s="192" t="s">
        <v>73</v>
      </c>
      <c r="E88" s="204" t="s">
        <v>82</v>
      </c>
      <c r="F88" s="204" t="s">
        <v>136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P89+SUM(P90:P160)+P184+P187</f>
        <v>0</v>
      </c>
      <c r="Q88" s="198"/>
      <c r="R88" s="199">
        <f>R89+SUM(R90:R160)+R184+R187</f>
        <v>47.488950790400011</v>
      </c>
      <c r="S88" s="198"/>
      <c r="T88" s="200">
        <f>T89+SUM(T90:T160)+T184+T187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82</v>
      </c>
      <c r="AT88" s="202" t="s">
        <v>73</v>
      </c>
      <c r="AU88" s="202" t="s">
        <v>82</v>
      </c>
      <c r="AY88" s="201" t="s">
        <v>135</v>
      </c>
      <c r="BK88" s="203">
        <f>BK89+SUM(BK90:BK160)+BK184+BK187</f>
        <v>0</v>
      </c>
    </row>
    <row r="89" s="2" customFormat="1" ht="16.5" customHeight="1">
      <c r="A89" s="39"/>
      <c r="B89" s="40"/>
      <c r="C89" s="206" t="s">
        <v>82</v>
      </c>
      <c r="D89" s="206" t="s">
        <v>137</v>
      </c>
      <c r="E89" s="207" t="s">
        <v>601</v>
      </c>
      <c r="F89" s="208" t="s">
        <v>602</v>
      </c>
      <c r="G89" s="209" t="s">
        <v>105</v>
      </c>
      <c r="H89" s="210">
        <v>64</v>
      </c>
      <c r="I89" s="211"/>
      <c r="J89" s="212">
        <f>ROUND(I89*H89,2)</f>
        <v>0</v>
      </c>
      <c r="K89" s="208" t="s">
        <v>140</v>
      </c>
      <c r="L89" s="45"/>
      <c r="M89" s="213" t="s">
        <v>19</v>
      </c>
      <c r="N89" s="214" t="s">
        <v>45</v>
      </c>
      <c r="O89" s="85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7" t="s">
        <v>141</v>
      </c>
      <c r="AT89" s="217" t="s">
        <v>137</v>
      </c>
      <c r="AU89" s="217" t="s">
        <v>84</v>
      </c>
      <c r="AY89" s="18" t="s">
        <v>135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8" t="s">
        <v>82</v>
      </c>
      <c r="BK89" s="218">
        <f>ROUND(I89*H89,2)</f>
        <v>0</v>
      </c>
      <c r="BL89" s="18" t="s">
        <v>141</v>
      </c>
      <c r="BM89" s="217" t="s">
        <v>603</v>
      </c>
    </row>
    <row r="90" s="2" customFormat="1">
      <c r="A90" s="39"/>
      <c r="B90" s="40"/>
      <c r="C90" s="41"/>
      <c r="D90" s="219" t="s">
        <v>143</v>
      </c>
      <c r="E90" s="41"/>
      <c r="F90" s="220" t="s">
        <v>604</v>
      </c>
      <c r="G90" s="41"/>
      <c r="H90" s="41"/>
      <c r="I90" s="221"/>
      <c r="J90" s="41"/>
      <c r="K90" s="41"/>
      <c r="L90" s="45"/>
      <c r="M90" s="222"/>
      <c r="N90" s="223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143</v>
      </c>
      <c r="AU90" s="18" t="s">
        <v>84</v>
      </c>
    </row>
    <row r="91" s="13" customFormat="1">
      <c r="A91" s="13"/>
      <c r="B91" s="224"/>
      <c r="C91" s="225"/>
      <c r="D91" s="226" t="s">
        <v>145</v>
      </c>
      <c r="E91" s="227" t="s">
        <v>19</v>
      </c>
      <c r="F91" s="228" t="s">
        <v>605</v>
      </c>
      <c r="G91" s="225"/>
      <c r="H91" s="227" t="s">
        <v>19</v>
      </c>
      <c r="I91" s="229"/>
      <c r="J91" s="225"/>
      <c r="K91" s="225"/>
      <c r="L91" s="230"/>
      <c r="M91" s="231"/>
      <c r="N91" s="232"/>
      <c r="O91" s="232"/>
      <c r="P91" s="232"/>
      <c r="Q91" s="232"/>
      <c r="R91" s="232"/>
      <c r="S91" s="232"/>
      <c r="T91" s="23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4" t="s">
        <v>145</v>
      </c>
      <c r="AU91" s="234" t="s">
        <v>84</v>
      </c>
      <c r="AV91" s="13" t="s">
        <v>82</v>
      </c>
      <c r="AW91" s="13" t="s">
        <v>35</v>
      </c>
      <c r="AX91" s="13" t="s">
        <v>74</v>
      </c>
      <c r="AY91" s="234" t="s">
        <v>135</v>
      </c>
    </row>
    <row r="92" s="14" customFormat="1">
      <c r="A92" s="14"/>
      <c r="B92" s="235"/>
      <c r="C92" s="236"/>
      <c r="D92" s="226" t="s">
        <v>145</v>
      </c>
      <c r="E92" s="237" t="s">
        <v>19</v>
      </c>
      <c r="F92" s="238" t="s">
        <v>606</v>
      </c>
      <c r="G92" s="236"/>
      <c r="H92" s="239">
        <v>64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5" t="s">
        <v>145</v>
      </c>
      <c r="AU92" s="245" t="s">
        <v>84</v>
      </c>
      <c r="AV92" s="14" t="s">
        <v>84</v>
      </c>
      <c r="AW92" s="14" t="s">
        <v>35</v>
      </c>
      <c r="AX92" s="14" t="s">
        <v>74</v>
      </c>
      <c r="AY92" s="245" t="s">
        <v>135</v>
      </c>
    </row>
    <row r="93" s="15" customFormat="1">
      <c r="A93" s="15"/>
      <c r="B93" s="246"/>
      <c r="C93" s="247"/>
      <c r="D93" s="226" t="s">
        <v>145</v>
      </c>
      <c r="E93" s="248" t="s">
        <v>19</v>
      </c>
      <c r="F93" s="249" t="s">
        <v>149</v>
      </c>
      <c r="G93" s="247"/>
      <c r="H93" s="250">
        <v>64</v>
      </c>
      <c r="I93" s="251"/>
      <c r="J93" s="247"/>
      <c r="K93" s="247"/>
      <c r="L93" s="252"/>
      <c r="M93" s="253"/>
      <c r="N93" s="254"/>
      <c r="O93" s="254"/>
      <c r="P93" s="254"/>
      <c r="Q93" s="254"/>
      <c r="R93" s="254"/>
      <c r="S93" s="254"/>
      <c r="T93" s="25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6" t="s">
        <v>145</v>
      </c>
      <c r="AU93" s="256" t="s">
        <v>84</v>
      </c>
      <c r="AV93" s="15" t="s">
        <v>141</v>
      </c>
      <c r="AW93" s="15" t="s">
        <v>35</v>
      </c>
      <c r="AX93" s="15" t="s">
        <v>82</v>
      </c>
      <c r="AY93" s="256" t="s">
        <v>135</v>
      </c>
    </row>
    <row r="94" s="2" customFormat="1" ht="16.5" customHeight="1">
      <c r="A94" s="39"/>
      <c r="B94" s="40"/>
      <c r="C94" s="206" t="s">
        <v>84</v>
      </c>
      <c r="D94" s="206" t="s">
        <v>137</v>
      </c>
      <c r="E94" s="207" t="s">
        <v>607</v>
      </c>
      <c r="F94" s="208" t="s">
        <v>608</v>
      </c>
      <c r="G94" s="209" t="s">
        <v>105</v>
      </c>
      <c r="H94" s="210">
        <v>64</v>
      </c>
      <c r="I94" s="211"/>
      <c r="J94" s="212">
        <f>ROUND(I94*H94,2)</f>
        <v>0</v>
      </c>
      <c r="K94" s="208" t="s">
        <v>140</v>
      </c>
      <c r="L94" s="45"/>
      <c r="M94" s="213" t="s">
        <v>19</v>
      </c>
      <c r="N94" s="214" t="s">
        <v>45</v>
      </c>
      <c r="O94" s="85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7" t="s">
        <v>141</v>
      </c>
      <c r="AT94" s="217" t="s">
        <v>137</v>
      </c>
      <c r="AU94" s="217" t="s">
        <v>84</v>
      </c>
      <c r="AY94" s="18" t="s">
        <v>135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82</v>
      </c>
      <c r="BK94" s="218">
        <f>ROUND(I94*H94,2)</f>
        <v>0</v>
      </c>
      <c r="BL94" s="18" t="s">
        <v>141</v>
      </c>
      <c r="BM94" s="217" t="s">
        <v>609</v>
      </c>
    </row>
    <row r="95" s="2" customFormat="1">
      <c r="A95" s="39"/>
      <c r="B95" s="40"/>
      <c r="C95" s="41"/>
      <c r="D95" s="219" t="s">
        <v>143</v>
      </c>
      <c r="E95" s="41"/>
      <c r="F95" s="220" t="s">
        <v>610</v>
      </c>
      <c r="G95" s="41"/>
      <c r="H95" s="41"/>
      <c r="I95" s="221"/>
      <c r="J95" s="41"/>
      <c r="K95" s="41"/>
      <c r="L95" s="45"/>
      <c r="M95" s="222"/>
      <c r="N95" s="223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143</v>
      </c>
      <c r="AU95" s="18" t="s">
        <v>84</v>
      </c>
    </row>
    <row r="96" s="13" customFormat="1">
      <c r="A96" s="13"/>
      <c r="B96" s="224"/>
      <c r="C96" s="225"/>
      <c r="D96" s="226" t="s">
        <v>145</v>
      </c>
      <c r="E96" s="227" t="s">
        <v>19</v>
      </c>
      <c r="F96" s="228" t="s">
        <v>605</v>
      </c>
      <c r="G96" s="225"/>
      <c r="H96" s="227" t="s">
        <v>19</v>
      </c>
      <c r="I96" s="229"/>
      <c r="J96" s="225"/>
      <c r="K96" s="225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145</v>
      </c>
      <c r="AU96" s="234" t="s">
        <v>84</v>
      </c>
      <c r="AV96" s="13" t="s">
        <v>82</v>
      </c>
      <c r="AW96" s="13" t="s">
        <v>35</v>
      </c>
      <c r="AX96" s="13" t="s">
        <v>74</v>
      </c>
      <c r="AY96" s="234" t="s">
        <v>135</v>
      </c>
    </row>
    <row r="97" s="14" customFormat="1">
      <c r="A97" s="14"/>
      <c r="B97" s="235"/>
      <c r="C97" s="236"/>
      <c r="D97" s="226" t="s">
        <v>145</v>
      </c>
      <c r="E97" s="237" t="s">
        <v>19</v>
      </c>
      <c r="F97" s="238" t="s">
        <v>606</v>
      </c>
      <c r="G97" s="236"/>
      <c r="H97" s="239">
        <v>64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5" t="s">
        <v>145</v>
      </c>
      <c r="AU97" s="245" t="s">
        <v>84</v>
      </c>
      <c r="AV97" s="14" t="s">
        <v>84</v>
      </c>
      <c r="AW97" s="14" t="s">
        <v>35</v>
      </c>
      <c r="AX97" s="14" t="s">
        <v>74</v>
      </c>
      <c r="AY97" s="245" t="s">
        <v>135</v>
      </c>
    </row>
    <row r="98" s="15" customFormat="1">
      <c r="A98" s="15"/>
      <c r="B98" s="246"/>
      <c r="C98" s="247"/>
      <c r="D98" s="226" t="s">
        <v>145</v>
      </c>
      <c r="E98" s="248" t="s">
        <v>19</v>
      </c>
      <c r="F98" s="249" t="s">
        <v>149</v>
      </c>
      <c r="G98" s="247"/>
      <c r="H98" s="250">
        <v>64</v>
      </c>
      <c r="I98" s="251"/>
      <c r="J98" s="247"/>
      <c r="K98" s="247"/>
      <c r="L98" s="252"/>
      <c r="M98" s="253"/>
      <c r="N98" s="254"/>
      <c r="O98" s="254"/>
      <c r="P98" s="254"/>
      <c r="Q98" s="254"/>
      <c r="R98" s="254"/>
      <c r="S98" s="254"/>
      <c r="T98" s="25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6" t="s">
        <v>145</v>
      </c>
      <c r="AU98" s="256" t="s">
        <v>84</v>
      </c>
      <c r="AV98" s="15" t="s">
        <v>141</v>
      </c>
      <c r="AW98" s="15" t="s">
        <v>35</v>
      </c>
      <c r="AX98" s="15" t="s">
        <v>82</v>
      </c>
      <c r="AY98" s="256" t="s">
        <v>135</v>
      </c>
    </row>
    <row r="99" s="2" customFormat="1" ht="24.15" customHeight="1">
      <c r="A99" s="39"/>
      <c r="B99" s="40"/>
      <c r="C99" s="206" t="s">
        <v>107</v>
      </c>
      <c r="D99" s="206" t="s">
        <v>137</v>
      </c>
      <c r="E99" s="207" t="s">
        <v>611</v>
      </c>
      <c r="F99" s="208" t="s">
        <v>612</v>
      </c>
      <c r="G99" s="209" t="s">
        <v>158</v>
      </c>
      <c r="H99" s="210">
        <v>12.800000000000001</v>
      </c>
      <c r="I99" s="211"/>
      <c r="J99" s="212">
        <f>ROUND(I99*H99,2)</f>
        <v>0</v>
      </c>
      <c r="K99" s="208" t="s">
        <v>140</v>
      </c>
      <c r="L99" s="45"/>
      <c r="M99" s="213" t="s">
        <v>19</v>
      </c>
      <c r="N99" s="214" t="s">
        <v>45</v>
      </c>
      <c r="O99" s="85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7" t="s">
        <v>141</v>
      </c>
      <c r="AT99" s="217" t="s">
        <v>137</v>
      </c>
      <c r="AU99" s="217" t="s">
        <v>84</v>
      </c>
      <c r="AY99" s="18" t="s">
        <v>135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8" t="s">
        <v>82</v>
      </c>
      <c r="BK99" s="218">
        <f>ROUND(I99*H99,2)</f>
        <v>0</v>
      </c>
      <c r="BL99" s="18" t="s">
        <v>141</v>
      </c>
      <c r="BM99" s="217" t="s">
        <v>613</v>
      </c>
    </row>
    <row r="100" s="2" customFormat="1">
      <c r="A100" s="39"/>
      <c r="B100" s="40"/>
      <c r="C100" s="41"/>
      <c r="D100" s="219" t="s">
        <v>143</v>
      </c>
      <c r="E100" s="41"/>
      <c r="F100" s="220" t="s">
        <v>614</v>
      </c>
      <c r="G100" s="41"/>
      <c r="H100" s="41"/>
      <c r="I100" s="221"/>
      <c r="J100" s="41"/>
      <c r="K100" s="41"/>
      <c r="L100" s="45"/>
      <c r="M100" s="222"/>
      <c r="N100" s="223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143</v>
      </c>
      <c r="AU100" s="18" t="s">
        <v>84</v>
      </c>
    </row>
    <row r="101" s="13" customFormat="1">
      <c r="A101" s="13"/>
      <c r="B101" s="224"/>
      <c r="C101" s="225"/>
      <c r="D101" s="226" t="s">
        <v>145</v>
      </c>
      <c r="E101" s="227" t="s">
        <v>19</v>
      </c>
      <c r="F101" s="228" t="s">
        <v>605</v>
      </c>
      <c r="G101" s="225"/>
      <c r="H101" s="227" t="s">
        <v>19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145</v>
      </c>
      <c r="AU101" s="234" t="s">
        <v>84</v>
      </c>
      <c r="AV101" s="13" t="s">
        <v>82</v>
      </c>
      <c r="AW101" s="13" t="s">
        <v>35</v>
      </c>
      <c r="AX101" s="13" t="s">
        <v>74</v>
      </c>
      <c r="AY101" s="234" t="s">
        <v>135</v>
      </c>
    </row>
    <row r="102" s="13" customFormat="1">
      <c r="A102" s="13"/>
      <c r="B102" s="224"/>
      <c r="C102" s="225"/>
      <c r="D102" s="226" t="s">
        <v>145</v>
      </c>
      <c r="E102" s="227" t="s">
        <v>19</v>
      </c>
      <c r="F102" s="228" t="s">
        <v>615</v>
      </c>
      <c r="G102" s="225"/>
      <c r="H102" s="227" t="s">
        <v>19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145</v>
      </c>
      <c r="AU102" s="234" t="s">
        <v>84</v>
      </c>
      <c r="AV102" s="13" t="s">
        <v>82</v>
      </c>
      <c r="AW102" s="13" t="s">
        <v>35</v>
      </c>
      <c r="AX102" s="13" t="s">
        <v>74</v>
      </c>
      <c r="AY102" s="234" t="s">
        <v>135</v>
      </c>
    </row>
    <row r="103" s="13" customFormat="1">
      <c r="A103" s="13"/>
      <c r="B103" s="224"/>
      <c r="C103" s="225"/>
      <c r="D103" s="226" t="s">
        <v>145</v>
      </c>
      <c r="E103" s="227" t="s">
        <v>19</v>
      </c>
      <c r="F103" s="228" t="s">
        <v>616</v>
      </c>
      <c r="G103" s="225"/>
      <c r="H103" s="227" t="s">
        <v>19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145</v>
      </c>
      <c r="AU103" s="234" t="s">
        <v>84</v>
      </c>
      <c r="AV103" s="13" t="s">
        <v>82</v>
      </c>
      <c r="AW103" s="13" t="s">
        <v>35</v>
      </c>
      <c r="AX103" s="13" t="s">
        <v>74</v>
      </c>
      <c r="AY103" s="234" t="s">
        <v>135</v>
      </c>
    </row>
    <row r="104" s="14" customFormat="1">
      <c r="A104" s="14"/>
      <c r="B104" s="235"/>
      <c r="C104" s="236"/>
      <c r="D104" s="226" t="s">
        <v>145</v>
      </c>
      <c r="E104" s="237" t="s">
        <v>19</v>
      </c>
      <c r="F104" s="238" t="s">
        <v>617</v>
      </c>
      <c r="G104" s="236"/>
      <c r="H104" s="239">
        <v>12.800000000000001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145</v>
      </c>
      <c r="AU104" s="245" t="s">
        <v>84</v>
      </c>
      <c r="AV104" s="14" t="s">
        <v>84</v>
      </c>
      <c r="AW104" s="14" t="s">
        <v>35</v>
      </c>
      <c r="AX104" s="14" t="s">
        <v>74</v>
      </c>
      <c r="AY104" s="245" t="s">
        <v>135</v>
      </c>
    </row>
    <row r="105" s="16" customFormat="1">
      <c r="A105" s="16"/>
      <c r="B105" s="274"/>
      <c r="C105" s="275"/>
      <c r="D105" s="226" t="s">
        <v>145</v>
      </c>
      <c r="E105" s="276" t="s">
        <v>19</v>
      </c>
      <c r="F105" s="277" t="s">
        <v>618</v>
      </c>
      <c r="G105" s="275"/>
      <c r="H105" s="278">
        <v>12.800000000000001</v>
      </c>
      <c r="I105" s="279"/>
      <c r="J105" s="275"/>
      <c r="K105" s="275"/>
      <c r="L105" s="280"/>
      <c r="M105" s="281"/>
      <c r="N105" s="282"/>
      <c r="O105" s="282"/>
      <c r="P105" s="282"/>
      <c r="Q105" s="282"/>
      <c r="R105" s="282"/>
      <c r="S105" s="282"/>
      <c r="T105" s="283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T105" s="284" t="s">
        <v>145</v>
      </c>
      <c r="AU105" s="284" t="s">
        <v>84</v>
      </c>
      <c r="AV105" s="16" t="s">
        <v>107</v>
      </c>
      <c r="AW105" s="16" t="s">
        <v>35</v>
      </c>
      <c r="AX105" s="16" t="s">
        <v>74</v>
      </c>
      <c r="AY105" s="284" t="s">
        <v>135</v>
      </c>
    </row>
    <row r="106" s="15" customFormat="1">
      <c r="A106" s="15"/>
      <c r="B106" s="246"/>
      <c r="C106" s="247"/>
      <c r="D106" s="226" t="s">
        <v>145</v>
      </c>
      <c r="E106" s="248" t="s">
        <v>19</v>
      </c>
      <c r="F106" s="249" t="s">
        <v>149</v>
      </c>
      <c r="G106" s="247"/>
      <c r="H106" s="250">
        <v>12.800000000000001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6" t="s">
        <v>145</v>
      </c>
      <c r="AU106" s="256" t="s">
        <v>84</v>
      </c>
      <c r="AV106" s="15" t="s">
        <v>141</v>
      </c>
      <c r="AW106" s="15" t="s">
        <v>35</v>
      </c>
      <c r="AX106" s="15" t="s">
        <v>82</v>
      </c>
      <c r="AY106" s="256" t="s">
        <v>135</v>
      </c>
    </row>
    <row r="107" s="2" customFormat="1" ht="37.8" customHeight="1">
      <c r="A107" s="39"/>
      <c r="B107" s="40"/>
      <c r="C107" s="206" t="s">
        <v>141</v>
      </c>
      <c r="D107" s="206" t="s">
        <v>137</v>
      </c>
      <c r="E107" s="207" t="s">
        <v>619</v>
      </c>
      <c r="F107" s="208" t="s">
        <v>620</v>
      </c>
      <c r="G107" s="209" t="s">
        <v>158</v>
      </c>
      <c r="H107" s="210">
        <v>12.800000000000001</v>
      </c>
      <c r="I107" s="211"/>
      <c r="J107" s="212">
        <f>ROUND(I107*H107,2)</f>
        <v>0</v>
      </c>
      <c r="K107" s="208" t="s">
        <v>140</v>
      </c>
      <c r="L107" s="45"/>
      <c r="M107" s="213" t="s">
        <v>19</v>
      </c>
      <c r="N107" s="214" t="s">
        <v>45</v>
      </c>
      <c r="O107" s="85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7" t="s">
        <v>141</v>
      </c>
      <c r="AT107" s="217" t="s">
        <v>137</v>
      </c>
      <c r="AU107" s="217" t="s">
        <v>84</v>
      </c>
      <c r="AY107" s="18" t="s">
        <v>135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82</v>
      </c>
      <c r="BK107" s="218">
        <f>ROUND(I107*H107,2)</f>
        <v>0</v>
      </c>
      <c r="BL107" s="18" t="s">
        <v>141</v>
      </c>
      <c r="BM107" s="217" t="s">
        <v>621</v>
      </c>
    </row>
    <row r="108" s="2" customFormat="1">
      <c r="A108" s="39"/>
      <c r="B108" s="40"/>
      <c r="C108" s="41"/>
      <c r="D108" s="219" t="s">
        <v>143</v>
      </c>
      <c r="E108" s="41"/>
      <c r="F108" s="220" t="s">
        <v>622</v>
      </c>
      <c r="G108" s="41"/>
      <c r="H108" s="41"/>
      <c r="I108" s="221"/>
      <c r="J108" s="41"/>
      <c r="K108" s="41"/>
      <c r="L108" s="45"/>
      <c r="M108" s="222"/>
      <c r="N108" s="223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143</v>
      </c>
      <c r="AU108" s="18" t="s">
        <v>84</v>
      </c>
    </row>
    <row r="109" s="13" customFormat="1">
      <c r="A109" s="13"/>
      <c r="B109" s="224"/>
      <c r="C109" s="225"/>
      <c r="D109" s="226" t="s">
        <v>145</v>
      </c>
      <c r="E109" s="227" t="s">
        <v>19</v>
      </c>
      <c r="F109" s="228" t="s">
        <v>605</v>
      </c>
      <c r="G109" s="225"/>
      <c r="H109" s="227" t="s">
        <v>19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145</v>
      </c>
      <c r="AU109" s="234" t="s">
        <v>84</v>
      </c>
      <c r="AV109" s="13" t="s">
        <v>82</v>
      </c>
      <c r="AW109" s="13" t="s">
        <v>35</v>
      </c>
      <c r="AX109" s="13" t="s">
        <v>74</v>
      </c>
      <c r="AY109" s="234" t="s">
        <v>135</v>
      </c>
    </row>
    <row r="110" s="13" customFormat="1">
      <c r="A110" s="13"/>
      <c r="B110" s="224"/>
      <c r="C110" s="225"/>
      <c r="D110" s="226" t="s">
        <v>145</v>
      </c>
      <c r="E110" s="227" t="s">
        <v>19</v>
      </c>
      <c r="F110" s="228" t="s">
        <v>615</v>
      </c>
      <c r="G110" s="225"/>
      <c r="H110" s="227" t="s">
        <v>19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145</v>
      </c>
      <c r="AU110" s="234" t="s">
        <v>84</v>
      </c>
      <c r="AV110" s="13" t="s">
        <v>82</v>
      </c>
      <c r="AW110" s="13" t="s">
        <v>35</v>
      </c>
      <c r="AX110" s="13" t="s">
        <v>74</v>
      </c>
      <c r="AY110" s="234" t="s">
        <v>135</v>
      </c>
    </row>
    <row r="111" s="13" customFormat="1">
      <c r="A111" s="13"/>
      <c r="B111" s="224"/>
      <c r="C111" s="225"/>
      <c r="D111" s="226" t="s">
        <v>145</v>
      </c>
      <c r="E111" s="227" t="s">
        <v>19</v>
      </c>
      <c r="F111" s="228" t="s">
        <v>616</v>
      </c>
      <c r="G111" s="225"/>
      <c r="H111" s="227" t="s">
        <v>19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145</v>
      </c>
      <c r="AU111" s="234" t="s">
        <v>84</v>
      </c>
      <c r="AV111" s="13" t="s">
        <v>82</v>
      </c>
      <c r="AW111" s="13" t="s">
        <v>35</v>
      </c>
      <c r="AX111" s="13" t="s">
        <v>74</v>
      </c>
      <c r="AY111" s="234" t="s">
        <v>135</v>
      </c>
    </row>
    <row r="112" s="14" customFormat="1">
      <c r="A112" s="14"/>
      <c r="B112" s="235"/>
      <c r="C112" s="236"/>
      <c r="D112" s="226" t="s">
        <v>145</v>
      </c>
      <c r="E112" s="237" t="s">
        <v>19</v>
      </c>
      <c r="F112" s="238" t="s">
        <v>617</v>
      </c>
      <c r="G112" s="236"/>
      <c r="H112" s="239">
        <v>12.800000000000001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145</v>
      </c>
      <c r="AU112" s="245" t="s">
        <v>84</v>
      </c>
      <c r="AV112" s="14" t="s">
        <v>84</v>
      </c>
      <c r="AW112" s="14" t="s">
        <v>35</v>
      </c>
      <c r="AX112" s="14" t="s">
        <v>74</v>
      </c>
      <c r="AY112" s="245" t="s">
        <v>135</v>
      </c>
    </row>
    <row r="113" s="16" customFormat="1">
      <c r="A113" s="16"/>
      <c r="B113" s="274"/>
      <c r="C113" s="275"/>
      <c r="D113" s="226" t="s">
        <v>145</v>
      </c>
      <c r="E113" s="276" t="s">
        <v>19</v>
      </c>
      <c r="F113" s="277" t="s">
        <v>618</v>
      </c>
      <c r="G113" s="275"/>
      <c r="H113" s="278">
        <v>12.800000000000001</v>
      </c>
      <c r="I113" s="279"/>
      <c r="J113" s="275"/>
      <c r="K113" s="275"/>
      <c r="L113" s="280"/>
      <c r="M113" s="281"/>
      <c r="N113" s="282"/>
      <c r="O113" s="282"/>
      <c r="P113" s="282"/>
      <c r="Q113" s="282"/>
      <c r="R113" s="282"/>
      <c r="S113" s="282"/>
      <c r="T113" s="283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84" t="s">
        <v>145</v>
      </c>
      <c r="AU113" s="284" t="s">
        <v>84</v>
      </c>
      <c r="AV113" s="16" t="s">
        <v>107</v>
      </c>
      <c r="AW113" s="16" t="s">
        <v>35</v>
      </c>
      <c r="AX113" s="16" t="s">
        <v>74</v>
      </c>
      <c r="AY113" s="284" t="s">
        <v>135</v>
      </c>
    </row>
    <row r="114" s="15" customFormat="1">
      <c r="A114" s="15"/>
      <c r="B114" s="246"/>
      <c r="C114" s="247"/>
      <c r="D114" s="226" t="s">
        <v>145</v>
      </c>
      <c r="E114" s="248" t="s">
        <v>19</v>
      </c>
      <c r="F114" s="249" t="s">
        <v>149</v>
      </c>
      <c r="G114" s="247"/>
      <c r="H114" s="250">
        <v>12.800000000000001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6" t="s">
        <v>145</v>
      </c>
      <c r="AU114" s="256" t="s">
        <v>84</v>
      </c>
      <c r="AV114" s="15" t="s">
        <v>141</v>
      </c>
      <c r="AW114" s="15" t="s">
        <v>35</v>
      </c>
      <c r="AX114" s="15" t="s">
        <v>82</v>
      </c>
      <c r="AY114" s="256" t="s">
        <v>135</v>
      </c>
    </row>
    <row r="115" s="2" customFormat="1" ht="37.8" customHeight="1">
      <c r="A115" s="39"/>
      <c r="B115" s="40"/>
      <c r="C115" s="206" t="s">
        <v>169</v>
      </c>
      <c r="D115" s="206" t="s">
        <v>137</v>
      </c>
      <c r="E115" s="207" t="s">
        <v>170</v>
      </c>
      <c r="F115" s="208" t="s">
        <v>171</v>
      </c>
      <c r="G115" s="209" t="s">
        <v>158</v>
      </c>
      <c r="H115" s="210">
        <v>12.800000000000001</v>
      </c>
      <c r="I115" s="211"/>
      <c r="J115" s="212">
        <f>ROUND(I115*H115,2)</f>
        <v>0</v>
      </c>
      <c r="K115" s="208" t="s">
        <v>140</v>
      </c>
      <c r="L115" s="45"/>
      <c r="M115" s="213" t="s">
        <v>19</v>
      </c>
      <c r="N115" s="214" t="s">
        <v>45</v>
      </c>
      <c r="O115" s="85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7" t="s">
        <v>141</v>
      </c>
      <c r="AT115" s="217" t="s">
        <v>137</v>
      </c>
      <c r="AU115" s="217" t="s">
        <v>84</v>
      </c>
      <c r="AY115" s="18" t="s">
        <v>135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8" t="s">
        <v>82</v>
      </c>
      <c r="BK115" s="218">
        <f>ROUND(I115*H115,2)</f>
        <v>0</v>
      </c>
      <c r="BL115" s="18" t="s">
        <v>141</v>
      </c>
      <c r="BM115" s="217" t="s">
        <v>623</v>
      </c>
    </row>
    <row r="116" s="2" customFormat="1">
      <c r="A116" s="39"/>
      <c r="B116" s="40"/>
      <c r="C116" s="41"/>
      <c r="D116" s="219" t="s">
        <v>143</v>
      </c>
      <c r="E116" s="41"/>
      <c r="F116" s="220" t="s">
        <v>173</v>
      </c>
      <c r="G116" s="41"/>
      <c r="H116" s="41"/>
      <c r="I116" s="221"/>
      <c r="J116" s="41"/>
      <c r="K116" s="41"/>
      <c r="L116" s="45"/>
      <c r="M116" s="222"/>
      <c r="N116" s="223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143</v>
      </c>
      <c r="AU116" s="18" t="s">
        <v>84</v>
      </c>
    </row>
    <row r="117" s="13" customFormat="1">
      <c r="A117" s="13"/>
      <c r="B117" s="224"/>
      <c r="C117" s="225"/>
      <c r="D117" s="226" t="s">
        <v>145</v>
      </c>
      <c r="E117" s="227" t="s">
        <v>19</v>
      </c>
      <c r="F117" s="228" t="s">
        <v>605</v>
      </c>
      <c r="G117" s="225"/>
      <c r="H117" s="227" t="s">
        <v>19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145</v>
      </c>
      <c r="AU117" s="234" t="s">
        <v>84</v>
      </c>
      <c r="AV117" s="13" t="s">
        <v>82</v>
      </c>
      <c r="AW117" s="13" t="s">
        <v>35</v>
      </c>
      <c r="AX117" s="13" t="s">
        <v>74</v>
      </c>
      <c r="AY117" s="234" t="s">
        <v>135</v>
      </c>
    </row>
    <row r="118" s="13" customFormat="1">
      <c r="A118" s="13"/>
      <c r="B118" s="224"/>
      <c r="C118" s="225"/>
      <c r="D118" s="226" t="s">
        <v>145</v>
      </c>
      <c r="E118" s="227" t="s">
        <v>19</v>
      </c>
      <c r="F118" s="228" t="s">
        <v>615</v>
      </c>
      <c r="G118" s="225"/>
      <c r="H118" s="227" t="s">
        <v>19</v>
      </c>
      <c r="I118" s="229"/>
      <c r="J118" s="225"/>
      <c r="K118" s="225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145</v>
      </c>
      <c r="AU118" s="234" t="s">
        <v>84</v>
      </c>
      <c r="AV118" s="13" t="s">
        <v>82</v>
      </c>
      <c r="AW118" s="13" t="s">
        <v>35</v>
      </c>
      <c r="AX118" s="13" t="s">
        <v>74</v>
      </c>
      <c r="AY118" s="234" t="s">
        <v>135</v>
      </c>
    </row>
    <row r="119" s="13" customFormat="1">
      <c r="A119" s="13"/>
      <c r="B119" s="224"/>
      <c r="C119" s="225"/>
      <c r="D119" s="226" t="s">
        <v>145</v>
      </c>
      <c r="E119" s="227" t="s">
        <v>19</v>
      </c>
      <c r="F119" s="228" t="s">
        <v>616</v>
      </c>
      <c r="G119" s="225"/>
      <c r="H119" s="227" t="s">
        <v>19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145</v>
      </c>
      <c r="AU119" s="234" t="s">
        <v>84</v>
      </c>
      <c r="AV119" s="13" t="s">
        <v>82</v>
      </c>
      <c r="AW119" s="13" t="s">
        <v>35</v>
      </c>
      <c r="AX119" s="13" t="s">
        <v>74</v>
      </c>
      <c r="AY119" s="234" t="s">
        <v>135</v>
      </c>
    </row>
    <row r="120" s="14" customFormat="1">
      <c r="A120" s="14"/>
      <c r="B120" s="235"/>
      <c r="C120" s="236"/>
      <c r="D120" s="226" t="s">
        <v>145</v>
      </c>
      <c r="E120" s="237" t="s">
        <v>19</v>
      </c>
      <c r="F120" s="238" t="s">
        <v>617</v>
      </c>
      <c r="G120" s="236"/>
      <c r="H120" s="239">
        <v>12.800000000000001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145</v>
      </c>
      <c r="AU120" s="245" t="s">
        <v>84</v>
      </c>
      <c r="AV120" s="14" t="s">
        <v>84</v>
      </c>
      <c r="AW120" s="14" t="s">
        <v>35</v>
      </c>
      <c r="AX120" s="14" t="s">
        <v>74</v>
      </c>
      <c r="AY120" s="245" t="s">
        <v>135</v>
      </c>
    </row>
    <row r="121" s="16" customFormat="1">
      <c r="A121" s="16"/>
      <c r="B121" s="274"/>
      <c r="C121" s="275"/>
      <c r="D121" s="226" t="s">
        <v>145</v>
      </c>
      <c r="E121" s="276" t="s">
        <v>19</v>
      </c>
      <c r="F121" s="277" t="s">
        <v>618</v>
      </c>
      <c r="G121" s="275"/>
      <c r="H121" s="278">
        <v>12.800000000000001</v>
      </c>
      <c r="I121" s="279"/>
      <c r="J121" s="275"/>
      <c r="K121" s="275"/>
      <c r="L121" s="280"/>
      <c r="M121" s="281"/>
      <c r="N121" s="282"/>
      <c r="O121" s="282"/>
      <c r="P121" s="282"/>
      <c r="Q121" s="282"/>
      <c r="R121" s="282"/>
      <c r="S121" s="282"/>
      <c r="T121" s="283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T121" s="284" t="s">
        <v>145</v>
      </c>
      <c r="AU121" s="284" t="s">
        <v>84</v>
      </c>
      <c r="AV121" s="16" t="s">
        <v>107</v>
      </c>
      <c r="AW121" s="16" t="s">
        <v>35</v>
      </c>
      <c r="AX121" s="16" t="s">
        <v>74</v>
      </c>
      <c r="AY121" s="284" t="s">
        <v>135</v>
      </c>
    </row>
    <row r="122" s="15" customFormat="1">
      <c r="A122" s="15"/>
      <c r="B122" s="246"/>
      <c r="C122" s="247"/>
      <c r="D122" s="226" t="s">
        <v>145</v>
      </c>
      <c r="E122" s="248" t="s">
        <v>19</v>
      </c>
      <c r="F122" s="249" t="s">
        <v>149</v>
      </c>
      <c r="G122" s="247"/>
      <c r="H122" s="250">
        <v>12.800000000000001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6" t="s">
        <v>145</v>
      </c>
      <c r="AU122" s="256" t="s">
        <v>84</v>
      </c>
      <c r="AV122" s="15" t="s">
        <v>141</v>
      </c>
      <c r="AW122" s="15" t="s">
        <v>35</v>
      </c>
      <c r="AX122" s="15" t="s">
        <v>82</v>
      </c>
      <c r="AY122" s="256" t="s">
        <v>135</v>
      </c>
    </row>
    <row r="123" s="2" customFormat="1" ht="37.8" customHeight="1">
      <c r="A123" s="39"/>
      <c r="B123" s="40"/>
      <c r="C123" s="206" t="s">
        <v>174</v>
      </c>
      <c r="D123" s="206" t="s">
        <v>137</v>
      </c>
      <c r="E123" s="207" t="s">
        <v>624</v>
      </c>
      <c r="F123" s="208" t="s">
        <v>625</v>
      </c>
      <c r="G123" s="209" t="s">
        <v>158</v>
      </c>
      <c r="H123" s="210">
        <v>12.800000000000001</v>
      </c>
      <c r="I123" s="211"/>
      <c r="J123" s="212">
        <f>ROUND(I123*H123,2)</f>
        <v>0</v>
      </c>
      <c r="K123" s="208" t="s">
        <v>140</v>
      </c>
      <c r="L123" s="45"/>
      <c r="M123" s="213" t="s">
        <v>19</v>
      </c>
      <c r="N123" s="214" t="s">
        <v>45</v>
      </c>
      <c r="O123" s="85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7" t="s">
        <v>141</v>
      </c>
      <c r="AT123" s="217" t="s">
        <v>137</v>
      </c>
      <c r="AU123" s="217" t="s">
        <v>84</v>
      </c>
      <c r="AY123" s="18" t="s">
        <v>135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8" t="s">
        <v>82</v>
      </c>
      <c r="BK123" s="218">
        <f>ROUND(I123*H123,2)</f>
        <v>0</v>
      </c>
      <c r="BL123" s="18" t="s">
        <v>141</v>
      </c>
      <c r="BM123" s="217" t="s">
        <v>626</v>
      </c>
    </row>
    <row r="124" s="2" customFormat="1">
      <c r="A124" s="39"/>
      <c r="B124" s="40"/>
      <c r="C124" s="41"/>
      <c r="D124" s="219" t="s">
        <v>143</v>
      </c>
      <c r="E124" s="41"/>
      <c r="F124" s="220" t="s">
        <v>627</v>
      </c>
      <c r="G124" s="41"/>
      <c r="H124" s="41"/>
      <c r="I124" s="221"/>
      <c r="J124" s="41"/>
      <c r="K124" s="41"/>
      <c r="L124" s="45"/>
      <c r="M124" s="222"/>
      <c r="N124" s="223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143</v>
      </c>
      <c r="AU124" s="18" t="s">
        <v>84</v>
      </c>
    </row>
    <row r="125" s="13" customFormat="1">
      <c r="A125" s="13"/>
      <c r="B125" s="224"/>
      <c r="C125" s="225"/>
      <c r="D125" s="226" t="s">
        <v>145</v>
      </c>
      <c r="E125" s="227" t="s">
        <v>19</v>
      </c>
      <c r="F125" s="228" t="s">
        <v>605</v>
      </c>
      <c r="G125" s="225"/>
      <c r="H125" s="227" t="s">
        <v>19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145</v>
      </c>
      <c r="AU125" s="234" t="s">
        <v>84</v>
      </c>
      <c r="AV125" s="13" t="s">
        <v>82</v>
      </c>
      <c r="AW125" s="13" t="s">
        <v>35</v>
      </c>
      <c r="AX125" s="13" t="s">
        <v>74</v>
      </c>
      <c r="AY125" s="234" t="s">
        <v>135</v>
      </c>
    </row>
    <row r="126" s="13" customFormat="1">
      <c r="A126" s="13"/>
      <c r="B126" s="224"/>
      <c r="C126" s="225"/>
      <c r="D126" s="226" t="s">
        <v>145</v>
      </c>
      <c r="E126" s="227" t="s">
        <v>19</v>
      </c>
      <c r="F126" s="228" t="s">
        <v>615</v>
      </c>
      <c r="G126" s="225"/>
      <c r="H126" s="227" t="s">
        <v>19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145</v>
      </c>
      <c r="AU126" s="234" t="s">
        <v>84</v>
      </c>
      <c r="AV126" s="13" t="s">
        <v>82</v>
      </c>
      <c r="AW126" s="13" t="s">
        <v>35</v>
      </c>
      <c r="AX126" s="13" t="s">
        <v>74</v>
      </c>
      <c r="AY126" s="234" t="s">
        <v>135</v>
      </c>
    </row>
    <row r="127" s="13" customFormat="1">
      <c r="A127" s="13"/>
      <c r="B127" s="224"/>
      <c r="C127" s="225"/>
      <c r="D127" s="226" t="s">
        <v>145</v>
      </c>
      <c r="E127" s="227" t="s">
        <v>19</v>
      </c>
      <c r="F127" s="228" t="s">
        <v>616</v>
      </c>
      <c r="G127" s="225"/>
      <c r="H127" s="227" t="s">
        <v>19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145</v>
      </c>
      <c r="AU127" s="234" t="s">
        <v>84</v>
      </c>
      <c r="AV127" s="13" t="s">
        <v>82</v>
      </c>
      <c r="AW127" s="13" t="s">
        <v>35</v>
      </c>
      <c r="AX127" s="13" t="s">
        <v>74</v>
      </c>
      <c r="AY127" s="234" t="s">
        <v>135</v>
      </c>
    </row>
    <row r="128" s="14" customFormat="1">
      <c r="A128" s="14"/>
      <c r="B128" s="235"/>
      <c r="C128" s="236"/>
      <c r="D128" s="226" t="s">
        <v>145</v>
      </c>
      <c r="E128" s="237" t="s">
        <v>19</v>
      </c>
      <c r="F128" s="238" t="s">
        <v>617</v>
      </c>
      <c r="G128" s="236"/>
      <c r="H128" s="239">
        <v>12.800000000000001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145</v>
      </c>
      <c r="AU128" s="245" t="s">
        <v>84</v>
      </c>
      <c r="AV128" s="14" t="s">
        <v>84</v>
      </c>
      <c r="AW128" s="14" t="s">
        <v>35</v>
      </c>
      <c r="AX128" s="14" t="s">
        <v>74</v>
      </c>
      <c r="AY128" s="245" t="s">
        <v>135</v>
      </c>
    </row>
    <row r="129" s="16" customFormat="1">
      <c r="A129" s="16"/>
      <c r="B129" s="274"/>
      <c r="C129" s="275"/>
      <c r="D129" s="226" t="s">
        <v>145</v>
      </c>
      <c r="E129" s="276" t="s">
        <v>19</v>
      </c>
      <c r="F129" s="277" t="s">
        <v>618</v>
      </c>
      <c r="G129" s="275"/>
      <c r="H129" s="278">
        <v>12.800000000000001</v>
      </c>
      <c r="I129" s="279"/>
      <c r="J129" s="275"/>
      <c r="K129" s="275"/>
      <c r="L129" s="280"/>
      <c r="M129" s="281"/>
      <c r="N129" s="282"/>
      <c r="O129" s="282"/>
      <c r="P129" s="282"/>
      <c r="Q129" s="282"/>
      <c r="R129" s="282"/>
      <c r="S129" s="282"/>
      <c r="T129" s="283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84" t="s">
        <v>145</v>
      </c>
      <c r="AU129" s="284" t="s">
        <v>84</v>
      </c>
      <c r="AV129" s="16" t="s">
        <v>107</v>
      </c>
      <c r="AW129" s="16" t="s">
        <v>35</v>
      </c>
      <c r="AX129" s="16" t="s">
        <v>74</v>
      </c>
      <c r="AY129" s="284" t="s">
        <v>135</v>
      </c>
    </row>
    <row r="130" s="15" customFormat="1">
      <c r="A130" s="15"/>
      <c r="B130" s="246"/>
      <c r="C130" s="247"/>
      <c r="D130" s="226" t="s">
        <v>145</v>
      </c>
      <c r="E130" s="248" t="s">
        <v>19</v>
      </c>
      <c r="F130" s="249" t="s">
        <v>149</v>
      </c>
      <c r="G130" s="247"/>
      <c r="H130" s="250">
        <v>12.800000000000001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6" t="s">
        <v>145</v>
      </c>
      <c r="AU130" s="256" t="s">
        <v>84</v>
      </c>
      <c r="AV130" s="15" t="s">
        <v>141</v>
      </c>
      <c r="AW130" s="15" t="s">
        <v>35</v>
      </c>
      <c r="AX130" s="15" t="s">
        <v>82</v>
      </c>
      <c r="AY130" s="256" t="s">
        <v>135</v>
      </c>
    </row>
    <row r="131" s="2" customFormat="1" ht="24.15" customHeight="1">
      <c r="A131" s="39"/>
      <c r="B131" s="40"/>
      <c r="C131" s="206" t="s">
        <v>179</v>
      </c>
      <c r="D131" s="206" t="s">
        <v>137</v>
      </c>
      <c r="E131" s="207" t="s">
        <v>415</v>
      </c>
      <c r="F131" s="208" t="s">
        <v>628</v>
      </c>
      <c r="G131" s="209" t="s">
        <v>158</v>
      </c>
      <c r="H131" s="210">
        <v>12.800000000000001</v>
      </c>
      <c r="I131" s="211"/>
      <c r="J131" s="212">
        <f>ROUND(I131*H131,2)</f>
        <v>0</v>
      </c>
      <c r="K131" s="208" t="s">
        <v>140</v>
      </c>
      <c r="L131" s="45"/>
      <c r="M131" s="213" t="s">
        <v>19</v>
      </c>
      <c r="N131" s="214" t="s">
        <v>45</v>
      </c>
      <c r="O131" s="85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7" t="s">
        <v>141</v>
      </c>
      <c r="AT131" s="217" t="s">
        <v>137</v>
      </c>
      <c r="AU131" s="217" t="s">
        <v>84</v>
      </c>
      <c r="AY131" s="18" t="s">
        <v>135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82</v>
      </c>
      <c r="BK131" s="218">
        <f>ROUND(I131*H131,2)</f>
        <v>0</v>
      </c>
      <c r="BL131" s="18" t="s">
        <v>141</v>
      </c>
      <c r="BM131" s="217" t="s">
        <v>629</v>
      </c>
    </row>
    <row r="132" s="2" customFormat="1">
      <c r="A132" s="39"/>
      <c r="B132" s="40"/>
      <c r="C132" s="41"/>
      <c r="D132" s="219" t="s">
        <v>143</v>
      </c>
      <c r="E132" s="41"/>
      <c r="F132" s="220" t="s">
        <v>630</v>
      </c>
      <c r="G132" s="41"/>
      <c r="H132" s="41"/>
      <c r="I132" s="221"/>
      <c r="J132" s="41"/>
      <c r="K132" s="41"/>
      <c r="L132" s="45"/>
      <c r="M132" s="222"/>
      <c r="N132" s="223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143</v>
      </c>
      <c r="AU132" s="18" t="s">
        <v>84</v>
      </c>
    </row>
    <row r="133" s="13" customFormat="1">
      <c r="A133" s="13"/>
      <c r="B133" s="224"/>
      <c r="C133" s="225"/>
      <c r="D133" s="226" t="s">
        <v>145</v>
      </c>
      <c r="E133" s="227" t="s">
        <v>19</v>
      </c>
      <c r="F133" s="228" t="s">
        <v>605</v>
      </c>
      <c r="G133" s="225"/>
      <c r="H133" s="227" t="s">
        <v>19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145</v>
      </c>
      <c r="AU133" s="234" t="s">
        <v>84</v>
      </c>
      <c r="AV133" s="13" t="s">
        <v>82</v>
      </c>
      <c r="AW133" s="13" t="s">
        <v>35</v>
      </c>
      <c r="AX133" s="13" t="s">
        <v>74</v>
      </c>
      <c r="AY133" s="234" t="s">
        <v>135</v>
      </c>
    </row>
    <row r="134" s="13" customFormat="1">
      <c r="A134" s="13"/>
      <c r="B134" s="224"/>
      <c r="C134" s="225"/>
      <c r="D134" s="226" t="s">
        <v>145</v>
      </c>
      <c r="E134" s="227" t="s">
        <v>19</v>
      </c>
      <c r="F134" s="228" t="s">
        <v>615</v>
      </c>
      <c r="G134" s="225"/>
      <c r="H134" s="227" t="s">
        <v>19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145</v>
      </c>
      <c r="AU134" s="234" t="s">
        <v>84</v>
      </c>
      <c r="AV134" s="13" t="s">
        <v>82</v>
      </c>
      <c r="AW134" s="13" t="s">
        <v>35</v>
      </c>
      <c r="AX134" s="13" t="s">
        <v>74</v>
      </c>
      <c r="AY134" s="234" t="s">
        <v>135</v>
      </c>
    </row>
    <row r="135" s="13" customFormat="1">
      <c r="A135" s="13"/>
      <c r="B135" s="224"/>
      <c r="C135" s="225"/>
      <c r="D135" s="226" t="s">
        <v>145</v>
      </c>
      <c r="E135" s="227" t="s">
        <v>19</v>
      </c>
      <c r="F135" s="228" t="s">
        <v>616</v>
      </c>
      <c r="G135" s="225"/>
      <c r="H135" s="227" t="s">
        <v>19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145</v>
      </c>
      <c r="AU135" s="234" t="s">
        <v>84</v>
      </c>
      <c r="AV135" s="13" t="s">
        <v>82</v>
      </c>
      <c r="AW135" s="13" t="s">
        <v>35</v>
      </c>
      <c r="AX135" s="13" t="s">
        <v>74</v>
      </c>
      <c r="AY135" s="234" t="s">
        <v>135</v>
      </c>
    </row>
    <row r="136" s="14" customFormat="1">
      <c r="A136" s="14"/>
      <c r="B136" s="235"/>
      <c r="C136" s="236"/>
      <c r="D136" s="226" t="s">
        <v>145</v>
      </c>
      <c r="E136" s="237" t="s">
        <v>19</v>
      </c>
      <c r="F136" s="238" t="s">
        <v>617</v>
      </c>
      <c r="G136" s="236"/>
      <c r="H136" s="239">
        <v>12.800000000000001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145</v>
      </c>
      <c r="AU136" s="245" t="s">
        <v>84</v>
      </c>
      <c r="AV136" s="14" t="s">
        <v>84</v>
      </c>
      <c r="AW136" s="14" t="s">
        <v>35</v>
      </c>
      <c r="AX136" s="14" t="s">
        <v>74</v>
      </c>
      <c r="AY136" s="245" t="s">
        <v>135</v>
      </c>
    </row>
    <row r="137" s="16" customFormat="1">
      <c r="A137" s="16"/>
      <c r="B137" s="274"/>
      <c r="C137" s="275"/>
      <c r="D137" s="226" t="s">
        <v>145</v>
      </c>
      <c r="E137" s="276" t="s">
        <v>19</v>
      </c>
      <c r="F137" s="277" t="s">
        <v>618</v>
      </c>
      <c r="G137" s="275"/>
      <c r="H137" s="278">
        <v>12.800000000000001</v>
      </c>
      <c r="I137" s="279"/>
      <c r="J137" s="275"/>
      <c r="K137" s="275"/>
      <c r="L137" s="280"/>
      <c r="M137" s="281"/>
      <c r="N137" s="282"/>
      <c r="O137" s="282"/>
      <c r="P137" s="282"/>
      <c r="Q137" s="282"/>
      <c r="R137" s="282"/>
      <c r="S137" s="282"/>
      <c r="T137" s="283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84" t="s">
        <v>145</v>
      </c>
      <c r="AU137" s="284" t="s">
        <v>84</v>
      </c>
      <c r="AV137" s="16" t="s">
        <v>107</v>
      </c>
      <c r="AW137" s="16" t="s">
        <v>35</v>
      </c>
      <c r="AX137" s="16" t="s">
        <v>74</v>
      </c>
      <c r="AY137" s="284" t="s">
        <v>135</v>
      </c>
    </row>
    <row r="138" s="15" customFormat="1">
      <c r="A138" s="15"/>
      <c r="B138" s="246"/>
      <c r="C138" s="247"/>
      <c r="D138" s="226" t="s">
        <v>145</v>
      </c>
      <c r="E138" s="248" t="s">
        <v>19</v>
      </c>
      <c r="F138" s="249" t="s">
        <v>149</v>
      </c>
      <c r="G138" s="247"/>
      <c r="H138" s="250">
        <v>12.800000000000001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6" t="s">
        <v>145</v>
      </c>
      <c r="AU138" s="256" t="s">
        <v>84</v>
      </c>
      <c r="AV138" s="15" t="s">
        <v>141</v>
      </c>
      <c r="AW138" s="15" t="s">
        <v>35</v>
      </c>
      <c r="AX138" s="15" t="s">
        <v>82</v>
      </c>
      <c r="AY138" s="256" t="s">
        <v>135</v>
      </c>
    </row>
    <row r="139" s="2" customFormat="1" ht="24.15" customHeight="1">
      <c r="A139" s="39"/>
      <c r="B139" s="40"/>
      <c r="C139" s="206" t="s">
        <v>184</v>
      </c>
      <c r="D139" s="206" t="s">
        <v>137</v>
      </c>
      <c r="E139" s="207" t="s">
        <v>180</v>
      </c>
      <c r="F139" s="208" t="s">
        <v>181</v>
      </c>
      <c r="G139" s="209" t="s">
        <v>158</v>
      </c>
      <c r="H139" s="210">
        <v>12.800000000000001</v>
      </c>
      <c r="I139" s="211"/>
      <c r="J139" s="212">
        <f>ROUND(I139*H139,2)</f>
        <v>0</v>
      </c>
      <c r="K139" s="208" t="s">
        <v>140</v>
      </c>
      <c r="L139" s="45"/>
      <c r="M139" s="213" t="s">
        <v>19</v>
      </c>
      <c r="N139" s="214" t="s">
        <v>45</v>
      </c>
      <c r="O139" s="85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7" t="s">
        <v>141</v>
      </c>
      <c r="AT139" s="217" t="s">
        <v>137</v>
      </c>
      <c r="AU139" s="217" t="s">
        <v>84</v>
      </c>
      <c r="AY139" s="18" t="s">
        <v>135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8" t="s">
        <v>82</v>
      </c>
      <c r="BK139" s="218">
        <f>ROUND(I139*H139,2)</f>
        <v>0</v>
      </c>
      <c r="BL139" s="18" t="s">
        <v>141</v>
      </c>
      <c r="BM139" s="217" t="s">
        <v>631</v>
      </c>
    </row>
    <row r="140" s="2" customFormat="1">
      <c r="A140" s="39"/>
      <c r="B140" s="40"/>
      <c r="C140" s="41"/>
      <c r="D140" s="219" t="s">
        <v>143</v>
      </c>
      <c r="E140" s="41"/>
      <c r="F140" s="220" t="s">
        <v>183</v>
      </c>
      <c r="G140" s="41"/>
      <c r="H140" s="41"/>
      <c r="I140" s="221"/>
      <c r="J140" s="41"/>
      <c r="K140" s="41"/>
      <c r="L140" s="45"/>
      <c r="M140" s="222"/>
      <c r="N140" s="223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143</v>
      </c>
      <c r="AU140" s="18" t="s">
        <v>84</v>
      </c>
    </row>
    <row r="141" s="13" customFormat="1">
      <c r="A141" s="13"/>
      <c r="B141" s="224"/>
      <c r="C141" s="225"/>
      <c r="D141" s="226" t="s">
        <v>145</v>
      </c>
      <c r="E141" s="227" t="s">
        <v>19</v>
      </c>
      <c r="F141" s="228" t="s">
        <v>605</v>
      </c>
      <c r="G141" s="225"/>
      <c r="H141" s="227" t="s">
        <v>19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145</v>
      </c>
      <c r="AU141" s="234" t="s">
        <v>84</v>
      </c>
      <c r="AV141" s="13" t="s">
        <v>82</v>
      </c>
      <c r="AW141" s="13" t="s">
        <v>35</v>
      </c>
      <c r="AX141" s="13" t="s">
        <v>74</v>
      </c>
      <c r="AY141" s="234" t="s">
        <v>135</v>
      </c>
    </row>
    <row r="142" s="13" customFormat="1">
      <c r="A142" s="13"/>
      <c r="B142" s="224"/>
      <c r="C142" s="225"/>
      <c r="D142" s="226" t="s">
        <v>145</v>
      </c>
      <c r="E142" s="227" t="s">
        <v>19</v>
      </c>
      <c r="F142" s="228" t="s">
        <v>615</v>
      </c>
      <c r="G142" s="225"/>
      <c r="H142" s="227" t="s">
        <v>19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145</v>
      </c>
      <c r="AU142" s="234" t="s">
        <v>84</v>
      </c>
      <c r="AV142" s="13" t="s">
        <v>82</v>
      </c>
      <c r="AW142" s="13" t="s">
        <v>35</v>
      </c>
      <c r="AX142" s="13" t="s">
        <v>74</v>
      </c>
      <c r="AY142" s="234" t="s">
        <v>135</v>
      </c>
    </row>
    <row r="143" s="13" customFormat="1">
      <c r="A143" s="13"/>
      <c r="B143" s="224"/>
      <c r="C143" s="225"/>
      <c r="D143" s="226" t="s">
        <v>145</v>
      </c>
      <c r="E143" s="227" t="s">
        <v>19</v>
      </c>
      <c r="F143" s="228" t="s">
        <v>616</v>
      </c>
      <c r="G143" s="225"/>
      <c r="H143" s="227" t="s">
        <v>19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145</v>
      </c>
      <c r="AU143" s="234" t="s">
        <v>84</v>
      </c>
      <c r="AV143" s="13" t="s">
        <v>82</v>
      </c>
      <c r="AW143" s="13" t="s">
        <v>35</v>
      </c>
      <c r="AX143" s="13" t="s">
        <v>74</v>
      </c>
      <c r="AY143" s="234" t="s">
        <v>135</v>
      </c>
    </row>
    <row r="144" s="14" customFormat="1">
      <c r="A144" s="14"/>
      <c r="B144" s="235"/>
      <c r="C144" s="236"/>
      <c r="D144" s="226" t="s">
        <v>145</v>
      </c>
      <c r="E144" s="237" t="s">
        <v>19</v>
      </c>
      <c r="F144" s="238" t="s">
        <v>617</v>
      </c>
      <c r="G144" s="236"/>
      <c r="H144" s="239">
        <v>12.800000000000001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145</v>
      </c>
      <c r="AU144" s="245" t="s">
        <v>84</v>
      </c>
      <c r="AV144" s="14" t="s">
        <v>84</v>
      </c>
      <c r="AW144" s="14" t="s">
        <v>35</v>
      </c>
      <c r="AX144" s="14" t="s">
        <v>74</v>
      </c>
      <c r="AY144" s="245" t="s">
        <v>135</v>
      </c>
    </row>
    <row r="145" s="16" customFormat="1">
      <c r="A145" s="16"/>
      <c r="B145" s="274"/>
      <c r="C145" s="275"/>
      <c r="D145" s="226" t="s">
        <v>145</v>
      </c>
      <c r="E145" s="276" t="s">
        <v>19</v>
      </c>
      <c r="F145" s="277" t="s">
        <v>618</v>
      </c>
      <c r="G145" s="275"/>
      <c r="H145" s="278">
        <v>12.800000000000001</v>
      </c>
      <c r="I145" s="279"/>
      <c r="J145" s="275"/>
      <c r="K145" s="275"/>
      <c r="L145" s="280"/>
      <c r="M145" s="281"/>
      <c r="N145" s="282"/>
      <c r="O145" s="282"/>
      <c r="P145" s="282"/>
      <c r="Q145" s="282"/>
      <c r="R145" s="282"/>
      <c r="S145" s="282"/>
      <c r="T145" s="283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84" t="s">
        <v>145</v>
      </c>
      <c r="AU145" s="284" t="s">
        <v>84</v>
      </c>
      <c r="AV145" s="16" t="s">
        <v>107</v>
      </c>
      <c r="AW145" s="16" t="s">
        <v>35</v>
      </c>
      <c r="AX145" s="16" t="s">
        <v>74</v>
      </c>
      <c r="AY145" s="284" t="s">
        <v>135</v>
      </c>
    </row>
    <row r="146" s="15" customFormat="1">
      <c r="A146" s="15"/>
      <c r="B146" s="246"/>
      <c r="C146" s="247"/>
      <c r="D146" s="226" t="s">
        <v>145</v>
      </c>
      <c r="E146" s="248" t="s">
        <v>19</v>
      </c>
      <c r="F146" s="249" t="s">
        <v>149</v>
      </c>
      <c r="G146" s="247"/>
      <c r="H146" s="250">
        <v>12.800000000000001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6" t="s">
        <v>145</v>
      </c>
      <c r="AU146" s="256" t="s">
        <v>84</v>
      </c>
      <c r="AV146" s="15" t="s">
        <v>141</v>
      </c>
      <c r="AW146" s="15" t="s">
        <v>35</v>
      </c>
      <c r="AX146" s="15" t="s">
        <v>82</v>
      </c>
      <c r="AY146" s="256" t="s">
        <v>135</v>
      </c>
    </row>
    <row r="147" s="2" customFormat="1" ht="24.15" customHeight="1">
      <c r="A147" s="39"/>
      <c r="B147" s="40"/>
      <c r="C147" s="206" t="s">
        <v>191</v>
      </c>
      <c r="D147" s="206" t="s">
        <v>137</v>
      </c>
      <c r="E147" s="207" t="s">
        <v>632</v>
      </c>
      <c r="F147" s="208" t="s">
        <v>633</v>
      </c>
      <c r="G147" s="209" t="s">
        <v>187</v>
      </c>
      <c r="H147" s="210">
        <v>20.48</v>
      </c>
      <c r="I147" s="211"/>
      <c r="J147" s="212">
        <f>ROUND(I147*H147,2)</f>
        <v>0</v>
      </c>
      <c r="K147" s="208" t="s">
        <v>140</v>
      </c>
      <c r="L147" s="45"/>
      <c r="M147" s="213" t="s">
        <v>19</v>
      </c>
      <c r="N147" s="214" t="s">
        <v>45</v>
      </c>
      <c r="O147" s="85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7" t="s">
        <v>141</v>
      </c>
      <c r="AT147" s="217" t="s">
        <v>137</v>
      </c>
      <c r="AU147" s="217" t="s">
        <v>84</v>
      </c>
      <c r="AY147" s="18" t="s">
        <v>135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82</v>
      </c>
      <c r="BK147" s="218">
        <f>ROUND(I147*H147,2)</f>
        <v>0</v>
      </c>
      <c r="BL147" s="18" t="s">
        <v>141</v>
      </c>
      <c r="BM147" s="217" t="s">
        <v>634</v>
      </c>
    </row>
    <row r="148" s="2" customFormat="1">
      <c r="A148" s="39"/>
      <c r="B148" s="40"/>
      <c r="C148" s="41"/>
      <c r="D148" s="219" t="s">
        <v>143</v>
      </c>
      <c r="E148" s="41"/>
      <c r="F148" s="220" t="s">
        <v>635</v>
      </c>
      <c r="G148" s="41"/>
      <c r="H148" s="41"/>
      <c r="I148" s="221"/>
      <c r="J148" s="41"/>
      <c r="K148" s="41"/>
      <c r="L148" s="45"/>
      <c r="M148" s="222"/>
      <c r="N148" s="223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143</v>
      </c>
      <c r="AU148" s="18" t="s">
        <v>84</v>
      </c>
    </row>
    <row r="149" s="13" customFormat="1">
      <c r="A149" s="13"/>
      <c r="B149" s="224"/>
      <c r="C149" s="225"/>
      <c r="D149" s="226" t="s">
        <v>145</v>
      </c>
      <c r="E149" s="227" t="s">
        <v>19</v>
      </c>
      <c r="F149" s="228" t="s">
        <v>605</v>
      </c>
      <c r="G149" s="225"/>
      <c r="H149" s="227" t="s">
        <v>19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145</v>
      </c>
      <c r="AU149" s="234" t="s">
        <v>84</v>
      </c>
      <c r="AV149" s="13" t="s">
        <v>82</v>
      </c>
      <c r="AW149" s="13" t="s">
        <v>35</v>
      </c>
      <c r="AX149" s="13" t="s">
        <v>74</v>
      </c>
      <c r="AY149" s="234" t="s">
        <v>135</v>
      </c>
    </row>
    <row r="150" s="13" customFormat="1">
      <c r="A150" s="13"/>
      <c r="B150" s="224"/>
      <c r="C150" s="225"/>
      <c r="D150" s="226" t="s">
        <v>145</v>
      </c>
      <c r="E150" s="227" t="s">
        <v>19</v>
      </c>
      <c r="F150" s="228" t="s">
        <v>615</v>
      </c>
      <c r="G150" s="225"/>
      <c r="H150" s="227" t="s">
        <v>19</v>
      </c>
      <c r="I150" s="229"/>
      <c r="J150" s="225"/>
      <c r="K150" s="225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145</v>
      </c>
      <c r="AU150" s="234" t="s">
        <v>84</v>
      </c>
      <c r="AV150" s="13" t="s">
        <v>82</v>
      </c>
      <c r="AW150" s="13" t="s">
        <v>35</v>
      </c>
      <c r="AX150" s="13" t="s">
        <v>74</v>
      </c>
      <c r="AY150" s="234" t="s">
        <v>135</v>
      </c>
    </row>
    <row r="151" s="13" customFormat="1">
      <c r="A151" s="13"/>
      <c r="B151" s="224"/>
      <c r="C151" s="225"/>
      <c r="D151" s="226" t="s">
        <v>145</v>
      </c>
      <c r="E151" s="227" t="s">
        <v>19</v>
      </c>
      <c r="F151" s="228" t="s">
        <v>616</v>
      </c>
      <c r="G151" s="225"/>
      <c r="H151" s="227" t="s">
        <v>19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145</v>
      </c>
      <c r="AU151" s="234" t="s">
        <v>84</v>
      </c>
      <c r="AV151" s="13" t="s">
        <v>82</v>
      </c>
      <c r="AW151" s="13" t="s">
        <v>35</v>
      </c>
      <c r="AX151" s="13" t="s">
        <v>74</v>
      </c>
      <c r="AY151" s="234" t="s">
        <v>135</v>
      </c>
    </row>
    <row r="152" s="14" customFormat="1">
      <c r="A152" s="14"/>
      <c r="B152" s="235"/>
      <c r="C152" s="236"/>
      <c r="D152" s="226" t="s">
        <v>145</v>
      </c>
      <c r="E152" s="237" t="s">
        <v>19</v>
      </c>
      <c r="F152" s="238" t="s">
        <v>636</v>
      </c>
      <c r="G152" s="236"/>
      <c r="H152" s="239">
        <v>20.48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5" t="s">
        <v>145</v>
      </c>
      <c r="AU152" s="245" t="s">
        <v>84</v>
      </c>
      <c r="AV152" s="14" t="s">
        <v>84</v>
      </c>
      <c r="AW152" s="14" t="s">
        <v>35</v>
      </c>
      <c r="AX152" s="14" t="s">
        <v>74</v>
      </c>
      <c r="AY152" s="245" t="s">
        <v>135</v>
      </c>
    </row>
    <row r="153" s="16" customFormat="1">
      <c r="A153" s="16"/>
      <c r="B153" s="274"/>
      <c r="C153" s="275"/>
      <c r="D153" s="226" t="s">
        <v>145</v>
      </c>
      <c r="E153" s="276" t="s">
        <v>19</v>
      </c>
      <c r="F153" s="277" t="s">
        <v>618</v>
      </c>
      <c r="G153" s="275"/>
      <c r="H153" s="278">
        <v>20.48</v>
      </c>
      <c r="I153" s="279"/>
      <c r="J153" s="275"/>
      <c r="K153" s="275"/>
      <c r="L153" s="280"/>
      <c r="M153" s="281"/>
      <c r="N153" s="282"/>
      <c r="O153" s="282"/>
      <c r="P153" s="282"/>
      <c r="Q153" s="282"/>
      <c r="R153" s="282"/>
      <c r="S153" s="282"/>
      <c r="T153" s="283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84" t="s">
        <v>145</v>
      </c>
      <c r="AU153" s="284" t="s">
        <v>84</v>
      </c>
      <c r="AV153" s="16" t="s">
        <v>107</v>
      </c>
      <c r="AW153" s="16" t="s">
        <v>35</v>
      </c>
      <c r="AX153" s="16" t="s">
        <v>74</v>
      </c>
      <c r="AY153" s="284" t="s">
        <v>135</v>
      </c>
    </row>
    <row r="154" s="15" customFormat="1">
      <c r="A154" s="15"/>
      <c r="B154" s="246"/>
      <c r="C154" s="247"/>
      <c r="D154" s="226" t="s">
        <v>145</v>
      </c>
      <c r="E154" s="248" t="s">
        <v>19</v>
      </c>
      <c r="F154" s="249" t="s">
        <v>149</v>
      </c>
      <c r="G154" s="247"/>
      <c r="H154" s="250">
        <v>20.48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6" t="s">
        <v>145</v>
      </c>
      <c r="AU154" s="256" t="s">
        <v>84</v>
      </c>
      <c r="AV154" s="15" t="s">
        <v>141</v>
      </c>
      <c r="AW154" s="15" t="s">
        <v>35</v>
      </c>
      <c r="AX154" s="15" t="s">
        <v>82</v>
      </c>
      <c r="AY154" s="256" t="s">
        <v>135</v>
      </c>
    </row>
    <row r="155" s="2" customFormat="1" ht="24.15" customHeight="1">
      <c r="A155" s="39"/>
      <c r="B155" s="40"/>
      <c r="C155" s="206" t="s">
        <v>199</v>
      </c>
      <c r="D155" s="206" t="s">
        <v>137</v>
      </c>
      <c r="E155" s="207" t="s">
        <v>637</v>
      </c>
      <c r="F155" s="208" t="s">
        <v>638</v>
      </c>
      <c r="G155" s="209" t="s">
        <v>105</v>
      </c>
      <c r="H155" s="210">
        <v>64</v>
      </c>
      <c r="I155" s="211"/>
      <c r="J155" s="212">
        <f>ROUND(I155*H155,2)</f>
        <v>0</v>
      </c>
      <c r="K155" s="208" t="s">
        <v>140</v>
      </c>
      <c r="L155" s="45"/>
      <c r="M155" s="213" t="s">
        <v>19</v>
      </c>
      <c r="N155" s="214" t="s">
        <v>45</v>
      </c>
      <c r="O155" s="85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7" t="s">
        <v>141</v>
      </c>
      <c r="AT155" s="217" t="s">
        <v>137</v>
      </c>
      <c r="AU155" s="217" t="s">
        <v>84</v>
      </c>
      <c r="AY155" s="18" t="s">
        <v>135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8" t="s">
        <v>82</v>
      </c>
      <c r="BK155" s="218">
        <f>ROUND(I155*H155,2)</f>
        <v>0</v>
      </c>
      <c r="BL155" s="18" t="s">
        <v>141</v>
      </c>
      <c r="BM155" s="217" t="s">
        <v>639</v>
      </c>
    </row>
    <row r="156" s="2" customFormat="1">
      <c r="A156" s="39"/>
      <c r="B156" s="40"/>
      <c r="C156" s="41"/>
      <c r="D156" s="219" t="s">
        <v>143</v>
      </c>
      <c r="E156" s="41"/>
      <c r="F156" s="220" t="s">
        <v>640</v>
      </c>
      <c r="G156" s="41"/>
      <c r="H156" s="41"/>
      <c r="I156" s="221"/>
      <c r="J156" s="41"/>
      <c r="K156" s="41"/>
      <c r="L156" s="45"/>
      <c r="M156" s="222"/>
      <c r="N156" s="223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143</v>
      </c>
      <c r="AU156" s="18" t="s">
        <v>84</v>
      </c>
    </row>
    <row r="157" s="13" customFormat="1">
      <c r="A157" s="13"/>
      <c r="B157" s="224"/>
      <c r="C157" s="225"/>
      <c r="D157" s="226" t="s">
        <v>145</v>
      </c>
      <c r="E157" s="227" t="s">
        <v>19</v>
      </c>
      <c r="F157" s="228" t="s">
        <v>605</v>
      </c>
      <c r="G157" s="225"/>
      <c r="H157" s="227" t="s">
        <v>19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145</v>
      </c>
      <c r="AU157" s="234" t="s">
        <v>84</v>
      </c>
      <c r="AV157" s="13" t="s">
        <v>82</v>
      </c>
      <c r="AW157" s="13" t="s">
        <v>35</v>
      </c>
      <c r="AX157" s="13" t="s">
        <v>74</v>
      </c>
      <c r="AY157" s="234" t="s">
        <v>135</v>
      </c>
    </row>
    <row r="158" s="14" customFormat="1">
      <c r="A158" s="14"/>
      <c r="B158" s="235"/>
      <c r="C158" s="236"/>
      <c r="D158" s="226" t="s">
        <v>145</v>
      </c>
      <c r="E158" s="237" t="s">
        <v>19</v>
      </c>
      <c r="F158" s="238" t="s">
        <v>606</v>
      </c>
      <c r="G158" s="236"/>
      <c r="H158" s="239">
        <v>64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145</v>
      </c>
      <c r="AU158" s="245" t="s">
        <v>84</v>
      </c>
      <c r="AV158" s="14" t="s">
        <v>84</v>
      </c>
      <c r="AW158" s="14" t="s">
        <v>35</v>
      </c>
      <c r="AX158" s="14" t="s">
        <v>74</v>
      </c>
      <c r="AY158" s="245" t="s">
        <v>135</v>
      </c>
    </row>
    <row r="159" s="15" customFormat="1">
      <c r="A159" s="15"/>
      <c r="B159" s="246"/>
      <c r="C159" s="247"/>
      <c r="D159" s="226" t="s">
        <v>145</v>
      </c>
      <c r="E159" s="248" t="s">
        <v>19</v>
      </c>
      <c r="F159" s="249" t="s">
        <v>149</v>
      </c>
      <c r="G159" s="247"/>
      <c r="H159" s="250">
        <v>64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6" t="s">
        <v>145</v>
      </c>
      <c r="AU159" s="256" t="s">
        <v>84</v>
      </c>
      <c r="AV159" s="15" t="s">
        <v>141</v>
      </c>
      <c r="AW159" s="15" t="s">
        <v>35</v>
      </c>
      <c r="AX159" s="15" t="s">
        <v>82</v>
      </c>
      <c r="AY159" s="256" t="s">
        <v>135</v>
      </c>
    </row>
    <row r="160" s="12" customFormat="1" ht="20.88" customHeight="1">
      <c r="A160" s="12"/>
      <c r="B160" s="190"/>
      <c r="C160" s="191"/>
      <c r="D160" s="192" t="s">
        <v>73</v>
      </c>
      <c r="E160" s="204" t="s">
        <v>84</v>
      </c>
      <c r="F160" s="204" t="s">
        <v>466</v>
      </c>
      <c r="G160" s="191"/>
      <c r="H160" s="191"/>
      <c r="I160" s="194"/>
      <c r="J160" s="205">
        <f>BK160</f>
        <v>0</v>
      </c>
      <c r="K160" s="191"/>
      <c r="L160" s="196"/>
      <c r="M160" s="197"/>
      <c r="N160" s="198"/>
      <c r="O160" s="198"/>
      <c r="P160" s="199">
        <f>SUM(P161:P183)</f>
        <v>0</v>
      </c>
      <c r="Q160" s="198"/>
      <c r="R160" s="199">
        <f>SUM(R161:R183)</f>
        <v>47.488950790400011</v>
      </c>
      <c r="S160" s="198"/>
      <c r="T160" s="200">
        <f>SUM(T161:T183)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1" t="s">
        <v>82</v>
      </c>
      <c r="AT160" s="202" t="s">
        <v>73</v>
      </c>
      <c r="AU160" s="202" t="s">
        <v>84</v>
      </c>
      <c r="AY160" s="201" t="s">
        <v>135</v>
      </c>
      <c r="BK160" s="203">
        <f>SUM(BK161:BK183)</f>
        <v>0</v>
      </c>
    </row>
    <row r="161" s="2" customFormat="1" ht="24.15" customHeight="1">
      <c r="A161" s="39"/>
      <c r="B161" s="40"/>
      <c r="C161" s="206" t="s">
        <v>206</v>
      </c>
      <c r="D161" s="206" t="s">
        <v>137</v>
      </c>
      <c r="E161" s="207" t="s">
        <v>192</v>
      </c>
      <c r="F161" s="208" t="s">
        <v>193</v>
      </c>
      <c r="G161" s="209" t="s">
        <v>105</v>
      </c>
      <c r="H161" s="210">
        <v>16</v>
      </c>
      <c r="I161" s="211"/>
      <c r="J161" s="212">
        <f>ROUND(I161*H161,2)</f>
        <v>0</v>
      </c>
      <c r="K161" s="208" t="s">
        <v>140</v>
      </c>
      <c r="L161" s="45"/>
      <c r="M161" s="213" t="s">
        <v>19</v>
      </c>
      <c r="N161" s="214" t="s">
        <v>45</v>
      </c>
      <c r="O161" s="85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7" t="s">
        <v>141</v>
      </c>
      <c r="AT161" s="217" t="s">
        <v>137</v>
      </c>
      <c r="AU161" s="217" t="s">
        <v>107</v>
      </c>
      <c r="AY161" s="18" t="s">
        <v>135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8" t="s">
        <v>82</v>
      </c>
      <c r="BK161" s="218">
        <f>ROUND(I161*H161,2)</f>
        <v>0</v>
      </c>
      <c r="BL161" s="18" t="s">
        <v>141</v>
      </c>
      <c r="BM161" s="217" t="s">
        <v>641</v>
      </c>
    </row>
    <row r="162" s="2" customFormat="1">
      <c r="A162" s="39"/>
      <c r="B162" s="40"/>
      <c r="C162" s="41"/>
      <c r="D162" s="219" t="s">
        <v>143</v>
      </c>
      <c r="E162" s="41"/>
      <c r="F162" s="220" t="s">
        <v>195</v>
      </c>
      <c r="G162" s="41"/>
      <c r="H162" s="41"/>
      <c r="I162" s="221"/>
      <c r="J162" s="41"/>
      <c r="K162" s="41"/>
      <c r="L162" s="45"/>
      <c r="M162" s="222"/>
      <c r="N162" s="223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143</v>
      </c>
      <c r="AU162" s="18" t="s">
        <v>107</v>
      </c>
    </row>
    <row r="163" s="13" customFormat="1">
      <c r="A163" s="13"/>
      <c r="B163" s="224"/>
      <c r="C163" s="225"/>
      <c r="D163" s="226" t="s">
        <v>145</v>
      </c>
      <c r="E163" s="227" t="s">
        <v>19</v>
      </c>
      <c r="F163" s="228" t="s">
        <v>605</v>
      </c>
      <c r="G163" s="225"/>
      <c r="H163" s="227" t="s">
        <v>19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145</v>
      </c>
      <c r="AU163" s="234" t="s">
        <v>107</v>
      </c>
      <c r="AV163" s="13" t="s">
        <v>82</v>
      </c>
      <c r="AW163" s="13" t="s">
        <v>35</v>
      </c>
      <c r="AX163" s="13" t="s">
        <v>74</v>
      </c>
      <c r="AY163" s="234" t="s">
        <v>135</v>
      </c>
    </row>
    <row r="164" s="13" customFormat="1">
      <c r="A164" s="13"/>
      <c r="B164" s="224"/>
      <c r="C164" s="225"/>
      <c r="D164" s="226" t="s">
        <v>145</v>
      </c>
      <c r="E164" s="227" t="s">
        <v>19</v>
      </c>
      <c r="F164" s="228" t="s">
        <v>615</v>
      </c>
      <c r="G164" s="225"/>
      <c r="H164" s="227" t="s">
        <v>19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145</v>
      </c>
      <c r="AU164" s="234" t="s">
        <v>107</v>
      </c>
      <c r="AV164" s="13" t="s">
        <v>82</v>
      </c>
      <c r="AW164" s="13" t="s">
        <v>35</v>
      </c>
      <c r="AX164" s="13" t="s">
        <v>74</v>
      </c>
      <c r="AY164" s="234" t="s">
        <v>135</v>
      </c>
    </row>
    <row r="165" s="13" customFormat="1">
      <c r="A165" s="13"/>
      <c r="B165" s="224"/>
      <c r="C165" s="225"/>
      <c r="D165" s="226" t="s">
        <v>145</v>
      </c>
      <c r="E165" s="227" t="s">
        <v>19</v>
      </c>
      <c r="F165" s="228" t="s">
        <v>616</v>
      </c>
      <c r="G165" s="225"/>
      <c r="H165" s="227" t="s">
        <v>19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145</v>
      </c>
      <c r="AU165" s="234" t="s">
        <v>107</v>
      </c>
      <c r="AV165" s="13" t="s">
        <v>82</v>
      </c>
      <c r="AW165" s="13" t="s">
        <v>35</v>
      </c>
      <c r="AX165" s="13" t="s">
        <v>74</v>
      </c>
      <c r="AY165" s="234" t="s">
        <v>135</v>
      </c>
    </row>
    <row r="166" s="14" customFormat="1">
      <c r="A166" s="14"/>
      <c r="B166" s="235"/>
      <c r="C166" s="236"/>
      <c r="D166" s="226" t="s">
        <v>145</v>
      </c>
      <c r="E166" s="237" t="s">
        <v>19</v>
      </c>
      <c r="F166" s="238" t="s">
        <v>642</v>
      </c>
      <c r="G166" s="236"/>
      <c r="H166" s="239">
        <v>16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5" t="s">
        <v>145</v>
      </c>
      <c r="AU166" s="245" t="s">
        <v>107</v>
      </c>
      <c r="AV166" s="14" t="s">
        <v>84</v>
      </c>
      <c r="AW166" s="14" t="s">
        <v>35</v>
      </c>
      <c r="AX166" s="14" t="s">
        <v>74</v>
      </c>
      <c r="AY166" s="245" t="s">
        <v>135</v>
      </c>
    </row>
    <row r="167" s="16" customFormat="1">
      <c r="A167" s="16"/>
      <c r="B167" s="274"/>
      <c r="C167" s="275"/>
      <c r="D167" s="226" t="s">
        <v>145</v>
      </c>
      <c r="E167" s="276" t="s">
        <v>19</v>
      </c>
      <c r="F167" s="277" t="s">
        <v>618</v>
      </c>
      <c r="G167" s="275"/>
      <c r="H167" s="278">
        <v>16</v>
      </c>
      <c r="I167" s="279"/>
      <c r="J167" s="275"/>
      <c r="K167" s="275"/>
      <c r="L167" s="280"/>
      <c r="M167" s="281"/>
      <c r="N167" s="282"/>
      <c r="O167" s="282"/>
      <c r="P167" s="282"/>
      <c r="Q167" s="282"/>
      <c r="R167" s="282"/>
      <c r="S167" s="282"/>
      <c r="T167" s="283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84" t="s">
        <v>145</v>
      </c>
      <c r="AU167" s="284" t="s">
        <v>107</v>
      </c>
      <c r="AV167" s="16" t="s">
        <v>107</v>
      </c>
      <c r="AW167" s="16" t="s">
        <v>35</v>
      </c>
      <c r="AX167" s="16" t="s">
        <v>74</v>
      </c>
      <c r="AY167" s="284" t="s">
        <v>135</v>
      </c>
    </row>
    <row r="168" s="15" customFormat="1">
      <c r="A168" s="15"/>
      <c r="B168" s="246"/>
      <c r="C168" s="247"/>
      <c r="D168" s="226" t="s">
        <v>145</v>
      </c>
      <c r="E168" s="248" t="s">
        <v>19</v>
      </c>
      <c r="F168" s="249" t="s">
        <v>149</v>
      </c>
      <c r="G168" s="247"/>
      <c r="H168" s="250">
        <v>16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6" t="s">
        <v>145</v>
      </c>
      <c r="AU168" s="256" t="s">
        <v>107</v>
      </c>
      <c r="AV168" s="15" t="s">
        <v>141</v>
      </c>
      <c r="AW168" s="15" t="s">
        <v>35</v>
      </c>
      <c r="AX168" s="15" t="s">
        <v>82</v>
      </c>
      <c r="AY168" s="256" t="s">
        <v>135</v>
      </c>
    </row>
    <row r="169" s="2" customFormat="1" ht="21.75" customHeight="1">
      <c r="A169" s="39"/>
      <c r="B169" s="40"/>
      <c r="C169" s="206" t="s">
        <v>8</v>
      </c>
      <c r="D169" s="206" t="s">
        <v>137</v>
      </c>
      <c r="E169" s="207" t="s">
        <v>643</v>
      </c>
      <c r="F169" s="208" t="s">
        <v>644</v>
      </c>
      <c r="G169" s="209" t="s">
        <v>158</v>
      </c>
      <c r="H169" s="210">
        <v>1.6000000000000001</v>
      </c>
      <c r="I169" s="211"/>
      <c r="J169" s="212">
        <f>ROUND(I169*H169,2)</f>
        <v>0</v>
      </c>
      <c r="K169" s="208" t="s">
        <v>140</v>
      </c>
      <c r="L169" s="45"/>
      <c r="M169" s="213" t="s">
        <v>19</v>
      </c>
      <c r="N169" s="214" t="s">
        <v>45</v>
      </c>
      <c r="O169" s="85"/>
      <c r="P169" s="215">
        <f>O169*H169</f>
        <v>0</v>
      </c>
      <c r="Q169" s="215">
        <v>2.1600000000000001</v>
      </c>
      <c r="R169" s="215">
        <f>Q169*H169</f>
        <v>3.4560000000000004</v>
      </c>
      <c r="S169" s="215">
        <v>0</v>
      </c>
      <c r="T169" s="21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7" t="s">
        <v>141</v>
      </c>
      <c r="AT169" s="217" t="s">
        <v>137</v>
      </c>
      <c r="AU169" s="217" t="s">
        <v>107</v>
      </c>
      <c r="AY169" s="18" t="s">
        <v>135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82</v>
      </c>
      <c r="BK169" s="218">
        <f>ROUND(I169*H169,2)</f>
        <v>0</v>
      </c>
      <c r="BL169" s="18" t="s">
        <v>141</v>
      </c>
      <c r="BM169" s="217" t="s">
        <v>645</v>
      </c>
    </row>
    <row r="170" s="2" customFormat="1">
      <c r="A170" s="39"/>
      <c r="B170" s="40"/>
      <c r="C170" s="41"/>
      <c r="D170" s="219" t="s">
        <v>143</v>
      </c>
      <c r="E170" s="41"/>
      <c r="F170" s="220" t="s">
        <v>646</v>
      </c>
      <c r="G170" s="41"/>
      <c r="H170" s="41"/>
      <c r="I170" s="221"/>
      <c r="J170" s="41"/>
      <c r="K170" s="41"/>
      <c r="L170" s="45"/>
      <c r="M170" s="222"/>
      <c r="N170" s="223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143</v>
      </c>
      <c r="AU170" s="18" t="s">
        <v>107</v>
      </c>
    </row>
    <row r="171" s="13" customFormat="1">
      <c r="A171" s="13"/>
      <c r="B171" s="224"/>
      <c r="C171" s="225"/>
      <c r="D171" s="226" t="s">
        <v>145</v>
      </c>
      <c r="E171" s="227" t="s">
        <v>19</v>
      </c>
      <c r="F171" s="228" t="s">
        <v>605</v>
      </c>
      <c r="G171" s="225"/>
      <c r="H171" s="227" t="s">
        <v>19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145</v>
      </c>
      <c r="AU171" s="234" t="s">
        <v>107</v>
      </c>
      <c r="AV171" s="13" t="s">
        <v>82</v>
      </c>
      <c r="AW171" s="13" t="s">
        <v>35</v>
      </c>
      <c r="AX171" s="13" t="s">
        <v>74</v>
      </c>
      <c r="AY171" s="234" t="s">
        <v>135</v>
      </c>
    </row>
    <row r="172" s="13" customFormat="1">
      <c r="A172" s="13"/>
      <c r="B172" s="224"/>
      <c r="C172" s="225"/>
      <c r="D172" s="226" t="s">
        <v>145</v>
      </c>
      <c r="E172" s="227" t="s">
        <v>19</v>
      </c>
      <c r="F172" s="228" t="s">
        <v>615</v>
      </c>
      <c r="G172" s="225"/>
      <c r="H172" s="227" t="s">
        <v>19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145</v>
      </c>
      <c r="AU172" s="234" t="s">
        <v>107</v>
      </c>
      <c r="AV172" s="13" t="s">
        <v>82</v>
      </c>
      <c r="AW172" s="13" t="s">
        <v>35</v>
      </c>
      <c r="AX172" s="13" t="s">
        <v>74</v>
      </c>
      <c r="AY172" s="234" t="s">
        <v>135</v>
      </c>
    </row>
    <row r="173" s="13" customFormat="1">
      <c r="A173" s="13"/>
      <c r="B173" s="224"/>
      <c r="C173" s="225"/>
      <c r="D173" s="226" t="s">
        <v>145</v>
      </c>
      <c r="E173" s="227" t="s">
        <v>19</v>
      </c>
      <c r="F173" s="228" t="s">
        <v>616</v>
      </c>
      <c r="G173" s="225"/>
      <c r="H173" s="227" t="s">
        <v>19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145</v>
      </c>
      <c r="AU173" s="234" t="s">
        <v>107</v>
      </c>
      <c r="AV173" s="13" t="s">
        <v>82</v>
      </c>
      <c r="AW173" s="13" t="s">
        <v>35</v>
      </c>
      <c r="AX173" s="13" t="s">
        <v>74</v>
      </c>
      <c r="AY173" s="234" t="s">
        <v>135</v>
      </c>
    </row>
    <row r="174" s="14" customFormat="1">
      <c r="A174" s="14"/>
      <c r="B174" s="235"/>
      <c r="C174" s="236"/>
      <c r="D174" s="226" t="s">
        <v>145</v>
      </c>
      <c r="E174" s="237" t="s">
        <v>19</v>
      </c>
      <c r="F174" s="238" t="s">
        <v>647</v>
      </c>
      <c r="G174" s="236"/>
      <c r="H174" s="239">
        <v>1.6000000000000001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145</v>
      </c>
      <c r="AU174" s="245" t="s">
        <v>107</v>
      </c>
      <c r="AV174" s="14" t="s">
        <v>84</v>
      </c>
      <c r="AW174" s="14" t="s">
        <v>35</v>
      </c>
      <c r="AX174" s="14" t="s">
        <v>74</v>
      </c>
      <c r="AY174" s="245" t="s">
        <v>135</v>
      </c>
    </row>
    <row r="175" s="16" customFormat="1">
      <c r="A175" s="16"/>
      <c r="B175" s="274"/>
      <c r="C175" s="275"/>
      <c r="D175" s="226" t="s">
        <v>145</v>
      </c>
      <c r="E175" s="276" t="s">
        <v>19</v>
      </c>
      <c r="F175" s="277" t="s">
        <v>618</v>
      </c>
      <c r="G175" s="275"/>
      <c r="H175" s="278">
        <v>1.6000000000000001</v>
      </c>
      <c r="I175" s="279"/>
      <c r="J175" s="275"/>
      <c r="K175" s="275"/>
      <c r="L175" s="280"/>
      <c r="M175" s="281"/>
      <c r="N175" s="282"/>
      <c r="O175" s="282"/>
      <c r="P175" s="282"/>
      <c r="Q175" s="282"/>
      <c r="R175" s="282"/>
      <c r="S175" s="282"/>
      <c r="T175" s="283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84" t="s">
        <v>145</v>
      </c>
      <c r="AU175" s="284" t="s">
        <v>107</v>
      </c>
      <c r="AV175" s="16" t="s">
        <v>107</v>
      </c>
      <c r="AW175" s="16" t="s">
        <v>35</v>
      </c>
      <c r="AX175" s="16" t="s">
        <v>74</v>
      </c>
      <c r="AY175" s="284" t="s">
        <v>135</v>
      </c>
    </row>
    <row r="176" s="15" customFormat="1">
      <c r="A176" s="15"/>
      <c r="B176" s="246"/>
      <c r="C176" s="247"/>
      <c r="D176" s="226" t="s">
        <v>145</v>
      </c>
      <c r="E176" s="248" t="s">
        <v>19</v>
      </c>
      <c r="F176" s="249" t="s">
        <v>149</v>
      </c>
      <c r="G176" s="247"/>
      <c r="H176" s="250">
        <v>1.6000000000000001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6" t="s">
        <v>145</v>
      </c>
      <c r="AU176" s="256" t="s">
        <v>107</v>
      </c>
      <c r="AV176" s="15" t="s">
        <v>141</v>
      </c>
      <c r="AW176" s="15" t="s">
        <v>35</v>
      </c>
      <c r="AX176" s="15" t="s">
        <v>82</v>
      </c>
      <c r="AY176" s="256" t="s">
        <v>135</v>
      </c>
    </row>
    <row r="177" s="2" customFormat="1" ht="21.75" customHeight="1">
      <c r="A177" s="39"/>
      <c r="B177" s="40"/>
      <c r="C177" s="206" t="s">
        <v>218</v>
      </c>
      <c r="D177" s="206" t="s">
        <v>137</v>
      </c>
      <c r="E177" s="207" t="s">
        <v>648</v>
      </c>
      <c r="F177" s="208" t="s">
        <v>649</v>
      </c>
      <c r="G177" s="209" t="s">
        <v>158</v>
      </c>
      <c r="H177" s="210">
        <v>17.600000000000001</v>
      </c>
      <c r="I177" s="211"/>
      <c r="J177" s="212">
        <f>ROUND(I177*H177,2)</f>
        <v>0</v>
      </c>
      <c r="K177" s="208" t="s">
        <v>140</v>
      </c>
      <c r="L177" s="45"/>
      <c r="M177" s="213" t="s">
        <v>19</v>
      </c>
      <c r="N177" s="214" t="s">
        <v>45</v>
      </c>
      <c r="O177" s="85"/>
      <c r="P177" s="215">
        <f>O177*H177</f>
        <v>0</v>
      </c>
      <c r="Q177" s="215">
        <v>2.5018722040000001</v>
      </c>
      <c r="R177" s="215">
        <f>Q177*H177</f>
        <v>44.032950790400008</v>
      </c>
      <c r="S177" s="215">
        <v>0</v>
      </c>
      <c r="T177" s="21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7" t="s">
        <v>141</v>
      </c>
      <c r="AT177" s="217" t="s">
        <v>137</v>
      </c>
      <c r="AU177" s="217" t="s">
        <v>107</v>
      </c>
      <c r="AY177" s="18" t="s">
        <v>135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8" t="s">
        <v>82</v>
      </c>
      <c r="BK177" s="218">
        <f>ROUND(I177*H177,2)</f>
        <v>0</v>
      </c>
      <c r="BL177" s="18" t="s">
        <v>141</v>
      </c>
      <c r="BM177" s="217" t="s">
        <v>650</v>
      </c>
    </row>
    <row r="178" s="2" customFormat="1">
      <c r="A178" s="39"/>
      <c r="B178" s="40"/>
      <c r="C178" s="41"/>
      <c r="D178" s="219" t="s">
        <v>143</v>
      </c>
      <c r="E178" s="41"/>
      <c r="F178" s="220" t="s">
        <v>651</v>
      </c>
      <c r="G178" s="41"/>
      <c r="H178" s="41"/>
      <c r="I178" s="221"/>
      <c r="J178" s="41"/>
      <c r="K178" s="41"/>
      <c r="L178" s="45"/>
      <c r="M178" s="222"/>
      <c r="N178" s="223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143</v>
      </c>
      <c r="AU178" s="18" t="s">
        <v>107</v>
      </c>
    </row>
    <row r="179" s="13" customFormat="1">
      <c r="A179" s="13"/>
      <c r="B179" s="224"/>
      <c r="C179" s="225"/>
      <c r="D179" s="226" t="s">
        <v>145</v>
      </c>
      <c r="E179" s="227" t="s">
        <v>19</v>
      </c>
      <c r="F179" s="228" t="s">
        <v>605</v>
      </c>
      <c r="G179" s="225"/>
      <c r="H179" s="227" t="s">
        <v>19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145</v>
      </c>
      <c r="AU179" s="234" t="s">
        <v>107</v>
      </c>
      <c r="AV179" s="13" t="s">
        <v>82</v>
      </c>
      <c r="AW179" s="13" t="s">
        <v>35</v>
      </c>
      <c r="AX179" s="13" t="s">
        <v>74</v>
      </c>
      <c r="AY179" s="234" t="s">
        <v>135</v>
      </c>
    </row>
    <row r="180" s="13" customFormat="1">
      <c r="A180" s="13"/>
      <c r="B180" s="224"/>
      <c r="C180" s="225"/>
      <c r="D180" s="226" t="s">
        <v>145</v>
      </c>
      <c r="E180" s="227" t="s">
        <v>19</v>
      </c>
      <c r="F180" s="228" t="s">
        <v>652</v>
      </c>
      <c r="G180" s="225"/>
      <c r="H180" s="227" t="s">
        <v>19</v>
      </c>
      <c r="I180" s="229"/>
      <c r="J180" s="225"/>
      <c r="K180" s="225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145</v>
      </c>
      <c r="AU180" s="234" t="s">
        <v>107</v>
      </c>
      <c r="AV180" s="13" t="s">
        <v>82</v>
      </c>
      <c r="AW180" s="13" t="s">
        <v>35</v>
      </c>
      <c r="AX180" s="13" t="s">
        <v>74</v>
      </c>
      <c r="AY180" s="234" t="s">
        <v>135</v>
      </c>
    </row>
    <row r="181" s="14" customFormat="1">
      <c r="A181" s="14"/>
      <c r="B181" s="235"/>
      <c r="C181" s="236"/>
      <c r="D181" s="226" t="s">
        <v>145</v>
      </c>
      <c r="E181" s="237" t="s">
        <v>19</v>
      </c>
      <c r="F181" s="238" t="s">
        <v>653</v>
      </c>
      <c r="G181" s="236"/>
      <c r="H181" s="239">
        <v>17.600000000000001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5" t="s">
        <v>145</v>
      </c>
      <c r="AU181" s="245" t="s">
        <v>107</v>
      </c>
      <c r="AV181" s="14" t="s">
        <v>84</v>
      </c>
      <c r="AW181" s="14" t="s">
        <v>35</v>
      </c>
      <c r="AX181" s="14" t="s">
        <v>74</v>
      </c>
      <c r="AY181" s="245" t="s">
        <v>135</v>
      </c>
    </row>
    <row r="182" s="13" customFormat="1">
      <c r="A182" s="13"/>
      <c r="B182" s="224"/>
      <c r="C182" s="225"/>
      <c r="D182" s="226" t="s">
        <v>145</v>
      </c>
      <c r="E182" s="227" t="s">
        <v>19</v>
      </c>
      <c r="F182" s="228" t="s">
        <v>654</v>
      </c>
      <c r="G182" s="225"/>
      <c r="H182" s="227" t="s">
        <v>19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145</v>
      </c>
      <c r="AU182" s="234" t="s">
        <v>107</v>
      </c>
      <c r="AV182" s="13" t="s">
        <v>82</v>
      </c>
      <c r="AW182" s="13" t="s">
        <v>35</v>
      </c>
      <c r="AX182" s="13" t="s">
        <v>74</v>
      </c>
      <c r="AY182" s="234" t="s">
        <v>135</v>
      </c>
    </row>
    <row r="183" s="15" customFormat="1">
      <c r="A183" s="15"/>
      <c r="B183" s="246"/>
      <c r="C183" s="247"/>
      <c r="D183" s="226" t="s">
        <v>145</v>
      </c>
      <c r="E183" s="248" t="s">
        <v>19</v>
      </c>
      <c r="F183" s="249" t="s">
        <v>149</v>
      </c>
      <c r="G183" s="247"/>
      <c r="H183" s="250">
        <v>17.600000000000001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6" t="s">
        <v>145</v>
      </c>
      <c r="AU183" s="256" t="s">
        <v>107</v>
      </c>
      <c r="AV183" s="15" t="s">
        <v>141</v>
      </c>
      <c r="AW183" s="15" t="s">
        <v>35</v>
      </c>
      <c r="AX183" s="15" t="s">
        <v>82</v>
      </c>
      <c r="AY183" s="256" t="s">
        <v>135</v>
      </c>
    </row>
    <row r="184" s="12" customFormat="1" ht="20.88" customHeight="1">
      <c r="A184" s="12"/>
      <c r="B184" s="190"/>
      <c r="C184" s="191"/>
      <c r="D184" s="192" t="s">
        <v>73</v>
      </c>
      <c r="E184" s="204" t="s">
        <v>250</v>
      </c>
      <c r="F184" s="204" t="s">
        <v>251</v>
      </c>
      <c r="G184" s="191"/>
      <c r="H184" s="191"/>
      <c r="I184" s="194"/>
      <c r="J184" s="205">
        <f>BK184</f>
        <v>0</v>
      </c>
      <c r="K184" s="191"/>
      <c r="L184" s="196"/>
      <c r="M184" s="197"/>
      <c r="N184" s="198"/>
      <c r="O184" s="198"/>
      <c r="P184" s="199">
        <f>SUM(P185:P186)</f>
        <v>0</v>
      </c>
      <c r="Q184" s="198"/>
      <c r="R184" s="199">
        <f>SUM(R185:R186)</f>
        <v>0</v>
      </c>
      <c r="S184" s="198"/>
      <c r="T184" s="200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1" t="s">
        <v>82</v>
      </c>
      <c r="AT184" s="202" t="s">
        <v>73</v>
      </c>
      <c r="AU184" s="202" t="s">
        <v>84</v>
      </c>
      <c r="AY184" s="201" t="s">
        <v>135</v>
      </c>
      <c r="BK184" s="203">
        <f>SUM(BK185:BK186)</f>
        <v>0</v>
      </c>
    </row>
    <row r="185" s="2" customFormat="1" ht="33" customHeight="1">
      <c r="A185" s="39"/>
      <c r="B185" s="40"/>
      <c r="C185" s="206" t="s">
        <v>223</v>
      </c>
      <c r="D185" s="206" t="s">
        <v>137</v>
      </c>
      <c r="E185" s="207" t="s">
        <v>655</v>
      </c>
      <c r="F185" s="208" t="s">
        <v>656</v>
      </c>
      <c r="G185" s="209" t="s">
        <v>187</v>
      </c>
      <c r="H185" s="210">
        <v>47.488999999999997</v>
      </c>
      <c r="I185" s="211"/>
      <c r="J185" s="212">
        <f>ROUND(I185*H185,2)</f>
        <v>0</v>
      </c>
      <c r="K185" s="208" t="s">
        <v>140</v>
      </c>
      <c r="L185" s="45"/>
      <c r="M185" s="213" t="s">
        <v>19</v>
      </c>
      <c r="N185" s="214" t="s">
        <v>45</v>
      </c>
      <c r="O185" s="85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7" t="s">
        <v>141</v>
      </c>
      <c r="AT185" s="217" t="s">
        <v>137</v>
      </c>
      <c r="AU185" s="217" t="s">
        <v>107</v>
      </c>
      <c r="AY185" s="18" t="s">
        <v>135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8" t="s">
        <v>82</v>
      </c>
      <c r="BK185" s="218">
        <f>ROUND(I185*H185,2)</f>
        <v>0</v>
      </c>
      <c r="BL185" s="18" t="s">
        <v>141</v>
      </c>
      <c r="BM185" s="217" t="s">
        <v>657</v>
      </c>
    </row>
    <row r="186" s="2" customFormat="1">
      <c r="A186" s="39"/>
      <c r="B186" s="40"/>
      <c r="C186" s="41"/>
      <c r="D186" s="219" t="s">
        <v>143</v>
      </c>
      <c r="E186" s="41"/>
      <c r="F186" s="220" t="s">
        <v>658</v>
      </c>
      <c r="G186" s="41"/>
      <c r="H186" s="41"/>
      <c r="I186" s="221"/>
      <c r="J186" s="41"/>
      <c r="K186" s="41"/>
      <c r="L186" s="45"/>
      <c r="M186" s="222"/>
      <c r="N186" s="223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143</v>
      </c>
      <c r="AU186" s="18" t="s">
        <v>107</v>
      </c>
    </row>
    <row r="187" s="12" customFormat="1" ht="20.88" customHeight="1">
      <c r="A187" s="12"/>
      <c r="B187" s="190"/>
      <c r="C187" s="191"/>
      <c r="D187" s="192" t="s">
        <v>73</v>
      </c>
      <c r="E187" s="204" t="s">
        <v>659</v>
      </c>
      <c r="F187" s="204" t="s">
        <v>660</v>
      </c>
      <c r="G187" s="191"/>
      <c r="H187" s="191"/>
      <c r="I187" s="194"/>
      <c r="J187" s="205">
        <f>BK187</f>
        <v>0</v>
      </c>
      <c r="K187" s="191"/>
      <c r="L187" s="196"/>
      <c r="M187" s="197"/>
      <c r="N187" s="198"/>
      <c r="O187" s="198"/>
      <c r="P187" s="199">
        <f>SUM(P188:P195)</f>
        <v>0</v>
      </c>
      <c r="Q187" s="198"/>
      <c r="R187" s="199">
        <f>SUM(R188:R195)</f>
        <v>0</v>
      </c>
      <c r="S187" s="198"/>
      <c r="T187" s="200">
        <f>SUM(T188:T195)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1" t="s">
        <v>82</v>
      </c>
      <c r="AT187" s="202" t="s">
        <v>73</v>
      </c>
      <c r="AU187" s="202" t="s">
        <v>84</v>
      </c>
      <c r="AY187" s="201" t="s">
        <v>135</v>
      </c>
      <c r="BK187" s="203">
        <f>SUM(BK188:BK195)</f>
        <v>0</v>
      </c>
    </row>
    <row r="188" s="2" customFormat="1" ht="16.5" customHeight="1">
      <c r="A188" s="39"/>
      <c r="B188" s="40"/>
      <c r="C188" s="206" t="s">
        <v>229</v>
      </c>
      <c r="D188" s="206" t="s">
        <v>137</v>
      </c>
      <c r="E188" s="207" t="s">
        <v>661</v>
      </c>
      <c r="F188" s="208" t="s">
        <v>662</v>
      </c>
      <c r="G188" s="209" t="s">
        <v>663</v>
      </c>
      <c r="H188" s="210">
        <v>38</v>
      </c>
      <c r="I188" s="211"/>
      <c r="J188" s="212">
        <f>ROUND(I188*H188,2)</f>
        <v>0</v>
      </c>
      <c r="K188" s="208" t="s">
        <v>352</v>
      </c>
      <c r="L188" s="45"/>
      <c r="M188" s="213" t="s">
        <v>19</v>
      </c>
      <c r="N188" s="214" t="s">
        <v>45</v>
      </c>
      <c r="O188" s="85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7" t="s">
        <v>141</v>
      </c>
      <c r="AT188" s="217" t="s">
        <v>137</v>
      </c>
      <c r="AU188" s="217" t="s">
        <v>107</v>
      </c>
      <c r="AY188" s="18" t="s">
        <v>135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8" t="s">
        <v>82</v>
      </c>
      <c r="BK188" s="218">
        <f>ROUND(I188*H188,2)</f>
        <v>0</v>
      </c>
      <c r="BL188" s="18" t="s">
        <v>141</v>
      </c>
      <c r="BM188" s="217" t="s">
        <v>664</v>
      </c>
    </row>
    <row r="189" s="2" customFormat="1">
      <c r="A189" s="39"/>
      <c r="B189" s="40"/>
      <c r="C189" s="41"/>
      <c r="D189" s="219" t="s">
        <v>143</v>
      </c>
      <c r="E189" s="41"/>
      <c r="F189" s="220" t="s">
        <v>665</v>
      </c>
      <c r="G189" s="41"/>
      <c r="H189" s="41"/>
      <c r="I189" s="221"/>
      <c r="J189" s="41"/>
      <c r="K189" s="41"/>
      <c r="L189" s="45"/>
      <c r="M189" s="222"/>
      <c r="N189" s="223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143</v>
      </c>
      <c r="AU189" s="18" t="s">
        <v>107</v>
      </c>
    </row>
    <row r="190" s="13" customFormat="1">
      <c r="A190" s="13"/>
      <c r="B190" s="224"/>
      <c r="C190" s="225"/>
      <c r="D190" s="226" t="s">
        <v>145</v>
      </c>
      <c r="E190" s="227" t="s">
        <v>19</v>
      </c>
      <c r="F190" s="228" t="s">
        <v>662</v>
      </c>
      <c r="G190" s="225"/>
      <c r="H190" s="227" t="s">
        <v>19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145</v>
      </c>
      <c r="AU190" s="234" t="s">
        <v>107</v>
      </c>
      <c r="AV190" s="13" t="s">
        <v>82</v>
      </c>
      <c r="AW190" s="13" t="s">
        <v>35</v>
      </c>
      <c r="AX190" s="13" t="s">
        <v>74</v>
      </c>
      <c r="AY190" s="234" t="s">
        <v>135</v>
      </c>
    </row>
    <row r="191" s="13" customFormat="1">
      <c r="A191" s="13"/>
      <c r="B191" s="224"/>
      <c r="C191" s="225"/>
      <c r="D191" s="226" t="s">
        <v>145</v>
      </c>
      <c r="E191" s="227" t="s">
        <v>19</v>
      </c>
      <c r="F191" s="228" t="s">
        <v>666</v>
      </c>
      <c r="G191" s="225"/>
      <c r="H191" s="227" t="s">
        <v>19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145</v>
      </c>
      <c r="AU191" s="234" t="s">
        <v>107</v>
      </c>
      <c r="AV191" s="13" t="s">
        <v>82</v>
      </c>
      <c r="AW191" s="13" t="s">
        <v>35</v>
      </c>
      <c r="AX191" s="13" t="s">
        <v>74</v>
      </c>
      <c r="AY191" s="234" t="s">
        <v>135</v>
      </c>
    </row>
    <row r="192" s="14" customFormat="1">
      <c r="A192" s="14"/>
      <c r="B192" s="235"/>
      <c r="C192" s="236"/>
      <c r="D192" s="226" t="s">
        <v>145</v>
      </c>
      <c r="E192" s="237" t="s">
        <v>19</v>
      </c>
      <c r="F192" s="238" t="s">
        <v>667</v>
      </c>
      <c r="G192" s="236"/>
      <c r="H192" s="239">
        <v>32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145</v>
      </c>
      <c r="AU192" s="245" t="s">
        <v>107</v>
      </c>
      <c r="AV192" s="14" t="s">
        <v>84</v>
      </c>
      <c r="AW192" s="14" t="s">
        <v>35</v>
      </c>
      <c r="AX192" s="14" t="s">
        <v>74</v>
      </c>
      <c r="AY192" s="245" t="s">
        <v>135</v>
      </c>
    </row>
    <row r="193" s="13" customFormat="1">
      <c r="A193" s="13"/>
      <c r="B193" s="224"/>
      <c r="C193" s="225"/>
      <c r="D193" s="226" t="s">
        <v>145</v>
      </c>
      <c r="E193" s="227" t="s">
        <v>19</v>
      </c>
      <c r="F193" s="228" t="s">
        <v>668</v>
      </c>
      <c r="G193" s="225"/>
      <c r="H193" s="227" t="s">
        <v>19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145</v>
      </c>
      <c r="AU193" s="234" t="s">
        <v>107</v>
      </c>
      <c r="AV193" s="13" t="s">
        <v>82</v>
      </c>
      <c r="AW193" s="13" t="s">
        <v>35</v>
      </c>
      <c r="AX193" s="13" t="s">
        <v>74</v>
      </c>
      <c r="AY193" s="234" t="s">
        <v>135</v>
      </c>
    </row>
    <row r="194" s="14" customFormat="1">
      <c r="A194" s="14"/>
      <c r="B194" s="235"/>
      <c r="C194" s="236"/>
      <c r="D194" s="226" t="s">
        <v>145</v>
      </c>
      <c r="E194" s="237" t="s">
        <v>19</v>
      </c>
      <c r="F194" s="238" t="s">
        <v>174</v>
      </c>
      <c r="G194" s="236"/>
      <c r="H194" s="239">
        <v>6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5" t="s">
        <v>145</v>
      </c>
      <c r="AU194" s="245" t="s">
        <v>107</v>
      </c>
      <c r="AV194" s="14" t="s">
        <v>84</v>
      </c>
      <c r="AW194" s="14" t="s">
        <v>35</v>
      </c>
      <c r="AX194" s="14" t="s">
        <v>74</v>
      </c>
      <c r="AY194" s="245" t="s">
        <v>135</v>
      </c>
    </row>
    <row r="195" s="15" customFormat="1">
      <c r="A195" s="15"/>
      <c r="B195" s="246"/>
      <c r="C195" s="247"/>
      <c r="D195" s="226" t="s">
        <v>145</v>
      </c>
      <c r="E195" s="248" t="s">
        <v>19</v>
      </c>
      <c r="F195" s="249" t="s">
        <v>149</v>
      </c>
      <c r="G195" s="247"/>
      <c r="H195" s="250">
        <v>38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6" t="s">
        <v>145</v>
      </c>
      <c r="AU195" s="256" t="s">
        <v>107</v>
      </c>
      <c r="AV195" s="15" t="s">
        <v>141</v>
      </c>
      <c r="AW195" s="15" t="s">
        <v>35</v>
      </c>
      <c r="AX195" s="15" t="s">
        <v>82</v>
      </c>
      <c r="AY195" s="256" t="s">
        <v>135</v>
      </c>
    </row>
    <row r="196" s="12" customFormat="1" ht="25.92" customHeight="1">
      <c r="A196" s="12"/>
      <c r="B196" s="190"/>
      <c r="C196" s="191"/>
      <c r="D196" s="192" t="s">
        <v>73</v>
      </c>
      <c r="E196" s="193" t="s">
        <v>266</v>
      </c>
      <c r="F196" s="193" t="s">
        <v>267</v>
      </c>
      <c r="G196" s="191"/>
      <c r="H196" s="191"/>
      <c r="I196" s="194"/>
      <c r="J196" s="195">
        <f>BK196</f>
        <v>0</v>
      </c>
      <c r="K196" s="191"/>
      <c r="L196" s="196"/>
      <c r="M196" s="197"/>
      <c r="N196" s="198"/>
      <c r="O196" s="198"/>
      <c r="P196" s="199">
        <f>P197</f>
        <v>0</v>
      </c>
      <c r="Q196" s="198"/>
      <c r="R196" s="199">
        <f>R197</f>
        <v>0.027650000000000001</v>
      </c>
      <c r="S196" s="198"/>
      <c r="T196" s="200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1" t="s">
        <v>84</v>
      </c>
      <c r="AT196" s="202" t="s">
        <v>73</v>
      </c>
      <c r="AU196" s="202" t="s">
        <v>74</v>
      </c>
      <c r="AY196" s="201" t="s">
        <v>135</v>
      </c>
      <c r="BK196" s="203">
        <f>BK197</f>
        <v>0</v>
      </c>
    </row>
    <row r="197" s="12" customFormat="1" ht="22.8" customHeight="1">
      <c r="A197" s="12"/>
      <c r="B197" s="190"/>
      <c r="C197" s="191"/>
      <c r="D197" s="192" t="s">
        <v>73</v>
      </c>
      <c r="E197" s="204" t="s">
        <v>586</v>
      </c>
      <c r="F197" s="204" t="s">
        <v>587</v>
      </c>
      <c r="G197" s="191"/>
      <c r="H197" s="191"/>
      <c r="I197" s="194"/>
      <c r="J197" s="205">
        <f>BK197</f>
        <v>0</v>
      </c>
      <c r="K197" s="191"/>
      <c r="L197" s="196"/>
      <c r="M197" s="197"/>
      <c r="N197" s="198"/>
      <c r="O197" s="198"/>
      <c r="P197" s="199">
        <f>SUM(P198:P218)</f>
        <v>0</v>
      </c>
      <c r="Q197" s="198"/>
      <c r="R197" s="199">
        <f>SUM(R198:R218)</f>
        <v>0.027650000000000001</v>
      </c>
      <c r="S197" s="198"/>
      <c r="T197" s="200">
        <f>SUM(T198:T218)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1" t="s">
        <v>84</v>
      </c>
      <c r="AT197" s="202" t="s">
        <v>73</v>
      </c>
      <c r="AU197" s="202" t="s">
        <v>82</v>
      </c>
      <c r="AY197" s="201" t="s">
        <v>135</v>
      </c>
      <c r="BK197" s="203">
        <f>SUM(BK198:BK218)</f>
        <v>0</v>
      </c>
    </row>
    <row r="198" s="2" customFormat="1" ht="21.75" customHeight="1">
      <c r="A198" s="39"/>
      <c r="B198" s="40"/>
      <c r="C198" s="206" t="s">
        <v>235</v>
      </c>
      <c r="D198" s="206" t="s">
        <v>137</v>
      </c>
      <c r="E198" s="207" t="s">
        <v>669</v>
      </c>
      <c r="F198" s="208" t="s">
        <v>670</v>
      </c>
      <c r="G198" s="209" t="s">
        <v>286</v>
      </c>
      <c r="H198" s="210">
        <v>16</v>
      </c>
      <c r="I198" s="211"/>
      <c r="J198" s="212">
        <f>ROUND(I198*H198,2)</f>
        <v>0</v>
      </c>
      <c r="K198" s="208" t="s">
        <v>19</v>
      </c>
      <c r="L198" s="45"/>
      <c r="M198" s="213" t="s">
        <v>19</v>
      </c>
      <c r="N198" s="214" t="s">
        <v>45</v>
      </c>
      <c r="O198" s="85"/>
      <c r="P198" s="215">
        <f>O198*H198</f>
        <v>0</v>
      </c>
      <c r="Q198" s="215">
        <v>5.0000000000000002E-05</v>
      </c>
      <c r="R198" s="215">
        <f>Q198*H198</f>
        <v>0.00080000000000000004</v>
      </c>
      <c r="S198" s="215">
        <v>0</v>
      </c>
      <c r="T198" s="21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7" t="s">
        <v>235</v>
      </c>
      <c r="AT198" s="217" t="s">
        <v>137</v>
      </c>
      <c r="AU198" s="217" t="s">
        <v>84</v>
      </c>
      <c r="AY198" s="18" t="s">
        <v>135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8" t="s">
        <v>82</v>
      </c>
      <c r="BK198" s="218">
        <f>ROUND(I198*H198,2)</f>
        <v>0</v>
      </c>
      <c r="BL198" s="18" t="s">
        <v>235</v>
      </c>
      <c r="BM198" s="217" t="s">
        <v>671</v>
      </c>
    </row>
    <row r="199" s="13" customFormat="1">
      <c r="A199" s="13"/>
      <c r="B199" s="224"/>
      <c r="C199" s="225"/>
      <c r="D199" s="226" t="s">
        <v>145</v>
      </c>
      <c r="E199" s="227" t="s">
        <v>19</v>
      </c>
      <c r="F199" s="228" t="s">
        <v>672</v>
      </c>
      <c r="G199" s="225"/>
      <c r="H199" s="227" t="s">
        <v>19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145</v>
      </c>
      <c r="AU199" s="234" t="s">
        <v>84</v>
      </c>
      <c r="AV199" s="13" t="s">
        <v>82</v>
      </c>
      <c r="AW199" s="13" t="s">
        <v>35</v>
      </c>
      <c r="AX199" s="13" t="s">
        <v>74</v>
      </c>
      <c r="AY199" s="234" t="s">
        <v>135</v>
      </c>
    </row>
    <row r="200" s="13" customFormat="1">
      <c r="A200" s="13"/>
      <c r="B200" s="224"/>
      <c r="C200" s="225"/>
      <c r="D200" s="226" t="s">
        <v>145</v>
      </c>
      <c r="E200" s="227" t="s">
        <v>19</v>
      </c>
      <c r="F200" s="228" t="s">
        <v>673</v>
      </c>
      <c r="G200" s="225"/>
      <c r="H200" s="227" t="s">
        <v>19</v>
      </c>
      <c r="I200" s="229"/>
      <c r="J200" s="225"/>
      <c r="K200" s="225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145</v>
      </c>
      <c r="AU200" s="234" t="s">
        <v>84</v>
      </c>
      <c r="AV200" s="13" t="s">
        <v>82</v>
      </c>
      <c r="AW200" s="13" t="s">
        <v>35</v>
      </c>
      <c r="AX200" s="13" t="s">
        <v>74</v>
      </c>
      <c r="AY200" s="234" t="s">
        <v>135</v>
      </c>
    </row>
    <row r="201" s="13" customFormat="1">
      <c r="A201" s="13"/>
      <c r="B201" s="224"/>
      <c r="C201" s="225"/>
      <c r="D201" s="226" t="s">
        <v>145</v>
      </c>
      <c r="E201" s="227" t="s">
        <v>19</v>
      </c>
      <c r="F201" s="228" t="s">
        <v>674</v>
      </c>
      <c r="G201" s="225"/>
      <c r="H201" s="227" t="s">
        <v>19</v>
      </c>
      <c r="I201" s="229"/>
      <c r="J201" s="225"/>
      <c r="K201" s="225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145</v>
      </c>
      <c r="AU201" s="234" t="s">
        <v>84</v>
      </c>
      <c r="AV201" s="13" t="s">
        <v>82</v>
      </c>
      <c r="AW201" s="13" t="s">
        <v>35</v>
      </c>
      <c r="AX201" s="13" t="s">
        <v>74</v>
      </c>
      <c r="AY201" s="234" t="s">
        <v>135</v>
      </c>
    </row>
    <row r="202" s="13" customFormat="1">
      <c r="A202" s="13"/>
      <c r="B202" s="224"/>
      <c r="C202" s="225"/>
      <c r="D202" s="226" t="s">
        <v>145</v>
      </c>
      <c r="E202" s="227" t="s">
        <v>19</v>
      </c>
      <c r="F202" s="228" t="s">
        <v>675</v>
      </c>
      <c r="G202" s="225"/>
      <c r="H202" s="227" t="s">
        <v>19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145</v>
      </c>
      <c r="AU202" s="234" t="s">
        <v>84</v>
      </c>
      <c r="AV202" s="13" t="s">
        <v>82</v>
      </c>
      <c r="AW202" s="13" t="s">
        <v>35</v>
      </c>
      <c r="AX202" s="13" t="s">
        <v>74</v>
      </c>
      <c r="AY202" s="234" t="s">
        <v>135</v>
      </c>
    </row>
    <row r="203" s="14" customFormat="1">
      <c r="A203" s="14"/>
      <c r="B203" s="235"/>
      <c r="C203" s="236"/>
      <c r="D203" s="226" t="s">
        <v>145</v>
      </c>
      <c r="E203" s="237" t="s">
        <v>19</v>
      </c>
      <c r="F203" s="238" t="s">
        <v>235</v>
      </c>
      <c r="G203" s="236"/>
      <c r="H203" s="239">
        <v>16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5" t="s">
        <v>145</v>
      </c>
      <c r="AU203" s="245" t="s">
        <v>84</v>
      </c>
      <c r="AV203" s="14" t="s">
        <v>84</v>
      </c>
      <c r="AW203" s="14" t="s">
        <v>35</v>
      </c>
      <c r="AX203" s="14" t="s">
        <v>74</v>
      </c>
      <c r="AY203" s="245" t="s">
        <v>135</v>
      </c>
    </row>
    <row r="204" s="15" customFormat="1">
      <c r="A204" s="15"/>
      <c r="B204" s="246"/>
      <c r="C204" s="247"/>
      <c r="D204" s="226" t="s">
        <v>145</v>
      </c>
      <c r="E204" s="248" t="s">
        <v>19</v>
      </c>
      <c r="F204" s="249" t="s">
        <v>149</v>
      </c>
      <c r="G204" s="247"/>
      <c r="H204" s="250">
        <v>16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6" t="s">
        <v>145</v>
      </c>
      <c r="AU204" s="256" t="s">
        <v>84</v>
      </c>
      <c r="AV204" s="15" t="s">
        <v>141</v>
      </c>
      <c r="AW204" s="15" t="s">
        <v>35</v>
      </c>
      <c r="AX204" s="15" t="s">
        <v>82</v>
      </c>
      <c r="AY204" s="256" t="s">
        <v>135</v>
      </c>
    </row>
    <row r="205" s="2" customFormat="1" ht="16.5" customHeight="1">
      <c r="A205" s="39"/>
      <c r="B205" s="40"/>
      <c r="C205" s="206" t="s">
        <v>245</v>
      </c>
      <c r="D205" s="206" t="s">
        <v>137</v>
      </c>
      <c r="E205" s="207" t="s">
        <v>676</v>
      </c>
      <c r="F205" s="208" t="s">
        <v>677</v>
      </c>
      <c r="G205" s="209" t="s">
        <v>286</v>
      </c>
      <c r="H205" s="210">
        <v>25</v>
      </c>
      <c r="I205" s="211"/>
      <c r="J205" s="212">
        <f>ROUND(I205*H205,2)</f>
        <v>0</v>
      </c>
      <c r="K205" s="208" t="s">
        <v>19</v>
      </c>
      <c r="L205" s="45"/>
      <c r="M205" s="213" t="s">
        <v>19</v>
      </c>
      <c r="N205" s="214" t="s">
        <v>45</v>
      </c>
      <c r="O205" s="85"/>
      <c r="P205" s="215">
        <f>O205*H205</f>
        <v>0</v>
      </c>
      <c r="Q205" s="215">
        <v>5.0000000000000002E-05</v>
      </c>
      <c r="R205" s="215">
        <f>Q205*H205</f>
        <v>0.00125</v>
      </c>
      <c r="S205" s="215">
        <v>0</v>
      </c>
      <c r="T205" s="216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7" t="s">
        <v>235</v>
      </c>
      <c r="AT205" s="217" t="s">
        <v>137</v>
      </c>
      <c r="AU205" s="217" t="s">
        <v>84</v>
      </c>
      <c r="AY205" s="18" t="s">
        <v>135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8" t="s">
        <v>82</v>
      </c>
      <c r="BK205" s="218">
        <f>ROUND(I205*H205,2)</f>
        <v>0</v>
      </c>
      <c r="BL205" s="18" t="s">
        <v>235</v>
      </c>
      <c r="BM205" s="217" t="s">
        <v>678</v>
      </c>
    </row>
    <row r="206" s="13" customFormat="1">
      <c r="A206" s="13"/>
      <c r="B206" s="224"/>
      <c r="C206" s="225"/>
      <c r="D206" s="226" t="s">
        <v>145</v>
      </c>
      <c r="E206" s="227" t="s">
        <v>19</v>
      </c>
      <c r="F206" s="228" t="s">
        <v>679</v>
      </c>
      <c r="G206" s="225"/>
      <c r="H206" s="227" t="s">
        <v>19</v>
      </c>
      <c r="I206" s="229"/>
      <c r="J206" s="225"/>
      <c r="K206" s="225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145</v>
      </c>
      <c r="AU206" s="234" t="s">
        <v>84</v>
      </c>
      <c r="AV206" s="13" t="s">
        <v>82</v>
      </c>
      <c r="AW206" s="13" t="s">
        <v>35</v>
      </c>
      <c r="AX206" s="13" t="s">
        <v>74</v>
      </c>
      <c r="AY206" s="234" t="s">
        <v>135</v>
      </c>
    </row>
    <row r="207" s="13" customFormat="1">
      <c r="A207" s="13"/>
      <c r="B207" s="224"/>
      <c r="C207" s="225"/>
      <c r="D207" s="226" t="s">
        <v>145</v>
      </c>
      <c r="E207" s="227" t="s">
        <v>19</v>
      </c>
      <c r="F207" s="228" t="s">
        <v>680</v>
      </c>
      <c r="G207" s="225"/>
      <c r="H207" s="227" t="s">
        <v>19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145</v>
      </c>
      <c r="AU207" s="234" t="s">
        <v>84</v>
      </c>
      <c r="AV207" s="13" t="s">
        <v>82</v>
      </c>
      <c r="AW207" s="13" t="s">
        <v>35</v>
      </c>
      <c r="AX207" s="13" t="s">
        <v>74</v>
      </c>
      <c r="AY207" s="234" t="s">
        <v>135</v>
      </c>
    </row>
    <row r="208" s="13" customFormat="1">
      <c r="A208" s="13"/>
      <c r="B208" s="224"/>
      <c r="C208" s="225"/>
      <c r="D208" s="226" t="s">
        <v>145</v>
      </c>
      <c r="E208" s="227" t="s">
        <v>19</v>
      </c>
      <c r="F208" s="228" t="s">
        <v>681</v>
      </c>
      <c r="G208" s="225"/>
      <c r="H208" s="227" t="s">
        <v>19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145</v>
      </c>
      <c r="AU208" s="234" t="s">
        <v>84</v>
      </c>
      <c r="AV208" s="13" t="s">
        <v>82</v>
      </c>
      <c r="AW208" s="13" t="s">
        <v>35</v>
      </c>
      <c r="AX208" s="13" t="s">
        <v>74</v>
      </c>
      <c r="AY208" s="234" t="s">
        <v>135</v>
      </c>
    </row>
    <row r="209" s="13" customFormat="1">
      <c r="A209" s="13"/>
      <c r="B209" s="224"/>
      <c r="C209" s="225"/>
      <c r="D209" s="226" t="s">
        <v>145</v>
      </c>
      <c r="E209" s="227" t="s">
        <v>19</v>
      </c>
      <c r="F209" s="228" t="s">
        <v>682</v>
      </c>
      <c r="G209" s="225"/>
      <c r="H209" s="227" t="s">
        <v>19</v>
      </c>
      <c r="I209" s="229"/>
      <c r="J209" s="225"/>
      <c r="K209" s="225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145</v>
      </c>
      <c r="AU209" s="234" t="s">
        <v>84</v>
      </c>
      <c r="AV209" s="13" t="s">
        <v>82</v>
      </c>
      <c r="AW209" s="13" t="s">
        <v>35</v>
      </c>
      <c r="AX209" s="13" t="s">
        <v>74</v>
      </c>
      <c r="AY209" s="234" t="s">
        <v>135</v>
      </c>
    </row>
    <row r="210" s="13" customFormat="1">
      <c r="A210" s="13"/>
      <c r="B210" s="224"/>
      <c r="C210" s="225"/>
      <c r="D210" s="226" t="s">
        <v>145</v>
      </c>
      <c r="E210" s="227" t="s">
        <v>19</v>
      </c>
      <c r="F210" s="228" t="s">
        <v>677</v>
      </c>
      <c r="G210" s="225"/>
      <c r="H210" s="227" t="s">
        <v>19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145</v>
      </c>
      <c r="AU210" s="234" t="s">
        <v>84</v>
      </c>
      <c r="AV210" s="13" t="s">
        <v>82</v>
      </c>
      <c r="AW210" s="13" t="s">
        <v>35</v>
      </c>
      <c r="AX210" s="13" t="s">
        <v>74</v>
      </c>
      <c r="AY210" s="234" t="s">
        <v>135</v>
      </c>
    </row>
    <row r="211" s="14" customFormat="1">
      <c r="A211" s="14"/>
      <c r="B211" s="235"/>
      <c r="C211" s="236"/>
      <c r="D211" s="226" t="s">
        <v>145</v>
      </c>
      <c r="E211" s="237" t="s">
        <v>19</v>
      </c>
      <c r="F211" s="238" t="s">
        <v>519</v>
      </c>
      <c r="G211" s="236"/>
      <c r="H211" s="239">
        <v>25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5" t="s">
        <v>145</v>
      </c>
      <c r="AU211" s="245" t="s">
        <v>84</v>
      </c>
      <c r="AV211" s="14" t="s">
        <v>84</v>
      </c>
      <c r="AW211" s="14" t="s">
        <v>35</v>
      </c>
      <c r="AX211" s="14" t="s">
        <v>74</v>
      </c>
      <c r="AY211" s="245" t="s">
        <v>135</v>
      </c>
    </row>
    <row r="212" s="15" customFormat="1">
      <c r="A212" s="15"/>
      <c r="B212" s="246"/>
      <c r="C212" s="247"/>
      <c r="D212" s="226" t="s">
        <v>145</v>
      </c>
      <c r="E212" s="248" t="s">
        <v>19</v>
      </c>
      <c r="F212" s="249" t="s">
        <v>149</v>
      </c>
      <c r="G212" s="247"/>
      <c r="H212" s="250">
        <v>25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6" t="s">
        <v>145</v>
      </c>
      <c r="AU212" s="256" t="s">
        <v>84</v>
      </c>
      <c r="AV212" s="15" t="s">
        <v>141</v>
      </c>
      <c r="AW212" s="15" t="s">
        <v>35</v>
      </c>
      <c r="AX212" s="15" t="s">
        <v>82</v>
      </c>
      <c r="AY212" s="256" t="s">
        <v>135</v>
      </c>
    </row>
    <row r="213" s="2" customFormat="1" ht="16.5" customHeight="1">
      <c r="A213" s="39"/>
      <c r="B213" s="40"/>
      <c r="C213" s="206" t="s">
        <v>252</v>
      </c>
      <c r="D213" s="206" t="s">
        <v>137</v>
      </c>
      <c r="E213" s="207" t="s">
        <v>683</v>
      </c>
      <c r="F213" s="208" t="s">
        <v>684</v>
      </c>
      <c r="G213" s="209" t="s">
        <v>105</v>
      </c>
      <c r="H213" s="210">
        <v>512</v>
      </c>
      <c r="I213" s="211"/>
      <c r="J213" s="212">
        <f>ROUND(I213*H213,2)</f>
        <v>0</v>
      </c>
      <c r="K213" s="208" t="s">
        <v>19</v>
      </c>
      <c r="L213" s="45"/>
      <c r="M213" s="213" t="s">
        <v>19</v>
      </c>
      <c r="N213" s="214" t="s">
        <v>45</v>
      </c>
      <c r="O213" s="85"/>
      <c r="P213" s="215">
        <f>O213*H213</f>
        <v>0</v>
      </c>
      <c r="Q213" s="215">
        <v>5.0000000000000002E-05</v>
      </c>
      <c r="R213" s="215">
        <f>Q213*H213</f>
        <v>0.025600000000000001</v>
      </c>
      <c r="S213" s="215">
        <v>0</v>
      </c>
      <c r="T213" s="216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7" t="s">
        <v>235</v>
      </c>
      <c r="AT213" s="217" t="s">
        <v>137</v>
      </c>
      <c r="AU213" s="217" t="s">
        <v>84</v>
      </c>
      <c r="AY213" s="18" t="s">
        <v>135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8" t="s">
        <v>82</v>
      </c>
      <c r="BK213" s="218">
        <f>ROUND(I213*H213,2)</f>
        <v>0</v>
      </c>
      <c r="BL213" s="18" t="s">
        <v>235</v>
      </c>
      <c r="BM213" s="217" t="s">
        <v>685</v>
      </c>
    </row>
    <row r="214" s="13" customFormat="1">
      <c r="A214" s="13"/>
      <c r="B214" s="224"/>
      <c r="C214" s="225"/>
      <c r="D214" s="226" t="s">
        <v>145</v>
      </c>
      <c r="E214" s="227" t="s">
        <v>19</v>
      </c>
      <c r="F214" s="228" t="s">
        <v>684</v>
      </c>
      <c r="G214" s="225"/>
      <c r="H214" s="227" t="s">
        <v>19</v>
      </c>
      <c r="I214" s="229"/>
      <c r="J214" s="225"/>
      <c r="K214" s="225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145</v>
      </c>
      <c r="AU214" s="234" t="s">
        <v>84</v>
      </c>
      <c r="AV214" s="13" t="s">
        <v>82</v>
      </c>
      <c r="AW214" s="13" t="s">
        <v>35</v>
      </c>
      <c r="AX214" s="13" t="s">
        <v>74</v>
      </c>
      <c r="AY214" s="234" t="s">
        <v>135</v>
      </c>
    </row>
    <row r="215" s="14" customFormat="1">
      <c r="A215" s="14"/>
      <c r="B215" s="235"/>
      <c r="C215" s="236"/>
      <c r="D215" s="226" t="s">
        <v>145</v>
      </c>
      <c r="E215" s="237" t="s">
        <v>19</v>
      </c>
      <c r="F215" s="238" t="s">
        <v>353</v>
      </c>
      <c r="G215" s="236"/>
      <c r="H215" s="239">
        <v>512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5" t="s">
        <v>145</v>
      </c>
      <c r="AU215" s="245" t="s">
        <v>84</v>
      </c>
      <c r="AV215" s="14" t="s">
        <v>84</v>
      </c>
      <c r="AW215" s="14" t="s">
        <v>35</v>
      </c>
      <c r="AX215" s="14" t="s">
        <v>74</v>
      </c>
      <c r="AY215" s="245" t="s">
        <v>135</v>
      </c>
    </row>
    <row r="216" s="15" customFormat="1">
      <c r="A216" s="15"/>
      <c r="B216" s="246"/>
      <c r="C216" s="247"/>
      <c r="D216" s="226" t="s">
        <v>145</v>
      </c>
      <c r="E216" s="248" t="s">
        <v>19</v>
      </c>
      <c r="F216" s="249" t="s">
        <v>149</v>
      </c>
      <c r="G216" s="247"/>
      <c r="H216" s="250">
        <v>512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6" t="s">
        <v>145</v>
      </c>
      <c r="AU216" s="256" t="s">
        <v>84</v>
      </c>
      <c r="AV216" s="15" t="s">
        <v>141</v>
      </c>
      <c r="AW216" s="15" t="s">
        <v>35</v>
      </c>
      <c r="AX216" s="15" t="s">
        <v>82</v>
      </c>
      <c r="AY216" s="256" t="s">
        <v>135</v>
      </c>
    </row>
    <row r="217" s="2" customFormat="1" ht="24.15" customHeight="1">
      <c r="A217" s="39"/>
      <c r="B217" s="40"/>
      <c r="C217" s="206" t="s">
        <v>343</v>
      </c>
      <c r="D217" s="206" t="s">
        <v>137</v>
      </c>
      <c r="E217" s="207" t="s">
        <v>686</v>
      </c>
      <c r="F217" s="208" t="s">
        <v>687</v>
      </c>
      <c r="G217" s="209" t="s">
        <v>594</v>
      </c>
      <c r="H217" s="285"/>
      <c r="I217" s="211"/>
      <c r="J217" s="212">
        <f>ROUND(I217*H217,2)</f>
        <v>0</v>
      </c>
      <c r="K217" s="208" t="s">
        <v>352</v>
      </c>
      <c r="L217" s="45"/>
      <c r="M217" s="213" t="s">
        <v>19</v>
      </c>
      <c r="N217" s="214" t="s">
        <v>45</v>
      </c>
      <c r="O217" s="85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7" t="s">
        <v>235</v>
      </c>
      <c r="AT217" s="217" t="s">
        <v>137</v>
      </c>
      <c r="AU217" s="217" t="s">
        <v>84</v>
      </c>
      <c r="AY217" s="18" t="s">
        <v>135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8" t="s">
        <v>82</v>
      </c>
      <c r="BK217" s="218">
        <f>ROUND(I217*H217,2)</f>
        <v>0</v>
      </c>
      <c r="BL217" s="18" t="s">
        <v>235</v>
      </c>
      <c r="BM217" s="217" t="s">
        <v>688</v>
      </c>
    </row>
    <row r="218" s="2" customFormat="1">
      <c r="A218" s="39"/>
      <c r="B218" s="40"/>
      <c r="C218" s="41"/>
      <c r="D218" s="219" t="s">
        <v>143</v>
      </c>
      <c r="E218" s="41"/>
      <c r="F218" s="220" t="s">
        <v>689</v>
      </c>
      <c r="G218" s="41"/>
      <c r="H218" s="41"/>
      <c r="I218" s="221"/>
      <c r="J218" s="41"/>
      <c r="K218" s="41"/>
      <c r="L218" s="45"/>
      <c r="M218" s="267"/>
      <c r="N218" s="268"/>
      <c r="O218" s="269"/>
      <c r="P218" s="269"/>
      <c r="Q218" s="269"/>
      <c r="R218" s="269"/>
      <c r="S218" s="269"/>
      <c r="T218" s="270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143</v>
      </c>
      <c r="AU218" s="18" t="s">
        <v>84</v>
      </c>
    </row>
    <row r="219" s="2" customFormat="1" ht="6.96" customHeight="1">
      <c r="A219" s="39"/>
      <c r="B219" s="60"/>
      <c r="C219" s="61"/>
      <c r="D219" s="61"/>
      <c r="E219" s="61"/>
      <c r="F219" s="61"/>
      <c r="G219" s="61"/>
      <c r="H219" s="61"/>
      <c r="I219" s="61"/>
      <c r="J219" s="61"/>
      <c r="K219" s="61"/>
      <c r="L219" s="45"/>
      <c r="M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</sheetData>
  <sheetProtection sheet="1" autoFilter="0" formatColumns="0" formatRows="0" objects="1" scenarios="1" spinCount="100000" saltValue="SR+pin0cemA1Lmbjq27n8n/RsgbJVrweJRQcfmsnt6NLhDNxm91jR95c3SWH+aqNXcN6QvlgIZk6656u7OorvA==" hashValue="vcke2et4C9OOO1kw7/CXweslvZ/ItIYJQWVNXNQcxhaNCp1v30JnZPBjuc8K8YRRs4EX0xYghe+x9T4M7+o9Uw==" algorithmName="SHA-512" password="CC35"/>
  <autoFilter ref="C85:K218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5_02/111151101"/>
    <hyperlink ref="F95" r:id="rId2" display="https://podminky.urs.cz/item/CS_URS_2025_02/121151105"/>
    <hyperlink ref="F100" r:id="rId3" display="https://podminky.urs.cz/item/CS_URS_2025_02/131251102"/>
    <hyperlink ref="F108" r:id="rId4" display="https://podminky.urs.cz/item/CS_URS_2025_02/162251102"/>
    <hyperlink ref="F116" r:id="rId5" display="https://podminky.urs.cz/item/CS_URS_2025_02/162751117"/>
    <hyperlink ref="F124" r:id="rId6" display="https://podminky.urs.cz/item/CS_URS_2025_02/162751119"/>
    <hyperlink ref="F132" r:id="rId7" display="https://podminky.urs.cz/item/CS_URS_2025_02/167151111"/>
    <hyperlink ref="F140" r:id="rId8" display="https://podminky.urs.cz/item/CS_URS_2025_02/171201201"/>
    <hyperlink ref="F148" r:id="rId9" display="https://podminky.urs.cz/item/CS_URS_2025_02/171201221"/>
    <hyperlink ref="F156" r:id="rId10" display="https://podminky.urs.cz/item/CS_URS_2025_02/181351005"/>
    <hyperlink ref="F162" r:id="rId11" display="https://podminky.urs.cz/item/CS_URS_2025_02/215901101"/>
    <hyperlink ref="F170" r:id="rId12" display="https://podminky.urs.cz/item/CS_URS_2025_02/271532212"/>
    <hyperlink ref="F178" r:id="rId13" display="https://podminky.urs.cz/item/CS_URS_2025_02/275321411"/>
    <hyperlink ref="F186" r:id="rId14" display="https://podminky.urs.cz/item/CS_URS_2025_02/998232111"/>
    <hyperlink ref="F189" r:id="rId15" display="https://podminky.urs.cz/item/CS_URS_2024_02/949002.R"/>
    <hyperlink ref="F218" r:id="rId16" display="https://podminky.urs.cz/item/CS_URS_2024_02/9987673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s="1" customFormat="1" ht="24.96" customHeight="1">
      <c r="B4" s="21"/>
      <c r="D4" s="132" t="s">
        <v>108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 xml:space="preserve">SK Modřany-  hrací plocha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109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690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1. 9. 2025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27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28</v>
      </c>
      <c r="F15" s="39"/>
      <c r="G15" s="39"/>
      <c r="H15" s="39"/>
      <c r="I15" s="134" t="s">
        <v>29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30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32</v>
      </c>
      <c r="E20" s="39"/>
      <c r="F20" s="39"/>
      <c r="G20" s="39"/>
      <c r="H20" s="39"/>
      <c r="I20" s="134" t="s">
        <v>26</v>
      </c>
      <c r="J20" s="138" t="s">
        <v>33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34</v>
      </c>
      <c r="F21" s="39"/>
      <c r="G21" s="39"/>
      <c r="H21" s="39"/>
      <c r="I21" s="134" t="s">
        <v>29</v>
      </c>
      <c r="J21" s="138" t="s">
        <v>19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29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0"/>
      <c r="B27" s="141"/>
      <c r="C27" s="140"/>
      <c r="D27" s="140"/>
      <c r="E27" s="142" t="s">
        <v>111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ROUND(J86,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ROUND((SUM(BE86:BE239)),  2)</f>
        <v>0</v>
      </c>
      <c r="G33" s="39"/>
      <c r="H33" s="39"/>
      <c r="I33" s="150">
        <v>0.20999999999999999</v>
      </c>
      <c r="J33" s="149">
        <f>ROUND(((SUM(BE86:BE239))*I33),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ROUND((SUM(BF86:BF239)),  2)</f>
        <v>0</v>
      </c>
      <c r="G34" s="39"/>
      <c r="H34" s="39"/>
      <c r="I34" s="150">
        <v>0.12</v>
      </c>
      <c r="J34" s="149">
        <f>ROUND(((SUM(BF86:BF239))*I34),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ROUND((SUM(BG86:BG239)),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ROUND((SUM(BH86:BH239)),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ROUND((SUM(BI86:BI239)),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112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2" t="str">
        <f>E7</f>
        <v xml:space="preserve">SK Modřany-  hrací plocha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109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2025-109-1-06 - Zábradlí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Komořanská - 47, Praha 4 - Modřany</v>
      </c>
      <c r="G52" s="41"/>
      <c r="H52" s="41"/>
      <c r="I52" s="33" t="s">
        <v>23</v>
      </c>
      <c r="J52" s="73" t="str">
        <f>IF(J12="","",J12)</f>
        <v>1. 9. 2025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Sportovní klub Modřany,Komořanská 47, Praha 4</v>
      </c>
      <c r="G54" s="41"/>
      <c r="H54" s="41"/>
      <c r="I54" s="33" t="s">
        <v>32</v>
      </c>
      <c r="J54" s="37" t="str">
        <f>E21</f>
        <v>ASLB spol.s.r.o.Fikarova 2157/1, Praha 4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3" t="s">
        <v>113</v>
      </c>
      <c r="D57" s="164"/>
      <c r="E57" s="164"/>
      <c r="F57" s="164"/>
      <c r="G57" s="164"/>
      <c r="H57" s="164"/>
      <c r="I57" s="164"/>
      <c r="J57" s="165" t="s">
        <v>114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115</v>
      </c>
    </row>
    <row r="60" hidden="1" s="9" customFormat="1" ht="24.96" customHeight="1">
      <c r="A60" s="9"/>
      <c r="B60" s="167"/>
      <c r="C60" s="168"/>
      <c r="D60" s="169" t="s">
        <v>363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3"/>
      <c r="C61" s="174"/>
      <c r="D61" s="175" t="s">
        <v>117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3"/>
      <c r="C62" s="174"/>
      <c r="D62" s="175" t="s">
        <v>370</v>
      </c>
      <c r="E62" s="176"/>
      <c r="F62" s="176"/>
      <c r="G62" s="176"/>
      <c r="H62" s="176"/>
      <c r="I62" s="176"/>
      <c r="J62" s="177">
        <f>J160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3"/>
      <c r="C63" s="174"/>
      <c r="D63" s="175" t="s">
        <v>691</v>
      </c>
      <c r="E63" s="176"/>
      <c r="F63" s="176"/>
      <c r="G63" s="176"/>
      <c r="H63" s="176"/>
      <c r="I63" s="176"/>
      <c r="J63" s="177">
        <f>J184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3"/>
      <c r="C64" s="174"/>
      <c r="D64" s="175" t="s">
        <v>119</v>
      </c>
      <c r="E64" s="176"/>
      <c r="F64" s="176"/>
      <c r="G64" s="176"/>
      <c r="H64" s="176"/>
      <c r="I64" s="176"/>
      <c r="J64" s="177">
        <f>J212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9" customFormat="1" ht="24.96" customHeight="1">
      <c r="A65" s="9"/>
      <c r="B65" s="167"/>
      <c r="C65" s="168"/>
      <c r="D65" s="169" t="s">
        <v>258</v>
      </c>
      <c r="E65" s="170"/>
      <c r="F65" s="170"/>
      <c r="G65" s="170"/>
      <c r="H65" s="170"/>
      <c r="I65" s="170"/>
      <c r="J65" s="171">
        <f>J215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10" customFormat="1" ht="19.92" customHeight="1">
      <c r="A66" s="10"/>
      <c r="B66" s="173"/>
      <c r="C66" s="174"/>
      <c r="D66" s="175" t="s">
        <v>585</v>
      </c>
      <c r="E66" s="176"/>
      <c r="F66" s="176"/>
      <c r="G66" s="176"/>
      <c r="H66" s="176"/>
      <c r="I66" s="176"/>
      <c r="J66" s="177">
        <f>J216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/>
    <row r="70" hidden="1"/>
    <row r="71" hidden="1"/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120</v>
      </c>
      <c r="D73" s="41"/>
      <c r="E73" s="41"/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2" t="str">
        <f>E7</f>
        <v xml:space="preserve">SK Modřany-  hrací plocha</v>
      </c>
      <c r="F76" s="33"/>
      <c r="G76" s="33"/>
      <c r="H76" s="33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109</v>
      </c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2025-109-1-06 - Zábradlí</v>
      </c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Komořanská - 47, Praha 4 - Modřany</v>
      </c>
      <c r="G80" s="41"/>
      <c r="H80" s="41"/>
      <c r="I80" s="33" t="s">
        <v>23</v>
      </c>
      <c r="J80" s="73" t="str">
        <f>IF(J12="","",J12)</f>
        <v>1. 9. 2025</v>
      </c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40.05" customHeight="1">
      <c r="A82" s="39"/>
      <c r="B82" s="40"/>
      <c r="C82" s="33" t="s">
        <v>25</v>
      </c>
      <c r="D82" s="41"/>
      <c r="E82" s="41"/>
      <c r="F82" s="28" t="str">
        <f>E15</f>
        <v>Sportovní klub Modřany,Komořanská 47, Praha 4</v>
      </c>
      <c r="G82" s="41"/>
      <c r="H82" s="41"/>
      <c r="I82" s="33" t="s">
        <v>32</v>
      </c>
      <c r="J82" s="37" t="str">
        <f>E21</f>
        <v>ASLB spol.s.r.o.Fikarova 2157/1, Praha 4</v>
      </c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30</v>
      </c>
      <c r="D83" s="41"/>
      <c r="E83" s="41"/>
      <c r="F83" s="28" t="str">
        <f>IF(E18="","",E18)</f>
        <v>Vyplň údaj</v>
      </c>
      <c r="G83" s="41"/>
      <c r="H83" s="41"/>
      <c r="I83" s="33" t="s">
        <v>36</v>
      </c>
      <c r="J83" s="37" t="str">
        <f>E24</f>
        <v xml:space="preserve"> </v>
      </c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9"/>
      <c r="B85" s="180"/>
      <c r="C85" s="181" t="s">
        <v>121</v>
      </c>
      <c r="D85" s="182" t="s">
        <v>59</v>
      </c>
      <c r="E85" s="182" t="s">
        <v>55</v>
      </c>
      <c r="F85" s="182" t="s">
        <v>56</v>
      </c>
      <c r="G85" s="182" t="s">
        <v>122</v>
      </c>
      <c r="H85" s="182" t="s">
        <v>123</v>
      </c>
      <c r="I85" s="182" t="s">
        <v>124</v>
      </c>
      <c r="J85" s="182" t="s">
        <v>114</v>
      </c>
      <c r="K85" s="183" t="s">
        <v>125</v>
      </c>
      <c r="L85" s="184"/>
      <c r="M85" s="93" t="s">
        <v>19</v>
      </c>
      <c r="N85" s="94" t="s">
        <v>44</v>
      </c>
      <c r="O85" s="94" t="s">
        <v>126</v>
      </c>
      <c r="P85" s="94" t="s">
        <v>127</v>
      </c>
      <c r="Q85" s="94" t="s">
        <v>128</v>
      </c>
      <c r="R85" s="94" t="s">
        <v>129</v>
      </c>
      <c r="S85" s="94" t="s">
        <v>130</v>
      </c>
      <c r="T85" s="95" t="s">
        <v>131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39"/>
      <c r="B86" s="40"/>
      <c r="C86" s="100" t="s">
        <v>132</v>
      </c>
      <c r="D86" s="41"/>
      <c r="E86" s="41"/>
      <c r="F86" s="41"/>
      <c r="G86" s="41"/>
      <c r="H86" s="41"/>
      <c r="I86" s="41"/>
      <c r="J86" s="185">
        <f>BK86</f>
        <v>0</v>
      </c>
      <c r="K86" s="41"/>
      <c r="L86" s="45"/>
      <c r="M86" s="96"/>
      <c r="N86" s="186"/>
      <c r="O86" s="97"/>
      <c r="P86" s="187">
        <f>P87+P215</f>
        <v>0</v>
      </c>
      <c r="Q86" s="97"/>
      <c r="R86" s="187">
        <f>R87+R215</f>
        <v>99.953899391360025</v>
      </c>
      <c r="S86" s="97"/>
      <c r="T86" s="188">
        <f>T87+T215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73</v>
      </c>
      <c r="AU86" s="18" t="s">
        <v>115</v>
      </c>
      <c r="BK86" s="189">
        <f>BK87+BK215</f>
        <v>0</v>
      </c>
    </row>
    <row r="87" s="12" customFormat="1" ht="25.92" customHeight="1">
      <c r="A87" s="12"/>
      <c r="B87" s="190"/>
      <c r="C87" s="191"/>
      <c r="D87" s="192" t="s">
        <v>73</v>
      </c>
      <c r="E87" s="193" t="s">
        <v>133</v>
      </c>
      <c r="F87" s="193" t="s">
        <v>376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P88+P160+P184+P212</f>
        <v>0</v>
      </c>
      <c r="Q87" s="198"/>
      <c r="R87" s="199">
        <f>R88+R160+R184+R212</f>
        <v>93.838849791360019</v>
      </c>
      <c r="S87" s="198"/>
      <c r="T87" s="200">
        <f>T88+T160+T184+T212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82</v>
      </c>
      <c r="AT87" s="202" t="s">
        <v>73</v>
      </c>
      <c r="AU87" s="202" t="s">
        <v>74</v>
      </c>
      <c r="AY87" s="201" t="s">
        <v>135</v>
      </c>
      <c r="BK87" s="203">
        <f>BK88+BK160+BK184+BK212</f>
        <v>0</v>
      </c>
    </row>
    <row r="88" s="12" customFormat="1" ht="22.8" customHeight="1">
      <c r="A88" s="12"/>
      <c r="B88" s="190"/>
      <c r="C88" s="191"/>
      <c r="D88" s="192" t="s">
        <v>73</v>
      </c>
      <c r="E88" s="204" t="s">
        <v>82</v>
      </c>
      <c r="F88" s="204" t="s">
        <v>136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SUM(P89:P159)</f>
        <v>0</v>
      </c>
      <c r="Q88" s="198"/>
      <c r="R88" s="199">
        <f>SUM(R89:R159)</f>
        <v>0</v>
      </c>
      <c r="S88" s="198"/>
      <c r="T88" s="200">
        <f>SUM(T89:T159)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82</v>
      </c>
      <c r="AT88" s="202" t="s">
        <v>73</v>
      </c>
      <c r="AU88" s="202" t="s">
        <v>82</v>
      </c>
      <c r="AY88" s="201" t="s">
        <v>135</v>
      </c>
      <c r="BK88" s="203">
        <f>SUM(BK89:BK159)</f>
        <v>0</v>
      </c>
    </row>
    <row r="89" s="2" customFormat="1" ht="16.5" customHeight="1">
      <c r="A89" s="39"/>
      <c r="B89" s="40"/>
      <c r="C89" s="206" t="s">
        <v>82</v>
      </c>
      <c r="D89" s="206" t="s">
        <v>137</v>
      </c>
      <c r="E89" s="207" t="s">
        <v>692</v>
      </c>
      <c r="F89" s="208" t="s">
        <v>693</v>
      </c>
      <c r="G89" s="209" t="s">
        <v>105</v>
      </c>
      <c r="H89" s="210">
        <v>194</v>
      </c>
      <c r="I89" s="211"/>
      <c r="J89" s="212">
        <f>ROUND(I89*H89,2)</f>
        <v>0</v>
      </c>
      <c r="K89" s="208" t="s">
        <v>140</v>
      </c>
      <c r="L89" s="45"/>
      <c r="M89" s="213" t="s">
        <v>19</v>
      </c>
      <c r="N89" s="214" t="s">
        <v>45</v>
      </c>
      <c r="O89" s="85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7" t="s">
        <v>141</v>
      </c>
      <c r="AT89" s="217" t="s">
        <v>137</v>
      </c>
      <c r="AU89" s="217" t="s">
        <v>84</v>
      </c>
      <c r="AY89" s="18" t="s">
        <v>135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8" t="s">
        <v>82</v>
      </c>
      <c r="BK89" s="218">
        <f>ROUND(I89*H89,2)</f>
        <v>0</v>
      </c>
      <c r="BL89" s="18" t="s">
        <v>141</v>
      </c>
      <c r="BM89" s="217" t="s">
        <v>694</v>
      </c>
    </row>
    <row r="90" s="2" customFormat="1">
      <c r="A90" s="39"/>
      <c r="B90" s="40"/>
      <c r="C90" s="41"/>
      <c r="D90" s="219" t="s">
        <v>143</v>
      </c>
      <c r="E90" s="41"/>
      <c r="F90" s="220" t="s">
        <v>695</v>
      </c>
      <c r="G90" s="41"/>
      <c r="H90" s="41"/>
      <c r="I90" s="221"/>
      <c r="J90" s="41"/>
      <c r="K90" s="41"/>
      <c r="L90" s="45"/>
      <c r="M90" s="222"/>
      <c r="N90" s="223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143</v>
      </c>
      <c r="AU90" s="18" t="s">
        <v>84</v>
      </c>
    </row>
    <row r="91" s="13" customFormat="1">
      <c r="A91" s="13"/>
      <c r="B91" s="224"/>
      <c r="C91" s="225"/>
      <c r="D91" s="226" t="s">
        <v>145</v>
      </c>
      <c r="E91" s="227" t="s">
        <v>19</v>
      </c>
      <c r="F91" s="228" t="s">
        <v>696</v>
      </c>
      <c r="G91" s="225"/>
      <c r="H91" s="227" t="s">
        <v>19</v>
      </c>
      <c r="I91" s="229"/>
      <c r="J91" s="225"/>
      <c r="K91" s="225"/>
      <c r="L91" s="230"/>
      <c r="M91" s="231"/>
      <c r="N91" s="232"/>
      <c r="O91" s="232"/>
      <c r="P91" s="232"/>
      <c r="Q91" s="232"/>
      <c r="R91" s="232"/>
      <c r="S91" s="232"/>
      <c r="T91" s="23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4" t="s">
        <v>145</v>
      </c>
      <c r="AU91" s="234" t="s">
        <v>84</v>
      </c>
      <c r="AV91" s="13" t="s">
        <v>82</v>
      </c>
      <c r="AW91" s="13" t="s">
        <v>35</v>
      </c>
      <c r="AX91" s="13" t="s">
        <v>74</v>
      </c>
      <c r="AY91" s="234" t="s">
        <v>135</v>
      </c>
    </row>
    <row r="92" s="14" customFormat="1">
      <c r="A92" s="14"/>
      <c r="B92" s="235"/>
      <c r="C92" s="236"/>
      <c r="D92" s="226" t="s">
        <v>145</v>
      </c>
      <c r="E92" s="237" t="s">
        <v>19</v>
      </c>
      <c r="F92" s="238" t="s">
        <v>697</v>
      </c>
      <c r="G92" s="236"/>
      <c r="H92" s="239">
        <v>194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5" t="s">
        <v>145</v>
      </c>
      <c r="AU92" s="245" t="s">
        <v>84</v>
      </c>
      <c r="AV92" s="14" t="s">
        <v>84</v>
      </c>
      <c r="AW92" s="14" t="s">
        <v>35</v>
      </c>
      <c r="AX92" s="14" t="s">
        <v>74</v>
      </c>
      <c r="AY92" s="245" t="s">
        <v>135</v>
      </c>
    </row>
    <row r="93" s="15" customFormat="1">
      <c r="A93" s="15"/>
      <c r="B93" s="246"/>
      <c r="C93" s="247"/>
      <c r="D93" s="226" t="s">
        <v>145</v>
      </c>
      <c r="E93" s="248" t="s">
        <v>19</v>
      </c>
      <c r="F93" s="249" t="s">
        <v>149</v>
      </c>
      <c r="G93" s="247"/>
      <c r="H93" s="250">
        <v>194</v>
      </c>
      <c r="I93" s="251"/>
      <c r="J93" s="247"/>
      <c r="K93" s="247"/>
      <c r="L93" s="252"/>
      <c r="M93" s="253"/>
      <c r="N93" s="254"/>
      <c r="O93" s="254"/>
      <c r="P93" s="254"/>
      <c r="Q93" s="254"/>
      <c r="R93" s="254"/>
      <c r="S93" s="254"/>
      <c r="T93" s="25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6" t="s">
        <v>145</v>
      </c>
      <c r="AU93" s="256" t="s">
        <v>84</v>
      </c>
      <c r="AV93" s="15" t="s">
        <v>141</v>
      </c>
      <c r="AW93" s="15" t="s">
        <v>35</v>
      </c>
      <c r="AX93" s="15" t="s">
        <v>82</v>
      </c>
      <c r="AY93" s="256" t="s">
        <v>135</v>
      </c>
    </row>
    <row r="94" s="2" customFormat="1" ht="16.5" customHeight="1">
      <c r="A94" s="39"/>
      <c r="B94" s="40"/>
      <c r="C94" s="206" t="s">
        <v>84</v>
      </c>
      <c r="D94" s="206" t="s">
        <v>137</v>
      </c>
      <c r="E94" s="207" t="s">
        <v>698</v>
      </c>
      <c r="F94" s="208" t="s">
        <v>699</v>
      </c>
      <c r="G94" s="209" t="s">
        <v>105</v>
      </c>
      <c r="H94" s="210">
        <v>194</v>
      </c>
      <c r="I94" s="211"/>
      <c r="J94" s="212">
        <f>ROUND(I94*H94,2)</f>
        <v>0</v>
      </c>
      <c r="K94" s="208" t="s">
        <v>140</v>
      </c>
      <c r="L94" s="45"/>
      <c r="M94" s="213" t="s">
        <v>19</v>
      </c>
      <c r="N94" s="214" t="s">
        <v>45</v>
      </c>
      <c r="O94" s="85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7" t="s">
        <v>141</v>
      </c>
      <c r="AT94" s="217" t="s">
        <v>137</v>
      </c>
      <c r="AU94" s="217" t="s">
        <v>84</v>
      </c>
      <c r="AY94" s="18" t="s">
        <v>135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82</v>
      </c>
      <c r="BK94" s="218">
        <f>ROUND(I94*H94,2)</f>
        <v>0</v>
      </c>
      <c r="BL94" s="18" t="s">
        <v>141</v>
      </c>
      <c r="BM94" s="217" t="s">
        <v>700</v>
      </c>
    </row>
    <row r="95" s="2" customFormat="1">
      <c r="A95" s="39"/>
      <c r="B95" s="40"/>
      <c r="C95" s="41"/>
      <c r="D95" s="219" t="s">
        <v>143</v>
      </c>
      <c r="E95" s="41"/>
      <c r="F95" s="220" t="s">
        <v>701</v>
      </c>
      <c r="G95" s="41"/>
      <c r="H95" s="41"/>
      <c r="I95" s="221"/>
      <c r="J95" s="41"/>
      <c r="K95" s="41"/>
      <c r="L95" s="45"/>
      <c r="M95" s="222"/>
      <c r="N95" s="223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143</v>
      </c>
      <c r="AU95" s="18" t="s">
        <v>84</v>
      </c>
    </row>
    <row r="96" s="13" customFormat="1">
      <c r="A96" s="13"/>
      <c r="B96" s="224"/>
      <c r="C96" s="225"/>
      <c r="D96" s="226" t="s">
        <v>145</v>
      </c>
      <c r="E96" s="227" t="s">
        <v>19</v>
      </c>
      <c r="F96" s="228" t="s">
        <v>696</v>
      </c>
      <c r="G96" s="225"/>
      <c r="H96" s="227" t="s">
        <v>19</v>
      </c>
      <c r="I96" s="229"/>
      <c r="J96" s="225"/>
      <c r="K96" s="225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145</v>
      </c>
      <c r="AU96" s="234" t="s">
        <v>84</v>
      </c>
      <c r="AV96" s="13" t="s">
        <v>82</v>
      </c>
      <c r="AW96" s="13" t="s">
        <v>35</v>
      </c>
      <c r="AX96" s="13" t="s">
        <v>74</v>
      </c>
      <c r="AY96" s="234" t="s">
        <v>135</v>
      </c>
    </row>
    <row r="97" s="14" customFormat="1">
      <c r="A97" s="14"/>
      <c r="B97" s="235"/>
      <c r="C97" s="236"/>
      <c r="D97" s="226" t="s">
        <v>145</v>
      </c>
      <c r="E97" s="237" t="s">
        <v>19</v>
      </c>
      <c r="F97" s="238" t="s">
        <v>697</v>
      </c>
      <c r="G97" s="236"/>
      <c r="H97" s="239">
        <v>194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5" t="s">
        <v>145</v>
      </c>
      <c r="AU97" s="245" t="s">
        <v>84</v>
      </c>
      <c r="AV97" s="14" t="s">
        <v>84</v>
      </c>
      <c r="AW97" s="14" t="s">
        <v>35</v>
      </c>
      <c r="AX97" s="14" t="s">
        <v>74</v>
      </c>
      <c r="AY97" s="245" t="s">
        <v>135</v>
      </c>
    </row>
    <row r="98" s="15" customFormat="1">
      <c r="A98" s="15"/>
      <c r="B98" s="246"/>
      <c r="C98" s="247"/>
      <c r="D98" s="226" t="s">
        <v>145</v>
      </c>
      <c r="E98" s="248" t="s">
        <v>19</v>
      </c>
      <c r="F98" s="249" t="s">
        <v>149</v>
      </c>
      <c r="G98" s="247"/>
      <c r="H98" s="250">
        <v>194</v>
      </c>
      <c r="I98" s="251"/>
      <c r="J98" s="247"/>
      <c r="K98" s="247"/>
      <c r="L98" s="252"/>
      <c r="M98" s="253"/>
      <c r="N98" s="254"/>
      <c r="O98" s="254"/>
      <c r="P98" s="254"/>
      <c r="Q98" s="254"/>
      <c r="R98" s="254"/>
      <c r="S98" s="254"/>
      <c r="T98" s="25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6" t="s">
        <v>145</v>
      </c>
      <c r="AU98" s="256" t="s">
        <v>84</v>
      </c>
      <c r="AV98" s="15" t="s">
        <v>141</v>
      </c>
      <c r="AW98" s="15" t="s">
        <v>35</v>
      </c>
      <c r="AX98" s="15" t="s">
        <v>82</v>
      </c>
      <c r="AY98" s="256" t="s">
        <v>135</v>
      </c>
    </row>
    <row r="99" s="2" customFormat="1" ht="24.15" customHeight="1">
      <c r="A99" s="39"/>
      <c r="B99" s="40"/>
      <c r="C99" s="206" t="s">
        <v>107</v>
      </c>
      <c r="D99" s="206" t="s">
        <v>137</v>
      </c>
      <c r="E99" s="207" t="s">
        <v>611</v>
      </c>
      <c r="F99" s="208" t="s">
        <v>612</v>
      </c>
      <c r="G99" s="209" t="s">
        <v>158</v>
      </c>
      <c r="H99" s="210">
        <v>25.088000000000001</v>
      </c>
      <c r="I99" s="211"/>
      <c r="J99" s="212">
        <f>ROUND(I99*H99,2)</f>
        <v>0</v>
      </c>
      <c r="K99" s="208" t="s">
        <v>140</v>
      </c>
      <c r="L99" s="45"/>
      <c r="M99" s="213" t="s">
        <v>19</v>
      </c>
      <c r="N99" s="214" t="s">
        <v>45</v>
      </c>
      <c r="O99" s="85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7" t="s">
        <v>141</v>
      </c>
      <c r="AT99" s="217" t="s">
        <v>137</v>
      </c>
      <c r="AU99" s="217" t="s">
        <v>84</v>
      </c>
      <c r="AY99" s="18" t="s">
        <v>135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8" t="s">
        <v>82</v>
      </c>
      <c r="BK99" s="218">
        <f>ROUND(I99*H99,2)</f>
        <v>0</v>
      </c>
      <c r="BL99" s="18" t="s">
        <v>141</v>
      </c>
      <c r="BM99" s="217" t="s">
        <v>702</v>
      </c>
    </row>
    <row r="100" s="2" customFormat="1">
      <c r="A100" s="39"/>
      <c r="B100" s="40"/>
      <c r="C100" s="41"/>
      <c r="D100" s="219" t="s">
        <v>143</v>
      </c>
      <c r="E100" s="41"/>
      <c r="F100" s="220" t="s">
        <v>614</v>
      </c>
      <c r="G100" s="41"/>
      <c r="H100" s="41"/>
      <c r="I100" s="221"/>
      <c r="J100" s="41"/>
      <c r="K100" s="41"/>
      <c r="L100" s="45"/>
      <c r="M100" s="222"/>
      <c r="N100" s="223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143</v>
      </c>
      <c r="AU100" s="18" t="s">
        <v>84</v>
      </c>
    </row>
    <row r="101" s="13" customFormat="1">
      <c r="A101" s="13"/>
      <c r="B101" s="224"/>
      <c r="C101" s="225"/>
      <c r="D101" s="226" t="s">
        <v>145</v>
      </c>
      <c r="E101" s="227" t="s">
        <v>19</v>
      </c>
      <c r="F101" s="228" t="s">
        <v>696</v>
      </c>
      <c r="G101" s="225"/>
      <c r="H101" s="227" t="s">
        <v>19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145</v>
      </c>
      <c r="AU101" s="234" t="s">
        <v>84</v>
      </c>
      <c r="AV101" s="13" t="s">
        <v>82</v>
      </c>
      <c r="AW101" s="13" t="s">
        <v>35</v>
      </c>
      <c r="AX101" s="13" t="s">
        <v>74</v>
      </c>
      <c r="AY101" s="234" t="s">
        <v>135</v>
      </c>
    </row>
    <row r="102" s="13" customFormat="1">
      <c r="A102" s="13"/>
      <c r="B102" s="224"/>
      <c r="C102" s="225"/>
      <c r="D102" s="226" t="s">
        <v>145</v>
      </c>
      <c r="E102" s="227" t="s">
        <v>19</v>
      </c>
      <c r="F102" s="228" t="s">
        <v>615</v>
      </c>
      <c r="G102" s="225"/>
      <c r="H102" s="227" t="s">
        <v>19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145</v>
      </c>
      <c r="AU102" s="234" t="s">
        <v>84</v>
      </c>
      <c r="AV102" s="13" t="s">
        <v>82</v>
      </c>
      <c r="AW102" s="13" t="s">
        <v>35</v>
      </c>
      <c r="AX102" s="13" t="s">
        <v>74</v>
      </c>
      <c r="AY102" s="234" t="s">
        <v>135</v>
      </c>
    </row>
    <row r="103" s="13" customFormat="1">
      <c r="A103" s="13"/>
      <c r="B103" s="224"/>
      <c r="C103" s="225"/>
      <c r="D103" s="226" t="s">
        <v>145</v>
      </c>
      <c r="E103" s="227" t="s">
        <v>19</v>
      </c>
      <c r="F103" s="228" t="s">
        <v>703</v>
      </c>
      <c r="G103" s="225"/>
      <c r="H103" s="227" t="s">
        <v>19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145</v>
      </c>
      <c r="AU103" s="234" t="s">
        <v>84</v>
      </c>
      <c r="AV103" s="13" t="s">
        <v>82</v>
      </c>
      <c r="AW103" s="13" t="s">
        <v>35</v>
      </c>
      <c r="AX103" s="13" t="s">
        <v>74</v>
      </c>
      <c r="AY103" s="234" t="s">
        <v>135</v>
      </c>
    </row>
    <row r="104" s="14" customFormat="1">
      <c r="A104" s="14"/>
      <c r="B104" s="235"/>
      <c r="C104" s="236"/>
      <c r="D104" s="226" t="s">
        <v>145</v>
      </c>
      <c r="E104" s="237" t="s">
        <v>19</v>
      </c>
      <c r="F104" s="238" t="s">
        <v>704</v>
      </c>
      <c r="G104" s="236"/>
      <c r="H104" s="239">
        <v>25.088000000000001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145</v>
      </c>
      <c r="AU104" s="245" t="s">
        <v>84</v>
      </c>
      <c r="AV104" s="14" t="s">
        <v>84</v>
      </c>
      <c r="AW104" s="14" t="s">
        <v>35</v>
      </c>
      <c r="AX104" s="14" t="s">
        <v>74</v>
      </c>
      <c r="AY104" s="245" t="s">
        <v>135</v>
      </c>
    </row>
    <row r="105" s="16" customFormat="1">
      <c r="A105" s="16"/>
      <c r="B105" s="274"/>
      <c r="C105" s="275"/>
      <c r="D105" s="226" t="s">
        <v>145</v>
      </c>
      <c r="E105" s="276" t="s">
        <v>19</v>
      </c>
      <c r="F105" s="277" t="s">
        <v>618</v>
      </c>
      <c r="G105" s="275"/>
      <c r="H105" s="278">
        <v>25.088000000000001</v>
      </c>
      <c r="I105" s="279"/>
      <c r="J105" s="275"/>
      <c r="K105" s="275"/>
      <c r="L105" s="280"/>
      <c r="M105" s="281"/>
      <c r="N105" s="282"/>
      <c r="O105" s="282"/>
      <c r="P105" s="282"/>
      <c r="Q105" s="282"/>
      <c r="R105" s="282"/>
      <c r="S105" s="282"/>
      <c r="T105" s="283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T105" s="284" t="s">
        <v>145</v>
      </c>
      <c r="AU105" s="284" t="s">
        <v>84</v>
      </c>
      <c r="AV105" s="16" t="s">
        <v>107</v>
      </c>
      <c r="AW105" s="16" t="s">
        <v>35</v>
      </c>
      <c r="AX105" s="16" t="s">
        <v>74</v>
      </c>
      <c r="AY105" s="284" t="s">
        <v>135</v>
      </c>
    </row>
    <row r="106" s="15" customFormat="1">
      <c r="A106" s="15"/>
      <c r="B106" s="246"/>
      <c r="C106" s="247"/>
      <c r="D106" s="226" t="s">
        <v>145</v>
      </c>
      <c r="E106" s="248" t="s">
        <v>19</v>
      </c>
      <c r="F106" s="249" t="s">
        <v>149</v>
      </c>
      <c r="G106" s="247"/>
      <c r="H106" s="250">
        <v>25.088000000000001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6" t="s">
        <v>145</v>
      </c>
      <c r="AU106" s="256" t="s">
        <v>84</v>
      </c>
      <c r="AV106" s="15" t="s">
        <v>141</v>
      </c>
      <c r="AW106" s="15" t="s">
        <v>35</v>
      </c>
      <c r="AX106" s="15" t="s">
        <v>82</v>
      </c>
      <c r="AY106" s="256" t="s">
        <v>135</v>
      </c>
    </row>
    <row r="107" s="2" customFormat="1" ht="37.8" customHeight="1">
      <c r="A107" s="39"/>
      <c r="B107" s="40"/>
      <c r="C107" s="206" t="s">
        <v>141</v>
      </c>
      <c r="D107" s="206" t="s">
        <v>137</v>
      </c>
      <c r="E107" s="207" t="s">
        <v>619</v>
      </c>
      <c r="F107" s="208" t="s">
        <v>620</v>
      </c>
      <c r="G107" s="209" t="s">
        <v>158</v>
      </c>
      <c r="H107" s="210">
        <v>25.088000000000001</v>
      </c>
      <c r="I107" s="211"/>
      <c r="J107" s="212">
        <f>ROUND(I107*H107,2)</f>
        <v>0</v>
      </c>
      <c r="K107" s="208" t="s">
        <v>140</v>
      </c>
      <c r="L107" s="45"/>
      <c r="M107" s="213" t="s">
        <v>19</v>
      </c>
      <c r="N107" s="214" t="s">
        <v>45</v>
      </c>
      <c r="O107" s="85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7" t="s">
        <v>141</v>
      </c>
      <c r="AT107" s="217" t="s">
        <v>137</v>
      </c>
      <c r="AU107" s="217" t="s">
        <v>84</v>
      </c>
      <c r="AY107" s="18" t="s">
        <v>135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82</v>
      </c>
      <c r="BK107" s="218">
        <f>ROUND(I107*H107,2)</f>
        <v>0</v>
      </c>
      <c r="BL107" s="18" t="s">
        <v>141</v>
      </c>
      <c r="BM107" s="217" t="s">
        <v>705</v>
      </c>
    </row>
    <row r="108" s="2" customFormat="1">
      <c r="A108" s="39"/>
      <c r="B108" s="40"/>
      <c r="C108" s="41"/>
      <c r="D108" s="219" t="s">
        <v>143</v>
      </c>
      <c r="E108" s="41"/>
      <c r="F108" s="220" t="s">
        <v>622</v>
      </c>
      <c r="G108" s="41"/>
      <c r="H108" s="41"/>
      <c r="I108" s="221"/>
      <c r="J108" s="41"/>
      <c r="K108" s="41"/>
      <c r="L108" s="45"/>
      <c r="M108" s="222"/>
      <c r="N108" s="223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143</v>
      </c>
      <c r="AU108" s="18" t="s">
        <v>84</v>
      </c>
    </row>
    <row r="109" s="13" customFormat="1">
      <c r="A109" s="13"/>
      <c r="B109" s="224"/>
      <c r="C109" s="225"/>
      <c r="D109" s="226" t="s">
        <v>145</v>
      </c>
      <c r="E109" s="227" t="s">
        <v>19</v>
      </c>
      <c r="F109" s="228" t="s">
        <v>696</v>
      </c>
      <c r="G109" s="225"/>
      <c r="H109" s="227" t="s">
        <v>19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145</v>
      </c>
      <c r="AU109" s="234" t="s">
        <v>84</v>
      </c>
      <c r="AV109" s="13" t="s">
        <v>82</v>
      </c>
      <c r="AW109" s="13" t="s">
        <v>35</v>
      </c>
      <c r="AX109" s="13" t="s">
        <v>74</v>
      </c>
      <c r="AY109" s="234" t="s">
        <v>135</v>
      </c>
    </row>
    <row r="110" s="13" customFormat="1">
      <c r="A110" s="13"/>
      <c r="B110" s="224"/>
      <c r="C110" s="225"/>
      <c r="D110" s="226" t="s">
        <v>145</v>
      </c>
      <c r="E110" s="227" t="s">
        <v>19</v>
      </c>
      <c r="F110" s="228" t="s">
        <v>615</v>
      </c>
      <c r="G110" s="225"/>
      <c r="H110" s="227" t="s">
        <v>19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145</v>
      </c>
      <c r="AU110" s="234" t="s">
        <v>84</v>
      </c>
      <c r="AV110" s="13" t="s">
        <v>82</v>
      </c>
      <c r="AW110" s="13" t="s">
        <v>35</v>
      </c>
      <c r="AX110" s="13" t="s">
        <v>74</v>
      </c>
      <c r="AY110" s="234" t="s">
        <v>135</v>
      </c>
    </row>
    <row r="111" s="13" customFormat="1">
      <c r="A111" s="13"/>
      <c r="B111" s="224"/>
      <c r="C111" s="225"/>
      <c r="D111" s="226" t="s">
        <v>145</v>
      </c>
      <c r="E111" s="227" t="s">
        <v>19</v>
      </c>
      <c r="F111" s="228" t="s">
        <v>703</v>
      </c>
      <c r="G111" s="225"/>
      <c r="H111" s="227" t="s">
        <v>19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145</v>
      </c>
      <c r="AU111" s="234" t="s">
        <v>84</v>
      </c>
      <c r="AV111" s="13" t="s">
        <v>82</v>
      </c>
      <c r="AW111" s="13" t="s">
        <v>35</v>
      </c>
      <c r="AX111" s="13" t="s">
        <v>74</v>
      </c>
      <c r="AY111" s="234" t="s">
        <v>135</v>
      </c>
    </row>
    <row r="112" s="14" customFormat="1">
      <c r="A112" s="14"/>
      <c r="B112" s="235"/>
      <c r="C112" s="236"/>
      <c r="D112" s="226" t="s">
        <v>145</v>
      </c>
      <c r="E112" s="237" t="s">
        <v>19</v>
      </c>
      <c r="F112" s="238" t="s">
        <v>704</v>
      </c>
      <c r="G112" s="236"/>
      <c r="H112" s="239">
        <v>25.088000000000001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145</v>
      </c>
      <c r="AU112" s="245" t="s">
        <v>84</v>
      </c>
      <c r="AV112" s="14" t="s">
        <v>84</v>
      </c>
      <c r="AW112" s="14" t="s">
        <v>35</v>
      </c>
      <c r="AX112" s="14" t="s">
        <v>74</v>
      </c>
      <c r="AY112" s="245" t="s">
        <v>135</v>
      </c>
    </row>
    <row r="113" s="16" customFormat="1">
      <c r="A113" s="16"/>
      <c r="B113" s="274"/>
      <c r="C113" s="275"/>
      <c r="D113" s="226" t="s">
        <v>145</v>
      </c>
      <c r="E113" s="276" t="s">
        <v>19</v>
      </c>
      <c r="F113" s="277" t="s">
        <v>618</v>
      </c>
      <c r="G113" s="275"/>
      <c r="H113" s="278">
        <v>25.088000000000001</v>
      </c>
      <c r="I113" s="279"/>
      <c r="J113" s="275"/>
      <c r="K113" s="275"/>
      <c r="L113" s="280"/>
      <c r="M113" s="281"/>
      <c r="N113" s="282"/>
      <c r="O113" s="282"/>
      <c r="P113" s="282"/>
      <c r="Q113" s="282"/>
      <c r="R113" s="282"/>
      <c r="S113" s="282"/>
      <c r="T113" s="283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84" t="s">
        <v>145</v>
      </c>
      <c r="AU113" s="284" t="s">
        <v>84</v>
      </c>
      <c r="AV113" s="16" t="s">
        <v>107</v>
      </c>
      <c r="AW113" s="16" t="s">
        <v>35</v>
      </c>
      <c r="AX113" s="16" t="s">
        <v>74</v>
      </c>
      <c r="AY113" s="284" t="s">
        <v>135</v>
      </c>
    </row>
    <row r="114" s="15" customFormat="1">
      <c r="A114" s="15"/>
      <c r="B114" s="246"/>
      <c r="C114" s="247"/>
      <c r="D114" s="226" t="s">
        <v>145</v>
      </c>
      <c r="E114" s="248" t="s">
        <v>19</v>
      </c>
      <c r="F114" s="249" t="s">
        <v>149</v>
      </c>
      <c r="G114" s="247"/>
      <c r="H114" s="250">
        <v>25.088000000000001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6" t="s">
        <v>145</v>
      </c>
      <c r="AU114" s="256" t="s">
        <v>84</v>
      </c>
      <c r="AV114" s="15" t="s">
        <v>141</v>
      </c>
      <c r="AW114" s="15" t="s">
        <v>35</v>
      </c>
      <c r="AX114" s="15" t="s">
        <v>82</v>
      </c>
      <c r="AY114" s="256" t="s">
        <v>135</v>
      </c>
    </row>
    <row r="115" s="2" customFormat="1" ht="37.8" customHeight="1">
      <c r="A115" s="39"/>
      <c r="B115" s="40"/>
      <c r="C115" s="206" t="s">
        <v>169</v>
      </c>
      <c r="D115" s="206" t="s">
        <v>137</v>
      </c>
      <c r="E115" s="207" t="s">
        <v>170</v>
      </c>
      <c r="F115" s="208" t="s">
        <v>171</v>
      </c>
      <c r="G115" s="209" t="s">
        <v>158</v>
      </c>
      <c r="H115" s="210">
        <v>25.088000000000001</v>
      </c>
      <c r="I115" s="211"/>
      <c r="J115" s="212">
        <f>ROUND(I115*H115,2)</f>
        <v>0</v>
      </c>
      <c r="K115" s="208" t="s">
        <v>140</v>
      </c>
      <c r="L115" s="45"/>
      <c r="M115" s="213" t="s">
        <v>19</v>
      </c>
      <c r="N115" s="214" t="s">
        <v>45</v>
      </c>
      <c r="O115" s="85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7" t="s">
        <v>141</v>
      </c>
      <c r="AT115" s="217" t="s">
        <v>137</v>
      </c>
      <c r="AU115" s="217" t="s">
        <v>84</v>
      </c>
      <c r="AY115" s="18" t="s">
        <v>135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8" t="s">
        <v>82</v>
      </c>
      <c r="BK115" s="218">
        <f>ROUND(I115*H115,2)</f>
        <v>0</v>
      </c>
      <c r="BL115" s="18" t="s">
        <v>141</v>
      </c>
      <c r="BM115" s="217" t="s">
        <v>706</v>
      </c>
    </row>
    <row r="116" s="2" customFormat="1">
      <c r="A116" s="39"/>
      <c r="B116" s="40"/>
      <c r="C116" s="41"/>
      <c r="D116" s="219" t="s">
        <v>143</v>
      </c>
      <c r="E116" s="41"/>
      <c r="F116" s="220" t="s">
        <v>173</v>
      </c>
      <c r="G116" s="41"/>
      <c r="H116" s="41"/>
      <c r="I116" s="221"/>
      <c r="J116" s="41"/>
      <c r="K116" s="41"/>
      <c r="L116" s="45"/>
      <c r="M116" s="222"/>
      <c r="N116" s="223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143</v>
      </c>
      <c r="AU116" s="18" t="s">
        <v>84</v>
      </c>
    </row>
    <row r="117" s="13" customFormat="1">
      <c r="A117" s="13"/>
      <c r="B117" s="224"/>
      <c r="C117" s="225"/>
      <c r="D117" s="226" t="s">
        <v>145</v>
      </c>
      <c r="E117" s="227" t="s">
        <v>19</v>
      </c>
      <c r="F117" s="228" t="s">
        <v>696</v>
      </c>
      <c r="G117" s="225"/>
      <c r="H117" s="227" t="s">
        <v>19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145</v>
      </c>
      <c r="AU117" s="234" t="s">
        <v>84</v>
      </c>
      <c r="AV117" s="13" t="s">
        <v>82</v>
      </c>
      <c r="AW117" s="13" t="s">
        <v>35</v>
      </c>
      <c r="AX117" s="13" t="s">
        <v>74</v>
      </c>
      <c r="AY117" s="234" t="s">
        <v>135</v>
      </c>
    </row>
    <row r="118" s="13" customFormat="1">
      <c r="A118" s="13"/>
      <c r="B118" s="224"/>
      <c r="C118" s="225"/>
      <c r="D118" s="226" t="s">
        <v>145</v>
      </c>
      <c r="E118" s="227" t="s">
        <v>19</v>
      </c>
      <c r="F118" s="228" t="s">
        <v>615</v>
      </c>
      <c r="G118" s="225"/>
      <c r="H118" s="227" t="s">
        <v>19</v>
      </c>
      <c r="I118" s="229"/>
      <c r="J118" s="225"/>
      <c r="K118" s="225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145</v>
      </c>
      <c r="AU118" s="234" t="s">
        <v>84</v>
      </c>
      <c r="AV118" s="13" t="s">
        <v>82</v>
      </c>
      <c r="AW118" s="13" t="s">
        <v>35</v>
      </c>
      <c r="AX118" s="13" t="s">
        <v>74</v>
      </c>
      <c r="AY118" s="234" t="s">
        <v>135</v>
      </c>
    </row>
    <row r="119" s="13" customFormat="1">
      <c r="A119" s="13"/>
      <c r="B119" s="224"/>
      <c r="C119" s="225"/>
      <c r="D119" s="226" t="s">
        <v>145</v>
      </c>
      <c r="E119" s="227" t="s">
        <v>19</v>
      </c>
      <c r="F119" s="228" t="s">
        <v>703</v>
      </c>
      <c r="G119" s="225"/>
      <c r="H119" s="227" t="s">
        <v>19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145</v>
      </c>
      <c r="AU119" s="234" t="s">
        <v>84</v>
      </c>
      <c r="AV119" s="13" t="s">
        <v>82</v>
      </c>
      <c r="AW119" s="13" t="s">
        <v>35</v>
      </c>
      <c r="AX119" s="13" t="s">
        <v>74</v>
      </c>
      <c r="AY119" s="234" t="s">
        <v>135</v>
      </c>
    </row>
    <row r="120" s="14" customFormat="1">
      <c r="A120" s="14"/>
      <c r="B120" s="235"/>
      <c r="C120" s="236"/>
      <c r="D120" s="226" t="s">
        <v>145</v>
      </c>
      <c r="E120" s="237" t="s">
        <v>19</v>
      </c>
      <c r="F120" s="238" t="s">
        <v>704</v>
      </c>
      <c r="G120" s="236"/>
      <c r="H120" s="239">
        <v>25.088000000000001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145</v>
      </c>
      <c r="AU120" s="245" t="s">
        <v>84</v>
      </c>
      <c r="AV120" s="14" t="s">
        <v>84</v>
      </c>
      <c r="AW120" s="14" t="s">
        <v>35</v>
      </c>
      <c r="AX120" s="14" t="s">
        <v>74</v>
      </c>
      <c r="AY120" s="245" t="s">
        <v>135</v>
      </c>
    </row>
    <row r="121" s="16" customFormat="1">
      <c r="A121" s="16"/>
      <c r="B121" s="274"/>
      <c r="C121" s="275"/>
      <c r="D121" s="226" t="s">
        <v>145</v>
      </c>
      <c r="E121" s="276" t="s">
        <v>19</v>
      </c>
      <c r="F121" s="277" t="s">
        <v>618</v>
      </c>
      <c r="G121" s="275"/>
      <c r="H121" s="278">
        <v>25.088000000000001</v>
      </c>
      <c r="I121" s="279"/>
      <c r="J121" s="275"/>
      <c r="K121" s="275"/>
      <c r="L121" s="280"/>
      <c r="M121" s="281"/>
      <c r="N121" s="282"/>
      <c r="O121" s="282"/>
      <c r="P121" s="282"/>
      <c r="Q121" s="282"/>
      <c r="R121" s="282"/>
      <c r="S121" s="282"/>
      <c r="T121" s="283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T121" s="284" t="s">
        <v>145</v>
      </c>
      <c r="AU121" s="284" t="s">
        <v>84</v>
      </c>
      <c r="AV121" s="16" t="s">
        <v>107</v>
      </c>
      <c r="AW121" s="16" t="s">
        <v>35</v>
      </c>
      <c r="AX121" s="16" t="s">
        <v>74</v>
      </c>
      <c r="AY121" s="284" t="s">
        <v>135</v>
      </c>
    </row>
    <row r="122" s="15" customFormat="1">
      <c r="A122" s="15"/>
      <c r="B122" s="246"/>
      <c r="C122" s="247"/>
      <c r="D122" s="226" t="s">
        <v>145</v>
      </c>
      <c r="E122" s="248" t="s">
        <v>19</v>
      </c>
      <c r="F122" s="249" t="s">
        <v>149</v>
      </c>
      <c r="G122" s="247"/>
      <c r="H122" s="250">
        <v>25.088000000000001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6" t="s">
        <v>145</v>
      </c>
      <c r="AU122" s="256" t="s">
        <v>84</v>
      </c>
      <c r="AV122" s="15" t="s">
        <v>141</v>
      </c>
      <c r="AW122" s="15" t="s">
        <v>35</v>
      </c>
      <c r="AX122" s="15" t="s">
        <v>82</v>
      </c>
      <c r="AY122" s="256" t="s">
        <v>135</v>
      </c>
    </row>
    <row r="123" s="2" customFormat="1" ht="37.8" customHeight="1">
      <c r="A123" s="39"/>
      <c r="B123" s="40"/>
      <c r="C123" s="206" t="s">
        <v>174</v>
      </c>
      <c r="D123" s="206" t="s">
        <v>137</v>
      </c>
      <c r="E123" s="207" t="s">
        <v>624</v>
      </c>
      <c r="F123" s="208" t="s">
        <v>625</v>
      </c>
      <c r="G123" s="209" t="s">
        <v>158</v>
      </c>
      <c r="H123" s="210">
        <v>25.088000000000001</v>
      </c>
      <c r="I123" s="211"/>
      <c r="J123" s="212">
        <f>ROUND(I123*H123,2)</f>
        <v>0</v>
      </c>
      <c r="K123" s="208" t="s">
        <v>140</v>
      </c>
      <c r="L123" s="45"/>
      <c r="M123" s="213" t="s">
        <v>19</v>
      </c>
      <c r="N123" s="214" t="s">
        <v>45</v>
      </c>
      <c r="O123" s="85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7" t="s">
        <v>141</v>
      </c>
      <c r="AT123" s="217" t="s">
        <v>137</v>
      </c>
      <c r="AU123" s="217" t="s">
        <v>84</v>
      </c>
      <c r="AY123" s="18" t="s">
        <v>135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8" t="s">
        <v>82</v>
      </c>
      <c r="BK123" s="218">
        <f>ROUND(I123*H123,2)</f>
        <v>0</v>
      </c>
      <c r="BL123" s="18" t="s">
        <v>141</v>
      </c>
      <c r="BM123" s="217" t="s">
        <v>707</v>
      </c>
    </row>
    <row r="124" s="2" customFormat="1">
      <c r="A124" s="39"/>
      <c r="B124" s="40"/>
      <c r="C124" s="41"/>
      <c r="D124" s="219" t="s">
        <v>143</v>
      </c>
      <c r="E124" s="41"/>
      <c r="F124" s="220" t="s">
        <v>627</v>
      </c>
      <c r="G124" s="41"/>
      <c r="H124" s="41"/>
      <c r="I124" s="221"/>
      <c r="J124" s="41"/>
      <c r="K124" s="41"/>
      <c r="L124" s="45"/>
      <c r="M124" s="222"/>
      <c r="N124" s="223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143</v>
      </c>
      <c r="AU124" s="18" t="s">
        <v>84</v>
      </c>
    </row>
    <row r="125" s="13" customFormat="1">
      <c r="A125" s="13"/>
      <c r="B125" s="224"/>
      <c r="C125" s="225"/>
      <c r="D125" s="226" t="s">
        <v>145</v>
      </c>
      <c r="E125" s="227" t="s">
        <v>19</v>
      </c>
      <c r="F125" s="228" t="s">
        <v>696</v>
      </c>
      <c r="G125" s="225"/>
      <c r="H125" s="227" t="s">
        <v>19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145</v>
      </c>
      <c r="AU125" s="234" t="s">
        <v>84</v>
      </c>
      <c r="AV125" s="13" t="s">
        <v>82</v>
      </c>
      <c r="AW125" s="13" t="s">
        <v>35</v>
      </c>
      <c r="AX125" s="13" t="s">
        <v>74</v>
      </c>
      <c r="AY125" s="234" t="s">
        <v>135</v>
      </c>
    </row>
    <row r="126" s="13" customFormat="1">
      <c r="A126" s="13"/>
      <c r="B126" s="224"/>
      <c r="C126" s="225"/>
      <c r="D126" s="226" t="s">
        <v>145</v>
      </c>
      <c r="E126" s="227" t="s">
        <v>19</v>
      </c>
      <c r="F126" s="228" t="s">
        <v>615</v>
      </c>
      <c r="G126" s="225"/>
      <c r="H126" s="227" t="s">
        <v>19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145</v>
      </c>
      <c r="AU126" s="234" t="s">
        <v>84</v>
      </c>
      <c r="AV126" s="13" t="s">
        <v>82</v>
      </c>
      <c r="AW126" s="13" t="s">
        <v>35</v>
      </c>
      <c r="AX126" s="13" t="s">
        <v>74</v>
      </c>
      <c r="AY126" s="234" t="s">
        <v>135</v>
      </c>
    </row>
    <row r="127" s="13" customFormat="1">
      <c r="A127" s="13"/>
      <c r="B127" s="224"/>
      <c r="C127" s="225"/>
      <c r="D127" s="226" t="s">
        <v>145</v>
      </c>
      <c r="E127" s="227" t="s">
        <v>19</v>
      </c>
      <c r="F127" s="228" t="s">
        <v>703</v>
      </c>
      <c r="G127" s="225"/>
      <c r="H127" s="227" t="s">
        <v>19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145</v>
      </c>
      <c r="AU127" s="234" t="s">
        <v>84</v>
      </c>
      <c r="AV127" s="13" t="s">
        <v>82</v>
      </c>
      <c r="AW127" s="13" t="s">
        <v>35</v>
      </c>
      <c r="AX127" s="13" t="s">
        <v>74</v>
      </c>
      <c r="AY127" s="234" t="s">
        <v>135</v>
      </c>
    </row>
    <row r="128" s="14" customFormat="1">
      <c r="A128" s="14"/>
      <c r="B128" s="235"/>
      <c r="C128" s="236"/>
      <c r="D128" s="226" t="s">
        <v>145</v>
      </c>
      <c r="E128" s="237" t="s">
        <v>19</v>
      </c>
      <c r="F128" s="238" t="s">
        <v>704</v>
      </c>
      <c r="G128" s="236"/>
      <c r="H128" s="239">
        <v>25.088000000000001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145</v>
      </c>
      <c r="AU128" s="245" t="s">
        <v>84</v>
      </c>
      <c r="AV128" s="14" t="s">
        <v>84</v>
      </c>
      <c r="AW128" s="14" t="s">
        <v>35</v>
      </c>
      <c r="AX128" s="14" t="s">
        <v>74</v>
      </c>
      <c r="AY128" s="245" t="s">
        <v>135</v>
      </c>
    </row>
    <row r="129" s="16" customFormat="1">
      <c r="A129" s="16"/>
      <c r="B129" s="274"/>
      <c r="C129" s="275"/>
      <c r="D129" s="226" t="s">
        <v>145</v>
      </c>
      <c r="E129" s="276" t="s">
        <v>19</v>
      </c>
      <c r="F129" s="277" t="s">
        <v>618</v>
      </c>
      <c r="G129" s="275"/>
      <c r="H129" s="278">
        <v>25.088000000000001</v>
      </c>
      <c r="I129" s="279"/>
      <c r="J129" s="275"/>
      <c r="K129" s="275"/>
      <c r="L129" s="280"/>
      <c r="M129" s="281"/>
      <c r="N129" s="282"/>
      <c r="O129" s="282"/>
      <c r="P129" s="282"/>
      <c r="Q129" s="282"/>
      <c r="R129" s="282"/>
      <c r="S129" s="282"/>
      <c r="T129" s="283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84" t="s">
        <v>145</v>
      </c>
      <c r="AU129" s="284" t="s">
        <v>84</v>
      </c>
      <c r="AV129" s="16" t="s">
        <v>107</v>
      </c>
      <c r="AW129" s="16" t="s">
        <v>35</v>
      </c>
      <c r="AX129" s="16" t="s">
        <v>74</v>
      </c>
      <c r="AY129" s="284" t="s">
        <v>135</v>
      </c>
    </row>
    <row r="130" s="15" customFormat="1">
      <c r="A130" s="15"/>
      <c r="B130" s="246"/>
      <c r="C130" s="247"/>
      <c r="D130" s="226" t="s">
        <v>145</v>
      </c>
      <c r="E130" s="248" t="s">
        <v>19</v>
      </c>
      <c r="F130" s="249" t="s">
        <v>149</v>
      </c>
      <c r="G130" s="247"/>
      <c r="H130" s="250">
        <v>25.088000000000001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6" t="s">
        <v>145</v>
      </c>
      <c r="AU130" s="256" t="s">
        <v>84</v>
      </c>
      <c r="AV130" s="15" t="s">
        <v>141</v>
      </c>
      <c r="AW130" s="15" t="s">
        <v>35</v>
      </c>
      <c r="AX130" s="15" t="s">
        <v>82</v>
      </c>
      <c r="AY130" s="256" t="s">
        <v>135</v>
      </c>
    </row>
    <row r="131" s="2" customFormat="1" ht="24.15" customHeight="1">
      <c r="A131" s="39"/>
      <c r="B131" s="40"/>
      <c r="C131" s="206" t="s">
        <v>179</v>
      </c>
      <c r="D131" s="206" t="s">
        <v>137</v>
      </c>
      <c r="E131" s="207" t="s">
        <v>415</v>
      </c>
      <c r="F131" s="208" t="s">
        <v>628</v>
      </c>
      <c r="G131" s="209" t="s">
        <v>158</v>
      </c>
      <c r="H131" s="210">
        <v>25.088000000000001</v>
      </c>
      <c r="I131" s="211"/>
      <c r="J131" s="212">
        <f>ROUND(I131*H131,2)</f>
        <v>0</v>
      </c>
      <c r="K131" s="208" t="s">
        <v>140</v>
      </c>
      <c r="L131" s="45"/>
      <c r="M131" s="213" t="s">
        <v>19</v>
      </c>
      <c r="N131" s="214" t="s">
        <v>45</v>
      </c>
      <c r="O131" s="85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7" t="s">
        <v>141</v>
      </c>
      <c r="AT131" s="217" t="s">
        <v>137</v>
      </c>
      <c r="AU131" s="217" t="s">
        <v>84</v>
      </c>
      <c r="AY131" s="18" t="s">
        <v>135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82</v>
      </c>
      <c r="BK131" s="218">
        <f>ROUND(I131*H131,2)</f>
        <v>0</v>
      </c>
      <c r="BL131" s="18" t="s">
        <v>141</v>
      </c>
      <c r="BM131" s="217" t="s">
        <v>708</v>
      </c>
    </row>
    <row r="132" s="2" customFormat="1">
      <c r="A132" s="39"/>
      <c r="B132" s="40"/>
      <c r="C132" s="41"/>
      <c r="D132" s="219" t="s">
        <v>143</v>
      </c>
      <c r="E132" s="41"/>
      <c r="F132" s="220" t="s">
        <v>630</v>
      </c>
      <c r="G132" s="41"/>
      <c r="H132" s="41"/>
      <c r="I132" s="221"/>
      <c r="J132" s="41"/>
      <c r="K132" s="41"/>
      <c r="L132" s="45"/>
      <c r="M132" s="222"/>
      <c r="N132" s="223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143</v>
      </c>
      <c r="AU132" s="18" t="s">
        <v>84</v>
      </c>
    </row>
    <row r="133" s="13" customFormat="1">
      <c r="A133" s="13"/>
      <c r="B133" s="224"/>
      <c r="C133" s="225"/>
      <c r="D133" s="226" t="s">
        <v>145</v>
      </c>
      <c r="E133" s="227" t="s">
        <v>19</v>
      </c>
      <c r="F133" s="228" t="s">
        <v>696</v>
      </c>
      <c r="G133" s="225"/>
      <c r="H133" s="227" t="s">
        <v>19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145</v>
      </c>
      <c r="AU133" s="234" t="s">
        <v>84</v>
      </c>
      <c r="AV133" s="13" t="s">
        <v>82</v>
      </c>
      <c r="AW133" s="13" t="s">
        <v>35</v>
      </c>
      <c r="AX133" s="13" t="s">
        <v>74</v>
      </c>
      <c r="AY133" s="234" t="s">
        <v>135</v>
      </c>
    </row>
    <row r="134" s="13" customFormat="1">
      <c r="A134" s="13"/>
      <c r="B134" s="224"/>
      <c r="C134" s="225"/>
      <c r="D134" s="226" t="s">
        <v>145</v>
      </c>
      <c r="E134" s="227" t="s">
        <v>19</v>
      </c>
      <c r="F134" s="228" t="s">
        <v>615</v>
      </c>
      <c r="G134" s="225"/>
      <c r="H134" s="227" t="s">
        <v>19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145</v>
      </c>
      <c r="AU134" s="234" t="s">
        <v>84</v>
      </c>
      <c r="AV134" s="13" t="s">
        <v>82</v>
      </c>
      <c r="AW134" s="13" t="s">
        <v>35</v>
      </c>
      <c r="AX134" s="13" t="s">
        <v>74</v>
      </c>
      <c r="AY134" s="234" t="s">
        <v>135</v>
      </c>
    </row>
    <row r="135" s="13" customFormat="1">
      <c r="A135" s="13"/>
      <c r="B135" s="224"/>
      <c r="C135" s="225"/>
      <c r="D135" s="226" t="s">
        <v>145</v>
      </c>
      <c r="E135" s="227" t="s">
        <v>19</v>
      </c>
      <c r="F135" s="228" t="s">
        <v>703</v>
      </c>
      <c r="G135" s="225"/>
      <c r="H135" s="227" t="s">
        <v>19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145</v>
      </c>
      <c r="AU135" s="234" t="s">
        <v>84</v>
      </c>
      <c r="AV135" s="13" t="s">
        <v>82</v>
      </c>
      <c r="AW135" s="13" t="s">
        <v>35</v>
      </c>
      <c r="AX135" s="13" t="s">
        <v>74</v>
      </c>
      <c r="AY135" s="234" t="s">
        <v>135</v>
      </c>
    </row>
    <row r="136" s="14" customFormat="1">
      <c r="A136" s="14"/>
      <c r="B136" s="235"/>
      <c r="C136" s="236"/>
      <c r="D136" s="226" t="s">
        <v>145</v>
      </c>
      <c r="E136" s="237" t="s">
        <v>19</v>
      </c>
      <c r="F136" s="238" t="s">
        <v>704</v>
      </c>
      <c r="G136" s="236"/>
      <c r="H136" s="239">
        <v>25.088000000000001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145</v>
      </c>
      <c r="AU136" s="245" t="s">
        <v>84</v>
      </c>
      <c r="AV136" s="14" t="s">
        <v>84</v>
      </c>
      <c r="AW136" s="14" t="s">
        <v>35</v>
      </c>
      <c r="AX136" s="14" t="s">
        <v>74</v>
      </c>
      <c r="AY136" s="245" t="s">
        <v>135</v>
      </c>
    </row>
    <row r="137" s="16" customFormat="1">
      <c r="A137" s="16"/>
      <c r="B137" s="274"/>
      <c r="C137" s="275"/>
      <c r="D137" s="226" t="s">
        <v>145</v>
      </c>
      <c r="E137" s="276" t="s">
        <v>19</v>
      </c>
      <c r="F137" s="277" t="s">
        <v>618</v>
      </c>
      <c r="G137" s="275"/>
      <c r="H137" s="278">
        <v>25.088000000000001</v>
      </c>
      <c r="I137" s="279"/>
      <c r="J137" s="275"/>
      <c r="K137" s="275"/>
      <c r="L137" s="280"/>
      <c r="M137" s="281"/>
      <c r="N137" s="282"/>
      <c r="O137" s="282"/>
      <c r="P137" s="282"/>
      <c r="Q137" s="282"/>
      <c r="R137" s="282"/>
      <c r="S137" s="282"/>
      <c r="T137" s="283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84" t="s">
        <v>145</v>
      </c>
      <c r="AU137" s="284" t="s">
        <v>84</v>
      </c>
      <c r="AV137" s="16" t="s">
        <v>107</v>
      </c>
      <c r="AW137" s="16" t="s">
        <v>35</v>
      </c>
      <c r="AX137" s="16" t="s">
        <v>74</v>
      </c>
      <c r="AY137" s="284" t="s">
        <v>135</v>
      </c>
    </row>
    <row r="138" s="15" customFormat="1">
      <c r="A138" s="15"/>
      <c r="B138" s="246"/>
      <c r="C138" s="247"/>
      <c r="D138" s="226" t="s">
        <v>145</v>
      </c>
      <c r="E138" s="248" t="s">
        <v>19</v>
      </c>
      <c r="F138" s="249" t="s">
        <v>149</v>
      </c>
      <c r="G138" s="247"/>
      <c r="H138" s="250">
        <v>25.088000000000001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6" t="s">
        <v>145</v>
      </c>
      <c r="AU138" s="256" t="s">
        <v>84</v>
      </c>
      <c r="AV138" s="15" t="s">
        <v>141</v>
      </c>
      <c r="AW138" s="15" t="s">
        <v>35</v>
      </c>
      <c r="AX138" s="15" t="s">
        <v>82</v>
      </c>
      <c r="AY138" s="256" t="s">
        <v>135</v>
      </c>
    </row>
    <row r="139" s="2" customFormat="1" ht="24.15" customHeight="1">
      <c r="A139" s="39"/>
      <c r="B139" s="40"/>
      <c r="C139" s="206" t="s">
        <v>184</v>
      </c>
      <c r="D139" s="206" t="s">
        <v>137</v>
      </c>
      <c r="E139" s="207" t="s">
        <v>180</v>
      </c>
      <c r="F139" s="208" t="s">
        <v>181</v>
      </c>
      <c r="G139" s="209" t="s">
        <v>158</v>
      </c>
      <c r="H139" s="210">
        <v>25.088000000000001</v>
      </c>
      <c r="I139" s="211"/>
      <c r="J139" s="212">
        <f>ROUND(I139*H139,2)</f>
        <v>0</v>
      </c>
      <c r="K139" s="208" t="s">
        <v>140</v>
      </c>
      <c r="L139" s="45"/>
      <c r="M139" s="213" t="s">
        <v>19</v>
      </c>
      <c r="N139" s="214" t="s">
        <v>45</v>
      </c>
      <c r="O139" s="85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7" t="s">
        <v>141</v>
      </c>
      <c r="AT139" s="217" t="s">
        <v>137</v>
      </c>
      <c r="AU139" s="217" t="s">
        <v>84</v>
      </c>
      <c r="AY139" s="18" t="s">
        <v>135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8" t="s">
        <v>82</v>
      </c>
      <c r="BK139" s="218">
        <f>ROUND(I139*H139,2)</f>
        <v>0</v>
      </c>
      <c r="BL139" s="18" t="s">
        <v>141</v>
      </c>
      <c r="BM139" s="217" t="s">
        <v>709</v>
      </c>
    </row>
    <row r="140" s="2" customFormat="1">
      <c r="A140" s="39"/>
      <c r="B140" s="40"/>
      <c r="C140" s="41"/>
      <c r="D140" s="219" t="s">
        <v>143</v>
      </c>
      <c r="E140" s="41"/>
      <c r="F140" s="220" t="s">
        <v>183</v>
      </c>
      <c r="G140" s="41"/>
      <c r="H140" s="41"/>
      <c r="I140" s="221"/>
      <c r="J140" s="41"/>
      <c r="K140" s="41"/>
      <c r="L140" s="45"/>
      <c r="M140" s="222"/>
      <c r="N140" s="223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143</v>
      </c>
      <c r="AU140" s="18" t="s">
        <v>84</v>
      </c>
    </row>
    <row r="141" s="13" customFormat="1">
      <c r="A141" s="13"/>
      <c r="B141" s="224"/>
      <c r="C141" s="225"/>
      <c r="D141" s="226" t="s">
        <v>145</v>
      </c>
      <c r="E141" s="227" t="s">
        <v>19</v>
      </c>
      <c r="F141" s="228" t="s">
        <v>696</v>
      </c>
      <c r="G141" s="225"/>
      <c r="H141" s="227" t="s">
        <v>19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145</v>
      </c>
      <c r="AU141" s="234" t="s">
        <v>84</v>
      </c>
      <c r="AV141" s="13" t="s">
        <v>82</v>
      </c>
      <c r="AW141" s="13" t="s">
        <v>35</v>
      </c>
      <c r="AX141" s="13" t="s">
        <v>74</v>
      </c>
      <c r="AY141" s="234" t="s">
        <v>135</v>
      </c>
    </row>
    <row r="142" s="13" customFormat="1">
      <c r="A142" s="13"/>
      <c r="B142" s="224"/>
      <c r="C142" s="225"/>
      <c r="D142" s="226" t="s">
        <v>145</v>
      </c>
      <c r="E142" s="227" t="s">
        <v>19</v>
      </c>
      <c r="F142" s="228" t="s">
        <v>615</v>
      </c>
      <c r="G142" s="225"/>
      <c r="H142" s="227" t="s">
        <v>19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145</v>
      </c>
      <c r="AU142" s="234" t="s">
        <v>84</v>
      </c>
      <c r="AV142" s="13" t="s">
        <v>82</v>
      </c>
      <c r="AW142" s="13" t="s">
        <v>35</v>
      </c>
      <c r="AX142" s="13" t="s">
        <v>74</v>
      </c>
      <c r="AY142" s="234" t="s">
        <v>135</v>
      </c>
    </row>
    <row r="143" s="13" customFormat="1">
      <c r="A143" s="13"/>
      <c r="B143" s="224"/>
      <c r="C143" s="225"/>
      <c r="D143" s="226" t="s">
        <v>145</v>
      </c>
      <c r="E143" s="227" t="s">
        <v>19</v>
      </c>
      <c r="F143" s="228" t="s">
        <v>703</v>
      </c>
      <c r="G143" s="225"/>
      <c r="H143" s="227" t="s">
        <v>19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145</v>
      </c>
      <c r="AU143" s="234" t="s">
        <v>84</v>
      </c>
      <c r="AV143" s="13" t="s">
        <v>82</v>
      </c>
      <c r="AW143" s="13" t="s">
        <v>35</v>
      </c>
      <c r="AX143" s="13" t="s">
        <v>74</v>
      </c>
      <c r="AY143" s="234" t="s">
        <v>135</v>
      </c>
    </row>
    <row r="144" s="14" customFormat="1">
      <c r="A144" s="14"/>
      <c r="B144" s="235"/>
      <c r="C144" s="236"/>
      <c r="D144" s="226" t="s">
        <v>145</v>
      </c>
      <c r="E144" s="237" t="s">
        <v>19</v>
      </c>
      <c r="F144" s="238" t="s">
        <v>704</v>
      </c>
      <c r="G144" s="236"/>
      <c r="H144" s="239">
        <v>25.088000000000001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145</v>
      </c>
      <c r="AU144" s="245" t="s">
        <v>84</v>
      </c>
      <c r="AV144" s="14" t="s">
        <v>84</v>
      </c>
      <c r="AW144" s="14" t="s">
        <v>35</v>
      </c>
      <c r="AX144" s="14" t="s">
        <v>74</v>
      </c>
      <c r="AY144" s="245" t="s">
        <v>135</v>
      </c>
    </row>
    <row r="145" s="16" customFormat="1">
      <c r="A145" s="16"/>
      <c r="B145" s="274"/>
      <c r="C145" s="275"/>
      <c r="D145" s="226" t="s">
        <v>145</v>
      </c>
      <c r="E145" s="276" t="s">
        <v>19</v>
      </c>
      <c r="F145" s="277" t="s">
        <v>618</v>
      </c>
      <c r="G145" s="275"/>
      <c r="H145" s="278">
        <v>25.088000000000001</v>
      </c>
      <c r="I145" s="279"/>
      <c r="J145" s="275"/>
      <c r="K145" s="275"/>
      <c r="L145" s="280"/>
      <c r="M145" s="281"/>
      <c r="N145" s="282"/>
      <c r="O145" s="282"/>
      <c r="P145" s="282"/>
      <c r="Q145" s="282"/>
      <c r="R145" s="282"/>
      <c r="S145" s="282"/>
      <c r="T145" s="283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84" t="s">
        <v>145</v>
      </c>
      <c r="AU145" s="284" t="s">
        <v>84</v>
      </c>
      <c r="AV145" s="16" t="s">
        <v>107</v>
      </c>
      <c r="AW145" s="16" t="s">
        <v>35</v>
      </c>
      <c r="AX145" s="16" t="s">
        <v>74</v>
      </c>
      <c r="AY145" s="284" t="s">
        <v>135</v>
      </c>
    </row>
    <row r="146" s="15" customFormat="1">
      <c r="A146" s="15"/>
      <c r="B146" s="246"/>
      <c r="C146" s="247"/>
      <c r="D146" s="226" t="s">
        <v>145</v>
      </c>
      <c r="E146" s="248" t="s">
        <v>19</v>
      </c>
      <c r="F146" s="249" t="s">
        <v>149</v>
      </c>
      <c r="G146" s="247"/>
      <c r="H146" s="250">
        <v>25.088000000000001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6" t="s">
        <v>145</v>
      </c>
      <c r="AU146" s="256" t="s">
        <v>84</v>
      </c>
      <c r="AV146" s="15" t="s">
        <v>141</v>
      </c>
      <c r="AW146" s="15" t="s">
        <v>35</v>
      </c>
      <c r="AX146" s="15" t="s">
        <v>82</v>
      </c>
      <c r="AY146" s="256" t="s">
        <v>135</v>
      </c>
    </row>
    <row r="147" s="2" customFormat="1" ht="24.15" customHeight="1">
      <c r="A147" s="39"/>
      <c r="B147" s="40"/>
      <c r="C147" s="206" t="s">
        <v>191</v>
      </c>
      <c r="D147" s="206" t="s">
        <v>137</v>
      </c>
      <c r="E147" s="207" t="s">
        <v>632</v>
      </c>
      <c r="F147" s="208" t="s">
        <v>633</v>
      </c>
      <c r="G147" s="209" t="s">
        <v>187</v>
      </c>
      <c r="H147" s="210">
        <v>40.140999999999998</v>
      </c>
      <c r="I147" s="211"/>
      <c r="J147" s="212">
        <f>ROUND(I147*H147,2)</f>
        <v>0</v>
      </c>
      <c r="K147" s="208" t="s">
        <v>140</v>
      </c>
      <c r="L147" s="45"/>
      <c r="M147" s="213" t="s">
        <v>19</v>
      </c>
      <c r="N147" s="214" t="s">
        <v>45</v>
      </c>
      <c r="O147" s="85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7" t="s">
        <v>141</v>
      </c>
      <c r="AT147" s="217" t="s">
        <v>137</v>
      </c>
      <c r="AU147" s="217" t="s">
        <v>84</v>
      </c>
      <c r="AY147" s="18" t="s">
        <v>135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82</v>
      </c>
      <c r="BK147" s="218">
        <f>ROUND(I147*H147,2)</f>
        <v>0</v>
      </c>
      <c r="BL147" s="18" t="s">
        <v>141</v>
      </c>
      <c r="BM147" s="217" t="s">
        <v>710</v>
      </c>
    </row>
    <row r="148" s="2" customFormat="1">
      <c r="A148" s="39"/>
      <c r="B148" s="40"/>
      <c r="C148" s="41"/>
      <c r="D148" s="219" t="s">
        <v>143</v>
      </c>
      <c r="E148" s="41"/>
      <c r="F148" s="220" t="s">
        <v>635</v>
      </c>
      <c r="G148" s="41"/>
      <c r="H148" s="41"/>
      <c r="I148" s="221"/>
      <c r="J148" s="41"/>
      <c r="K148" s="41"/>
      <c r="L148" s="45"/>
      <c r="M148" s="222"/>
      <c r="N148" s="223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143</v>
      </c>
      <c r="AU148" s="18" t="s">
        <v>84</v>
      </c>
    </row>
    <row r="149" s="13" customFormat="1">
      <c r="A149" s="13"/>
      <c r="B149" s="224"/>
      <c r="C149" s="225"/>
      <c r="D149" s="226" t="s">
        <v>145</v>
      </c>
      <c r="E149" s="227" t="s">
        <v>19</v>
      </c>
      <c r="F149" s="228" t="s">
        <v>696</v>
      </c>
      <c r="G149" s="225"/>
      <c r="H149" s="227" t="s">
        <v>19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145</v>
      </c>
      <c r="AU149" s="234" t="s">
        <v>84</v>
      </c>
      <c r="AV149" s="13" t="s">
        <v>82</v>
      </c>
      <c r="AW149" s="13" t="s">
        <v>35</v>
      </c>
      <c r="AX149" s="13" t="s">
        <v>74</v>
      </c>
      <c r="AY149" s="234" t="s">
        <v>135</v>
      </c>
    </row>
    <row r="150" s="13" customFormat="1">
      <c r="A150" s="13"/>
      <c r="B150" s="224"/>
      <c r="C150" s="225"/>
      <c r="D150" s="226" t="s">
        <v>145</v>
      </c>
      <c r="E150" s="227" t="s">
        <v>19</v>
      </c>
      <c r="F150" s="228" t="s">
        <v>615</v>
      </c>
      <c r="G150" s="225"/>
      <c r="H150" s="227" t="s">
        <v>19</v>
      </c>
      <c r="I150" s="229"/>
      <c r="J150" s="225"/>
      <c r="K150" s="225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145</v>
      </c>
      <c r="AU150" s="234" t="s">
        <v>84</v>
      </c>
      <c r="AV150" s="13" t="s">
        <v>82</v>
      </c>
      <c r="AW150" s="13" t="s">
        <v>35</v>
      </c>
      <c r="AX150" s="13" t="s">
        <v>74</v>
      </c>
      <c r="AY150" s="234" t="s">
        <v>135</v>
      </c>
    </row>
    <row r="151" s="13" customFormat="1">
      <c r="A151" s="13"/>
      <c r="B151" s="224"/>
      <c r="C151" s="225"/>
      <c r="D151" s="226" t="s">
        <v>145</v>
      </c>
      <c r="E151" s="227" t="s">
        <v>19</v>
      </c>
      <c r="F151" s="228" t="s">
        <v>703</v>
      </c>
      <c r="G151" s="225"/>
      <c r="H151" s="227" t="s">
        <v>19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145</v>
      </c>
      <c r="AU151" s="234" t="s">
        <v>84</v>
      </c>
      <c r="AV151" s="13" t="s">
        <v>82</v>
      </c>
      <c r="AW151" s="13" t="s">
        <v>35</v>
      </c>
      <c r="AX151" s="13" t="s">
        <v>74</v>
      </c>
      <c r="AY151" s="234" t="s">
        <v>135</v>
      </c>
    </row>
    <row r="152" s="14" customFormat="1">
      <c r="A152" s="14"/>
      <c r="B152" s="235"/>
      <c r="C152" s="236"/>
      <c r="D152" s="226" t="s">
        <v>145</v>
      </c>
      <c r="E152" s="237" t="s">
        <v>19</v>
      </c>
      <c r="F152" s="238" t="s">
        <v>711</v>
      </c>
      <c r="G152" s="236"/>
      <c r="H152" s="239">
        <v>40.140999999999998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5" t="s">
        <v>145</v>
      </c>
      <c r="AU152" s="245" t="s">
        <v>84</v>
      </c>
      <c r="AV152" s="14" t="s">
        <v>84</v>
      </c>
      <c r="AW152" s="14" t="s">
        <v>35</v>
      </c>
      <c r="AX152" s="14" t="s">
        <v>74</v>
      </c>
      <c r="AY152" s="245" t="s">
        <v>135</v>
      </c>
    </row>
    <row r="153" s="16" customFormat="1">
      <c r="A153" s="16"/>
      <c r="B153" s="274"/>
      <c r="C153" s="275"/>
      <c r="D153" s="226" t="s">
        <v>145</v>
      </c>
      <c r="E153" s="276" t="s">
        <v>19</v>
      </c>
      <c r="F153" s="277" t="s">
        <v>618</v>
      </c>
      <c r="G153" s="275"/>
      <c r="H153" s="278">
        <v>40.140999999999998</v>
      </c>
      <c r="I153" s="279"/>
      <c r="J153" s="275"/>
      <c r="K153" s="275"/>
      <c r="L153" s="280"/>
      <c r="M153" s="281"/>
      <c r="N153" s="282"/>
      <c r="O153" s="282"/>
      <c r="P153" s="282"/>
      <c r="Q153" s="282"/>
      <c r="R153" s="282"/>
      <c r="S153" s="282"/>
      <c r="T153" s="283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84" t="s">
        <v>145</v>
      </c>
      <c r="AU153" s="284" t="s">
        <v>84</v>
      </c>
      <c r="AV153" s="16" t="s">
        <v>107</v>
      </c>
      <c r="AW153" s="16" t="s">
        <v>35</v>
      </c>
      <c r="AX153" s="16" t="s">
        <v>74</v>
      </c>
      <c r="AY153" s="284" t="s">
        <v>135</v>
      </c>
    </row>
    <row r="154" s="15" customFormat="1">
      <c r="A154" s="15"/>
      <c r="B154" s="246"/>
      <c r="C154" s="247"/>
      <c r="D154" s="226" t="s">
        <v>145</v>
      </c>
      <c r="E154" s="248" t="s">
        <v>19</v>
      </c>
      <c r="F154" s="249" t="s">
        <v>149</v>
      </c>
      <c r="G154" s="247"/>
      <c r="H154" s="250">
        <v>40.140999999999998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6" t="s">
        <v>145</v>
      </c>
      <c r="AU154" s="256" t="s">
        <v>84</v>
      </c>
      <c r="AV154" s="15" t="s">
        <v>141</v>
      </c>
      <c r="AW154" s="15" t="s">
        <v>35</v>
      </c>
      <c r="AX154" s="15" t="s">
        <v>82</v>
      </c>
      <c r="AY154" s="256" t="s">
        <v>135</v>
      </c>
    </row>
    <row r="155" s="2" customFormat="1" ht="24.15" customHeight="1">
      <c r="A155" s="39"/>
      <c r="B155" s="40"/>
      <c r="C155" s="206" t="s">
        <v>199</v>
      </c>
      <c r="D155" s="206" t="s">
        <v>137</v>
      </c>
      <c r="E155" s="207" t="s">
        <v>712</v>
      </c>
      <c r="F155" s="208" t="s">
        <v>713</v>
      </c>
      <c r="G155" s="209" t="s">
        <v>105</v>
      </c>
      <c r="H155" s="210">
        <v>194</v>
      </c>
      <c r="I155" s="211"/>
      <c r="J155" s="212">
        <f>ROUND(I155*H155,2)</f>
        <v>0</v>
      </c>
      <c r="K155" s="208" t="s">
        <v>140</v>
      </c>
      <c r="L155" s="45"/>
      <c r="M155" s="213" t="s">
        <v>19</v>
      </c>
      <c r="N155" s="214" t="s">
        <v>45</v>
      </c>
      <c r="O155" s="85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7" t="s">
        <v>141</v>
      </c>
      <c r="AT155" s="217" t="s">
        <v>137</v>
      </c>
      <c r="AU155" s="217" t="s">
        <v>84</v>
      </c>
      <c r="AY155" s="18" t="s">
        <v>135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8" t="s">
        <v>82</v>
      </c>
      <c r="BK155" s="218">
        <f>ROUND(I155*H155,2)</f>
        <v>0</v>
      </c>
      <c r="BL155" s="18" t="s">
        <v>141</v>
      </c>
      <c r="BM155" s="217" t="s">
        <v>714</v>
      </c>
    </row>
    <row r="156" s="2" customFormat="1">
      <c r="A156" s="39"/>
      <c r="B156" s="40"/>
      <c r="C156" s="41"/>
      <c r="D156" s="219" t="s">
        <v>143</v>
      </c>
      <c r="E156" s="41"/>
      <c r="F156" s="220" t="s">
        <v>715</v>
      </c>
      <c r="G156" s="41"/>
      <c r="H156" s="41"/>
      <c r="I156" s="221"/>
      <c r="J156" s="41"/>
      <c r="K156" s="41"/>
      <c r="L156" s="45"/>
      <c r="M156" s="222"/>
      <c r="N156" s="223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143</v>
      </c>
      <c r="AU156" s="18" t="s">
        <v>84</v>
      </c>
    </row>
    <row r="157" s="13" customFormat="1">
      <c r="A157" s="13"/>
      <c r="B157" s="224"/>
      <c r="C157" s="225"/>
      <c r="D157" s="226" t="s">
        <v>145</v>
      </c>
      <c r="E157" s="227" t="s">
        <v>19</v>
      </c>
      <c r="F157" s="228" t="s">
        <v>696</v>
      </c>
      <c r="G157" s="225"/>
      <c r="H157" s="227" t="s">
        <v>19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145</v>
      </c>
      <c r="AU157" s="234" t="s">
        <v>84</v>
      </c>
      <c r="AV157" s="13" t="s">
        <v>82</v>
      </c>
      <c r="AW157" s="13" t="s">
        <v>35</v>
      </c>
      <c r="AX157" s="13" t="s">
        <v>74</v>
      </c>
      <c r="AY157" s="234" t="s">
        <v>135</v>
      </c>
    </row>
    <row r="158" s="14" customFormat="1">
      <c r="A158" s="14"/>
      <c r="B158" s="235"/>
      <c r="C158" s="236"/>
      <c r="D158" s="226" t="s">
        <v>145</v>
      </c>
      <c r="E158" s="237" t="s">
        <v>19</v>
      </c>
      <c r="F158" s="238" t="s">
        <v>697</v>
      </c>
      <c r="G158" s="236"/>
      <c r="H158" s="239">
        <v>194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145</v>
      </c>
      <c r="AU158" s="245" t="s">
        <v>84</v>
      </c>
      <c r="AV158" s="14" t="s">
        <v>84</v>
      </c>
      <c r="AW158" s="14" t="s">
        <v>35</v>
      </c>
      <c r="AX158" s="14" t="s">
        <v>74</v>
      </c>
      <c r="AY158" s="245" t="s">
        <v>135</v>
      </c>
    </row>
    <row r="159" s="15" customFormat="1">
      <c r="A159" s="15"/>
      <c r="B159" s="246"/>
      <c r="C159" s="247"/>
      <c r="D159" s="226" t="s">
        <v>145</v>
      </c>
      <c r="E159" s="248" t="s">
        <v>19</v>
      </c>
      <c r="F159" s="249" t="s">
        <v>149</v>
      </c>
      <c r="G159" s="247"/>
      <c r="H159" s="250">
        <v>194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6" t="s">
        <v>145</v>
      </c>
      <c r="AU159" s="256" t="s">
        <v>84</v>
      </c>
      <c r="AV159" s="15" t="s">
        <v>141</v>
      </c>
      <c r="AW159" s="15" t="s">
        <v>35</v>
      </c>
      <c r="AX159" s="15" t="s">
        <v>82</v>
      </c>
      <c r="AY159" s="256" t="s">
        <v>135</v>
      </c>
    </row>
    <row r="160" s="12" customFormat="1" ht="22.8" customHeight="1">
      <c r="A160" s="12"/>
      <c r="B160" s="190"/>
      <c r="C160" s="191"/>
      <c r="D160" s="192" t="s">
        <v>73</v>
      </c>
      <c r="E160" s="204" t="s">
        <v>84</v>
      </c>
      <c r="F160" s="204" t="s">
        <v>466</v>
      </c>
      <c r="G160" s="191"/>
      <c r="H160" s="191"/>
      <c r="I160" s="194"/>
      <c r="J160" s="205">
        <f>BK160</f>
        <v>0</v>
      </c>
      <c r="K160" s="191"/>
      <c r="L160" s="196"/>
      <c r="M160" s="197"/>
      <c r="N160" s="198"/>
      <c r="O160" s="198"/>
      <c r="P160" s="199">
        <f>SUM(P161:P183)</f>
        <v>0</v>
      </c>
      <c r="Q160" s="198"/>
      <c r="R160" s="199">
        <f>SUM(R161:R183)</f>
        <v>93.537819791360022</v>
      </c>
      <c r="S160" s="198"/>
      <c r="T160" s="200">
        <f>SUM(T161:T183)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1" t="s">
        <v>82</v>
      </c>
      <c r="AT160" s="202" t="s">
        <v>73</v>
      </c>
      <c r="AU160" s="202" t="s">
        <v>82</v>
      </c>
      <c r="AY160" s="201" t="s">
        <v>135</v>
      </c>
      <c r="BK160" s="203">
        <f>SUM(BK161:BK183)</f>
        <v>0</v>
      </c>
    </row>
    <row r="161" s="2" customFormat="1" ht="24.15" customHeight="1">
      <c r="A161" s="39"/>
      <c r="B161" s="40"/>
      <c r="C161" s="206" t="s">
        <v>206</v>
      </c>
      <c r="D161" s="206" t="s">
        <v>137</v>
      </c>
      <c r="E161" s="207" t="s">
        <v>192</v>
      </c>
      <c r="F161" s="208" t="s">
        <v>193</v>
      </c>
      <c r="G161" s="209" t="s">
        <v>105</v>
      </c>
      <c r="H161" s="210">
        <v>35.840000000000003</v>
      </c>
      <c r="I161" s="211"/>
      <c r="J161" s="212">
        <f>ROUND(I161*H161,2)</f>
        <v>0</v>
      </c>
      <c r="K161" s="208" t="s">
        <v>140</v>
      </c>
      <c r="L161" s="45"/>
      <c r="M161" s="213" t="s">
        <v>19</v>
      </c>
      <c r="N161" s="214" t="s">
        <v>45</v>
      </c>
      <c r="O161" s="85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7" t="s">
        <v>141</v>
      </c>
      <c r="AT161" s="217" t="s">
        <v>137</v>
      </c>
      <c r="AU161" s="217" t="s">
        <v>84</v>
      </c>
      <c r="AY161" s="18" t="s">
        <v>135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8" t="s">
        <v>82</v>
      </c>
      <c r="BK161" s="218">
        <f>ROUND(I161*H161,2)</f>
        <v>0</v>
      </c>
      <c r="BL161" s="18" t="s">
        <v>141</v>
      </c>
      <c r="BM161" s="217" t="s">
        <v>716</v>
      </c>
    </row>
    <row r="162" s="2" customFormat="1">
      <c r="A162" s="39"/>
      <c r="B162" s="40"/>
      <c r="C162" s="41"/>
      <c r="D162" s="219" t="s">
        <v>143</v>
      </c>
      <c r="E162" s="41"/>
      <c r="F162" s="220" t="s">
        <v>195</v>
      </c>
      <c r="G162" s="41"/>
      <c r="H162" s="41"/>
      <c r="I162" s="221"/>
      <c r="J162" s="41"/>
      <c r="K162" s="41"/>
      <c r="L162" s="45"/>
      <c r="M162" s="222"/>
      <c r="N162" s="223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143</v>
      </c>
      <c r="AU162" s="18" t="s">
        <v>84</v>
      </c>
    </row>
    <row r="163" s="13" customFormat="1">
      <c r="A163" s="13"/>
      <c r="B163" s="224"/>
      <c r="C163" s="225"/>
      <c r="D163" s="226" t="s">
        <v>145</v>
      </c>
      <c r="E163" s="227" t="s">
        <v>19</v>
      </c>
      <c r="F163" s="228" t="s">
        <v>696</v>
      </c>
      <c r="G163" s="225"/>
      <c r="H163" s="227" t="s">
        <v>19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145</v>
      </c>
      <c r="AU163" s="234" t="s">
        <v>84</v>
      </c>
      <c r="AV163" s="13" t="s">
        <v>82</v>
      </c>
      <c r="AW163" s="13" t="s">
        <v>35</v>
      </c>
      <c r="AX163" s="13" t="s">
        <v>74</v>
      </c>
      <c r="AY163" s="234" t="s">
        <v>135</v>
      </c>
    </row>
    <row r="164" s="13" customFormat="1">
      <c r="A164" s="13"/>
      <c r="B164" s="224"/>
      <c r="C164" s="225"/>
      <c r="D164" s="226" t="s">
        <v>145</v>
      </c>
      <c r="E164" s="227" t="s">
        <v>19</v>
      </c>
      <c r="F164" s="228" t="s">
        <v>615</v>
      </c>
      <c r="G164" s="225"/>
      <c r="H164" s="227" t="s">
        <v>19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145</v>
      </c>
      <c r="AU164" s="234" t="s">
        <v>84</v>
      </c>
      <c r="AV164" s="13" t="s">
        <v>82</v>
      </c>
      <c r="AW164" s="13" t="s">
        <v>35</v>
      </c>
      <c r="AX164" s="13" t="s">
        <v>74</v>
      </c>
      <c r="AY164" s="234" t="s">
        <v>135</v>
      </c>
    </row>
    <row r="165" s="13" customFormat="1">
      <c r="A165" s="13"/>
      <c r="B165" s="224"/>
      <c r="C165" s="225"/>
      <c r="D165" s="226" t="s">
        <v>145</v>
      </c>
      <c r="E165" s="227" t="s">
        <v>19</v>
      </c>
      <c r="F165" s="228" t="s">
        <v>703</v>
      </c>
      <c r="G165" s="225"/>
      <c r="H165" s="227" t="s">
        <v>19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145</v>
      </c>
      <c r="AU165" s="234" t="s">
        <v>84</v>
      </c>
      <c r="AV165" s="13" t="s">
        <v>82</v>
      </c>
      <c r="AW165" s="13" t="s">
        <v>35</v>
      </c>
      <c r="AX165" s="13" t="s">
        <v>74</v>
      </c>
      <c r="AY165" s="234" t="s">
        <v>135</v>
      </c>
    </row>
    <row r="166" s="14" customFormat="1">
      <c r="A166" s="14"/>
      <c r="B166" s="235"/>
      <c r="C166" s="236"/>
      <c r="D166" s="226" t="s">
        <v>145</v>
      </c>
      <c r="E166" s="237" t="s">
        <v>19</v>
      </c>
      <c r="F166" s="238" t="s">
        <v>717</v>
      </c>
      <c r="G166" s="236"/>
      <c r="H166" s="239">
        <v>35.840000000000003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5" t="s">
        <v>145</v>
      </c>
      <c r="AU166" s="245" t="s">
        <v>84</v>
      </c>
      <c r="AV166" s="14" t="s">
        <v>84</v>
      </c>
      <c r="AW166" s="14" t="s">
        <v>35</v>
      </c>
      <c r="AX166" s="14" t="s">
        <v>74</v>
      </c>
      <c r="AY166" s="245" t="s">
        <v>135</v>
      </c>
    </row>
    <row r="167" s="16" customFormat="1">
      <c r="A167" s="16"/>
      <c r="B167" s="274"/>
      <c r="C167" s="275"/>
      <c r="D167" s="226" t="s">
        <v>145</v>
      </c>
      <c r="E167" s="276" t="s">
        <v>19</v>
      </c>
      <c r="F167" s="277" t="s">
        <v>618</v>
      </c>
      <c r="G167" s="275"/>
      <c r="H167" s="278">
        <v>35.840000000000003</v>
      </c>
      <c r="I167" s="279"/>
      <c r="J167" s="275"/>
      <c r="K167" s="275"/>
      <c r="L167" s="280"/>
      <c r="M167" s="281"/>
      <c r="N167" s="282"/>
      <c r="O167" s="282"/>
      <c r="P167" s="282"/>
      <c r="Q167" s="282"/>
      <c r="R167" s="282"/>
      <c r="S167" s="282"/>
      <c r="T167" s="283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84" t="s">
        <v>145</v>
      </c>
      <c r="AU167" s="284" t="s">
        <v>84</v>
      </c>
      <c r="AV167" s="16" t="s">
        <v>107</v>
      </c>
      <c r="AW167" s="16" t="s">
        <v>35</v>
      </c>
      <c r="AX167" s="16" t="s">
        <v>74</v>
      </c>
      <c r="AY167" s="284" t="s">
        <v>135</v>
      </c>
    </row>
    <row r="168" s="15" customFormat="1">
      <c r="A168" s="15"/>
      <c r="B168" s="246"/>
      <c r="C168" s="247"/>
      <c r="D168" s="226" t="s">
        <v>145</v>
      </c>
      <c r="E168" s="248" t="s">
        <v>19</v>
      </c>
      <c r="F168" s="249" t="s">
        <v>149</v>
      </c>
      <c r="G168" s="247"/>
      <c r="H168" s="250">
        <v>35.840000000000003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6" t="s">
        <v>145</v>
      </c>
      <c r="AU168" s="256" t="s">
        <v>84</v>
      </c>
      <c r="AV168" s="15" t="s">
        <v>141</v>
      </c>
      <c r="AW168" s="15" t="s">
        <v>35</v>
      </c>
      <c r="AX168" s="15" t="s">
        <v>82</v>
      </c>
      <c r="AY168" s="256" t="s">
        <v>135</v>
      </c>
    </row>
    <row r="169" s="2" customFormat="1" ht="21.75" customHeight="1">
      <c r="A169" s="39"/>
      <c r="B169" s="40"/>
      <c r="C169" s="206" t="s">
        <v>8</v>
      </c>
      <c r="D169" s="206" t="s">
        <v>137</v>
      </c>
      <c r="E169" s="207" t="s">
        <v>643</v>
      </c>
      <c r="F169" s="208" t="s">
        <v>644</v>
      </c>
      <c r="G169" s="209" t="s">
        <v>158</v>
      </c>
      <c r="H169" s="210">
        <v>1.792</v>
      </c>
      <c r="I169" s="211"/>
      <c r="J169" s="212">
        <f>ROUND(I169*H169,2)</f>
        <v>0</v>
      </c>
      <c r="K169" s="208" t="s">
        <v>140</v>
      </c>
      <c r="L169" s="45"/>
      <c r="M169" s="213" t="s">
        <v>19</v>
      </c>
      <c r="N169" s="214" t="s">
        <v>45</v>
      </c>
      <c r="O169" s="85"/>
      <c r="P169" s="215">
        <f>O169*H169</f>
        <v>0</v>
      </c>
      <c r="Q169" s="215">
        <v>2.1600000000000001</v>
      </c>
      <c r="R169" s="215">
        <f>Q169*H169</f>
        <v>3.8707200000000004</v>
      </c>
      <c r="S169" s="215">
        <v>0</v>
      </c>
      <c r="T169" s="21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7" t="s">
        <v>141</v>
      </c>
      <c r="AT169" s="217" t="s">
        <v>137</v>
      </c>
      <c r="AU169" s="217" t="s">
        <v>84</v>
      </c>
      <c r="AY169" s="18" t="s">
        <v>135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82</v>
      </c>
      <c r="BK169" s="218">
        <f>ROUND(I169*H169,2)</f>
        <v>0</v>
      </c>
      <c r="BL169" s="18" t="s">
        <v>141</v>
      </c>
      <c r="BM169" s="217" t="s">
        <v>718</v>
      </c>
    </row>
    <row r="170" s="2" customFormat="1">
      <c r="A170" s="39"/>
      <c r="B170" s="40"/>
      <c r="C170" s="41"/>
      <c r="D170" s="219" t="s">
        <v>143</v>
      </c>
      <c r="E170" s="41"/>
      <c r="F170" s="220" t="s">
        <v>646</v>
      </c>
      <c r="G170" s="41"/>
      <c r="H170" s="41"/>
      <c r="I170" s="221"/>
      <c r="J170" s="41"/>
      <c r="K170" s="41"/>
      <c r="L170" s="45"/>
      <c r="M170" s="222"/>
      <c r="N170" s="223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143</v>
      </c>
      <c r="AU170" s="18" t="s">
        <v>84</v>
      </c>
    </row>
    <row r="171" s="13" customFormat="1">
      <c r="A171" s="13"/>
      <c r="B171" s="224"/>
      <c r="C171" s="225"/>
      <c r="D171" s="226" t="s">
        <v>145</v>
      </c>
      <c r="E171" s="227" t="s">
        <v>19</v>
      </c>
      <c r="F171" s="228" t="s">
        <v>696</v>
      </c>
      <c r="G171" s="225"/>
      <c r="H171" s="227" t="s">
        <v>19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145</v>
      </c>
      <c r="AU171" s="234" t="s">
        <v>84</v>
      </c>
      <c r="AV171" s="13" t="s">
        <v>82</v>
      </c>
      <c r="AW171" s="13" t="s">
        <v>35</v>
      </c>
      <c r="AX171" s="13" t="s">
        <v>74</v>
      </c>
      <c r="AY171" s="234" t="s">
        <v>135</v>
      </c>
    </row>
    <row r="172" s="13" customFormat="1">
      <c r="A172" s="13"/>
      <c r="B172" s="224"/>
      <c r="C172" s="225"/>
      <c r="D172" s="226" t="s">
        <v>145</v>
      </c>
      <c r="E172" s="227" t="s">
        <v>19</v>
      </c>
      <c r="F172" s="228" t="s">
        <v>615</v>
      </c>
      <c r="G172" s="225"/>
      <c r="H172" s="227" t="s">
        <v>19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145</v>
      </c>
      <c r="AU172" s="234" t="s">
        <v>84</v>
      </c>
      <c r="AV172" s="13" t="s">
        <v>82</v>
      </c>
      <c r="AW172" s="13" t="s">
        <v>35</v>
      </c>
      <c r="AX172" s="13" t="s">
        <v>74</v>
      </c>
      <c r="AY172" s="234" t="s">
        <v>135</v>
      </c>
    </row>
    <row r="173" s="13" customFormat="1">
      <c r="A173" s="13"/>
      <c r="B173" s="224"/>
      <c r="C173" s="225"/>
      <c r="D173" s="226" t="s">
        <v>145</v>
      </c>
      <c r="E173" s="227" t="s">
        <v>19</v>
      </c>
      <c r="F173" s="228" t="s">
        <v>703</v>
      </c>
      <c r="G173" s="225"/>
      <c r="H173" s="227" t="s">
        <v>19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145</v>
      </c>
      <c r="AU173" s="234" t="s">
        <v>84</v>
      </c>
      <c r="AV173" s="13" t="s">
        <v>82</v>
      </c>
      <c r="AW173" s="13" t="s">
        <v>35</v>
      </c>
      <c r="AX173" s="13" t="s">
        <v>74</v>
      </c>
      <c r="AY173" s="234" t="s">
        <v>135</v>
      </c>
    </row>
    <row r="174" s="14" customFormat="1">
      <c r="A174" s="14"/>
      <c r="B174" s="235"/>
      <c r="C174" s="236"/>
      <c r="D174" s="226" t="s">
        <v>145</v>
      </c>
      <c r="E174" s="237" t="s">
        <v>19</v>
      </c>
      <c r="F174" s="238" t="s">
        <v>719</v>
      </c>
      <c r="G174" s="236"/>
      <c r="H174" s="239">
        <v>1.792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145</v>
      </c>
      <c r="AU174" s="245" t="s">
        <v>84</v>
      </c>
      <c r="AV174" s="14" t="s">
        <v>84</v>
      </c>
      <c r="AW174" s="14" t="s">
        <v>35</v>
      </c>
      <c r="AX174" s="14" t="s">
        <v>74</v>
      </c>
      <c r="AY174" s="245" t="s">
        <v>135</v>
      </c>
    </row>
    <row r="175" s="16" customFormat="1">
      <c r="A175" s="16"/>
      <c r="B175" s="274"/>
      <c r="C175" s="275"/>
      <c r="D175" s="226" t="s">
        <v>145</v>
      </c>
      <c r="E175" s="276" t="s">
        <v>19</v>
      </c>
      <c r="F175" s="277" t="s">
        <v>618</v>
      </c>
      <c r="G175" s="275"/>
      <c r="H175" s="278">
        <v>1.792</v>
      </c>
      <c r="I175" s="279"/>
      <c r="J175" s="275"/>
      <c r="K175" s="275"/>
      <c r="L175" s="280"/>
      <c r="M175" s="281"/>
      <c r="N175" s="282"/>
      <c r="O175" s="282"/>
      <c r="P175" s="282"/>
      <c r="Q175" s="282"/>
      <c r="R175" s="282"/>
      <c r="S175" s="282"/>
      <c r="T175" s="283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84" t="s">
        <v>145</v>
      </c>
      <c r="AU175" s="284" t="s">
        <v>84</v>
      </c>
      <c r="AV175" s="16" t="s">
        <v>107</v>
      </c>
      <c r="AW175" s="16" t="s">
        <v>35</v>
      </c>
      <c r="AX175" s="16" t="s">
        <v>74</v>
      </c>
      <c r="AY175" s="284" t="s">
        <v>135</v>
      </c>
    </row>
    <row r="176" s="15" customFormat="1">
      <c r="A176" s="15"/>
      <c r="B176" s="246"/>
      <c r="C176" s="247"/>
      <c r="D176" s="226" t="s">
        <v>145</v>
      </c>
      <c r="E176" s="248" t="s">
        <v>19</v>
      </c>
      <c r="F176" s="249" t="s">
        <v>149</v>
      </c>
      <c r="G176" s="247"/>
      <c r="H176" s="250">
        <v>1.792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6" t="s">
        <v>145</v>
      </c>
      <c r="AU176" s="256" t="s">
        <v>84</v>
      </c>
      <c r="AV176" s="15" t="s">
        <v>141</v>
      </c>
      <c r="AW176" s="15" t="s">
        <v>35</v>
      </c>
      <c r="AX176" s="15" t="s">
        <v>82</v>
      </c>
      <c r="AY176" s="256" t="s">
        <v>135</v>
      </c>
    </row>
    <row r="177" s="2" customFormat="1" ht="21.75" customHeight="1">
      <c r="A177" s="39"/>
      <c r="B177" s="40"/>
      <c r="C177" s="206" t="s">
        <v>218</v>
      </c>
      <c r="D177" s="206" t="s">
        <v>137</v>
      </c>
      <c r="E177" s="207" t="s">
        <v>648</v>
      </c>
      <c r="F177" s="208" t="s">
        <v>649</v>
      </c>
      <c r="G177" s="209" t="s">
        <v>158</v>
      </c>
      <c r="H177" s="210">
        <v>35.840000000000003</v>
      </c>
      <c r="I177" s="211"/>
      <c r="J177" s="212">
        <f>ROUND(I177*H177,2)</f>
        <v>0</v>
      </c>
      <c r="K177" s="208" t="s">
        <v>140</v>
      </c>
      <c r="L177" s="45"/>
      <c r="M177" s="213" t="s">
        <v>19</v>
      </c>
      <c r="N177" s="214" t="s">
        <v>45</v>
      </c>
      <c r="O177" s="85"/>
      <c r="P177" s="215">
        <f>O177*H177</f>
        <v>0</v>
      </c>
      <c r="Q177" s="215">
        <v>2.5018722040000001</v>
      </c>
      <c r="R177" s="215">
        <f>Q177*H177</f>
        <v>89.667099791360016</v>
      </c>
      <c r="S177" s="215">
        <v>0</v>
      </c>
      <c r="T177" s="21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7" t="s">
        <v>141</v>
      </c>
      <c r="AT177" s="217" t="s">
        <v>137</v>
      </c>
      <c r="AU177" s="217" t="s">
        <v>84</v>
      </c>
      <c r="AY177" s="18" t="s">
        <v>135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8" t="s">
        <v>82</v>
      </c>
      <c r="BK177" s="218">
        <f>ROUND(I177*H177,2)</f>
        <v>0</v>
      </c>
      <c r="BL177" s="18" t="s">
        <v>141</v>
      </c>
      <c r="BM177" s="217" t="s">
        <v>720</v>
      </c>
    </row>
    <row r="178" s="2" customFormat="1">
      <c r="A178" s="39"/>
      <c r="B178" s="40"/>
      <c r="C178" s="41"/>
      <c r="D178" s="219" t="s">
        <v>143</v>
      </c>
      <c r="E178" s="41"/>
      <c r="F178" s="220" t="s">
        <v>651</v>
      </c>
      <c r="G178" s="41"/>
      <c r="H178" s="41"/>
      <c r="I178" s="221"/>
      <c r="J178" s="41"/>
      <c r="K178" s="41"/>
      <c r="L178" s="45"/>
      <c r="M178" s="222"/>
      <c r="N178" s="223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143</v>
      </c>
      <c r="AU178" s="18" t="s">
        <v>84</v>
      </c>
    </row>
    <row r="179" s="13" customFormat="1">
      <c r="A179" s="13"/>
      <c r="B179" s="224"/>
      <c r="C179" s="225"/>
      <c r="D179" s="226" t="s">
        <v>145</v>
      </c>
      <c r="E179" s="227" t="s">
        <v>19</v>
      </c>
      <c r="F179" s="228" t="s">
        <v>696</v>
      </c>
      <c r="G179" s="225"/>
      <c r="H179" s="227" t="s">
        <v>19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145</v>
      </c>
      <c r="AU179" s="234" t="s">
        <v>84</v>
      </c>
      <c r="AV179" s="13" t="s">
        <v>82</v>
      </c>
      <c r="AW179" s="13" t="s">
        <v>35</v>
      </c>
      <c r="AX179" s="13" t="s">
        <v>74</v>
      </c>
      <c r="AY179" s="234" t="s">
        <v>135</v>
      </c>
    </row>
    <row r="180" s="13" customFormat="1">
      <c r="A180" s="13"/>
      <c r="B180" s="224"/>
      <c r="C180" s="225"/>
      <c r="D180" s="226" t="s">
        <v>145</v>
      </c>
      <c r="E180" s="227" t="s">
        <v>19</v>
      </c>
      <c r="F180" s="228" t="s">
        <v>652</v>
      </c>
      <c r="G180" s="225"/>
      <c r="H180" s="227" t="s">
        <v>19</v>
      </c>
      <c r="I180" s="229"/>
      <c r="J180" s="225"/>
      <c r="K180" s="225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145</v>
      </c>
      <c r="AU180" s="234" t="s">
        <v>84</v>
      </c>
      <c r="AV180" s="13" t="s">
        <v>82</v>
      </c>
      <c r="AW180" s="13" t="s">
        <v>35</v>
      </c>
      <c r="AX180" s="13" t="s">
        <v>74</v>
      </c>
      <c r="AY180" s="234" t="s">
        <v>135</v>
      </c>
    </row>
    <row r="181" s="14" customFormat="1">
      <c r="A181" s="14"/>
      <c r="B181" s="235"/>
      <c r="C181" s="236"/>
      <c r="D181" s="226" t="s">
        <v>145</v>
      </c>
      <c r="E181" s="237" t="s">
        <v>19</v>
      </c>
      <c r="F181" s="238" t="s">
        <v>721</v>
      </c>
      <c r="G181" s="236"/>
      <c r="H181" s="239">
        <v>35.840000000000003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5" t="s">
        <v>145</v>
      </c>
      <c r="AU181" s="245" t="s">
        <v>84</v>
      </c>
      <c r="AV181" s="14" t="s">
        <v>84</v>
      </c>
      <c r="AW181" s="14" t="s">
        <v>35</v>
      </c>
      <c r="AX181" s="14" t="s">
        <v>74</v>
      </c>
      <c r="AY181" s="245" t="s">
        <v>135</v>
      </c>
    </row>
    <row r="182" s="13" customFormat="1">
      <c r="A182" s="13"/>
      <c r="B182" s="224"/>
      <c r="C182" s="225"/>
      <c r="D182" s="226" t="s">
        <v>145</v>
      </c>
      <c r="E182" s="227" t="s">
        <v>19</v>
      </c>
      <c r="F182" s="228" t="s">
        <v>722</v>
      </c>
      <c r="G182" s="225"/>
      <c r="H182" s="227" t="s">
        <v>19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145</v>
      </c>
      <c r="AU182" s="234" t="s">
        <v>84</v>
      </c>
      <c r="AV182" s="13" t="s">
        <v>82</v>
      </c>
      <c r="AW182" s="13" t="s">
        <v>35</v>
      </c>
      <c r="AX182" s="13" t="s">
        <v>74</v>
      </c>
      <c r="AY182" s="234" t="s">
        <v>135</v>
      </c>
    </row>
    <row r="183" s="15" customFormat="1">
      <c r="A183" s="15"/>
      <c r="B183" s="246"/>
      <c r="C183" s="247"/>
      <c r="D183" s="226" t="s">
        <v>145</v>
      </c>
      <c r="E183" s="248" t="s">
        <v>19</v>
      </c>
      <c r="F183" s="249" t="s">
        <v>149</v>
      </c>
      <c r="G183" s="247"/>
      <c r="H183" s="250">
        <v>35.840000000000003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6" t="s">
        <v>145</v>
      </c>
      <c r="AU183" s="256" t="s">
        <v>84</v>
      </c>
      <c r="AV183" s="15" t="s">
        <v>141</v>
      </c>
      <c r="AW183" s="15" t="s">
        <v>35</v>
      </c>
      <c r="AX183" s="15" t="s">
        <v>82</v>
      </c>
      <c r="AY183" s="256" t="s">
        <v>135</v>
      </c>
    </row>
    <row r="184" s="12" customFormat="1" ht="22.8" customHeight="1">
      <c r="A184" s="12"/>
      <c r="B184" s="190"/>
      <c r="C184" s="191"/>
      <c r="D184" s="192" t="s">
        <v>73</v>
      </c>
      <c r="E184" s="204" t="s">
        <v>107</v>
      </c>
      <c r="F184" s="204" t="s">
        <v>723</v>
      </c>
      <c r="G184" s="191"/>
      <c r="H184" s="191"/>
      <c r="I184" s="194"/>
      <c r="J184" s="205">
        <f>BK184</f>
        <v>0</v>
      </c>
      <c r="K184" s="191"/>
      <c r="L184" s="196"/>
      <c r="M184" s="197"/>
      <c r="N184" s="198"/>
      <c r="O184" s="198"/>
      <c r="P184" s="199">
        <f>SUM(P185:P211)</f>
        <v>0</v>
      </c>
      <c r="Q184" s="198"/>
      <c r="R184" s="199">
        <f>SUM(R185:R211)</f>
        <v>0.30103000000000002</v>
      </c>
      <c r="S184" s="198"/>
      <c r="T184" s="200">
        <f>SUM(T185:T211)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1" t="s">
        <v>82</v>
      </c>
      <c r="AT184" s="202" t="s">
        <v>73</v>
      </c>
      <c r="AU184" s="202" t="s">
        <v>82</v>
      </c>
      <c r="AY184" s="201" t="s">
        <v>135</v>
      </c>
      <c r="BK184" s="203">
        <f>SUM(BK185:BK211)</f>
        <v>0</v>
      </c>
    </row>
    <row r="185" s="2" customFormat="1" ht="16.5" customHeight="1">
      <c r="A185" s="39"/>
      <c r="B185" s="40"/>
      <c r="C185" s="206" t="s">
        <v>223</v>
      </c>
      <c r="D185" s="206" t="s">
        <v>137</v>
      </c>
      <c r="E185" s="207" t="s">
        <v>724</v>
      </c>
      <c r="F185" s="208" t="s">
        <v>725</v>
      </c>
      <c r="G185" s="209" t="s">
        <v>590</v>
      </c>
      <c r="H185" s="210">
        <v>1</v>
      </c>
      <c r="I185" s="211"/>
      <c r="J185" s="212">
        <f>ROUND(I185*H185,2)</f>
        <v>0</v>
      </c>
      <c r="K185" s="208" t="s">
        <v>140</v>
      </c>
      <c r="L185" s="45"/>
      <c r="M185" s="213" t="s">
        <v>19</v>
      </c>
      <c r="N185" s="214" t="s">
        <v>45</v>
      </c>
      <c r="O185" s="85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7" t="s">
        <v>141</v>
      </c>
      <c r="AT185" s="217" t="s">
        <v>137</v>
      </c>
      <c r="AU185" s="217" t="s">
        <v>84</v>
      </c>
      <c r="AY185" s="18" t="s">
        <v>135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8" t="s">
        <v>82</v>
      </c>
      <c r="BK185" s="218">
        <f>ROUND(I185*H185,2)</f>
        <v>0</v>
      </c>
      <c r="BL185" s="18" t="s">
        <v>141</v>
      </c>
      <c r="BM185" s="217" t="s">
        <v>726</v>
      </c>
    </row>
    <row r="186" s="2" customFormat="1">
      <c r="A186" s="39"/>
      <c r="B186" s="40"/>
      <c r="C186" s="41"/>
      <c r="D186" s="219" t="s">
        <v>143</v>
      </c>
      <c r="E186" s="41"/>
      <c r="F186" s="220" t="s">
        <v>727</v>
      </c>
      <c r="G186" s="41"/>
      <c r="H186" s="41"/>
      <c r="I186" s="221"/>
      <c r="J186" s="41"/>
      <c r="K186" s="41"/>
      <c r="L186" s="45"/>
      <c r="M186" s="222"/>
      <c r="N186" s="223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143</v>
      </c>
      <c r="AU186" s="18" t="s">
        <v>84</v>
      </c>
    </row>
    <row r="187" s="13" customFormat="1">
      <c r="A187" s="13"/>
      <c r="B187" s="224"/>
      <c r="C187" s="225"/>
      <c r="D187" s="226" t="s">
        <v>145</v>
      </c>
      <c r="E187" s="227" t="s">
        <v>19</v>
      </c>
      <c r="F187" s="228" t="s">
        <v>728</v>
      </c>
      <c r="G187" s="225"/>
      <c r="H187" s="227" t="s">
        <v>19</v>
      </c>
      <c r="I187" s="229"/>
      <c r="J187" s="225"/>
      <c r="K187" s="225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145</v>
      </c>
      <c r="AU187" s="234" t="s">
        <v>84</v>
      </c>
      <c r="AV187" s="13" t="s">
        <v>82</v>
      </c>
      <c r="AW187" s="13" t="s">
        <v>35</v>
      </c>
      <c r="AX187" s="13" t="s">
        <v>74</v>
      </c>
      <c r="AY187" s="234" t="s">
        <v>135</v>
      </c>
    </row>
    <row r="188" s="13" customFormat="1">
      <c r="A188" s="13"/>
      <c r="B188" s="224"/>
      <c r="C188" s="225"/>
      <c r="D188" s="226" t="s">
        <v>145</v>
      </c>
      <c r="E188" s="227" t="s">
        <v>19</v>
      </c>
      <c r="F188" s="228" t="s">
        <v>729</v>
      </c>
      <c r="G188" s="225"/>
      <c r="H188" s="227" t="s">
        <v>19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145</v>
      </c>
      <c r="AU188" s="234" t="s">
        <v>84</v>
      </c>
      <c r="AV188" s="13" t="s">
        <v>82</v>
      </c>
      <c r="AW188" s="13" t="s">
        <v>35</v>
      </c>
      <c r="AX188" s="13" t="s">
        <v>74</v>
      </c>
      <c r="AY188" s="234" t="s">
        <v>135</v>
      </c>
    </row>
    <row r="189" s="13" customFormat="1">
      <c r="A189" s="13"/>
      <c r="B189" s="224"/>
      <c r="C189" s="225"/>
      <c r="D189" s="226" t="s">
        <v>145</v>
      </c>
      <c r="E189" s="227" t="s">
        <v>19</v>
      </c>
      <c r="F189" s="228" t="s">
        <v>730</v>
      </c>
      <c r="G189" s="225"/>
      <c r="H189" s="227" t="s">
        <v>19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145</v>
      </c>
      <c r="AU189" s="234" t="s">
        <v>84</v>
      </c>
      <c r="AV189" s="13" t="s">
        <v>82</v>
      </c>
      <c r="AW189" s="13" t="s">
        <v>35</v>
      </c>
      <c r="AX189" s="13" t="s">
        <v>74</v>
      </c>
      <c r="AY189" s="234" t="s">
        <v>135</v>
      </c>
    </row>
    <row r="190" s="13" customFormat="1">
      <c r="A190" s="13"/>
      <c r="B190" s="224"/>
      <c r="C190" s="225"/>
      <c r="D190" s="226" t="s">
        <v>145</v>
      </c>
      <c r="E190" s="227" t="s">
        <v>19</v>
      </c>
      <c r="F190" s="228" t="s">
        <v>731</v>
      </c>
      <c r="G190" s="225"/>
      <c r="H190" s="227" t="s">
        <v>19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145</v>
      </c>
      <c r="AU190" s="234" t="s">
        <v>84</v>
      </c>
      <c r="AV190" s="13" t="s">
        <v>82</v>
      </c>
      <c r="AW190" s="13" t="s">
        <v>35</v>
      </c>
      <c r="AX190" s="13" t="s">
        <v>74</v>
      </c>
      <c r="AY190" s="234" t="s">
        <v>135</v>
      </c>
    </row>
    <row r="191" s="14" customFormat="1">
      <c r="A191" s="14"/>
      <c r="B191" s="235"/>
      <c r="C191" s="236"/>
      <c r="D191" s="226" t="s">
        <v>145</v>
      </c>
      <c r="E191" s="237" t="s">
        <v>19</v>
      </c>
      <c r="F191" s="238" t="s">
        <v>82</v>
      </c>
      <c r="G191" s="236"/>
      <c r="H191" s="239">
        <v>1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5" t="s">
        <v>145</v>
      </c>
      <c r="AU191" s="245" t="s">
        <v>84</v>
      </c>
      <c r="AV191" s="14" t="s">
        <v>84</v>
      </c>
      <c r="AW191" s="14" t="s">
        <v>35</v>
      </c>
      <c r="AX191" s="14" t="s">
        <v>74</v>
      </c>
      <c r="AY191" s="245" t="s">
        <v>135</v>
      </c>
    </row>
    <row r="192" s="15" customFormat="1">
      <c r="A192" s="15"/>
      <c r="B192" s="246"/>
      <c r="C192" s="247"/>
      <c r="D192" s="226" t="s">
        <v>145</v>
      </c>
      <c r="E192" s="248" t="s">
        <v>19</v>
      </c>
      <c r="F192" s="249" t="s">
        <v>149</v>
      </c>
      <c r="G192" s="247"/>
      <c r="H192" s="250">
        <v>1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6" t="s">
        <v>145</v>
      </c>
      <c r="AU192" s="256" t="s">
        <v>84</v>
      </c>
      <c r="AV192" s="15" t="s">
        <v>141</v>
      </c>
      <c r="AW192" s="15" t="s">
        <v>35</v>
      </c>
      <c r="AX192" s="15" t="s">
        <v>82</v>
      </c>
      <c r="AY192" s="256" t="s">
        <v>135</v>
      </c>
    </row>
    <row r="193" s="2" customFormat="1" ht="21.75" customHeight="1">
      <c r="A193" s="39"/>
      <c r="B193" s="40"/>
      <c r="C193" s="257" t="s">
        <v>229</v>
      </c>
      <c r="D193" s="257" t="s">
        <v>230</v>
      </c>
      <c r="E193" s="258" t="s">
        <v>732</v>
      </c>
      <c r="F193" s="259" t="s">
        <v>733</v>
      </c>
      <c r="G193" s="260" t="s">
        <v>590</v>
      </c>
      <c r="H193" s="261">
        <v>1</v>
      </c>
      <c r="I193" s="262"/>
      <c r="J193" s="263">
        <f>ROUND(I193*H193,2)</f>
        <v>0</v>
      </c>
      <c r="K193" s="259" t="s">
        <v>19</v>
      </c>
      <c r="L193" s="264"/>
      <c r="M193" s="265" t="s">
        <v>19</v>
      </c>
      <c r="N193" s="266" t="s">
        <v>45</v>
      </c>
      <c r="O193" s="85"/>
      <c r="P193" s="215">
        <f>O193*H193</f>
        <v>0</v>
      </c>
      <c r="Q193" s="215">
        <v>0.055030000000000003</v>
      </c>
      <c r="R193" s="215">
        <f>Q193*H193</f>
        <v>0.055030000000000003</v>
      </c>
      <c r="S193" s="215">
        <v>0</v>
      </c>
      <c r="T193" s="21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7" t="s">
        <v>184</v>
      </c>
      <c r="AT193" s="217" t="s">
        <v>230</v>
      </c>
      <c r="AU193" s="217" t="s">
        <v>84</v>
      </c>
      <c r="AY193" s="18" t="s">
        <v>135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8" t="s">
        <v>82</v>
      </c>
      <c r="BK193" s="218">
        <f>ROUND(I193*H193,2)</f>
        <v>0</v>
      </c>
      <c r="BL193" s="18" t="s">
        <v>141</v>
      </c>
      <c r="BM193" s="217" t="s">
        <v>734</v>
      </c>
    </row>
    <row r="194" s="13" customFormat="1">
      <c r="A194" s="13"/>
      <c r="B194" s="224"/>
      <c r="C194" s="225"/>
      <c r="D194" s="226" t="s">
        <v>145</v>
      </c>
      <c r="E194" s="227" t="s">
        <v>19</v>
      </c>
      <c r="F194" s="228" t="s">
        <v>733</v>
      </c>
      <c r="G194" s="225"/>
      <c r="H194" s="227" t="s">
        <v>19</v>
      </c>
      <c r="I194" s="229"/>
      <c r="J194" s="225"/>
      <c r="K194" s="225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145</v>
      </c>
      <c r="AU194" s="234" t="s">
        <v>84</v>
      </c>
      <c r="AV194" s="13" t="s">
        <v>82</v>
      </c>
      <c r="AW194" s="13" t="s">
        <v>35</v>
      </c>
      <c r="AX194" s="13" t="s">
        <v>74</v>
      </c>
      <c r="AY194" s="234" t="s">
        <v>135</v>
      </c>
    </row>
    <row r="195" s="13" customFormat="1">
      <c r="A195" s="13"/>
      <c r="B195" s="224"/>
      <c r="C195" s="225"/>
      <c r="D195" s="226" t="s">
        <v>145</v>
      </c>
      <c r="E195" s="227" t="s">
        <v>19</v>
      </c>
      <c r="F195" s="228" t="s">
        <v>729</v>
      </c>
      <c r="G195" s="225"/>
      <c r="H195" s="227" t="s">
        <v>19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145</v>
      </c>
      <c r="AU195" s="234" t="s">
        <v>84</v>
      </c>
      <c r="AV195" s="13" t="s">
        <v>82</v>
      </c>
      <c r="AW195" s="13" t="s">
        <v>35</v>
      </c>
      <c r="AX195" s="13" t="s">
        <v>74</v>
      </c>
      <c r="AY195" s="234" t="s">
        <v>135</v>
      </c>
    </row>
    <row r="196" s="13" customFormat="1">
      <c r="A196" s="13"/>
      <c r="B196" s="224"/>
      <c r="C196" s="225"/>
      <c r="D196" s="226" t="s">
        <v>145</v>
      </c>
      <c r="E196" s="227" t="s">
        <v>19</v>
      </c>
      <c r="F196" s="228" t="s">
        <v>735</v>
      </c>
      <c r="G196" s="225"/>
      <c r="H196" s="227" t="s">
        <v>19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145</v>
      </c>
      <c r="AU196" s="234" t="s">
        <v>84</v>
      </c>
      <c r="AV196" s="13" t="s">
        <v>82</v>
      </c>
      <c r="AW196" s="13" t="s">
        <v>35</v>
      </c>
      <c r="AX196" s="13" t="s">
        <v>74</v>
      </c>
      <c r="AY196" s="234" t="s">
        <v>135</v>
      </c>
    </row>
    <row r="197" s="14" customFormat="1">
      <c r="A197" s="14"/>
      <c r="B197" s="235"/>
      <c r="C197" s="236"/>
      <c r="D197" s="226" t="s">
        <v>145</v>
      </c>
      <c r="E197" s="237" t="s">
        <v>19</v>
      </c>
      <c r="F197" s="238" t="s">
        <v>82</v>
      </c>
      <c r="G197" s="236"/>
      <c r="H197" s="239">
        <v>1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5" t="s">
        <v>145</v>
      </c>
      <c r="AU197" s="245" t="s">
        <v>84</v>
      </c>
      <c r="AV197" s="14" t="s">
        <v>84</v>
      </c>
      <c r="AW197" s="14" t="s">
        <v>35</v>
      </c>
      <c r="AX197" s="14" t="s">
        <v>74</v>
      </c>
      <c r="AY197" s="245" t="s">
        <v>135</v>
      </c>
    </row>
    <row r="198" s="15" customFormat="1">
      <c r="A198" s="15"/>
      <c r="B198" s="246"/>
      <c r="C198" s="247"/>
      <c r="D198" s="226" t="s">
        <v>145</v>
      </c>
      <c r="E198" s="248" t="s">
        <v>19</v>
      </c>
      <c r="F198" s="249" t="s">
        <v>149</v>
      </c>
      <c r="G198" s="247"/>
      <c r="H198" s="250">
        <v>1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6" t="s">
        <v>145</v>
      </c>
      <c r="AU198" s="256" t="s">
        <v>84</v>
      </c>
      <c r="AV198" s="15" t="s">
        <v>141</v>
      </c>
      <c r="AW198" s="15" t="s">
        <v>35</v>
      </c>
      <c r="AX198" s="15" t="s">
        <v>82</v>
      </c>
      <c r="AY198" s="256" t="s">
        <v>135</v>
      </c>
    </row>
    <row r="199" s="2" customFormat="1" ht="16.5" customHeight="1">
      <c r="A199" s="39"/>
      <c r="B199" s="40"/>
      <c r="C199" s="206" t="s">
        <v>235</v>
      </c>
      <c r="D199" s="206" t="s">
        <v>137</v>
      </c>
      <c r="E199" s="207" t="s">
        <v>736</v>
      </c>
      <c r="F199" s="208" t="s">
        <v>737</v>
      </c>
      <c r="G199" s="209" t="s">
        <v>590</v>
      </c>
      <c r="H199" s="210">
        <v>2</v>
      </c>
      <c r="I199" s="211"/>
      <c r="J199" s="212">
        <f>ROUND(I199*H199,2)</f>
        <v>0</v>
      </c>
      <c r="K199" s="208" t="s">
        <v>140</v>
      </c>
      <c r="L199" s="45"/>
      <c r="M199" s="213" t="s">
        <v>19</v>
      </c>
      <c r="N199" s="214" t="s">
        <v>45</v>
      </c>
      <c r="O199" s="85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7" t="s">
        <v>141</v>
      </c>
      <c r="AT199" s="217" t="s">
        <v>137</v>
      </c>
      <c r="AU199" s="217" t="s">
        <v>84</v>
      </c>
      <c r="AY199" s="18" t="s">
        <v>135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82</v>
      </c>
      <c r="BK199" s="218">
        <f>ROUND(I199*H199,2)</f>
        <v>0</v>
      </c>
      <c r="BL199" s="18" t="s">
        <v>141</v>
      </c>
      <c r="BM199" s="217" t="s">
        <v>738</v>
      </c>
    </row>
    <row r="200" s="2" customFormat="1">
      <c r="A200" s="39"/>
      <c r="B200" s="40"/>
      <c r="C200" s="41"/>
      <c r="D200" s="219" t="s">
        <v>143</v>
      </c>
      <c r="E200" s="41"/>
      <c r="F200" s="220" t="s">
        <v>739</v>
      </c>
      <c r="G200" s="41"/>
      <c r="H200" s="41"/>
      <c r="I200" s="221"/>
      <c r="J200" s="41"/>
      <c r="K200" s="41"/>
      <c r="L200" s="45"/>
      <c r="M200" s="222"/>
      <c r="N200" s="223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143</v>
      </c>
      <c r="AU200" s="18" t="s">
        <v>84</v>
      </c>
    </row>
    <row r="201" s="13" customFormat="1">
      <c r="A201" s="13"/>
      <c r="B201" s="224"/>
      <c r="C201" s="225"/>
      <c r="D201" s="226" t="s">
        <v>145</v>
      </c>
      <c r="E201" s="227" t="s">
        <v>19</v>
      </c>
      <c r="F201" s="228" t="s">
        <v>728</v>
      </c>
      <c r="G201" s="225"/>
      <c r="H201" s="227" t="s">
        <v>19</v>
      </c>
      <c r="I201" s="229"/>
      <c r="J201" s="225"/>
      <c r="K201" s="225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145</v>
      </c>
      <c r="AU201" s="234" t="s">
        <v>84</v>
      </c>
      <c r="AV201" s="13" t="s">
        <v>82</v>
      </c>
      <c r="AW201" s="13" t="s">
        <v>35</v>
      </c>
      <c r="AX201" s="13" t="s">
        <v>74</v>
      </c>
      <c r="AY201" s="234" t="s">
        <v>135</v>
      </c>
    </row>
    <row r="202" s="13" customFormat="1">
      <c r="A202" s="13"/>
      <c r="B202" s="224"/>
      <c r="C202" s="225"/>
      <c r="D202" s="226" t="s">
        <v>145</v>
      </c>
      <c r="E202" s="227" t="s">
        <v>19</v>
      </c>
      <c r="F202" s="228" t="s">
        <v>740</v>
      </c>
      <c r="G202" s="225"/>
      <c r="H202" s="227" t="s">
        <v>19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145</v>
      </c>
      <c r="AU202" s="234" t="s">
        <v>84</v>
      </c>
      <c r="AV202" s="13" t="s">
        <v>82</v>
      </c>
      <c r="AW202" s="13" t="s">
        <v>35</v>
      </c>
      <c r="AX202" s="13" t="s">
        <v>74</v>
      </c>
      <c r="AY202" s="234" t="s">
        <v>135</v>
      </c>
    </row>
    <row r="203" s="13" customFormat="1">
      <c r="A203" s="13"/>
      <c r="B203" s="224"/>
      <c r="C203" s="225"/>
      <c r="D203" s="226" t="s">
        <v>145</v>
      </c>
      <c r="E203" s="227" t="s">
        <v>19</v>
      </c>
      <c r="F203" s="228" t="s">
        <v>741</v>
      </c>
      <c r="G203" s="225"/>
      <c r="H203" s="227" t="s">
        <v>19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145</v>
      </c>
      <c r="AU203" s="234" t="s">
        <v>84</v>
      </c>
      <c r="AV203" s="13" t="s">
        <v>82</v>
      </c>
      <c r="AW203" s="13" t="s">
        <v>35</v>
      </c>
      <c r="AX203" s="13" t="s">
        <v>74</v>
      </c>
      <c r="AY203" s="234" t="s">
        <v>135</v>
      </c>
    </row>
    <row r="204" s="14" customFormat="1">
      <c r="A204" s="14"/>
      <c r="B204" s="235"/>
      <c r="C204" s="236"/>
      <c r="D204" s="226" t="s">
        <v>145</v>
      </c>
      <c r="E204" s="237" t="s">
        <v>19</v>
      </c>
      <c r="F204" s="238" t="s">
        <v>84</v>
      </c>
      <c r="G204" s="236"/>
      <c r="H204" s="239">
        <v>2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145</v>
      </c>
      <c r="AU204" s="245" t="s">
        <v>84</v>
      </c>
      <c r="AV204" s="14" t="s">
        <v>84</v>
      </c>
      <c r="AW204" s="14" t="s">
        <v>35</v>
      </c>
      <c r="AX204" s="14" t="s">
        <v>74</v>
      </c>
      <c r="AY204" s="245" t="s">
        <v>135</v>
      </c>
    </row>
    <row r="205" s="15" customFormat="1">
      <c r="A205" s="15"/>
      <c r="B205" s="246"/>
      <c r="C205" s="247"/>
      <c r="D205" s="226" t="s">
        <v>145</v>
      </c>
      <c r="E205" s="248" t="s">
        <v>19</v>
      </c>
      <c r="F205" s="249" t="s">
        <v>149</v>
      </c>
      <c r="G205" s="247"/>
      <c r="H205" s="250">
        <v>2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6" t="s">
        <v>145</v>
      </c>
      <c r="AU205" s="256" t="s">
        <v>84</v>
      </c>
      <c r="AV205" s="15" t="s">
        <v>141</v>
      </c>
      <c r="AW205" s="15" t="s">
        <v>35</v>
      </c>
      <c r="AX205" s="15" t="s">
        <v>82</v>
      </c>
      <c r="AY205" s="256" t="s">
        <v>135</v>
      </c>
    </row>
    <row r="206" s="2" customFormat="1" ht="21.75" customHeight="1">
      <c r="A206" s="39"/>
      <c r="B206" s="40"/>
      <c r="C206" s="257" t="s">
        <v>245</v>
      </c>
      <c r="D206" s="257" t="s">
        <v>230</v>
      </c>
      <c r="E206" s="258" t="s">
        <v>742</v>
      </c>
      <c r="F206" s="259" t="s">
        <v>743</v>
      </c>
      <c r="G206" s="260" t="s">
        <v>590</v>
      </c>
      <c r="H206" s="261">
        <v>2</v>
      </c>
      <c r="I206" s="262"/>
      <c r="J206" s="263">
        <f>ROUND(I206*H206,2)</f>
        <v>0</v>
      </c>
      <c r="K206" s="259" t="s">
        <v>19</v>
      </c>
      <c r="L206" s="264"/>
      <c r="M206" s="265" t="s">
        <v>19</v>
      </c>
      <c r="N206" s="266" t="s">
        <v>45</v>
      </c>
      <c r="O206" s="85"/>
      <c r="P206" s="215">
        <f>O206*H206</f>
        <v>0</v>
      </c>
      <c r="Q206" s="215">
        <v>0.123</v>
      </c>
      <c r="R206" s="215">
        <f>Q206*H206</f>
        <v>0.246</v>
      </c>
      <c r="S206" s="215">
        <v>0</v>
      </c>
      <c r="T206" s="216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7" t="s">
        <v>184</v>
      </c>
      <c r="AT206" s="217" t="s">
        <v>230</v>
      </c>
      <c r="AU206" s="217" t="s">
        <v>84</v>
      </c>
      <c r="AY206" s="18" t="s">
        <v>135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8" t="s">
        <v>82</v>
      </c>
      <c r="BK206" s="218">
        <f>ROUND(I206*H206,2)</f>
        <v>0</v>
      </c>
      <c r="BL206" s="18" t="s">
        <v>141</v>
      </c>
      <c r="BM206" s="217" t="s">
        <v>744</v>
      </c>
    </row>
    <row r="207" s="13" customFormat="1">
      <c r="A207" s="13"/>
      <c r="B207" s="224"/>
      <c r="C207" s="225"/>
      <c r="D207" s="226" t="s">
        <v>145</v>
      </c>
      <c r="E207" s="227" t="s">
        <v>19</v>
      </c>
      <c r="F207" s="228" t="s">
        <v>743</v>
      </c>
      <c r="G207" s="225"/>
      <c r="H207" s="227" t="s">
        <v>19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145</v>
      </c>
      <c r="AU207" s="234" t="s">
        <v>84</v>
      </c>
      <c r="AV207" s="13" t="s">
        <v>82</v>
      </c>
      <c r="AW207" s="13" t="s">
        <v>35</v>
      </c>
      <c r="AX207" s="13" t="s">
        <v>74</v>
      </c>
      <c r="AY207" s="234" t="s">
        <v>135</v>
      </c>
    </row>
    <row r="208" s="13" customFormat="1">
      <c r="A208" s="13"/>
      <c r="B208" s="224"/>
      <c r="C208" s="225"/>
      <c r="D208" s="226" t="s">
        <v>145</v>
      </c>
      <c r="E208" s="227" t="s">
        <v>19</v>
      </c>
      <c r="F208" s="228" t="s">
        <v>745</v>
      </c>
      <c r="G208" s="225"/>
      <c r="H208" s="227" t="s">
        <v>19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145</v>
      </c>
      <c r="AU208" s="234" t="s">
        <v>84</v>
      </c>
      <c r="AV208" s="13" t="s">
        <v>82</v>
      </c>
      <c r="AW208" s="13" t="s">
        <v>35</v>
      </c>
      <c r="AX208" s="13" t="s">
        <v>74</v>
      </c>
      <c r="AY208" s="234" t="s">
        <v>135</v>
      </c>
    </row>
    <row r="209" s="13" customFormat="1">
      <c r="A209" s="13"/>
      <c r="B209" s="224"/>
      <c r="C209" s="225"/>
      <c r="D209" s="226" t="s">
        <v>145</v>
      </c>
      <c r="E209" s="227" t="s">
        <v>19</v>
      </c>
      <c r="F209" s="228" t="s">
        <v>746</v>
      </c>
      <c r="G209" s="225"/>
      <c r="H209" s="227" t="s">
        <v>19</v>
      </c>
      <c r="I209" s="229"/>
      <c r="J209" s="225"/>
      <c r="K209" s="225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145</v>
      </c>
      <c r="AU209" s="234" t="s">
        <v>84</v>
      </c>
      <c r="AV209" s="13" t="s">
        <v>82</v>
      </c>
      <c r="AW209" s="13" t="s">
        <v>35</v>
      </c>
      <c r="AX209" s="13" t="s">
        <v>74</v>
      </c>
      <c r="AY209" s="234" t="s">
        <v>135</v>
      </c>
    </row>
    <row r="210" s="14" customFormat="1">
      <c r="A210" s="14"/>
      <c r="B210" s="235"/>
      <c r="C210" s="236"/>
      <c r="D210" s="226" t="s">
        <v>145</v>
      </c>
      <c r="E210" s="237" t="s">
        <v>19</v>
      </c>
      <c r="F210" s="238" t="s">
        <v>84</v>
      </c>
      <c r="G210" s="236"/>
      <c r="H210" s="239">
        <v>2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5" t="s">
        <v>145</v>
      </c>
      <c r="AU210" s="245" t="s">
        <v>84</v>
      </c>
      <c r="AV210" s="14" t="s">
        <v>84</v>
      </c>
      <c r="AW210" s="14" t="s">
        <v>35</v>
      </c>
      <c r="AX210" s="14" t="s">
        <v>74</v>
      </c>
      <c r="AY210" s="245" t="s">
        <v>135</v>
      </c>
    </row>
    <row r="211" s="15" customFormat="1">
      <c r="A211" s="15"/>
      <c r="B211" s="246"/>
      <c r="C211" s="247"/>
      <c r="D211" s="226" t="s">
        <v>145</v>
      </c>
      <c r="E211" s="248" t="s">
        <v>19</v>
      </c>
      <c r="F211" s="249" t="s">
        <v>149</v>
      </c>
      <c r="G211" s="247"/>
      <c r="H211" s="250">
        <v>2</v>
      </c>
      <c r="I211" s="251"/>
      <c r="J211" s="247"/>
      <c r="K211" s="247"/>
      <c r="L211" s="252"/>
      <c r="M211" s="253"/>
      <c r="N211" s="254"/>
      <c r="O211" s="254"/>
      <c r="P211" s="254"/>
      <c r="Q211" s="254"/>
      <c r="R211" s="254"/>
      <c r="S211" s="254"/>
      <c r="T211" s="25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6" t="s">
        <v>145</v>
      </c>
      <c r="AU211" s="256" t="s">
        <v>84</v>
      </c>
      <c r="AV211" s="15" t="s">
        <v>141</v>
      </c>
      <c r="AW211" s="15" t="s">
        <v>35</v>
      </c>
      <c r="AX211" s="15" t="s">
        <v>82</v>
      </c>
      <c r="AY211" s="256" t="s">
        <v>135</v>
      </c>
    </row>
    <row r="212" s="12" customFormat="1" ht="22.8" customHeight="1">
      <c r="A212" s="12"/>
      <c r="B212" s="190"/>
      <c r="C212" s="191"/>
      <c r="D212" s="192" t="s">
        <v>73</v>
      </c>
      <c r="E212" s="204" t="s">
        <v>250</v>
      </c>
      <c r="F212" s="204" t="s">
        <v>251</v>
      </c>
      <c r="G212" s="191"/>
      <c r="H212" s="191"/>
      <c r="I212" s="194"/>
      <c r="J212" s="205">
        <f>BK212</f>
        <v>0</v>
      </c>
      <c r="K212" s="191"/>
      <c r="L212" s="196"/>
      <c r="M212" s="197"/>
      <c r="N212" s="198"/>
      <c r="O212" s="198"/>
      <c r="P212" s="199">
        <f>SUM(P213:P214)</f>
        <v>0</v>
      </c>
      <c r="Q212" s="198"/>
      <c r="R212" s="199">
        <f>SUM(R213:R214)</f>
        <v>0</v>
      </c>
      <c r="S212" s="198"/>
      <c r="T212" s="200">
        <f>SUM(T213:T214)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1" t="s">
        <v>82</v>
      </c>
      <c r="AT212" s="202" t="s">
        <v>73</v>
      </c>
      <c r="AU212" s="202" t="s">
        <v>82</v>
      </c>
      <c r="AY212" s="201" t="s">
        <v>135</v>
      </c>
      <c r="BK212" s="203">
        <f>SUM(BK213:BK214)</f>
        <v>0</v>
      </c>
    </row>
    <row r="213" s="2" customFormat="1" ht="33" customHeight="1">
      <c r="A213" s="39"/>
      <c r="B213" s="40"/>
      <c r="C213" s="206" t="s">
        <v>252</v>
      </c>
      <c r="D213" s="206" t="s">
        <v>137</v>
      </c>
      <c r="E213" s="207" t="s">
        <v>655</v>
      </c>
      <c r="F213" s="208" t="s">
        <v>656</v>
      </c>
      <c r="G213" s="209" t="s">
        <v>187</v>
      </c>
      <c r="H213" s="210">
        <v>93.838999999999999</v>
      </c>
      <c r="I213" s="211"/>
      <c r="J213" s="212">
        <f>ROUND(I213*H213,2)</f>
        <v>0</v>
      </c>
      <c r="K213" s="208" t="s">
        <v>140</v>
      </c>
      <c r="L213" s="45"/>
      <c r="M213" s="213" t="s">
        <v>19</v>
      </c>
      <c r="N213" s="214" t="s">
        <v>45</v>
      </c>
      <c r="O213" s="85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7" t="s">
        <v>141</v>
      </c>
      <c r="AT213" s="217" t="s">
        <v>137</v>
      </c>
      <c r="AU213" s="217" t="s">
        <v>84</v>
      </c>
      <c r="AY213" s="18" t="s">
        <v>135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8" t="s">
        <v>82</v>
      </c>
      <c r="BK213" s="218">
        <f>ROUND(I213*H213,2)</f>
        <v>0</v>
      </c>
      <c r="BL213" s="18" t="s">
        <v>141</v>
      </c>
      <c r="BM213" s="217" t="s">
        <v>747</v>
      </c>
    </row>
    <row r="214" s="2" customFormat="1">
      <c r="A214" s="39"/>
      <c r="B214" s="40"/>
      <c r="C214" s="41"/>
      <c r="D214" s="219" t="s">
        <v>143</v>
      </c>
      <c r="E214" s="41"/>
      <c r="F214" s="220" t="s">
        <v>658</v>
      </c>
      <c r="G214" s="41"/>
      <c r="H214" s="41"/>
      <c r="I214" s="221"/>
      <c r="J214" s="41"/>
      <c r="K214" s="41"/>
      <c r="L214" s="45"/>
      <c r="M214" s="222"/>
      <c r="N214" s="223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143</v>
      </c>
      <c r="AU214" s="18" t="s">
        <v>84</v>
      </c>
    </row>
    <row r="215" s="12" customFormat="1" ht="25.92" customHeight="1">
      <c r="A215" s="12"/>
      <c r="B215" s="190"/>
      <c r="C215" s="191"/>
      <c r="D215" s="192" t="s">
        <v>73</v>
      </c>
      <c r="E215" s="193" t="s">
        <v>266</v>
      </c>
      <c r="F215" s="193" t="s">
        <v>267</v>
      </c>
      <c r="G215" s="191"/>
      <c r="H215" s="191"/>
      <c r="I215" s="194"/>
      <c r="J215" s="195">
        <f>BK215</f>
        <v>0</v>
      </c>
      <c r="K215" s="191"/>
      <c r="L215" s="196"/>
      <c r="M215" s="197"/>
      <c r="N215" s="198"/>
      <c r="O215" s="198"/>
      <c r="P215" s="199">
        <f>P216</f>
        <v>0</v>
      </c>
      <c r="Q215" s="198"/>
      <c r="R215" s="199">
        <f>R216</f>
        <v>6.1150495999999999</v>
      </c>
      <c r="S215" s="198"/>
      <c r="T215" s="200">
        <f>T216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1" t="s">
        <v>84</v>
      </c>
      <c r="AT215" s="202" t="s">
        <v>73</v>
      </c>
      <c r="AU215" s="202" t="s">
        <v>74</v>
      </c>
      <c r="AY215" s="201" t="s">
        <v>135</v>
      </c>
      <c r="BK215" s="203">
        <f>BK216</f>
        <v>0</v>
      </c>
    </row>
    <row r="216" s="12" customFormat="1" ht="22.8" customHeight="1">
      <c r="A216" s="12"/>
      <c r="B216" s="190"/>
      <c r="C216" s="191"/>
      <c r="D216" s="192" t="s">
        <v>73</v>
      </c>
      <c r="E216" s="204" t="s">
        <v>586</v>
      </c>
      <c r="F216" s="204" t="s">
        <v>587</v>
      </c>
      <c r="G216" s="191"/>
      <c r="H216" s="191"/>
      <c r="I216" s="194"/>
      <c r="J216" s="205">
        <f>BK216</f>
        <v>0</v>
      </c>
      <c r="K216" s="191"/>
      <c r="L216" s="196"/>
      <c r="M216" s="197"/>
      <c r="N216" s="198"/>
      <c r="O216" s="198"/>
      <c r="P216" s="199">
        <f>SUM(P217:P239)</f>
        <v>0</v>
      </c>
      <c r="Q216" s="198"/>
      <c r="R216" s="199">
        <f>SUM(R217:R239)</f>
        <v>6.1150495999999999</v>
      </c>
      <c r="S216" s="198"/>
      <c r="T216" s="200">
        <f>SUM(T217:T239)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1" t="s">
        <v>84</v>
      </c>
      <c r="AT216" s="202" t="s">
        <v>73</v>
      </c>
      <c r="AU216" s="202" t="s">
        <v>82</v>
      </c>
      <c r="AY216" s="201" t="s">
        <v>135</v>
      </c>
      <c r="BK216" s="203">
        <f>SUM(BK217:BK239)</f>
        <v>0</v>
      </c>
    </row>
    <row r="217" s="2" customFormat="1" ht="16.5" customHeight="1">
      <c r="A217" s="39"/>
      <c r="B217" s="40"/>
      <c r="C217" s="206" t="s">
        <v>343</v>
      </c>
      <c r="D217" s="206" t="s">
        <v>137</v>
      </c>
      <c r="E217" s="207" t="s">
        <v>748</v>
      </c>
      <c r="F217" s="208" t="s">
        <v>749</v>
      </c>
      <c r="G217" s="209" t="s">
        <v>238</v>
      </c>
      <c r="H217" s="210">
        <v>194</v>
      </c>
      <c r="I217" s="211"/>
      <c r="J217" s="212">
        <f>ROUND(I217*H217,2)</f>
        <v>0</v>
      </c>
      <c r="K217" s="208" t="s">
        <v>140</v>
      </c>
      <c r="L217" s="45"/>
      <c r="M217" s="213" t="s">
        <v>19</v>
      </c>
      <c r="N217" s="214" t="s">
        <v>45</v>
      </c>
      <c r="O217" s="85"/>
      <c r="P217" s="215">
        <f>O217*H217</f>
        <v>0</v>
      </c>
      <c r="Q217" s="215">
        <v>0.00071840000000000001</v>
      </c>
      <c r="R217" s="215">
        <f>Q217*H217</f>
        <v>0.13936960000000001</v>
      </c>
      <c r="S217" s="215">
        <v>0</v>
      </c>
      <c r="T217" s="216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7" t="s">
        <v>235</v>
      </c>
      <c r="AT217" s="217" t="s">
        <v>137</v>
      </c>
      <c r="AU217" s="217" t="s">
        <v>84</v>
      </c>
      <c r="AY217" s="18" t="s">
        <v>135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8" t="s">
        <v>82</v>
      </c>
      <c r="BK217" s="218">
        <f>ROUND(I217*H217,2)</f>
        <v>0</v>
      </c>
      <c r="BL217" s="18" t="s">
        <v>235</v>
      </c>
      <c r="BM217" s="217" t="s">
        <v>750</v>
      </c>
    </row>
    <row r="218" s="2" customFormat="1">
      <c r="A218" s="39"/>
      <c r="B218" s="40"/>
      <c r="C218" s="41"/>
      <c r="D218" s="219" t="s">
        <v>143</v>
      </c>
      <c r="E218" s="41"/>
      <c r="F218" s="220" t="s">
        <v>751</v>
      </c>
      <c r="G218" s="41"/>
      <c r="H218" s="41"/>
      <c r="I218" s="221"/>
      <c r="J218" s="41"/>
      <c r="K218" s="41"/>
      <c r="L218" s="45"/>
      <c r="M218" s="222"/>
      <c r="N218" s="223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143</v>
      </c>
      <c r="AU218" s="18" t="s">
        <v>84</v>
      </c>
    </row>
    <row r="219" s="13" customFormat="1">
      <c r="A219" s="13"/>
      <c r="B219" s="224"/>
      <c r="C219" s="225"/>
      <c r="D219" s="226" t="s">
        <v>145</v>
      </c>
      <c r="E219" s="227" t="s">
        <v>19</v>
      </c>
      <c r="F219" s="228" t="s">
        <v>752</v>
      </c>
      <c r="G219" s="225"/>
      <c r="H219" s="227" t="s">
        <v>19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145</v>
      </c>
      <c r="AU219" s="234" t="s">
        <v>84</v>
      </c>
      <c r="AV219" s="13" t="s">
        <v>82</v>
      </c>
      <c r="AW219" s="13" t="s">
        <v>35</v>
      </c>
      <c r="AX219" s="13" t="s">
        <v>74</v>
      </c>
      <c r="AY219" s="234" t="s">
        <v>135</v>
      </c>
    </row>
    <row r="220" s="14" customFormat="1">
      <c r="A220" s="14"/>
      <c r="B220" s="235"/>
      <c r="C220" s="236"/>
      <c r="D220" s="226" t="s">
        <v>145</v>
      </c>
      <c r="E220" s="237" t="s">
        <v>19</v>
      </c>
      <c r="F220" s="238" t="s">
        <v>753</v>
      </c>
      <c r="G220" s="236"/>
      <c r="H220" s="239">
        <v>194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5" t="s">
        <v>145</v>
      </c>
      <c r="AU220" s="245" t="s">
        <v>84</v>
      </c>
      <c r="AV220" s="14" t="s">
        <v>84</v>
      </c>
      <c r="AW220" s="14" t="s">
        <v>35</v>
      </c>
      <c r="AX220" s="14" t="s">
        <v>74</v>
      </c>
      <c r="AY220" s="245" t="s">
        <v>135</v>
      </c>
    </row>
    <row r="221" s="15" customFormat="1">
      <c r="A221" s="15"/>
      <c r="B221" s="246"/>
      <c r="C221" s="247"/>
      <c r="D221" s="226" t="s">
        <v>145</v>
      </c>
      <c r="E221" s="248" t="s">
        <v>19</v>
      </c>
      <c r="F221" s="249" t="s">
        <v>149</v>
      </c>
      <c r="G221" s="247"/>
      <c r="H221" s="250">
        <v>194</v>
      </c>
      <c r="I221" s="251"/>
      <c r="J221" s="247"/>
      <c r="K221" s="247"/>
      <c r="L221" s="252"/>
      <c r="M221" s="253"/>
      <c r="N221" s="254"/>
      <c r="O221" s="254"/>
      <c r="P221" s="254"/>
      <c r="Q221" s="254"/>
      <c r="R221" s="254"/>
      <c r="S221" s="254"/>
      <c r="T221" s="25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6" t="s">
        <v>145</v>
      </c>
      <c r="AU221" s="256" t="s">
        <v>84</v>
      </c>
      <c r="AV221" s="15" t="s">
        <v>141</v>
      </c>
      <c r="AW221" s="15" t="s">
        <v>35</v>
      </c>
      <c r="AX221" s="15" t="s">
        <v>82</v>
      </c>
      <c r="AY221" s="256" t="s">
        <v>135</v>
      </c>
    </row>
    <row r="222" s="2" customFormat="1" ht="16.5" customHeight="1">
      <c r="A222" s="39"/>
      <c r="B222" s="40"/>
      <c r="C222" s="257" t="s">
        <v>349</v>
      </c>
      <c r="D222" s="257" t="s">
        <v>230</v>
      </c>
      <c r="E222" s="258" t="s">
        <v>754</v>
      </c>
      <c r="F222" s="259" t="s">
        <v>755</v>
      </c>
      <c r="G222" s="260" t="s">
        <v>238</v>
      </c>
      <c r="H222" s="261">
        <v>194</v>
      </c>
      <c r="I222" s="262"/>
      <c r="J222" s="263">
        <f>ROUND(I222*H222,2)</f>
        <v>0</v>
      </c>
      <c r="K222" s="259" t="s">
        <v>19</v>
      </c>
      <c r="L222" s="264"/>
      <c r="M222" s="265" t="s">
        <v>19</v>
      </c>
      <c r="N222" s="266" t="s">
        <v>45</v>
      </c>
      <c r="O222" s="85"/>
      <c r="P222" s="215">
        <f>O222*H222</f>
        <v>0</v>
      </c>
      <c r="Q222" s="215">
        <v>0.029999999999999999</v>
      </c>
      <c r="R222" s="215">
        <f>Q222*H222</f>
        <v>5.8199999999999994</v>
      </c>
      <c r="S222" s="215">
        <v>0</v>
      </c>
      <c r="T222" s="216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7" t="s">
        <v>274</v>
      </c>
      <c r="AT222" s="217" t="s">
        <v>230</v>
      </c>
      <c r="AU222" s="217" t="s">
        <v>84</v>
      </c>
      <c r="AY222" s="18" t="s">
        <v>135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8" t="s">
        <v>82</v>
      </c>
      <c r="BK222" s="218">
        <f>ROUND(I222*H222,2)</f>
        <v>0</v>
      </c>
      <c r="BL222" s="18" t="s">
        <v>235</v>
      </c>
      <c r="BM222" s="217" t="s">
        <v>756</v>
      </c>
    </row>
    <row r="223" s="13" customFormat="1">
      <c r="A223" s="13"/>
      <c r="B223" s="224"/>
      <c r="C223" s="225"/>
      <c r="D223" s="226" t="s">
        <v>145</v>
      </c>
      <c r="E223" s="227" t="s">
        <v>19</v>
      </c>
      <c r="F223" s="228" t="s">
        <v>757</v>
      </c>
      <c r="G223" s="225"/>
      <c r="H223" s="227" t="s">
        <v>19</v>
      </c>
      <c r="I223" s="229"/>
      <c r="J223" s="225"/>
      <c r="K223" s="225"/>
      <c r="L223" s="230"/>
      <c r="M223" s="231"/>
      <c r="N223" s="232"/>
      <c r="O223" s="232"/>
      <c r="P223" s="232"/>
      <c r="Q223" s="232"/>
      <c r="R223" s="232"/>
      <c r="S223" s="232"/>
      <c r="T223" s="23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145</v>
      </c>
      <c r="AU223" s="234" t="s">
        <v>84</v>
      </c>
      <c r="AV223" s="13" t="s">
        <v>82</v>
      </c>
      <c r="AW223" s="13" t="s">
        <v>35</v>
      </c>
      <c r="AX223" s="13" t="s">
        <v>74</v>
      </c>
      <c r="AY223" s="234" t="s">
        <v>135</v>
      </c>
    </row>
    <row r="224" s="14" customFormat="1">
      <c r="A224" s="14"/>
      <c r="B224" s="235"/>
      <c r="C224" s="236"/>
      <c r="D224" s="226" t="s">
        <v>145</v>
      </c>
      <c r="E224" s="237" t="s">
        <v>19</v>
      </c>
      <c r="F224" s="238" t="s">
        <v>753</v>
      </c>
      <c r="G224" s="236"/>
      <c r="H224" s="239">
        <v>194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5" t="s">
        <v>145</v>
      </c>
      <c r="AU224" s="245" t="s">
        <v>84</v>
      </c>
      <c r="AV224" s="14" t="s">
        <v>84</v>
      </c>
      <c r="AW224" s="14" t="s">
        <v>35</v>
      </c>
      <c r="AX224" s="14" t="s">
        <v>74</v>
      </c>
      <c r="AY224" s="245" t="s">
        <v>135</v>
      </c>
    </row>
    <row r="225" s="15" customFormat="1">
      <c r="A225" s="15"/>
      <c r="B225" s="246"/>
      <c r="C225" s="247"/>
      <c r="D225" s="226" t="s">
        <v>145</v>
      </c>
      <c r="E225" s="248" t="s">
        <v>19</v>
      </c>
      <c r="F225" s="249" t="s">
        <v>149</v>
      </c>
      <c r="G225" s="247"/>
      <c r="H225" s="250">
        <v>194</v>
      </c>
      <c r="I225" s="251"/>
      <c r="J225" s="247"/>
      <c r="K225" s="247"/>
      <c r="L225" s="252"/>
      <c r="M225" s="253"/>
      <c r="N225" s="254"/>
      <c r="O225" s="254"/>
      <c r="P225" s="254"/>
      <c r="Q225" s="254"/>
      <c r="R225" s="254"/>
      <c r="S225" s="254"/>
      <c r="T225" s="25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6" t="s">
        <v>145</v>
      </c>
      <c r="AU225" s="256" t="s">
        <v>84</v>
      </c>
      <c r="AV225" s="15" t="s">
        <v>141</v>
      </c>
      <c r="AW225" s="15" t="s">
        <v>35</v>
      </c>
      <c r="AX225" s="15" t="s">
        <v>82</v>
      </c>
      <c r="AY225" s="256" t="s">
        <v>135</v>
      </c>
    </row>
    <row r="226" s="2" customFormat="1" ht="16.5" customHeight="1">
      <c r="A226" s="39"/>
      <c r="B226" s="40"/>
      <c r="C226" s="206" t="s">
        <v>7</v>
      </c>
      <c r="D226" s="206" t="s">
        <v>137</v>
      </c>
      <c r="E226" s="207" t="s">
        <v>758</v>
      </c>
      <c r="F226" s="208" t="s">
        <v>759</v>
      </c>
      <c r="G226" s="209" t="s">
        <v>590</v>
      </c>
      <c r="H226" s="210">
        <v>56</v>
      </c>
      <c r="I226" s="211"/>
      <c r="J226" s="212">
        <f>ROUND(I226*H226,2)</f>
        <v>0</v>
      </c>
      <c r="K226" s="208" t="s">
        <v>140</v>
      </c>
      <c r="L226" s="45"/>
      <c r="M226" s="213" t="s">
        <v>19</v>
      </c>
      <c r="N226" s="214" t="s">
        <v>45</v>
      </c>
      <c r="O226" s="85"/>
      <c r="P226" s="215">
        <f>O226*H226</f>
        <v>0</v>
      </c>
      <c r="Q226" s="215">
        <v>0.00027999999999999998</v>
      </c>
      <c r="R226" s="215">
        <f>Q226*H226</f>
        <v>0.015679999999999999</v>
      </c>
      <c r="S226" s="215">
        <v>0</v>
      </c>
      <c r="T226" s="216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7" t="s">
        <v>235</v>
      </c>
      <c r="AT226" s="217" t="s">
        <v>137</v>
      </c>
      <c r="AU226" s="217" t="s">
        <v>84</v>
      </c>
      <c r="AY226" s="18" t="s">
        <v>135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8" t="s">
        <v>82</v>
      </c>
      <c r="BK226" s="218">
        <f>ROUND(I226*H226,2)</f>
        <v>0</v>
      </c>
      <c r="BL226" s="18" t="s">
        <v>235</v>
      </c>
      <c r="BM226" s="217" t="s">
        <v>760</v>
      </c>
    </row>
    <row r="227" s="2" customFormat="1">
      <c r="A227" s="39"/>
      <c r="B227" s="40"/>
      <c r="C227" s="41"/>
      <c r="D227" s="219" t="s">
        <v>143</v>
      </c>
      <c r="E227" s="41"/>
      <c r="F227" s="220" t="s">
        <v>761</v>
      </c>
      <c r="G227" s="41"/>
      <c r="H227" s="41"/>
      <c r="I227" s="221"/>
      <c r="J227" s="41"/>
      <c r="K227" s="41"/>
      <c r="L227" s="45"/>
      <c r="M227" s="222"/>
      <c r="N227" s="223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143</v>
      </c>
      <c r="AU227" s="18" t="s">
        <v>84</v>
      </c>
    </row>
    <row r="228" s="13" customFormat="1">
      <c r="A228" s="13"/>
      <c r="B228" s="224"/>
      <c r="C228" s="225"/>
      <c r="D228" s="226" t="s">
        <v>145</v>
      </c>
      <c r="E228" s="227" t="s">
        <v>19</v>
      </c>
      <c r="F228" s="228" t="s">
        <v>752</v>
      </c>
      <c r="G228" s="225"/>
      <c r="H228" s="227" t="s">
        <v>19</v>
      </c>
      <c r="I228" s="229"/>
      <c r="J228" s="225"/>
      <c r="K228" s="225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145</v>
      </c>
      <c r="AU228" s="234" t="s">
        <v>84</v>
      </c>
      <c r="AV228" s="13" t="s">
        <v>82</v>
      </c>
      <c r="AW228" s="13" t="s">
        <v>35</v>
      </c>
      <c r="AX228" s="13" t="s">
        <v>74</v>
      </c>
      <c r="AY228" s="234" t="s">
        <v>135</v>
      </c>
    </row>
    <row r="229" s="13" customFormat="1">
      <c r="A229" s="13"/>
      <c r="B229" s="224"/>
      <c r="C229" s="225"/>
      <c r="D229" s="226" t="s">
        <v>145</v>
      </c>
      <c r="E229" s="227" t="s">
        <v>19</v>
      </c>
      <c r="F229" s="228" t="s">
        <v>762</v>
      </c>
      <c r="G229" s="225"/>
      <c r="H229" s="227" t="s">
        <v>19</v>
      </c>
      <c r="I229" s="229"/>
      <c r="J229" s="225"/>
      <c r="K229" s="225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145</v>
      </c>
      <c r="AU229" s="234" t="s">
        <v>84</v>
      </c>
      <c r="AV229" s="13" t="s">
        <v>82</v>
      </c>
      <c r="AW229" s="13" t="s">
        <v>35</v>
      </c>
      <c r="AX229" s="13" t="s">
        <v>74</v>
      </c>
      <c r="AY229" s="234" t="s">
        <v>135</v>
      </c>
    </row>
    <row r="230" s="14" customFormat="1">
      <c r="A230" s="14"/>
      <c r="B230" s="235"/>
      <c r="C230" s="236"/>
      <c r="D230" s="226" t="s">
        <v>145</v>
      </c>
      <c r="E230" s="237" t="s">
        <v>19</v>
      </c>
      <c r="F230" s="238" t="s">
        <v>763</v>
      </c>
      <c r="G230" s="236"/>
      <c r="H230" s="239">
        <v>56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5" t="s">
        <v>145</v>
      </c>
      <c r="AU230" s="245" t="s">
        <v>84</v>
      </c>
      <c r="AV230" s="14" t="s">
        <v>84</v>
      </c>
      <c r="AW230" s="14" t="s">
        <v>35</v>
      </c>
      <c r="AX230" s="14" t="s">
        <v>74</v>
      </c>
      <c r="AY230" s="245" t="s">
        <v>135</v>
      </c>
    </row>
    <row r="231" s="15" customFormat="1">
      <c r="A231" s="15"/>
      <c r="B231" s="246"/>
      <c r="C231" s="247"/>
      <c r="D231" s="226" t="s">
        <v>145</v>
      </c>
      <c r="E231" s="248" t="s">
        <v>19</v>
      </c>
      <c r="F231" s="249" t="s">
        <v>149</v>
      </c>
      <c r="G231" s="247"/>
      <c r="H231" s="250">
        <v>56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6" t="s">
        <v>145</v>
      </c>
      <c r="AU231" s="256" t="s">
        <v>84</v>
      </c>
      <c r="AV231" s="15" t="s">
        <v>141</v>
      </c>
      <c r="AW231" s="15" t="s">
        <v>35</v>
      </c>
      <c r="AX231" s="15" t="s">
        <v>82</v>
      </c>
      <c r="AY231" s="256" t="s">
        <v>135</v>
      </c>
    </row>
    <row r="232" s="2" customFormat="1" ht="16.5" customHeight="1">
      <c r="A232" s="39"/>
      <c r="B232" s="40"/>
      <c r="C232" s="257" t="s">
        <v>493</v>
      </c>
      <c r="D232" s="257" t="s">
        <v>230</v>
      </c>
      <c r="E232" s="258" t="s">
        <v>764</v>
      </c>
      <c r="F232" s="259" t="s">
        <v>765</v>
      </c>
      <c r="G232" s="260" t="s">
        <v>590</v>
      </c>
      <c r="H232" s="261">
        <v>56</v>
      </c>
      <c r="I232" s="262"/>
      <c r="J232" s="263">
        <f>ROUND(I232*H232,2)</f>
        <v>0</v>
      </c>
      <c r="K232" s="259" t="s">
        <v>19</v>
      </c>
      <c r="L232" s="264"/>
      <c r="M232" s="265" t="s">
        <v>19</v>
      </c>
      <c r="N232" s="266" t="s">
        <v>45</v>
      </c>
      <c r="O232" s="85"/>
      <c r="P232" s="215">
        <f>O232*H232</f>
        <v>0</v>
      </c>
      <c r="Q232" s="215">
        <v>0.0025000000000000001</v>
      </c>
      <c r="R232" s="215">
        <f>Q232*H232</f>
        <v>0.14000000000000001</v>
      </c>
      <c r="S232" s="215">
        <v>0</v>
      </c>
      <c r="T232" s="216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7" t="s">
        <v>274</v>
      </c>
      <c r="AT232" s="217" t="s">
        <v>230</v>
      </c>
      <c r="AU232" s="217" t="s">
        <v>84</v>
      </c>
      <c r="AY232" s="18" t="s">
        <v>135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8" t="s">
        <v>82</v>
      </c>
      <c r="BK232" s="218">
        <f>ROUND(I232*H232,2)</f>
        <v>0</v>
      </c>
      <c r="BL232" s="18" t="s">
        <v>235</v>
      </c>
      <c r="BM232" s="217" t="s">
        <v>766</v>
      </c>
    </row>
    <row r="233" s="13" customFormat="1">
      <c r="A233" s="13"/>
      <c r="B233" s="224"/>
      <c r="C233" s="225"/>
      <c r="D233" s="226" t="s">
        <v>145</v>
      </c>
      <c r="E233" s="227" t="s">
        <v>19</v>
      </c>
      <c r="F233" s="228" t="s">
        <v>767</v>
      </c>
      <c r="G233" s="225"/>
      <c r="H233" s="227" t="s">
        <v>19</v>
      </c>
      <c r="I233" s="229"/>
      <c r="J233" s="225"/>
      <c r="K233" s="225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145</v>
      </c>
      <c r="AU233" s="234" t="s">
        <v>84</v>
      </c>
      <c r="AV233" s="13" t="s">
        <v>82</v>
      </c>
      <c r="AW233" s="13" t="s">
        <v>35</v>
      </c>
      <c r="AX233" s="13" t="s">
        <v>74</v>
      </c>
      <c r="AY233" s="234" t="s">
        <v>135</v>
      </c>
    </row>
    <row r="234" s="13" customFormat="1">
      <c r="A234" s="13"/>
      <c r="B234" s="224"/>
      <c r="C234" s="225"/>
      <c r="D234" s="226" t="s">
        <v>145</v>
      </c>
      <c r="E234" s="227" t="s">
        <v>19</v>
      </c>
      <c r="F234" s="228" t="s">
        <v>768</v>
      </c>
      <c r="G234" s="225"/>
      <c r="H234" s="227" t="s">
        <v>19</v>
      </c>
      <c r="I234" s="229"/>
      <c r="J234" s="225"/>
      <c r="K234" s="225"/>
      <c r="L234" s="230"/>
      <c r="M234" s="231"/>
      <c r="N234" s="232"/>
      <c r="O234" s="232"/>
      <c r="P234" s="232"/>
      <c r="Q234" s="232"/>
      <c r="R234" s="232"/>
      <c r="S234" s="232"/>
      <c r="T234" s="23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145</v>
      </c>
      <c r="AU234" s="234" t="s">
        <v>84</v>
      </c>
      <c r="AV234" s="13" t="s">
        <v>82</v>
      </c>
      <c r="AW234" s="13" t="s">
        <v>35</v>
      </c>
      <c r="AX234" s="13" t="s">
        <v>74</v>
      </c>
      <c r="AY234" s="234" t="s">
        <v>135</v>
      </c>
    </row>
    <row r="235" s="13" customFormat="1">
      <c r="A235" s="13"/>
      <c r="B235" s="224"/>
      <c r="C235" s="225"/>
      <c r="D235" s="226" t="s">
        <v>145</v>
      </c>
      <c r="E235" s="227" t="s">
        <v>19</v>
      </c>
      <c r="F235" s="228" t="s">
        <v>769</v>
      </c>
      <c r="G235" s="225"/>
      <c r="H235" s="227" t="s">
        <v>19</v>
      </c>
      <c r="I235" s="229"/>
      <c r="J235" s="225"/>
      <c r="K235" s="225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145</v>
      </c>
      <c r="AU235" s="234" t="s">
        <v>84</v>
      </c>
      <c r="AV235" s="13" t="s">
        <v>82</v>
      </c>
      <c r="AW235" s="13" t="s">
        <v>35</v>
      </c>
      <c r="AX235" s="13" t="s">
        <v>74</v>
      </c>
      <c r="AY235" s="234" t="s">
        <v>135</v>
      </c>
    </row>
    <row r="236" s="14" customFormat="1">
      <c r="A236" s="14"/>
      <c r="B236" s="235"/>
      <c r="C236" s="236"/>
      <c r="D236" s="226" t="s">
        <v>145</v>
      </c>
      <c r="E236" s="237" t="s">
        <v>19</v>
      </c>
      <c r="F236" s="238" t="s">
        <v>763</v>
      </c>
      <c r="G236" s="236"/>
      <c r="H236" s="239">
        <v>56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5" t="s">
        <v>145</v>
      </c>
      <c r="AU236" s="245" t="s">
        <v>84</v>
      </c>
      <c r="AV236" s="14" t="s">
        <v>84</v>
      </c>
      <c r="AW236" s="14" t="s">
        <v>35</v>
      </c>
      <c r="AX236" s="14" t="s">
        <v>74</v>
      </c>
      <c r="AY236" s="245" t="s">
        <v>135</v>
      </c>
    </row>
    <row r="237" s="15" customFormat="1">
      <c r="A237" s="15"/>
      <c r="B237" s="246"/>
      <c r="C237" s="247"/>
      <c r="D237" s="226" t="s">
        <v>145</v>
      </c>
      <c r="E237" s="248" t="s">
        <v>19</v>
      </c>
      <c r="F237" s="249" t="s">
        <v>149</v>
      </c>
      <c r="G237" s="247"/>
      <c r="H237" s="250">
        <v>56</v>
      </c>
      <c r="I237" s="251"/>
      <c r="J237" s="247"/>
      <c r="K237" s="247"/>
      <c r="L237" s="252"/>
      <c r="M237" s="253"/>
      <c r="N237" s="254"/>
      <c r="O237" s="254"/>
      <c r="P237" s="254"/>
      <c r="Q237" s="254"/>
      <c r="R237" s="254"/>
      <c r="S237" s="254"/>
      <c r="T237" s="25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6" t="s">
        <v>145</v>
      </c>
      <c r="AU237" s="256" t="s">
        <v>84</v>
      </c>
      <c r="AV237" s="15" t="s">
        <v>141</v>
      </c>
      <c r="AW237" s="15" t="s">
        <v>35</v>
      </c>
      <c r="AX237" s="15" t="s">
        <v>82</v>
      </c>
      <c r="AY237" s="256" t="s">
        <v>135</v>
      </c>
    </row>
    <row r="238" s="2" customFormat="1" ht="24.15" customHeight="1">
      <c r="A238" s="39"/>
      <c r="B238" s="40"/>
      <c r="C238" s="206" t="s">
        <v>498</v>
      </c>
      <c r="D238" s="206" t="s">
        <v>137</v>
      </c>
      <c r="E238" s="207" t="s">
        <v>592</v>
      </c>
      <c r="F238" s="208" t="s">
        <v>593</v>
      </c>
      <c r="G238" s="209" t="s">
        <v>594</v>
      </c>
      <c r="H238" s="285"/>
      <c r="I238" s="211"/>
      <c r="J238" s="212">
        <f>ROUND(I238*H238,2)</f>
        <v>0</v>
      </c>
      <c r="K238" s="208" t="s">
        <v>140</v>
      </c>
      <c r="L238" s="45"/>
      <c r="M238" s="213" t="s">
        <v>19</v>
      </c>
      <c r="N238" s="214" t="s">
        <v>45</v>
      </c>
      <c r="O238" s="85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7" t="s">
        <v>235</v>
      </c>
      <c r="AT238" s="217" t="s">
        <v>137</v>
      </c>
      <c r="AU238" s="217" t="s">
        <v>84</v>
      </c>
      <c r="AY238" s="18" t="s">
        <v>135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8" t="s">
        <v>82</v>
      </c>
      <c r="BK238" s="218">
        <f>ROUND(I238*H238,2)</f>
        <v>0</v>
      </c>
      <c r="BL238" s="18" t="s">
        <v>235</v>
      </c>
      <c r="BM238" s="217" t="s">
        <v>770</v>
      </c>
    </row>
    <row r="239" s="2" customFormat="1">
      <c r="A239" s="39"/>
      <c r="B239" s="40"/>
      <c r="C239" s="41"/>
      <c r="D239" s="219" t="s">
        <v>143</v>
      </c>
      <c r="E239" s="41"/>
      <c r="F239" s="220" t="s">
        <v>771</v>
      </c>
      <c r="G239" s="41"/>
      <c r="H239" s="41"/>
      <c r="I239" s="221"/>
      <c r="J239" s="41"/>
      <c r="K239" s="41"/>
      <c r="L239" s="45"/>
      <c r="M239" s="267"/>
      <c r="N239" s="268"/>
      <c r="O239" s="269"/>
      <c r="P239" s="269"/>
      <c r="Q239" s="269"/>
      <c r="R239" s="269"/>
      <c r="S239" s="269"/>
      <c r="T239" s="270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143</v>
      </c>
      <c r="AU239" s="18" t="s">
        <v>84</v>
      </c>
    </row>
    <row r="240" s="2" customFormat="1" ht="6.96" customHeight="1">
      <c r="A240" s="39"/>
      <c r="B240" s="60"/>
      <c r="C240" s="61"/>
      <c r="D240" s="61"/>
      <c r="E240" s="61"/>
      <c r="F240" s="61"/>
      <c r="G240" s="61"/>
      <c r="H240" s="61"/>
      <c r="I240" s="61"/>
      <c r="J240" s="61"/>
      <c r="K240" s="61"/>
      <c r="L240" s="45"/>
      <c r="M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</sheetData>
  <sheetProtection sheet="1" autoFilter="0" formatColumns="0" formatRows="0" objects="1" scenarios="1" spinCount="100000" saltValue="XxwTPi/Hu4hyRHF10U857Y7LFe6f8jrzC4n00pmf6wiF2CGFvdcgra2myYnhgkgCsjq1U/2yNQLS468iyE0WHQ==" hashValue="BZ3FGFslXb12g8OocwEq8wcf64SQl6Ln9bcME5jAyR02+9XxGC4c9qQgusxPO52rgtA7WfKH53w5uL6Fo8mx/Q==" algorithmName="SHA-512" password="CC35"/>
  <autoFilter ref="C85:K239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5_02/111151102"/>
    <hyperlink ref="F95" r:id="rId2" display="https://podminky.urs.cz/item/CS_URS_2025_02/121151115"/>
    <hyperlink ref="F100" r:id="rId3" display="https://podminky.urs.cz/item/CS_URS_2025_02/131251102"/>
    <hyperlink ref="F108" r:id="rId4" display="https://podminky.urs.cz/item/CS_URS_2025_02/162251102"/>
    <hyperlink ref="F116" r:id="rId5" display="https://podminky.urs.cz/item/CS_URS_2025_02/162751117"/>
    <hyperlink ref="F124" r:id="rId6" display="https://podminky.urs.cz/item/CS_URS_2025_02/162751119"/>
    <hyperlink ref="F132" r:id="rId7" display="https://podminky.urs.cz/item/CS_URS_2025_02/167151111"/>
    <hyperlink ref="F140" r:id="rId8" display="https://podminky.urs.cz/item/CS_URS_2025_02/171201201"/>
    <hyperlink ref="F148" r:id="rId9" display="https://podminky.urs.cz/item/CS_URS_2025_02/171201221"/>
    <hyperlink ref="F156" r:id="rId10" display="https://podminky.urs.cz/item/CS_URS_2025_02/181351105"/>
    <hyperlink ref="F162" r:id="rId11" display="https://podminky.urs.cz/item/CS_URS_2025_02/215901101"/>
    <hyperlink ref="F170" r:id="rId12" display="https://podminky.urs.cz/item/CS_URS_2025_02/271532212"/>
    <hyperlink ref="F178" r:id="rId13" display="https://podminky.urs.cz/item/CS_URS_2025_02/275321411"/>
    <hyperlink ref="F186" r:id="rId14" display="https://podminky.urs.cz/item/CS_URS_2025_02/348101210"/>
    <hyperlink ref="F200" r:id="rId15" display="https://podminky.urs.cz/item/CS_URS_2025_02/348101220"/>
    <hyperlink ref="F214" r:id="rId16" display="https://podminky.urs.cz/item/CS_URS_2025_02/998232111"/>
    <hyperlink ref="F218" r:id="rId17" display="https://podminky.urs.cz/item/CS_URS_2025_02/767163122"/>
    <hyperlink ref="F227" r:id="rId18" display="https://podminky.urs.cz/item/CS_URS_2025_02/767164150"/>
    <hyperlink ref="F239" r:id="rId19" display="https://podminky.urs.cz/item/CS_URS_2025_02/998767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s="1" customFormat="1" ht="24.96" customHeight="1">
      <c r="B4" s="21"/>
      <c r="D4" s="132" t="s">
        <v>108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 xml:space="preserve">SK Modřany-  hrací plocha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109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772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1. 9. 2025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27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28</v>
      </c>
      <c r="F15" s="39"/>
      <c r="G15" s="39"/>
      <c r="H15" s="39"/>
      <c r="I15" s="134" t="s">
        <v>29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30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32</v>
      </c>
      <c r="E20" s="39"/>
      <c r="F20" s="39"/>
      <c r="G20" s="39"/>
      <c r="H20" s="39"/>
      <c r="I20" s="134" t="s">
        <v>26</v>
      </c>
      <c r="J20" s="138" t="s">
        <v>33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34</v>
      </c>
      <c r="F21" s="39"/>
      <c r="G21" s="39"/>
      <c r="H21" s="39"/>
      <c r="I21" s="134" t="s">
        <v>29</v>
      </c>
      <c r="J21" s="138" t="s">
        <v>19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36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29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38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0"/>
      <c r="B27" s="141"/>
      <c r="C27" s="140"/>
      <c r="D27" s="140"/>
      <c r="E27" s="142" t="s">
        <v>111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40</v>
      </c>
      <c r="E30" s="39"/>
      <c r="F30" s="39"/>
      <c r="G30" s="39"/>
      <c r="H30" s="39"/>
      <c r="I30" s="39"/>
      <c r="J30" s="146">
        <f>ROUND(J84,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42</v>
      </c>
      <c r="G32" s="39"/>
      <c r="H32" s="39"/>
      <c r="I32" s="147" t="s">
        <v>41</v>
      </c>
      <c r="J32" s="147" t="s">
        <v>43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44</v>
      </c>
      <c r="E33" s="134" t="s">
        <v>45</v>
      </c>
      <c r="F33" s="149">
        <f>ROUND((SUM(BE84:BE99)),  2)</f>
        <v>0</v>
      </c>
      <c r="G33" s="39"/>
      <c r="H33" s="39"/>
      <c r="I33" s="150">
        <v>0.20999999999999999</v>
      </c>
      <c r="J33" s="149">
        <f>ROUND(((SUM(BE84:BE99))*I33),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46</v>
      </c>
      <c r="F34" s="149">
        <f>ROUND((SUM(BF84:BF99)),  2)</f>
        <v>0</v>
      </c>
      <c r="G34" s="39"/>
      <c r="H34" s="39"/>
      <c r="I34" s="150">
        <v>0.12</v>
      </c>
      <c r="J34" s="149">
        <f>ROUND(((SUM(BF84:BF99))*I34),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47</v>
      </c>
      <c r="F35" s="149">
        <f>ROUND((SUM(BG84:BG99)),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48</v>
      </c>
      <c r="F36" s="149">
        <f>ROUND((SUM(BH84:BH99)),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49</v>
      </c>
      <c r="F37" s="149">
        <f>ROUND((SUM(BI84:BI99)),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112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2" t="str">
        <f>E7</f>
        <v xml:space="preserve">SK Modřany-  hrací plocha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109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2025-109-1-07 - VRN - vedlejší rozpočtové náklady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Komořanská - 47, Praha 4 - Modřany</v>
      </c>
      <c r="G52" s="41"/>
      <c r="H52" s="41"/>
      <c r="I52" s="33" t="s">
        <v>23</v>
      </c>
      <c r="J52" s="73" t="str">
        <f>IF(J12="","",J12)</f>
        <v>1. 9. 2025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Sportovní klub Modřany,Komořanská 47, Praha 4</v>
      </c>
      <c r="G54" s="41"/>
      <c r="H54" s="41"/>
      <c r="I54" s="33" t="s">
        <v>32</v>
      </c>
      <c r="J54" s="37" t="str">
        <f>E21</f>
        <v>ASLB spol.s.r.o.Fikarova 2157/1, Praha 4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3" t="s">
        <v>113</v>
      </c>
      <c r="D57" s="164"/>
      <c r="E57" s="164"/>
      <c r="F57" s="164"/>
      <c r="G57" s="164"/>
      <c r="H57" s="164"/>
      <c r="I57" s="164"/>
      <c r="J57" s="165" t="s">
        <v>114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6" t="s">
        <v>72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115</v>
      </c>
    </row>
    <row r="60" hidden="1" s="9" customFormat="1" ht="24.96" customHeight="1">
      <c r="A60" s="9"/>
      <c r="B60" s="167"/>
      <c r="C60" s="168"/>
      <c r="D60" s="169" t="s">
        <v>773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3"/>
      <c r="C61" s="174"/>
      <c r="D61" s="175" t="s">
        <v>774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3"/>
      <c r="C62" s="174"/>
      <c r="D62" s="175" t="s">
        <v>775</v>
      </c>
      <c r="E62" s="176"/>
      <c r="F62" s="176"/>
      <c r="G62" s="176"/>
      <c r="H62" s="176"/>
      <c r="I62" s="176"/>
      <c r="J62" s="177">
        <f>J89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3"/>
      <c r="C63" s="174"/>
      <c r="D63" s="175" t="s">
        <v>776</v>
      </c>
      <c r="E63" s="176"/>
      <c r="F63" s="176"/>
      <c r="G63" s="176"/>
      <c r="H63" s="176"/>
      <c r="I63" s="176"/>
      <c r="J63" s="177">
        <f>J94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3"/>
      <c r="C64" s="174"/>
      <c r="D64" s="175" t="s">
        <v>777</v>
      </c>
      <c r="E64" s="176"/>
      <c r="F64" s="176"/>
      <c r="G64" s="176"/>
      <c r="H64" s="176"/>
      <c r="I64" s="176"/>
      <c r="J64" s="177">
        <f>J97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/>
    <row r="68" hidden="1"/>
    <row r="69" hidden="1"/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120</v>
      </c>
      <c r="D71" s="41"/>
      <c r="E71" s="41"/>
      <c r="F71" s="41"/>
      <c r="G71" s="41"/>
      <c r="H71" s="41"/>
      <c r="I71" s="41"/>
      <c r="J71" s="41"/>
      <c r="K71" s="41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2" t="str">
        <f>E7</f>
        <v xml:space="preserve">SK Modřany-  hrací plocha</v>
      </c>
      <c r="F74" s="33"/>
      <c r="G74" s="33"/>
      <c r="H74" s="33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109</v>
      </c>
      <c r="D75" s="41"/>
      <c r="E75" s="41"/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2025-109-1-07 - VRN - vedlejší rozpočtové náklady</v>
      </c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Komořanská - 47, Praha 4 - Modřany</v>
      </c>
      <c r="G78" s="41"/>
      <c r="H78" s="41"/>
      <c r="I78" s="33" t="s">
        <v>23</v>
      </c>
      <c r="J78" s="73" t="str">
        <f>IF(J12="","",J12)</f>
        <v>1. 9. 2025</v>
      </c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40.05" customHeight="1">
      <c r="A80" s="39"/>
      <c r="B80" s="40"/>
      <c r="C80" s="33" t="s">
        <v>25</v>
      </c>
      <c r="D80" s="41"/>
      <c r="E80" s="41"/>
      <c r="F80" s="28" t="str">
        <f>E15</f>
        <v>Sportovní klub Modřany,Komořanská 47, Praha 4</v>
      </c>
      <c r="G80" s="41"/>
      <c r="H80" s="41"/>
      <c r="I80" s="33" t="s">
        <v>32</v>
      </c>
      <c r="J80" s="37" t="str">
        <f>E21</f>
        <v>ASLB spol.s.r.o.Fikarova 2157/1, Praha 4</v>
      </c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30</v>
      </c>
      <c r="D81" s="41"/>
      <c r="E81" s="41"/>
      <c r="F81" s="28" t="str">
        <f>IF(E18="","",E18)</f>
        <v>Vyplň údaj</v>
      </c>
      <c r="G81" s="41"/>
      <c r="H81" s="41"/>
      <c r="I81" s="33" t="s">
        <v>36</v>
      </c>
      <c r="J81" s="37" t="str">
        <f>E24</f>
        <v xml:space="preserve"> </v>
      </c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9"/>
      <c r="B83" s="180"/>
      <c r="C83" s="181" t="s">
        <v>121</v>
      </c>
      <c r="D83" s="182" t="s">
        <v>59</v>
      </c>
      <c r="E83" s="182" t="s">
        <v>55</v>
      </c>
      <c r="F83" s="182" t="s">
        <v>56</v>
      </c>
      <c r="G83" s="182" t="s">
        <v>122</v>
      </c>
      <c r="H83" s="182" t="s">
        <v>123</v>
      </c>
      <c r="I83" s="182" t="s">
        <v>124</v>
      </c>
      <c r="J83" s="182" t="s">
        <v>114</v>
      </c>
      <c r="K83" s="183" t="s">
        <v>125</v>
      </c>
      <c r="L83" s="184"/>
      <c r="M83" s="93" t="s">
        <v>19</v>
      </c>
      <c r="N83" s="94" t="s">
        <v>44</v>
      </c>
      <c r="O83" s="94" t="s">
        <v>126</v>
      </c>
      <c r="P83" s="94" t="s">
        <v>127</v>
      </c>
      <c r="Q83" s="94" t="s">
        <v>128</v>
      </c>
      <c r="R83" s="94" t="s">
        <v>129</v>
      </c>
      <c r="S83" s="94" t="s">
        <v>130</v>
      </c>
      <c r="T83" s="95" t="s">
        <v>131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39"/>
      <c r="B84" s="40"/>
      <c r="C84" s="100" t="s">
        <v>132</v>
      </c>
      <c r="D84" s="41"/>
      <c r="E84" s="41"/>
      <c r="F84" s="41"/>
      <c r="G84" s="41"/>
      <c r="H84" s="41"/>
      <c r="I84" s="41"/>
      <c r="J84" s="185">
        <f>BK84</f>
        <v>0</v>
      </c>
      <c r="K84" s="41"/>
      <c r="L84" s="45"/>
      <c r="M84" s="96"/>
      <c r="N84" s="186"/>
      <c r="O84" s="97"/>
      <c r="P84" s="187">
        <f>P85</f>
        <v>0</v>
      </c>
      <c r="Q84" s="97"/>
      <c r="R84" s="187">
        <f>R85</f>
        <v>0</v>
      </c>
      <c r="S84" s="97"/>
      <c r="T84" s="188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73</v>
      </c>
      <c r="AU84" s="18" t="s">
        <v>115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73</v>
      </c>
      <c r="E85" s="193" t="s">
        <v>778</v>
      </c>
      <c r="F85" s="193" t="s">
        <v>779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P86+P89+P94+P97</f>
        <v>0</v>
      </c>
      <c r="Q85" s="198"/>
      <c r="R85" s="199">
        <f>R86+R89+R94+R97</f>
        <v>0</v>
      </c>
      <c r="S85" s="198"/>
      <c r="T85" s="200">
        <f>T86+T89+T94+T97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169</v>
      </c>
      <c r="AT85" s="202" t="s">
        <v>73</v>
      </c>
      <c r="AU85" s="202" t="s">
        <v>74</v>
      </c>
      <c r="AY85" s="201" t="s">
        <v>135</v>
      </c>
      <c r="BK85" s="203">
        <f>BK86+BK89+BK94+BK97</f>
        <v>0</v>
      </c>
    </row>
    <row r="86" s="12" customFormat="1" ht="22.8" customHeight="1">
      <c r="A86" s="12"/>
      <c r="B86" s="190"/>
      <c r="C86" s="191"/>
      <c r="D86" s="192" t="s">
        <v>73</v>
      </c>
      <c r="E86" s="204" t="s">
        <v>780</v>
      </c>
      <c r="F86" s="204" t="s">
        <v>781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SUM(P87:P88)</f>
        <v>0</v>
      </c>
      <c r="Q86" s="198"/>
      <c r="R86" s="199">
        <f>SUM(R87:R88)</f>
        <v>0</v>
      </c>
      <c r="S86" s="198"/>
      <c r="T86" s="200">
        <f>SUM(T87:T88)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169</v>
      </c>
      <c r="AT86" s="202" t="s">
        <v>73</v>
      </c>
      <c r="AU86" s="202" t="s">
        <v>82</v>
      </c>
      <c r="AY86" s="201" t="s">
        <v>135</v>
      </c>
      <c r="BK86" s="203">
        <f>SUM(BK87:BK88)</f>
        <v>0</v>
      </c>
    </row>
    <row r="87" s="2" customFormat="1" ht="16.5" customHeight="1">
      <c r="A87" s="39"/>
      <c r="B87" s="40"/>
      <c r="C87" s="206" t="s">
        <v>82</v>
      </c>
      <c r="D87" s="206" t="s">
        <v>137</v>
      </c>
      <c r="E87" s="207" t="s">
        <v>782</v>
      </c>
      <c r="F87" s="208" t="s">
        <v>783</v>
      </c>
      <c r="G87" s="209" t="s">
        <v>286</v>
      </c>
      <c r="H87" s="210">
        <v>1</v>
      </c>
      <c r="I87" s="211"/>
      <c r="J87" s="212">
        <f>ROUND(I87*H87,2)</f>
        <v>0</v>
      </c>
      <c r="K87" s="208" t="s">
        <v>140</v>
      </c>
      <c r="L87" s="45"/>
      <c r="M87" s="213" t="s">
        <v>19</v>
      </c>
      <c r="N87" s="214" t="s">
        <v>45</v>
      </c>
      <c r="O87" s="85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7" t="s">
        <v>784</v>
      </c>
      <c r="AT87" s="217" t="s">
        <v>137</v>
      </c>
      <c r="AU87" s="217" t="s">
        <v>84</v>
      </c>
      <c r="AY87" s="18" t="s">
        <v>135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8" t="s">
        <v>82</v>
      </c>
      <c r="BK87" s="218">
        <f>ROUND(I87*H87,2)</f>
        <v>0</v>
      </c>
      <c r="BL87" s="18" t="s">
        <v>784</v>
      </c>
      <c r="BM87" s="217" t="s">
        <v>785</v>
      </c>
    </row>
    <row r="88" s="2" customFormat="1">
      <c r="A88" s="39"/>
      <c r="B88" s="40"/>
      <c r="C88" s="41"/>
      <c r="D88" s="219" t="s">
        <v>143</v>
      </c>
      <c r="E88" s="41"/>
      <c r="F88" s="220" t="s">
        <v>786</v>
      </c>
      <c r="G88" s="41"/>
      <c r="H88" s="41"/>
      <c r="I88" s="221"/>
      <c r="J88" s="41"/>
      <c r="K88" s="41"/>
      <c r="L88" s="45"/>
      <c r="M88" s="222"/>
      <c r="N88" s="223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143</v>
      </c>
      <c r="AU88" s="18" t="s">
        <v>84</v>
      </c>
    </row>
    <row r="89" s="12" customFormat="1" ht="22.8" customHeight="1">
      <c r="A89" s="12"/>
      <c r="B89" s="190"/>
      <c r="C89" s="191"/>
      <c r="D89" s="192" t="s">
        <v>73</v>
      </c>
      <c r="E89" s="204" t="s">
        <v>787</v>
      </c>
      <c r="F89" s="204" t="s">
        <v>788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SUM(P90:P93)</f>
        <v>0</v>
      </c>
      <c r="Q89" s="198"/>
      <c r="R89" s="199">
        <f>SUM(R90:R93)</f>
        <v>0</v>
      </c>
      <c r="S89" s="198"/>
      <c r="T89" s="200">
        <f>SUM(T90:T93)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169</v>
      </c>
      <c r="AT89" s="202" t="s">
        <v>73</v>
      </c>
      <c r="AU89" s="202" t="s">
        <v>82</v>
      </c>
      <c r="AY89" s="201" t="s">
        <v>135</v>
      </c>
      <c r="BK89" s="203">
        <f>SUM(BK90:BK93)</f>
        <v>0</v>
      </c>
    </row>
    <row r="90" s="2" customFormat="1" ht="16.5" customHeight="1">
      <c r="A90" s="39"/>
      <c r="B90" s="40"/>
      <c r="C90" s="206" t="s">
        <v>84</v>
      </c>
      <c r="D90" s="206" t="s">
        <v>137</v>
      </c>
      <c r="E90" s="207" t="s">
        <v>789</v>
      </c>
      <c r="F90" s="208" t="s">
        <v>788</v>
      </c>
      <c r="G90" s="209" t="s">
        <v>594</v>
      </c>
      <c r="H90" s="285"/>
      <c r="I90" s="211"/>
      <c r="J90" s="212">
        <f>ROUND(I90*H90,2)</f>
        <v>0</v>
      </c>
      <c r="K90" s="208" t="s">
        <v>140</v>
      </c>
      <c r="L90" s="45"/>
      <c r="M90" s="213" t="s">
        <v>19</v>
      </c>
      <c r="N90" s="214" t="s">
        <v>45</v>
      </c>
      <c r="O90" s="85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7" t="s">
        <v>784</v>
      </c>
      <c r="AT90" s="217" t="s">
        <v>137</v>
      </c>
      <c r="AU90" s="217" t="s">
        <v>84</v>
      </c>
      <c r="AY90" s="18" t="s">
        <v>135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8" t="s">
        <v>82</v>
      </c>
      <c r="BK90" s="218">
        <f>ROUND(I90*H90,2)</f>
        <v>0</v>
      </c>
      <c r="BL90" s="18" t="s">
        <v>784</v>
      </c>
      <c r="BM90" s="217" t="s">
        <v>790</v>
      </c>
    </row>
    <row r="91" s="2" customFormat="1">
      <c r="A91" s="39"/>
      <c r="B91" s="40"/>
      <c r="C91" s="41"/>
      <c r="D91" s="219" t="s">
        <v>143</v>
      </c>
      <c r="E91" s="41"/>
      <c r="F91" s="220" t="s">
        <v>791</v>
      </c>
      <c r="G91" s="41"/>
      <c r="H91" s="41"/>
      <c r="I91" s="221"/>
      <c r="J91" s="41"/>
      <c r="K91" s="41"/>
      <c r="L91" s="45"/>
      <c r="M91" s="222"/>
      <c r="N91" s="223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143</v>
      </c>
      <c r="AU91" s="18" t="s">
        <v>84</v>
      </c>
    </row>
    <row r="92" s="2" customFormat="1" ht="16.5" customHeight="1">
      <c r="A92" s="39"/>
      <c r="B92" s="40"/>
      <c r="C92" s="206" t="s">
        <v>107</v>
      </c>
      <c r="D92" s="206" t="s">
        <v>137</v>
      </c>
      <c r="E92" s="207" t="s">
        <v>792</v>
      </c>
      <c r="F92" s="208" t="s">
        <v>793</v>
      </c>
      <c r="G92" s="209" t="s">
        <v>286</v>
      </c>
      <c r="H92" s="210">
        <v>1</v>
      </c>
      <c r="I92" s="211"/>
      <c r="J92" s="212">
        <f>ROUND(I92*H92,2)</f>
        <v>0</v>
      </c>
      <c r="K92" s="208" t="s">
        <v>140</v>
      </c>
      <c r="L92" s="45"/>
      <c r="M92" s="213" t="s">
        <v>19</v>
      </c>
      <c r="N92" s="214" t="s">
        <v>45</v>
      </c>
      <c r="O92" s="85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7" t="s">
        <v>784</v>
      </c>
      <c r="AT92" s="217" t="s">
        <v>137</v>
      </c>
      <c r="AU92" s="217" t="s">
        <v>84</v>
      </c>
      <c r="AY92" s="18" t="s">
        <v>135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8" t="s">
        <v>82</v>
      </c>
      <c r="BK92" s="218">
        <f>ROUND(I92*H92,2)</f>
        <v>0</v>
      </c>
      <c r="BL92" s="18" t="s">
        <v>784</v>
      </c>
      <c r="BM92" s="217" t="s">
        <v>794</v>
      </c>
    </row>
    <row r="93" s="2" customFormat="1">
      <c r="A93" s="39"/>
      <c r="B93" s="40"/>
      <c r="C93" s="41"/>
      <c r="D93" s="219" t="s">
        <v>143</v>
      </c>
      <c r="E93" s="41"/>
      <c r="F93" s="220" t="s">
        <v>795</v>
      </c>
      <c r="G93" s="41"/>
      <c r="H93" s="41"/>
      <c r="I93" s="221"/>
      <c r="J93" s="41"/>
      <c r="K93" s="41"/>
      <c r="L93" s="45"/>
      <c r="M93" s="222"/>
      <c r="N93" s="223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143</v>
      </c>
      <c r="AU93" s="18" t="s">
        <v>84</v>
      </c>
    </row>
    <row r="94" s="12" customFormat="1" ht="22.8" customHeight="1">
      <c r="A94" s="12"/>
      <c r="B94" s="190"/>
      <c r="C94" s="191"/>
      <c r="D94" s="192" t="s">
        <v>73</v>
      </c>
      <c r="E94" s="204" t="s">
        <v>796</v>
      </c>
      <c r="F94" s="204" t="s">
        <v>797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SUM(P95:P96)</f>
        <v>0</v>
      </c>
      <c r="Q94" s="198"/>
      <c r="R94" s="199">
        <f>SUM(R95:R96)</f>
        <v>0</v>
      </c>
      <c r="S94" s="198"/>
      <c r="T94" s="200">
        <f>SUM(T95:T96)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169</v>
      </c>
      <c r="AT94" s="202" t="s">
        <v>73</v>
      </c>
      <c r="AU94" s="202" t="s">
        <v>82</v>
      </c>
      <c r="AY94" s="201" t="s">
        <v>135</v>
      </c>
      <c r="BK94" s="203">
        <f>SUM(BK95:BK96)</f>
        <v>0</v>
      </c>
    </row>
    <row r="95" s="2" customFormat="1" ht="16.5" customHeight="1">
      <c r="A95" s="39"/>
      <c r="B95" s="40"/>
      <c r="C95" s="206" t="s">
        <v>174</v>
      </c>
      <c r="D95" s="206" t="s">
        <v>137</v>
      </c>
      <c r="E95" s="207" t="s">
        <v>798</v>
      </c>
      <c r="F95" s="208" t="s">
        <v>799</v>
      </c>
      <c r="G95" s="209" t="s">
        <v>594</v>
      </c>
      <c r="H95" s="285"/>
      <c r="I95" s="211"/>
      <c r="J95" s="212">
        <f>ROUND(I95*H95,2)</f>
        <v>0</v>
      </c>
      <c r="K95" s="208" t="s">
        <v>140</v>
      </c>
      <c r="L95" s="45"/>
      <c r="M95" s="213" t="s">
        <v>19</v>
      </c>
      <c r="N95" s="214" t="s">
        <v>45</v>
      </c>
      <c r="O95" s="85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7" t="s">
        <v>784</v>
      </c>
      <c r="AT95" s="217" t="s">
        <v>137</v>
      </c>
      <c r="AU95" s="217" t="s">
        <v>84</v>
      </c>
      <c r="AY95" s="18" t="s">
        <v>135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8" t="s">
        <v>82</v>
      </c>
      <c r="BK95" s="218">
        <f>ROUND(I95*H95,2)</f>
        <v>0</v>
      </c>
      <c r="BL95" s="18" t="s">
        <v>784</v>
      </c>
      <c r="BM95" s="217" t="s">
        <v>800</v>
      </c>
    </row>
    <row r="96" s="2" customFormat="1">
      <c r="A96" s="39"/>
      <c r="B96" s="40"/>
      <c r="C96" s="41"/>
      <c r="D96" s="219" t="s">
        <v>143</v>
      </c>
      <c r="E96" s="41"/>
      <c r="F96" s="220" t="s">
        <v>801</v>
      </c>
      <c r="G96" s="41"/>
      <c r="H96" s="41"/>
      <c r="I96" s="221"/>
      <c r="J96" s="41"/>
      <c r="K96" s="41"/>
      <c r="L96" s="45"/>
      <c r="M96" s="222"/>
      <c r="N96" s="223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143</v>
      </c>
      <c r="AU96" s="18" t="s">
        <v>84</v>
      </c>
    </row>
    <row r="97" s="12" customFormat="1" ht="22.8" customHeight="1">
      <c r="A97" s="12"/>
      <c r="B97" s="190"/>
      <c r="C97" s="191"/>
      <c r="D97" s="192" t="s">
        <v>73</v>
      </c>
      <c r="E97" s="204" t="s">
        <v>802</v>
      </c>
      <c r="F97" s="204" t="s">
        <v>803</v>
      </c>
      <c r="G97" s="191"/>
      <c r="H97" s="191"/>
      <c r="I97" s="194"/>
      <c r="J97" s="205">
        <f>BK97</f>
        <v>0</v>
      </c>
      <c r="K97" s="191"/>
      <c r="L97" s="196"/>
      <c r="M97" s="197"/>
      <c r="N97" s="198"/>
      <c r="O97" s="198"/>
      <c r="P97" s="199">
        <f>SUM(P98:P99)</f>
        <v>0</v>
      </c>
      <c r="Q97" s="198"/>
      <c r="R97" s="199">
        <f>SUM(R98:R99)</f>
        <v>0</v>
      </c>
      <c r="S97" s="198"/>
      <c r="T97" s="200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169</v>
      </c>
      <c r="AT97" s="202" t="s">
        <v>73</v>
      </c>
      <c r="AU97" s="202" t="s">
        <v>82</v>
      </c>
      <c r="AY97" s="201" t="s">
        <v>135</v>
      </c>
      <c r="BK97" s="203">
        <f>SUM(BK98:BK99)</f>
        <v>0</v>
      </c>
    </row>
    <row r="98" s="2" customFormat="1" ht="21.75" customHeight="1">
      <c r="A98" s="39"/>
      <c r="B98" s="40"/>
      <c r="C98" s="206" t="s">
        <v>179</v>
      </c>
      <c r="D98" s="206" t="s">
        <v>137</v>
      </c>
      <c r="E98" s="207" t="s">
        <v>804</v>
      </c>
      <c r="F98" s="208" t="s">
        <v>805</v>
      </c>
      <c r="G98" s="209" t="s">
        <v>594</v>
      </c>
      <c r="H98" s="285"/>
      <c r="I98" s="211"/>
      <c r="J98" s="212">
        <f>ROUND(I98*H98,2)</f>
        <v>0</v>
      </c>
      <c r="K98" s="208" t="s">
        <v>140</v>
      </c>
      <c r="L98" s="45"/>
      <c r="M98" s="213" t="s">
        <v>19</v>
      </c>
      <c r="N98" s="214" t="s">
        <v>45</v>
      </c>
      <c r="O98" s="85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7" t="s">
        <v>784</v>
      </c>
      <c r="AT98" s="217" t="s">
        <v>137</v>
      </c>
      <c r="AU98" s="217" t="s">
        <v>84</v>
      </c>
      <c r="AY98" s="18" t="s">
        <v>135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8" t="s">
        <v>82</v>
      </c>
      <c r="BK98" s="218">
        <f>ROUND(I98*H98,2)</f>
        <v>0</v>
      </c>
      <c r="BL98" s="18" t="s">
        <v>784</v>
      </c>
      <c r="BM98" s="217" t="s">
        <v>806</v>
      </c>
    </row>
    <row r="99" s="2" customFormat="1">
      <c r="A99" s="39"/>
      <c r="B99" s="40"/>
      <c r="C99" s="41"/>
      <c r="D99" s="219" t="s">
        <v>143</v>
      </c>
      <c r="E99" s="41"/>
      <c r="F99" s="220" t="s">
        <v>807</v>
      </c>
      <c r="G99" s="41"/>
      <c r="H99" s="41"/>
      <c r="I99" s="221"/>
      <c r="J99" s="41"/>
      <c r="K99" s="41"/>
      <c r="L99" s="45"/>
      <c r="M99" s="267"/>
      <c r="N99" s="268"/>
      <c r="O99" s="269"/>
      <c r="P99" s="269"/>
      <c r="Q99" s="269"/>
      <c r="R99" s="269"/>
      <c r="S99" s="269"/>
      <c r="T99" s="270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143</v>
      </c>
      <c r="AU99" s="18" t="s">
        <v>84</v>
      </c>
    </row>
    <row r="100" s="2" customFormat="1" ht="6.96" customHeight="1">
      <c r="A100" s="39"/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45"/>
      <c r="M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</sheetData>
  <sheetProtection sheet="1" autoFilter="0" formatColumns="0" formatRows="0" objects="1" scenarios="1" spinCount="100000" saltValue="2aH6oe8Q61d6qEafzMOR6ST3azuRBsejQu4BTJ4CrtFRgoW7KrgMy9w8ZlFnen6COYqi47SqmDargA2I+CP0BA==" hashValue="3uX/pSvDgqItrOb3MLzxEYBmUnWyiDAt56hV/m2WtEBYvHx7JzPUdVDJgHXlOstXpAod+9nLQjx26fL1E8CH6Q==" algorithmName="SHA-512" password="CC35"/>
  <autoFilter ref="C83:K9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5_02/013254000.S"/>
    <hyperlink ref="F91" r:id="rId2" display="https://podminky.urs.cz/item/CS_URS_2025_02/030001000"/>
    <hyperlink ref="F93" r:id="rId3" display="https://podminky.urs.cz/item/CS_URS_2025_02/034503000"/>
    <hyperlink ref="F96" r:id="rId4" display="https://podminky.urs.cz/item/CS_URS_2025_02/045002000.KV"/>
    <hyperlink ref="F99" r:id="rId5" display="https://podminky.urs.cz/item/CS_URS_2025_02/06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0"/>
      <c r="C3" s="131"/>
      <c r="D3" s="131"/>
      <c r="E3" s="131"/>
      <c r="F3" s="131"/>
      <c r="G3" s="131"/>
      <c r="H3" s="21"/>
    </row>
    <row r="4" s="1" customFormat="1" ht="24.96" customHeight="1">
      <c r="B4" s="21"/>
      <c r="C4" s="132" t="s">
        <v>808</v>
      </c>
      <c r="H4" s="21"/>
    </row>
    <row r="5" s="1" customFormat="1" ht="12" customHeight="1">
      <c r="B5" s="21"/>
      <c r="C5" s="286" t="s">
        <v>13</v>
      </c>
      <c r="D5" s="142" t="s">
        <v>14</v>
      </c>
      <c r="E5" s="1"/>
      <c r="F5" s="1"/>
      <c r="H5" s="21"/>
    </row>
    <row r="6" s="1" customFormat="1" ht="36.96" customHeight="1">
      <c r="B6" s="21"/>
      <c r="C6" s="287" t="s">
        <v>16</v>
      </c>
      <c r="D6" s="288" t="s">
        <v>17</v>
      </c>
      <c r="E6" s="1"/>
      <c r="F6" s="1"/>
      <c r="H6" s="21"/>
    </row>
    <row r="7" s="1" customFormat="1" ht="16.5" customHeight="1">
      <c r="B7" s="21"/>
      <c r="C7" s="134" t="s">
        <v>23</v>
      </c>
      <c r="D7" s="139" t="str">
        <f>'Rekapitulace stavby'!AN8</f>
        <v>1. 9. 2025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79"/>
      <c r="B9" s="289"/>
      <c r="C9" s="290" t="s">
        <v>55</v>
      </c>
      <c r="D9" s="291" t="s">
        <v>56</v>
      </c>
      <c r="E9" s="291" t="s">
        <v>122</v>
      </c>
      <c r="F9" s="292" t="s">
        <v>809</v>
      </c>
      <c r="G9" s="179"/>
      <c r="H9" s="289"/>
    </row>
    <row r="10" s="2" customFormat="1" ht="26.4" customHeight="1">
      <c r="A10" s="39"/>
      <c r="B10" s="45"/>
      <c r="C10" s="293" t="s">
        <v>79</v>
      </c>
      <c r="D10" s="293" t="s">
        <v>80</v>
      </c>
      <c r="E10" s="39"/>
      <c r="F10" s="39"/>
      <c r="G10" s="39"/>
      <c r="H10" s="45"/>
    </row>
    <row r="11" s="2" customFormat="1" ht="16.8" customHeight="1">
      <c r="A11" s="39"/>
      <c r="B11" s="45"/>
      <c r="C11" s="294" t="s">
        <v>103</v>
      </c>
      <c r="D11" s="295" t="s">
        <v>104</v>
      </c>
      <c r="E11" s="296" t="s">
        <v>105</v>
      </c>
      <c r="F11" s="297">
        <v>257.39999999999998</v>
      </c>
      <c r="G11" s="39"/>
      <c r="H11" s="45"/>
    </row>
    <row r="12" s="2" customFormat="1" ht="16.8" customHeight="1">
      <c r="A12" s="39"/>
      <c r="B12" s="45"/>
      <c r="C12" s="298" t="s">
        <v>19</v>
      </c>
      <c r="D12" s="298" t="s">
        <v>106</v>
      </c>
      <c r="E12" s="18" t="s">
        <v>19</v>
      </c>
      <c r="F12" s="299">
        <v>257.39999999999998</v>
      </c>
      <c r="G12" s="39"/>
      <c r="H12" s="45"/>
    </row>
    <row r="13" s="2" customFormat="1" ht="16.8" customHeight="1">
      <c r="A13" s="39"/>
      <c r="B13" s="45"/>
      <c r="C13" s="298" t="s">
        <v>19</v>
      </c>
      <c r="D13" s="298" t="s">
        <v>149</v>
      </c>
      <c r="E13" s="18" t="s">
        <v>19</v>
      </c>
      <c r="F13" s="299">
        <v>257.39999999999998</v>
      </c>
      <c r="G13" s="39"/>
      <c r="H13" s="45"/>
    </row>
    <row r="14" s="2" customFormat="1" ht="16.8" customHeight="1">
      <c r="A14" s="39"/>
      <c r="B14" s="45"/>
      <c r="C14" s="300" t="s">
        <v>810</v>
      </c>
      <c r="D14" s="39"/>
      <c r="E14" s="39"/>
      <c r="F14" s="39"/>
      <c r="G14" s="39"/>
      <c r="H14" s="45"/>
    </row>
    <row r="15" s="2" customFormat="1" ht="16.8" customHeight="1">
      <c r="A15" s="39"/>
      <c r="B15" s="45"/>
      <c r="C15" s="298" t="s">
        <v>156</v>
      </c>
      <c r="D15" s="298" t="s">
        <v>811</v>
      </c>
      <c r="E15" s="18" t="s">
        <v>158</v>
      </c>
      <c r="F15" s="299">
        <v>38.609999999999999</v>
      </c>
      <c r="G15" s="39"/>
      <c r="H15" s="45"/>
    </row>
    <row r="16" s="2" customFormat="1" ht="16.8" customHeight="1">
      <c r="A16" s="39"/>
      <c r="B16" s="45"/>
      <c r="C16" s="298" t="s">
        <v>165</v>
      </c>
      <c r="D16" s="298" t="s">
        <v>812</v>
      </c>
      <c r="E16" s="18" t="s">
        <v>158</v>
      </c>
      <c r="F16" s="299">
        <v>38.609999999999999</v>
      </c>
      <c r="G16" s="39"/>
      <c r="H16" s="45"/>
    </row>
    <row r="17" s="2" customFormat="1" ht="16.8" customHeight="1">
      <c r="A17" s="39"/>
      <c r="B17" s="45"/>
      <c r="C17" s="298" t="s">
        <v>170</v>
      </c>
      <c r="D17" s="298" t="s">
        <v>813</v>
      </c>
      <c r="E17" s="18" t="s">
        <v>158</v>
      </c>
      <c r="F17" s="299">
        <v>38.609999999999999</v>
      </c>
      <c r="G17" s="39"/>
      <c r="H17" s="45"/>
    </row>
    <row r="18" s="2" customFormat="1" ht="16.8" customHeight="1">
      <c r="A18" s="39"/>
      <c r="B18" s="45"/>
      <c r="C18" s="298" t="s">
        <v>175</v>
      </c>
      <c r="D18" s="298" t="s">
        <v>814</v>
      </c>
      <c r="E18" s="18" t="s">
        <v>158</v>
      </c>
      <c r="F18" s="299">
        <v>38.609999999999999</v>
      </c>
      <c r="G18" s="39"/>
      <c r="H18" s="45"/>
    </row>
    <row r="19" s="2" customFormat="1" ht="16.8" customHeight="1">
      <c r="A19" s="39"/>
      <c r="B19" s="45"/>
      <c r="C19" s="298" t="s">
        <v>180</v>
      </c>
      <c r="D19" s="298" t="s">
        <v>815</v>
      </c>
      <c r="E19" s="18" t="s">
        <v>158</v>
      </c>
      <c r="F19" s="299">
        <v>38.609999999999999</v>
      </c>
      <c r="G19" s="39"/>
      <c r="H19" s="45"/>
    </row>
    <row r="20" s="2" customFormat="1" ht="16.8" customHeight="1">
      <c r="A20" s="39"/>
      <c r="B20" s="45"/>
      <c r="C20" s="298" t="s">
        <v>185</v>
      </c>
      <c r="D20" s="298" t="s">
        <v>816</v>
      </c>
      <c r="E20" s="18" t="s">
        <v>187</v>
      </c>
      <c r="F20" s="299">
        <v>61.776000000000003</v>
      </c>
      <c r="G20" s="39"/>
      <c r="H20" s="45"/>
    </row>
    <row r="21" s="2" customFormat="1" ht="16.8" customHeight="1">
      <c r="A21" s="39"/>
      <c r="B21" s="45"/>
      <c r="C21" s="298" t="s">
        <v>192</v>
      </c>
      <c r="D21" s="298" t="s">
        <v>817</v>
      </c>
      <c r="E21" s="18" t="s">
        <v>105</v>
      </c>
      <c r="F21" s="299">
        <v>257.39999999999998</v>
      </c>
      <c r="G21" s="39"/>
      <c r="H21" s="45"/>
    </row>
    <row r="22" s="2" customFormat="1" ht="16.8" customHeight="1">
      <c r="A22" s="39"/>
      <c r="B22" s="45"/>
      <c r="C22" s="298" t="s">
        <v>200</v>
      </c>
      <c r="D22" s="298" t="s">
        <v>818</v>
      </c>
      <c r="E22" s="18" t="s">
        <v>105</v>
      </c>
      <c r="F22" s="299">
        <v>257.39999999999998</v>
      </c>
      <c r="G22" s="39"/>
      <c r="H22" s="45"/>
    </row>
    <row r="23" s="2" customFormat="1" ht="16.8" customHeight="1">
      <c r="A23" s="39"/>
      <c r="B23" s="45"/>
      <c r="C23" s="298" t="s">
        <v>213</v>
      </c>
      <c r="D23" s="298" t="s">
        <v>819</v>
      </c>
      <c r="E23" s="18" t="s">
        <v>105</v>
      </c>
      <c r="F23" s="299">
        <v>257.39999999999998</v>
      </c>
      <c r="G23" s="39"/>
      <c r="H23" s="45"/>
    </row>
    <row r="24" s="2" customFormat="1" ht="16.8" customHeight="1">
      <c r="A24" s="39"/>
      <c r="B24" s="45"/>
      <c r="C24" s="298" t="s">
        <v>219</v>
      </c>
      <c r="D24" s="298" t="s">
        <v>820</v>
      </c>
      <c r="E24" s="18" t="s">
        <v>105</v>
      </c>
      <c r="F24" s="299">
        <v>257.39999999999998</v>
      </c>
      <c r="G24" s="39"/>
      <c r="H24" s="45"/>
    </row>
    <row r="25" s="2" customFormat="1" ht="16.8" customHeight="1">
      <c r="A25" s="39"/>
      <c r="B25" s="45"/>
      <c r="C25" s="298" t="s">
        <v>224</v>
      </c>
      <c r="D25" s="298" t="s">
        <v>821</v>
      </c>
      <c r="E25" s="18" t="s">
        <v>105</v>
      </c>
      <c r="F25" s="299">
        <v>257.39999999999998</v>
      </c>
      <c r="G25" s="39"/>
      <c r="H25" s="45"/>
    </row>
    <row r="26" s="2" customFormat="1" ht="16.8" customHeight="1">
      <c r="A26" s="39"/>
      <c r="B26" s="45"/>
      <c r="C26" s="298" t="s">
        <v>207</v>
      </c>
      <c r="D26" s="298" t="s">
        <v>822</v>
      </c>
      <c r="E26" s="18" t="s">
        <v>105</v>
      </c>
      <c r="F26" s="299">
        <v>296.00999999999999</v>
      </c>
      <c r="G26" s="39"/>
      <c r="H26" s="45"/>
    </row>
    <row r="27" s="2" customFormat="1" ht="16.8" customHeight="1">
      <c r="A27" s="39"/>
      <c r="B27" s="45"/>
      <c r="C27" s="298" t="s">
        <v>231</v>
      </c>
      <c r="D27" s="298" t="s">
        <v>232</v>
      </c>
      <c r="E27" s="18" t="s">
        <v>105</v>
      </c>
      <c r="F27" s="299">
        <v>270.26999999999998</v>
      </c>
      <c r="G27" s="39"/>
      <c r="H27" s="45"/>
    </row>
    <row r="28" s="2" customFormat="1" ht="16.8" customHeight="1">
      <c r="A28" s="39"/>
      <c r="B28" s="45"/>
      <c r="C28" s="294" t="s">
        <v>823</v>
      </c>
      <c r="D28" s="295" t="s">
        <v>824</v>
      </c>
      <c r="E28" s="296" t="s">
        <v>105</v>
      </c>
      <c r="F28" s="297">
        <v>58.079999999999998</v>
      </c>
      <c r="G28" s="39"/>
      <c r="H28" s="45"/>
    </row>
    <row r="29" s="2" customFormat="1" ht="16.8" customHeight="1">
      <c r="A29" s="39"/>
      <c r="B29" s="45"/>
      <c r="C29" s="298" t="s">
        <v>19</v>
      </c>
      <c r="D29" s="298" t="s">
        <v>825</v>
      </c>
      <c r="E29" s="18" t="s">
        <v>19</v>
      </c>
      <c r="F29" s="299">
        <v>58.079999999999998</v>
      </c>
      <c r="G29" s="39"/>
      <c r="H29" s="45"/>
    </row>
    <row r="30" s="2" customFormat="1" ht="26.4" customHeight="1">
      <c r="A30" s="39"/>
      <c r="B30" s="45"/>
      <c r="C30" s="293" t="s">
        <v>85</v>
      </c>
      <c r="D30" s="293" t="s">
        <v>86</v>
      </c>
      <c r="E30" s="39"/>
      <c r="F30" s="39"/>
      <c r="G30" s="39"/>
      <c r="H30" s="45"/>
    </row>
    <row r="31" s="2" customFormat="1" ht="16.8" customHeight="1">
      <c r="A31" s="39"/>
      <c r="B31" s="45"/>
      <c r="C31" s="294" t="s">
        <v>826</v>
      </c>
      <c r="D31" s="295" t="s">
        <v>826</v>
      </c>
      <c r="E31" s="296" t="s">
        <v>238</v>
      </c>
      <c r="F31" s="297">
        <v>90.599999999999994</v>
      </c>
      <c r="G31" s="39"/>
      <c r="H31" s="45"/>
    </row>
    <row r="32" s="2" customFormat="1" ht="16.8" customHeight="1">
      <c r="A32" s="39"/>
      <c r="B32" s="45"/>
      <c r="C32" s="298" t="s">
        <v>19</v>
      </c>
      <c r="D32" s="298" t="s">
        <v>827</v>
      </c>
      <c r="E32" s="18" t="s">
        <v>19</v>
      </c>
      <c r="F32" s="299">
        <v>90.599999999999994</v>
      </c>
      <c r="G32" s="39"/>
      <c r="H32" s="45"/>
    </row>
    <row r="33" s="2" customFormat="1" ht="26.4" customHeight="1">
      <c r="A33" s="39"/>
      <c r="B33" s="45"/>
      <c r="C33" s="293" t="s">
        <v>88</v>
      </c>
      <c r="D33" s="293" t="s">
        <v>89</v>
      </c>
      <c r="E33" s="39"/>
      <c r="F33" s="39"/>
      <c r="G33" s="39"/>
      <c r="H33" s="45"/>
    </row>
    <row r="34" s="2" customFormat="1" ht="16.8" customHeight="1">
      <c r="A34" s="39"/>
      <c r="B34" s="45"/>
      <c r="C34" s="294" t="s">
        <v>826</v>
      </c>
      <c r="D34" s="295" t="s">
        <v>826</v>
      </c>
      <c r="E34" s="296" t="s">
        <v>238</v>
      </c>
      <c r="F34" s="297">
        <v>90.599999999999994</v>
      </c>
      <c r="G34" s="39"/>
      <c r="H34" s="45"/>
    </row>
    <row r="35" s="2" customFormat="1" ht="16.8" customHeight="1">
      <c r="A35" s="39"/>
      <c r="B35" s="45"/>
      <c r="C35" s="298" t="s">
        <v>19</v>
      </c>
      <c r="D35" s="298" t="s">
        <v>827</v>
      </c>
      <c r="E35" s="18" t="s">
        <v>19</v>
      </c>
      <c r="F35" s="299">
        <v>90.599999999999994</v>
      </c>
      <c r="G35" s="39"/>
      <c r="H35" s="45"/>
    </row>
    <row r="36" s="2" customFormat="1" ht="7.44" customHeight="1">
      <c r="A36" s="39"/>
      <c r="B36" s="158"/>
      <c r="C36" s="159"/>
      <c r="D36" s="159"/>
      <c r="E36" s="159"/>
      <c r="F36" s="159"/>
      <c r="G36" s="159"/>
      <c r="H36" s="45"/>
    </row>
    <row r="37" s="2" customFormat="1">
      <c r="A37" s="39"/>
      <c r="B37" s="39"/>
      <c r="C37" s="39"/>
      <c r="D37" s="39"/>
      <c r="E37" s="39"/>
      <c r="F37" s="39"/>
      <c r="G37" s="39"/>
      <c r="H37" s="39"/>
    </row>
  </sheetData>
  <sheetProtection sheet="1" formatColumns="0" formatRows="0" objects="1" scenarios="1" spinCount="100000" saltValue="qF2N/c1QZq1oBWGedjj9N/jAKw8+FoRfCmKyN8KhKSuMtiKrUDWVuiZ3bzsEMjdMn6GZwcMvscwJC1NiUv1i+Q==" hashValue="Je00T2fQiwngJ+nScs1ExH+U0Rpn3vVG5fXSzxqrE1TytDVcfhQHIvVCEjehpZflLGM+r3L1o0NDBimivt+h2Q==" algorithmName="SHA-512" password="CC35"/>
  <mergeCells count="2">
    <mergeCell ref="D5:F5"/>
    <mergeCell ref="D6:F6"/>
  </mergeCells>
  <pageSetup paperSize="9" orientation="landscape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Dana Mlejnková</dc:creator>
  <cp:lastModifiedBy>Dana Mlejnková</cp:lastModifiedBy>
  <dcterms:created xsi:type="dcterms:W3CDTF">2025-09-01T08:46:37Z</dcterms:created>
  <dcterms:modified xsi:type="dcterms:W3CDTF">2025-09-01T08:46:43Z</dcterms:modified>
</cp:coreProperties>
</file>