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ládková\Desktop\"/>
    </mc:Choice>
  </mc:AlternateContent>
  <bookViews>
    <workbookView xWindow="0" yWindow="0" windowWidth="0" windowHeight="0"/>
  </bookViews>
  <sheets>
    <sheet name="Rekapitulace stavby" sheetId="1" r:id="rId1"/>
    <sheet name="01,0 - Přípravné práce pr..." sheetId="2" r:id="rId2"/>
    <sheet name="1,01 - Běžecká rovinka" sheetId="3" r:id="rId3"/>
    <sheet name="1-02 - Doskočiště" sheetId="4" r:id="rId4"/>
    <sheet name="1-03 - Fotbalové hřiště" sheetId="5" r:id="rId5"/>
    <sheet name="1-04 ,1.05 a 1.06 - Volej..." sheetId="6" r:id="rId6"/>
    <sheet name="1,07 - Tenisová zeď" sheetId="7" r:id="rId7"/>
    <sheet name="1,08 - Záchytný systém" sheetId="8" r:id="rId8"/>
    <sheet name="1,09-1,12 -  Lavičky , od..." sheetId="9" r:id="rId9"/>
    <sheet name="1,13 - Chodníky a dokončo..." sheetId="10" r:id="rId10"/>
    <sheet name="02,1 - Zařízení dětského ..." sheetId="11" r:id="rId11"/>
  </sheets>
  <definedNames>
    <definedName name="_xlnm.Print_Area" localSheetId="0">'Rekapitulace stavby'!$D$4:$AO$76,'Rekapitulace stavby'!$C$82:$AQ$107</definedName>
    <definedName name="_xlnm.Print_Titles" localSheetId="0">'Rekapitulace stavby'!$92:$92</definedName>
    <definedName name="_xlnm._FilterDatabase" localSheetId="1" hidden="1">'01,0 - Přípravné práce pr...'!$C$131:$K$244</definedName>
    <definedName name="_xlnm.Print_Area" localSheetId="1">'01,0 - Přípravné práce pr...'!$C$4:$J$76,'01,0 - Přípravné práce pr...'!$C$82:$J$111,'01,0 - Přípravné práce pr...'!$C$117:$K$244</definedName>
    <definedName name="_xlnm.Print_Titles" localSheetId="1">'01,0 - Přípravné práce pr...'!$131:$131</definedName>
    <definedName name="_xlnm._FilterDatabase" localSheetId="2" hidden="1">'1,01 - Běžecká rovinka'!$C$124:$K$152</definedName>
    <definedName name="_xlnm.Print_Area" localSheetId="2">'1,01 - Běžecká rovinka'!$C$4:$J$76,'1,01 - Běžecká rovinka'!$C$82:$J$104,'1,01 - Běžecká rovinka'!$C$110:$K$152</definedName>
    <definedName name="_xlnm.Print_Titles" localSheetId="2">'1,01 - Běžecká rovinka'!$124:$124</definedName>
    <definedName name="_xlnm._FilterDatabase" localSheetId="3" hidden="1">'1-02 - Doskočiště'!$C$126:$K$214</definedName>
    <definedName name="_xlnm.Print_Area" localSheetId="3">'1-02 - Doskočiště'!$C$4:$J$76,'1-02 - Doskočiště'!$C$82:$J$106,'1-02 - Doskočiště'!$C$112:$K$214</definedName>
    <definedName name="_xlnm.Print_Titles" localSheetId="3">'1-02 - Doskočiště'!$126:$126</definedName>
    <definedName name="_xlnm._FilterDatabase" localSheetId="4" hidden="1">'1-03 - Fotbalové hřiště'!$C$127:$K$189</definedName>
    <definedName name="_xlnm.Print_Area" localSheetId="4">'1-03 - Fotbalové hřiště'!$C$4:$J$76,'1-03 - Fotbalové hřiště'!$C$82:$J$107,'1-03 - Fotbalové hřiště'!$C$113:$K$189</definedName>
    <definedName name="_xlnm.Print_Titles" localSheetId="4">'1-03 - Fotbalové hřiště'!$127:$127</definedName>
    <definedName name="_xlnm._FilterDatabase" localSheetId="5" hidden="1">'1-04 ,1.05 a 1.06 - Volej...'!$C$127:$K$209</definedName>
    <definedName name="_xlnm.Print_Area" localSheetId="5">'1-04 ,1.05 a 1.06 - Volej...'!$C$4:$J$76,'1-04 ,1.05 a 1.06 - Volej...'!$C$82:$J$107,'1-04 ,1.05 a 1.06 - Volej...'!$C$113:$K$209</definedName>
    <definedName name="_xlnm.Print_Titles" localSheetId="5">'1-04 ,1.05 a 1.06 - Volej...'!$127:$127</definedName>
    <definedName name="_xlnm._FilterDatabase" localSheetId="6" hidden="1">'1,07 - Tenisová zeď'!$C$131:$K$222</definedName>
    <definedName name="_xlnm.Print_Area" localSheetId="6">'1,07 - Tenisová zeď'!$C$4:$J$76,'1,07 - Tenisová zeď'!$C$82:$J$111,'1,07 - Tenisová zeď'!$C$117:$K$222</definedName>
    <definedName name="_xlnm.Print_Titles" localSheetId="6">'1,07 - Tenisová zeď'!$131:$131</definedName>
    <definedName name="_xlnm._FilterDatabase" localSheetId="7" hidden="1">'1,08 - Záchytný systém'!$C$128:$K$233</definedName>
    <definedName name="_xlnm.Print_Area" localSheetId="7">'1,08 - Záchytný systém'!$C$4:$J$76,'1,08 - Záchytný systém'!$C$82:$J$108,'1,08 - Záchytný systém'!$C$114:$K$233</definedName>
    <definedName name="_xlnm.Print_Titles" localSheetId="7">'1,08 - Záchytný systém'!$128:$128</definedName>
    <definedName name="_xlnm._FilterDatabase" localSheetId="8" hidden="1">'1,09-1,12 -  Lavičky , od...'!$C$121:$K$127</definedName>
    <definedName name="_xlnm.Print_Area" localSheetId="8">'1,09-1,12 -  Lavičky , od...'!$C$4:$J$76,'1,09-1,12 -  Lavičky , od...'!$C$82:$J$101,'1,09-1,12 -  Lavičky , od...'!$C$107:$K$127</definedName>
    <definedName name="_xlnm.Print_Titles" localSheetId="8">'1,09-1,12 -  Lavičky , od...'!$121:$121</definedName>
    <definedName name="_xlnm._FilterDatabase" localSheetId="9" hidden="1">'1,13 - Chodníky a dokončo...'!$C$125:$K$194</definedName>
    <definedName name="_xlnm.Print_Area" localSheetId="9">'1,13 - Chodníky a dokončo...'!$C$4:$J$76,'1,13 - Chodníky a dokončo...'!$C$82:$J$105,'1,13 - Chodníky a dokončo...'!$C$111:$K$194</definedName>
    <definedName name="_xlnm.Print_Titles" localSheetId="9">'1,13 - Chodníky a dokončo...'!$125:$125</definedName>
    <definedName name="_xlnm._FilterDatabase" localSheetId="10" hidden="1">'02,1 - Zařízení dětského ...'!$C$126:$K$210</definedName>
    <definedName name="_xlnm.Print_Area" localSheetId="10">'02,1 - Zařízení dětského ...'!$C$4:$J$76,'02,1 - Zařízení dětského ...'!$C$82:$J$106,'02,1 - Zařízení dětského ...'!$C$112:$K$210</definedName>
    <definedName name="_xlnm.Print_Titles" localSheetId="10">'02,1 - Zařízení dětského ...'!$126:$126</definedName>
  </definedNames>
  <calcPr/>
</workbook>
</file>

<file path=xl/calcChain.xml><?xml version="1.0" encoding="utf-8"?>
<calcChain xmlns="http://schemas.openxmlformats.org/spreadsheetml/2006/main">
  <c i="11" l="1" r="J39"/>
  <c r="J38"/>
  <c i="1" r="AY106"/>
  <c i="11" r="J37"/>
  <c i="1" r="AX106"/>
  <c i="11" r="BI210"/>
  <c r="BH210"/>
  <c r="BG210"/>
  <c r="BF210"/>
  <c r="T210"/>
  <c r="T209"/>
  <c r="R210"/>
  <c r="R209"/>
  <c r="P210"/>
  <c r="P209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88"/>
  <c r="BH188"/>
  <c r="BG188"/>
  <c r="BF188"/>
  <c r="T188"/>
  <c r="T187"/>
  <c r="R188"/>
  <c r="R187"/>
  <c r="P188"/>
  <c r="P187"/>
  <c r="BI185"/>
  <c r="BH185"/>
  <c r="BG185"/>
  <c r="BF185"/>
  <c r="T185"/>
  <c r="T184"/>
  <c r="R185"/>
  <c r="R184"/>
  <c r="P185"/>
  <c r="P184"/>
  <c r="BI180"/>
  <c r="BH180"/>
  <c r="BG180"/>
  <c r="BF180"/>
  <c r="T180"/>
  <c r="R180"/>
  <c r="P180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0"/>
  <c r="BH130"/>
  <c r="BG130"/>
  <c r="BF130"/>
  <c r="T130"/>
  <c r="R130"/>
  <c r="P130"/>
  <c r="J123"/>
  <c r="F123"/>
  <c r="F121"/>
  <c r="E119"/>
  <c r="J93"/>
  <c r="F93"/>
  <c r="F91"/>
  <c r="E89"/>
  <c r="J26"/>
  <c r="E26"/>
  <c r="J124"/>
  <c r="J25"/>
  <c r="J20"/>
  <c r="E20"/>
  <c r="F94"/>
  <c r="J19"/>
  <c r="J14"/>
  <c r="J91"/>
  <c r="E7"/>
  <c r="E115"/>
  <c i="10" r="J39"/>
  <c r="J38"/>
  <c i="1" r="AY104"/>
  <c i="10" r="J37"/>
  <c i="1" r="AX104"/>
  <c i="10" r="BI194"/>
  <c r="BH194"/>
  <c r="BG194"/>
  <c r="BF194"/>
  <c r="T194"/>
  <c r="T193"/>
  <c r="R194"/>
  <c r="R193"/>
  <c r="P194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66"/>
  <c r="BH166"/>
  <c r="BG166"/>
  <c r="BF166"/>
  <c r="T166"/>
  <c r="R166"/>
  <c r="P166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9"/>
  <c r="BH129"/>
  <c r="BG129"/>
  <c r="BF129"/>
  <c r="T129"/>
  <c r="R129"/>
  <c r="P129"/>
  <c r="J122"/>
  <c r="F122"/>
  <c r="F120"/>
  <c r="E118"/>
  <c r="J93"/>
  <c r="F93"/>
  <c r="F91"/>
  <c r="E89"/>
  <c r="J26"/>
  <c r="E26"/>
  <c r="J123"/>
  <c r="J25"/>
  <c r="J20"/>
  <c r="E20"/>
  <c r="F123"/>
  <c r="J19"/>
  <c r="J14"/>
  <c r="J120"/>
  <c r="E7"/>
  <c r="E85"/>
  <c i="9" r="J39"/>
  <c r="J38"/>
  <c i="1" r="AY103"/>
  <c i="9" r="J37"/>
  <c i="1" r="AX103"/>
  <c i="9"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8"/>
  <c r="F118"/>
  <c r="F116"/>
  <c r="E114"/>
  <c r="J93"/>
  <c r="F93"/>
  <c r="F91"/>
  <c r="E89"/>
  <c r="J26"/>
  <c r="E26"/>
  <c r="J119"/>
  <c r="J25"/>
  <c r="J20"/>
  <c r="E20"/>
  <c r="F94"/>
  <c r="J19"/>
  <c r="J14"/>
  <c r="J91"/>
  <c r="E7"/>
  <c r="E110"/>
  <c i="8" r="J39"/>
  <c r="J38"/>
  <c i="1" r="AY102"/>
  <c i="8" r="J37"/>
  <c i="1" r="AX102"/>
  <c i="8" r="BI233"/>
  <c r="BH233"/>
  <c r="BG233"/>
  <c r="BF233"/>
  <c r="T233"/>
  <c r="R233"/>
  <c r="P233"/>
  <c r="BI232"/>
  <c r="BH232"/>
  <c r="BG232"/>
  <c r="BF232"/>
  <c r="T232"/>
  <c r="R232"/>
  <c r="P232"/>
  <c r="BI227"/>
  <c r="BH227"/>
  <c r="BG227"/>
  <c r="BF227"/>
  <c r="T227"/>
  <c r="R227"/>
  <c r="P227"/>
  <c r="BI223"/>
  <c r="BH223"/>
  <c r="BG223"/>
  <c r="BF223"/>
  <c r="T223"/>
  <c r="R223"/>
  <c r="P223"/>
  <c r="BI221"/>
  <c r="BH221"/>
  <c r="BG221"/>
  <c r="BF221"/>
  <c r="T221"/>
  <c r="R221"/>
  <c r="P221"/>
  <c r="BI216"/>
  <c r="BH216"/>
  <c r="BG216"/>
  <c r="BF216"/>
  <c r="T216"/>
  <c r="R216"/>
  <c r="P216"/>
  <c r="BI212"/>
  <c r="BH212"/>
  <c r="BG212"/>
  <c r="BF212"/>
  <c r="T212"/>
  <c r="R212"/>
  <c r="P212"/>
  <c r="BI210"/>
  <c r="BH210"/>
  <c r="BG210"/>
  <c r="BF210"/>
  <c r="T210"/>
  <c r="R210"/>
  <c r="P210"/>
  <c r="BI205"/>
  <c r="BH205"/>
  <c r="BG205"/>
  <c r="BF205"/>
  <c r="T205"/>
  <c r="R205"/>
  <c r="P205"/>
  <c r="BI202"/>
  <c r="BH202"/>
  <c r="BG202"/>
  <c r="BF202"/>
  <c r="T202"/>
  <c r="T201"/>
  <c r="R202"/>
  <c r="R201"/>
  <c r="P202"/>
  <c r="P201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4"/>
  <c r="BH164"/>
  <c r="BG164"/>
  <c r="BF164"/>
  <c r="T164"/>
  <c r="R164"/>
  <c r="P164"/>
  <c r="BI157"/>
  <c r="BH157"/>
  <c r="BG157"/>
  <c r="BF157"/>
  <c r="T157"/>
  <c r="R157"/>
  <c r="P157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2"/>
  <c r="BH132"/>
  <c r="BG132"/>
  <c r="BF132"/>
  <c r="T132"/>
  <c r="R132"/>
  <c r="P132"/>
  <c r="J125"/>
  <c r="F125"/>
  <c r="F123"/>
  <c r="E121"/>
  <c r="J93"/>
  <c r="F93"/>
  <c r="F91"/>
  <c r="E89"/>
  <c r="J26"/>
  <c r="E26"/>
  <c r="J126"/>
  <c r="J25"/>
  <c r="J20"/>
  <c r="E20"/>
  <c r="F126"/>
  <c r="J19"/>
  <c r="J14"/>
  <c r="J123"/>
  <c r="E7"/>
  <c r="E117"/>
  <c i="7" r="J39"/>
  <c r="J38"/>
  <c i="1" r="AY101"/>
  <c i="7" r="J37"/>
  <c i="1" r="AX101"/>
  <c i="7"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3"/>
  <c r="BH213"/>
  <c r="BG213"/>
  <c r="BF213"/>
  <c r="T213"/>
  <c r="R213"/>
  <c r="P213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T193"/>
  <c r="R194"/>
  <c r="R193"/>
  <c r="P194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J128"/>
  <c r="F128"/>
  <c r="F126"/>
  <c r="E124"/>
  <c r="J93"/>
  <c r="F93"/>
  <c r="F91"/>
  <c r="E89"/>
  <c r="J26"/>
  <c r="E26"/>
  <c r="J94"/>
  <c r="J25"/>
  <c r="J20"/>
  <c r="E20"/>
  <c r="F94"/>
  <c r="J19"/>
  <c r="J14"/>
  <c r="J126"/>
  <c r="E7"/>
  <c r="E120"/>
  <c i="6" r="J39"/>
  <c r="J38"/>
  <c i="1" r="AY100"/>
  <c i="6" r="J37"/>
  <c i="1" r="AX100"/>
  <c i="6"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T203"/>
  <c r="R204"/>
  <c r="R203"/>
  <c r="P204"/>
  <c r="P203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4"/>
  <c r="BH174"/>
  <c r="BG174"/>
  <c r="BF174"/>
  <c r="T174"/>
  <c r="R174"/>
  <c r="P174"/>
  <c r="BI169"/>
  <c r="BH169"/>
  <c r="BG169"/>
  <c r="BF169"/>
  <c r="T169"/>
  <c r="R169"/>
  <c r="P169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2"/>
  <c r="BH152"/>
  <c r="BG152"/>
  <c r="BF152"/>
  <c r="T152"/>
  <c r="R152"/>
  <c r="P152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J124"/>
  <c r="F124"/>
  <c r="F122"/>
  <c r="E120"/>
  <c r="J93"/>
  <c r="F93"/>
  <c r="F91"/>
  <c r="E89"/>
  <c r="J26"/>
  <c r="E26"/>
  <c r="J125"/>
  <c r="J25"/>
  <c r="J20"/>
  <c r="E20"/>
  <c r="F125"/>
  <c r="J19"/>
  <c r="J14"/>
  <c r="J91"/>
  <c r="E7"/>
  <c r="E116"/>
  <c i="5" r="J39"/>
  <c r="J38"/>
  <c i="1" r="AY99"/>
  <c i="5" r="J37"/>
  <c i="1" r="AX99"/>
  <c i="5"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T183"/>
  <c r="R184"/>
  <c r="R183"/>
  <c r="P184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J124"/>
  <c r="F124"/>
  <c r="F122"/>
  <c r="E120"/>
  <c r="J93"/>
  <c r="F93"/>
  <c r="F91"/>
  <c r="E89"/>
  <c r="J26"/>
  <c r="E26"/>
  <c r="J125"/>
  <c r="J25"/>
  <c r="J20"/>
  <c r="E20"/>
  <c r="F125"/>
  <c r="J19"/>
  <c r="J14"/>
  <c r="J122"/>
  <c r="E7"/>
  <c r="E116"/>
  <c i="4" r="J39"/>
  <c r="J38"/>
  <c i="1" r="AY98"/>
  <c i="4" r="J37"/>
  <c i="1" r="AX98"/>
  <c i="4" r="BI214"/>
  <c r="BH214"/>
  <c r="BG214"/>
  <c r="BF214"/>
  <c r="T214"/>
  <c r="T213"/>
  <c r="R214"/>
  <c r="R213"/>
  <c r="P214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2"/>
  <c r="BH182"/>
  <c r="BG182"/>
  <c r="BF182"/>
  <c r="T182"/>
  <c r="R182"/>
  <c r="P182"/>
  <c r="BI177"/>
  <c r="BH177"/>
  <c r="BG177"/>
  <c r="BF177"/>
  <c r="T177"/>
  <c r="T176"/>
  <c r="R177"/>
  <c r="R176"/>
  <c r="P177"/>
  <c r="P176"/>
  <c r="BI172"/>
  <c r="BH172"/>
  <c r="BG172"/>
  <c r="BF172"/>
  <c r="T172"/>
  <c r="T171"/>
  <c r="R172"/>
  <c r="R171"/>
  <c r="P172"/>
  <c r="P171"/>
  <c r="BI163"/>
  <c r="BH163"/>
  <c r="BG163"/>
  <c r="BF163"/>
  <c r="T163"/>
  <c r="R163"/>
  <c r="P163"/>
  <c r="BI162"/>
  <c r="BH162"/>
  <c r="BG162"/>
  <c r="BF162"/>
  <c r="T162"/>
  <c r="R162"/>
  <c r="P162"/>
  <c r="BI157"/>
  <c r="BH157"/>
  <c r="BG157"/>
  <c r="BF157"/>
  <c r="T157"/>
  <c r="R157"/>
  <c r="P157"/>
  <c r="BI150"/>
  <c r="BH150"/>
  <c r="BG150"/>
  <c r="BF150"/>
  <c r="T150"/>
  <c r="R150"/>
  <c r="P150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0"/>
  <c r="BH130"/>
  <c r="BG130"/>
  <c r="BF130"/>
  <c r="T130"/>
  <c r="R130"/>
  <c r="P130"/>
  <c r="J123"/>
  <c r="F123"/>
  <c r="F121"/>
  <c r="E119"/>
  <c r="J93"/>
  <c r="F93"/>
  <c r="F91"/>
  <c r="E89"/>
  <c r="J26"/>
  <c r="E26"/>
  <c r="J124"/>
  <c r="J25"/>
  <c r="J20"/>
  <c r="E20"/>
  <c r="F124"/>
  <c r="J19"/>
  <c r="J14"/>
  <c r="J121"/>
  <c r="E7"/>
  <c r="E85"/>
  <c i="3" r="J39"/>
  <c r="J38"/>
  <c i="1" r="AY97"/>
  <c i="3" r="J37"/>
  <c i="1" r="AX97"/>
  <c i="3" r="BI152"/>
  <c r="BH152"/>
  <c r="BG152"/>
  <c r="BF152"/>
  <c r="T152"/>
  <c r="T151"/>
  <c r="R152"/>
  <c r="R151"/>
  <c r="P152"/>
  <c r="P151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T127"/>
  <c r="R128"/>
  <c r="R127"/>
  <c r="P128"/>
  <c r="P127"/>
  <c r="J121"/>
  <c r="F121"/>
  <c r="F119"/>
  <c r="E117"/>
  <c r="J93"/>
  <c r="F93"/>
  <c r="F91"/>
  <c r="E89"/>
  <c r="J26"/>
  <c r="E26"/>
  <c r="J122"/>
  <c r="J25"/>
  <c r="J20"/>
  <c r="E20"/>
  <c r="F94"/>
  <c r="J19"/>
  <c r="J14"/>
  <c r="J119"/>
  <c r="E7"/>
  <c r="E113"/>
  <c i="2" r="J39"/>
  <c r="J38"/>
  <c i="1" r="AY96"/>
  <c i="2" r="J37"/>
  <c i="1" r="AX96"/>
  <c i="2"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T240"/>
  <c r="R241"/>
  <c r="R240"/>
  <c r="P241"/>
  <c r="P240"/>
  <c r="BI239"/>
  <c r="BH239"/>
  <c r="BG239"/>
  <c r="BF239"/>
  <c r="T239"/>
  <c r="T238"/>
  <c r="R239"/>
  <c r="R238"/>
  <c r="P239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2"/>
  <c r="BH232"/>
  <c r="BG232"/>
  <c r="BF232"/>
  <c r="T232"/>
  <c r="T231"/>
  <c r="R232"/>
  <c r="R231"/>
  <c r="P232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2"/>
  <c r="BH212"/>
  <c r="BG212"/>
  <c r="BF212"/>
  <c r="T212"/>
  <c r="R212"/>
  <c r="P212"/>
  <c r="BI205"/>
  <c r="BH205"/>
  <c r="BG205"/>
  <c r="BF205"/>
  <c r="T205"/>
  <c r="R205"/>
  <c r="P205"/>
  <c r="BI201"/>
  <c r="BH201"/>
  <c r="BG201"/>
  <c r="BF201"/>
  <c r="T201"/>
  <c r="R201"/>
  <c r="P201"/>
  <c r="BI200"/>
  <c r="BH200"/>
  <c r="BG200"/>
  <c r="BF200"/>
  <c r="T200"/>
  <c r="R200"/>
  <c r="P200"/>
  <c r="BI195"/>
  <c r="BH195"/>
  <c r="BG195"/>
  <c r="BF195"/>
  <c r="T195"/>
  <c r="R195"/>
  <c r="P195"/>
  <c r="BI191"/>
  <c r="BH191"/>
  <c r="BG191"/>
  <c r="BF191"/>
  <c r="T191"/>
  <c r="R191"/>
  <c r="P191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3"/>
  <c r="BH153"/>
  <c r="BG153"/>
  <c r="BF153"/>
  <c r="T153"/>
  <c r="R153"/>
  <c r="P153"/>
  <c r="BI145"/>
  <c r="BH145"/>
  <c r="BG145"/>
  <c r="BF145"/>
  <c r="T145"/>
  <c r="R145"/>
  <c r="P145"/>
  <c r="BI141"/>
  <c r="BH141"/>
  <c r="BG141"/>
  <c r="BF141"/>
  <c r="T141"/>
  <c r="R141"/>
  <c r="P141"/>
  <c r="BI135"/>
  <c r="BH135"/>
  <c r="BG135"/>
  <c r="BF135"/>
  <c r="T135"/>
  <c r="R135"/>
  <c r="P135"/>
  <c r="J128"/>
  <c r="F128"/>
  <c r="F126"/>
  <c r="E124"/>
  <c r="J93"/>
  <c r="F93"/>
  <c r="F91"/>
  <c r="E89"/>
  <c r="J26"/>
  <c r="E26"/>
  <c r="J129"/>
  <c r="J25"/>
  <c r="J20"/>
  <c r="E20"/>
  <c r="F129"/>
  <c r="J19"/>
  <c r="J14"/>
  <c r="J91"/>
  <c r="E7"/>
  <c r="E120"/>
  <c i="1" r="L90"/>
  <c r="AM90"/>
  <c r="AM89"/>
  <c r="L89"/>
  <c r="AM87"/>
  <c r="L87"/>
  <c r="L85"/>
  <c r="L84"/>
  <c i="2" r="J235"/>
  <c r="J222"/>
  <c r="J200"/>
  <c r="BK165"/>
  <c r="BK135"/>
  <c r="BK195"/>
  <c r="BK163"/>
  <c r="BK239"/>
  <c r="J223"/>
  <c r="J212"/>
  <c r="BK174"/>
  <c r="J145"/>
  <c r="J243"/>
  <c r="BK232"/>
  <c r="BK227"/>
  <c r="BK217"/>
  <c r="J201"/>
  <c r="BK180"/>
  <c r="BK153"/>
  <c i="3" r="BK139"/>
  <c r="J149"/>
  <c r="BK143"/>
  <c r="J137"/>
  <c r="BK149"/>
  <c r="BK131"/>
  <c i="4" r="J205"/>
  <c r="BK172"/>
  <c r="J136"/>
  <c r="J208"/>
  <c r="J190"/>
  <c r="J177"/>
  <c r="BK208"/>
  <c r="BK193"/>
  <c r="J157"/>
  <c r="BK141"/>
  <c r="J214"/>
  <c r="BK207"/>
  <c r="BK202"/>
  <c r="J172"/>
  <c r="J144"/>
  <c r="BK136"/>
  <c i="5" r="J184"/>
  <c r="J170"/>
  <c r="BK163"/>
  <c r="BK149"/>
  <c r="J134"/>
  <c r="BK173"/>
  <c r="J163"/>
  <c r="BK155"/>
  <c r="BK141"/>
  <c r="BK134"/>
  <c r="BK187"/>
  <c r="BK181"/>
  <c r="J173"/>
  <c r="BK164"/>
  <c r="J155"/>
  <c r="J136"/>
  <c i="6" r="J204"/>
  <c r="J184"/>
  <c r="BK167"/>
  <c r="J141"/>
  <c r="J207"/>
  <c r="J195"/>
  <c r="J180"/>
  <c r="BK169"/>
  <c r="J157"/>
  <c r="J139"/>
  <c r="BK204"/>
  <c r="BK188"/>
  <c r="J181"/>
  <c r="BK174"/>
  <c r="BK146"/>
  <c r="J131"/>
  <c i="7" r="BK218"/>
  <c r="J197"/>
  <c r="J187"/>
  <c r="J175"/>
  <c r="J159"/>
  <c r="J138"/>
  <c r="J213"/>
  <c r="J189"/>
  <c r="J171"/>
  <c r="J141"/>
  <c r="BK220"/>
  <c r="J208"/>
  <c r="BK204"/>
  <c r="J199"/>
  <c r="J179"/>
  <c r="BK173"/>
  <c r="J161"/>
  <c r="BK144"/>
  <c i="8" r="J233"/>
  <c r="BK199"/>
  <c r="J191"/>
  <c r="J185"/>
  <c r="BK176"/>
  <c r="BK157"/>
  <c r="J142"/>
  <c r="J232"/>
  <c r="J221"/>
  <c r="J212"/>
  <c r="J199"/>
  <c r="BK189"/>
  <c r="BK186"/>
  <c r="J182"/>
  <c r="BK175"/>
  <c r="BK150"/>
  <c r="BK142"/>
  <c r="BK221"/>
  <c r="BK210"/>
  <c r="BK191"/>
  <c r="BK185"/>
  <c r="J175"/>
  <c r="J157"/>
  <c r="J132"/>
  <c i="9" r="J127"/>
  <c r="J126"/>
  <c i="10" r="BK184"/>
  <c r="BK166"/>
  <c r="BK162"/>
  <c r="J144"/>
  <c r="BK192"/>
  <c r="J180"/>
  <c r="BK160"/>
  <c r="BK144"/>
  <c r="J135"/>
  <c r="BK129"/>
  <c r="J189"/>
  <c r="J166"/>
  <c r="J155"/>
  <c r="BK139"/>
  <c r="J133"/>
  <c i="11" r="J207"/>
  <c r="BK202"/>
  <c r="BK199"/>
  <c r="BK192"/>
  <c r="J168"/>
  <c r="J153"/>
  <c r="J138"/>
  <c r="BK207"/>
  <c r="J205"/>
  <c r="J199"/>
  <c r="BK195"/>
  <c r="BK185"/>
  <c r="J163"/>
  <c r="J141"/>
  <c r="J201"/>
  <c r="BK194"/>
  <c r="J188"/>
  <c r="BK168"/>
  <c r="BK153"/>
  <c r="BK204"/>
  <c r="BK196"/>
  <c r="J180"/>
  <c r="BK170"/>
  <c r="BK146"/>
  <c r="J136"/>
  <c i="2" r="J227"/>
  <c r="J221"/>
  <c r="J195"/>
  <c r="J163"/>
  <c r="BK244"/>
  <c r="BK191"/>
  <c r="J153"/>
  <c r="BK237"/>
  <c r="BK216"/>
  <c r="BK186"/>
  <c r="BK184"/>
  <c r="BK182"/>
  <c r="J165"/>
  <c i="1" r="AS95"/>
  <c i="2" r="J216"/>
  <c r="J191"/>
  <c r="BK159"/>
  <c i="3" r="BK152"/>
  <c r="J138"/>
  <c r="BK137"/>
  <c r="J139"/>
  <c r="J128"/>
  <c r="J143"/>
  <c i="4" r="J212"/>
  <c r="BK209"/>
  <c r="J193"/>
  <c r="BK162"/>
  <c r="BK210"/>
  <c r="J199"/>
  <c r="J182"/>
  <c r="BK134"/>
  <c r="J202"/>
  <c r="BK190"/>
  <c r="J150"/>
  <c r="BK138"/>
  <c r="J130"/>
  <c r="BK211"/>
  <c r="BK182"/>
  <c r="BK163"/>
  <c r="J141"/>
  <c i="5" r="J189"/>
  <c r="J177"/>
  <c r="J169"/>
  <c r="BK161"/>
  <c r="J146"/>
  <c r="J131"/>
  <c r="J181"/>
  <c r="J165"/>
  <c r="J157"/>
  <c r="J149"/>
  <c r="BK139"/>
  <c r="BK131"/>
  <c r="J182"/>
  <c r="BK177"/>
  <c r="BK169"/>
  <c r="BK157"/>
  <c r="BK152"/>
  <c i="6" r="J209"/>
  <c r="BK192"/>
  <c r="BK182"/>
  <c r="J169"/>
  <c r="BK152"/>
  <c r="BK209"/>
  <c r="BK190"/>
  <c r="J179"/>
  <c r="J167"/>
  <c r="BK141"/>
  <c r="BK131"/>
  <c r="BK199"/>
  <c r="BK184"/>
  <c r="BK179"/>
  <c r="BK157"/>
  <c r="BK144"/>
  <c i="7" r="J221"/>
  <c r="BK202"/>
  <c r="BK194"/>
  <c r="BK181"/>
  <c r="BK169"/>
  <c r="J149"/>
  <c r="J135"/>
  <c r="BK199"/>
  <c r="BK183"/>
  <c r="BK153"/>
  <c r="J144"/>
  <c r="BK221"/>
  <c r="BK213"/>
  <c r="BK205"/>
  <c r="J202"/>
  <c r="J194"/>
  <c r="BK175"/>
  <c r="BK164"/>
  <c r="J153"/>
  <c r="J205"/>
  <c r="J201"/>
  <c r="J183"/>
  <c r="J181"/>
  <c r="J169"/>
  <c r="J164"/>
  <c r="BK146"/>
  <c r="BK135"/>
  <c i="8" r="BK232"/>
  <c r="BK205"/>
  <c r="J192"/>
  <c r="J186"/>
  <c r="J181"/>
  <c r="BK164"/>
  <c r="BK145"/>
  <c r="BK233"/>
  <c r="J223"/>
  <c r="J210"/>
  <c r="BK202"/>
  <c r="J190"/>
  <c r="BK183"/>
  <c r="J176"/>
  <c r="J171"/>
  <c r="J147"/>
  <c r="BK132"/>
  <c r="BK212"/>
  <c r="J195"/>
  <c r="J187"/>
  <c r="J183"/>
  <c r="J164"/>
  <c r="BK139"/>
  <c i="9" r="BK125"/>
  <c r="J125"/>
  <c i="10" r="BK189"/>
  <c r="BK180"/>
  <c r="J165"/>
  <c r="BK155"/>
  <c r="BK130"/>
  <c r="BK186"/>
  <c r="J162"/>
  <c r="J153"/>
  <c r="BK141"/>
  <c r="BK133"/>
  <c r="BK194"/>
  <c r="J186"/>
  <c r="J177"/>
  <c r="J160"/>
  <c r="BK153"/>
  <c r="J138"/>
  <c r="J130"/>
  <c i="11" r="J210"/>
  <c r="BK200"/>
  <c r="J185"/>
  <c r="BK165"/>
  <c r="BK148"/>
  <c r="BK206"/>
  <c r="J204"/>
  <c r="J196"/>
  <c r="BK188"/>
  <c r="BK161"/>
  <c r="BK136"/>
  <c r="BK198"/>
  <c r="J193"/>
  <c r="J175"/>
  <c r="J165"/>
  <c r="J130"/>
  <c r="BK205"/>
  <c r="J200"/>
  <c r="BK193"/>
  <c r="J172"/>
  <c r="J148"/>
  <c r="BK130"/>
  <c i="2" r="J225"/>
  <c r="BK215"/>
  <c r="J174"/>
  <c r="J159"/>
  <c r="J237"/>
  <c r="J182"/>
  <c r="BK141"/>
  <c r="J236"/>
  <c r="BK221"/>
  <c r="J215"/>
  <c r="BK201"/>
  <c r="J180"/>
  <c r="BK169"/>
  <c r="J141"/>
  <c r="J244"/>
  <c r="BK241"/>
  <c r="J232"/>
  <c r="J229"/>
  <c r="BK222"/>
  <c r="BK212"/>
  <c r="BK200"/>
  <c r="J177"/>
  <c i="1" r="AS105"/>
  <c i="3" r="BK128"/>
  <c r="BK147"/>
  <c r="BK138"/>
  <c r="J147"/>
  <c i="4" r="BK214"/>
  <c r="J210"/>
  <c r="BK196"/>
  <c r="BK150"/>
  <c r="J209"/>
  <c r="J187"/>
  <c r="J162"/>
  <c r="J196"/>
  <c r="BK187"/>
  <c r="BK144"/>
  <c r="J134"/>
  <c r="BK212"/>
  <c r="BK205"/>
  <c r="BK177"/>
  <c r="BK157"/>
  <c r="J138"/>
  <c i="5" r="J187"/>
  <c r="BK182"/>
  <c r="BK165"/>
  <c r="J152"/>
  <c r="J141"/>
  <c r="BK189"/>
  <c r="J179"/>
  <c r="J164"/>
  <c r="BK146"/>
  <c r="BK136"/>
  <c r="BK184"/>
  <c r="BK179"/>
  <c r="BK170"/>
  <c r="J161"/>
  <c r="J139"/>
  <c i="6" r="BK207"/>
  <c r="J190"/>
  <c r="BK181"/>
  <c r="BK162"/>
  <c r="BK139"/>
  <c r="J199"/>
  <c r="J188"/>
  <c r="J174"/>
  <c r="J162"/>
  <c r="J144"/>
  <c r="BK135"/>
  <c r="BK195"/>
  <c r="J182"/>
  <c r="BK180"/>
  <c r="J152"/>
  <c r="J135"/>
  <c i="7" r="BK208"/>
  <c r="J191"/>
  <c r="BK179"/>
  <c r="BK167"/>
  <c r="BK156"/>
  <c r="BK141"/>
  <c r="J220"/>
  <c r="BK197"/>
  <c r="J173"/>
  <c r="J146"/>
  <c r="BK138"/>
  <c r="J218"/>
  <c r="J206"/>
  <c r="BK201"/>
  <c r="BK187"/>
  <c r="BK171"/>
  <c r="BK159"/>
  <c r="BK206"/>
  <c i="8" r="BK227"/>
  <c r="BK195"/>
  <c r="BK190"/>
  <c r="BK182"/>
  <c r="BK173"/>
  <c r="J150"/>
  <c r="J139"/>
  <c r="J227"/>
  <c r="BK216"/>
  <c r="J205"/>
  <c r="BK192"/>
  <c r="BK187"/>
  <c r="J184"/>
  <c r="BK181"/>
  <c r="J173"/>
  <c r="J145"/>
  <c r="BK223"/>
  <c r="J216"/>
  <c r="J202"/>
  <c r="J189"/>
  <c r="BK184"/>
  <c r="BK171"/>
  <c r="BK147"/>
  <c i="9" r="BK127"/>
  <c r="BK126"/>
  <c i="10" r="J192"/>
  <c r="J176"/>
  <c r="J158"/>
  <c r="J141"/>
  <c r="J194"/>
  <c r="BK177"/>
  <c r="BK157"/>
  <c r="J146"/>
  <c r="J139"/>
  <c r="BK190"/>
  <c r="J184"/>
  <c r="BK165"/>
  <c r="BK158"/>
  <c r="BK146"/>
  <c r="BK135"/>
  <c r="J129"/>
  <c i="11" r="BK203"/>
  <c r="BK201"/>
  <c r="J198"/>
  <c r="BK180"/>
  <c r="BK163"/>
  <c r="BK141"/>
  <c r="J146"/>
  <c r="J202"/>
  <c r="J195"/>
  <c r="J192"/>
  <c r="J170"/>
  <c r="J161"/>
  <c r="J206"/>
  <c r="J203"/>
  <c r="J194"/>
  <c r="BK175"/>
  <c r="BK151"/>
  <c r="BK138"/>
  <c i="2" r="BK223"/>
  <c r="J219"/>
  <c r="J186"/>
  <c r="BK145"/>
  <c r="BK236"/>
  <c r="J169"/>
  <c r="J241"/>
  <c r="BK235"/>
  <c r="J217"/>
  <c r="J205"/>
  <c r="BK177"/>
  <c r="J155"/>
  <c r="J135"/>
  <c r="BK243"/>
  <c r="J239"/>
  <c r="BK229"/>
  <c r="BK225"/>
  <c r="BK219"/>
  <c r="BK205"/>
  <c r="J184"/>
  <c r="BK155"/>
  <c i="3" r="J141"/>
  <c r="J152"/>
  <c r="J133"/>
  <c r="BK141"/>
  <c r="J131"/>
  <c r="BK133"/>
  <c i="4" r="J211"/>
  <c r="BK199"/>
  <c r="J163"/>
  <c r="BK130"/>
  <c r="J207"/>
  <c i="6" r="J146"/>
  <c r="J192"/>
  <c i="7" r="J204"/>
  <c r="BK189"/>
  <c r="J176"/>
  <c r="BK161"/>
  <c r="BK191"/>
  <c r="BK176"/>
  <c r="J167"/>
  <c r="J156"/>
  <c r="BK149"/>
  <c i="10" r="J157"/>
  <c r="BK138"/>
  <c r="J190"/>
  <c r="BK176"/>
  <c i="11" r="J197"/>
  <c r="BK172"/>
  <c r="J151"/>
  <c r="BK210"/>
  <c r="BK197"/>
  <c i="2" l="1" r="R134"/>
  <c r="T185"/>
  <c r="T199"/>
  <c r="P204"/>
  <c r="P220"/>
  <c r="R234"/>
  <c r="BK242"/>
  <c r="J242"/>
  <c r="J110"/>
  <c i="3" r="P130"/>
  <c r="P126"/>
  <c r="P125"/>
  <c i="1" r="AU97"/>
  <c i="3" r="P142"/>
  <c i="5" r="R130"/>
  <c r="P145"/>
  <c r="R156"/>
  <c r="P172"/>
  <c r="R186"/>
  <c r="R185"/>
  <c i="6" r="BK130"/>
  <c r="J130"/>
  <c r="J100"/>
  <c r="BK151"/>
  <c r="J151"/>
  <c r="J101"/>
  <c r="BK168"/>
  <c r="J168"/>
  <c r="J102"/>
  <c r="R183"/>
  <c r="R206"/>
  <c r="R205"/>
  <c i="7" r="P134"/>
  <c r="R148"/>
  <c i="8" r="R131"/>
  <c r="R149"/>
  <c r="R172"/>
  <c r="T194"/>
  <c r="T204"/>
  <c r="T203"/>
  <c r="T222"/>
  <c i="9" r="R124"/>
  <c r="R123"/>
  <c r="R122"/>
  <c i="10" r="R128"/>
  <c i="11" r="R129"/>
  <c i="2" r="BK134"/>
  <c r="J134"/>
  <c r="J100"/>
  <c r="BK185"/>
  <c r="J185"/>
  <c r="J101"/>
  <c r="BK199"/>
  <c r="J199"/>
  <c r="J102"/>
  <c r="R204"/>
  <c r="R220"/>
  <c r="BK234"/>
  <c r="J234"/>
  <c r="J107"/>
  <c r="T242"/>
  <c i="3" r="T130"/>
  <c r="T126"/>
  <c r="T125"/>
  <c r="R142"/>
  <c i="4" r="BK129"/>
  <c r="J129"/>
  <c r="J100"/>
  <c r="R129"/>
  <c r="P143"/>
  <c r="BK181"/>
  <c r="J181"/>
  <c r="J104"/>
  <c r="R181"/>
  <c i="5" r="P130"/>
  <c r="BK145"/>
  <c r="J145"/>
  <c r="J101"/>
  <c r="BK156"/>
  <c r="J156"/>
  <c r="J102"/>
  <c r="T172"/>
  <c r="T186"/>
  <c r="T185"/>
  <c i="6" r="P130"/>
  <c r="P151"/>
  <c r="P168"/>
  <c r="BK183"/>
  <c r="J183"/>
  <c r="J103"/>
  <c r="P206"/>
  <c r="P205"/>
  <c i="7" r="R134"/>
  <c r="P148"/>
  <c r="P160"/>
  <c r="BK170"/>
  <c r="J170"/>
  <c r="J103"/>
  <c r="T170"/>
  <c r="BK182"/>
  <c r="J182"/>
  <c r="J105"/>
  <c r="R182"/>
  <c r="BK196"/>
  <c r="J196"/>
  <c r="J108"/>
  <c r="BK207"/>
  <c r="J207"/>
  <c r="J109"/>
  <c r="T207"/>
  <c r="T219"/>
  <c i="8" r="P131"/>
  <c r="P149"/>
  <c r="P172"/>
  <c r="P194"/>
  <c r="P204"/>
  <c r="R222"/>
  <c i="9" r="T124"/>
  <c r="T123"/>
  <c r="T122"/>
  <c i="10" r="P128"/>
  <c r="BK164"/>
  <c r="J164"/>
  <c r="J101"/>
  <c r="R164"/>
  <c r="BK179"/>
  <c r="J179"/>
  <c r="J102"/>
  <c r="R179"/>
  <c r="BK188"/>
  <c r="J188"/>
  <c r="J103"/>
  <c r="T188"/>
  <c i="11" r="T129"/>
  <c r="R174"/>
  <c r="P191"/>
  <c i="2" r="T134"/>
  <c r="R185"/>
  <c r="P199"/>
  <c r="T204"/>
  <c r="T133"/>
  <c r="T132"/>
  <c r="T220"/>
  <c r="T234"/>
  <c r="T233"/>
  <c r="R242"/>
  <c i="3" r="BK130"/>
  <c r="J130"/>
  <c r="J101"/>
  <c r="BK142"/>
  <c r="J142"/>
  <c r="J102"/>
  <c i="4" r="P129"/>
  <c r="T129"/>
  <c r="R143"/>
  <c r="P181"/>
  <c i="5" r="T130"/>
  <c r="T145"/>
  <c r="P156"/>
  <c r="BK172"/>
  <c r="J172"/>
  <c r="J103"/>
  <c r="BK186"/>
  <c r="J186"/>
  <c r="J106"/>
  <c i="6" r="R130"/>
  <c r="T151"/>
  <c r="T168"/>
  <c r="T183"/>
  <c r="T206"/>
  <c r="T205"/>
  <c i="7" r="T134"/>
  <c r="BK160"/>
  <c r="J160"/>
  <c r="J102"/>
  <c r="R160"/>
  <c r="P170"/>
  <c r="BK178"/>
  <c r="J178"/>
  <c r="J104"/>
  <c r="R178"/>
  <c r="P182"/>
  <c r="P196"/>
  <c r="T196"/>
  <c r="T195"/>
  <c r="R207"/>
  <c r="R219"/>
  <c i="8" r="BK131"/>
  <c r="J131"/>
  <c r="J100"/>
  <c r="BK149"/>
  <c r="J149"/>
  <c r="J101"/>
  <c r="BK172"/>
  <c r="J172"/>
  <c r="J102"/>
  <c r="BK194"/>
  <c r="J194"/>
  <c r="J103"/>
  <c r="R204"/>
  <c r="R203"/>
  <c r="P222"/>
  <c i="9" r="BK124"/>
  <c r="BK123"/>
  <c r="BK122"/>
  <c r="J122"/>
  <c i="10" r="T128"/>
  <c r="T127"/>
  <c r="T126"/>
  <c r="T164"/>
  <c r="P179"/>
  <c r="T179"/>
  <c r="P188"/>
  <c r="R188"/>
  <c i="11" r="BK129"/>
  <c r="J129"/>
  <c r="J100"/>
  <c r="BK174"/>
  <c r="J174"/>
  <c r="J101"/>
  <c r="T174"/>
  <c r="R191"/>
  <c i="2" r="P134"/>
  <c r="P133"/>
  <c r="P185"/>
  <c r="R199"/>
  <c r="BK204"/>
  <c r="J204"/>
  <c r="J103"/>
  <c r="BK220"/>
  <c r="J220"/>
  <c r="J104"/>
  <c r="P234"/>
  <c r="P242"/>
  <c i="3" r="R130"/>
  <c r="R126"/>
  <c r="R125"/>
  <c r="T142"/>
  <c i="4" r="BK143"/>
  <c r="J143"/>
  <c r="J101"/>
  <c r="T143"/>
  <c r="T181"/>
  <c i="5" r="BK130"/>
  <c r="J130"/>
  <c r="J100"/>
  <c r="R145"/>
  <c r="T156"/>
  <c r="R172"/>
  <c r="P186"/>
  <c r="P185"/>
  <c i="6" r="T130"/>
  <c r="T129"/>
  <c r="T128"/>
  <c r="R151"/>
  <c r="R168"/>
  <c r="P183"/>
  <c r="BK206"/>
  <c r="J206"/>
  <c r="J106"/>
  <c i="7" r="BK134"/>
  <c r="J134"/>
  <c r="J100"/>
  <c r="BK148"/>
  <c r="J148"/>
  <c r="J101"/>
  <c r="T148"/>
  <c r="T160"/>
  <c r="R170"/>
  <c r="P178"/>
  <c r="T178"/>
  <c r="T182"/>
  <c r="R196"/>
  <c r="R195"/>
  <c r="P207"/>
  <c r="BK219"/>
  <c r="J219"/>
  <c r="J110"/>
  <c r="P219"/>
  <c i="8" r="T131"/>
  <c r="T149"/>
  <c r="T172"/>
  <c r="R194"/>
  <c r="BK204"/>
  <c r="J204"/>
  <c r="J106"/>
  <c r="BK222"/>
  <c r="J222"/>
  <c r="J107"/>
  <c i="9" r="P124"/>
  <c r="P123"/>
  <c r="P122"/>
  <c i="1" r="AU103"/>
  <c i="10" r="BK128"/>
  <c r="J128"/>
  <c r="J100"/>
  <c r="P164"/>
  <c i="11" r="P129"/>
  <c r="P128"/>
  <c r="P127"/>
  <c i="1" r="AU106"/>
  <c i="11" r="P174"/>
  <c r="BK191"/>
  <c r="J191"/>
  <c r="J104"/>
  <c r="T191"/>
  <c i="3" r="BK127"/>
  <c r="J127"/>
  <c r="J100"/>
  <c i="5" r="BK183"/>
  <c r="J183"/>
  <c r="J104"/>
  <c i="11" r="BK184"/>
  <c r="J184"/>
  <c r="J102"/>
  <c r="BK187"/>
  <c r="J187"/>
  <c r="J103"/>
  <c i="2" r="BK240"/>
  <c r="J240"/>
  <c r="J109"/>
  <c i="4" r="BK171"/>
  <c r="J171"/>
  <c r="J102"/>
  <c i="6" r="BK203"/>
  <c r="J203"/>
  <c r="J104"/>
  <c i="3" r="BK151"/>
  <c r="J151"/>
  <c r="J103"/>
  <c i="4" r="BK213"/>
  <c r="J213"/>
  <c r="J105"/>
  <c i="7" r="BK193"/>
  <c r="J193"/>
  <c r="J106"/>
  <c i="8" r="BK201"/>
  <c r="J201"/>
  <c r="J104"/>
  <c i="10" r="BK193"/>
  <c r="J193"/>
  <c r="J104"/>
  <c i="2" r="BK231"/>
  <c r="J231"/>
  <c r="J105"/>
  <c r="BK238"/>
  <c r="J238"/>
  <c r="J108"/>
  <c i="4" r="BK176"/>
  <c r="J176"/>
  <c r="J103"/>
  <c i="11" r="BK209"/>
  <c r="J209"/>
  <c r="J105"/>
  <c r="E85"/>
  <c r="J94"/>
  <c r="F124"/>
  <c r="BE141"/>
  <c r="BE153"/>
  <c r="BE163"/>
  <c r="BE180"/>
  <c r="BE185"/>
  <c r="BE188"/>
  <c r="BE194"/>
  <c r="BE198"/>
  <c r="BE200"/>
  <c r="BE136"/>
  <c r="BE146"/>
  <c r="BE148"/>
  <c r="BE161"/>
  <c r="BE199"/>
  <c r="BE203"/>
  <c r="BE206"/>
  <c r="BE207"/>
  <c r="J121"/>
  <c r="BE138"/>
  <c r="BE151"/>
  <c r="BE165"/>
  <c r="BE168"/>
  <c r="BE172"/>
  <c r="BE175"/>
  <c r="BE192"/>
  <c r="BE193"/>
  <c r="BE197"/>
  <c r="BE201"/>
  <c r="BE202"/>
  <c r="BE210"/>
  <c r="BE130"/>
  <c r="BE170"/>
  <c r="BE195"/>
  <c r="BE196"/>
  <c r="BE204"/>
  <c r="BE205"/>
  <c i="10" r="J91"/>
  <c r="F94"/>
  <c r="E114"/>
  <c r="BE157"/>
  <c r="BE162"/>
  <c r="BE177"/>
  <c r="BE180"/>
  <c r="BE194"/>
  <c i="9" r="J98"/>
  <c r="J123"/>
  <c r="J99"/>
  <c r="J124"/>
  <c r="J100"/>
  <c i="10" r="J94"/>
  <c r="BE130"/>
  <c r="BE138"/>
  <c r="BE139"/>
  <c r="BE141"/>
  <c r="BE144"/>
  <c r="BE146"/>
  <c r="BE155"/>
  <c r="BE158"/>
  <c r="BE166"/>
  <c r="BE176"/>
  <c r="BE184"/>
  <c r="BE189"/>
  <c r="BE190"/>
  <c r="BE129"/>
  <c r="BE133"/>
  <c r="BE135"/>
  <c r="BE153"/>
  <c r="BE160"/>
  <c r="BE165"/>
  <c r="BE186"/>
  <c r="BE192"/>
  <c i="9" r="BE127"/>
  <c r="J94"/>
  <c r="J116"/>
  <c r="E85"/>
  <c r="F119"/>
  <c r="BE125"/>
  <c r="BE126"/>
  <c i="8" r="F94"/>
  <c r="BE132"/>
  <c r="BE145"/>
  <c r="BE157"/>
  <c r="BE164"/>
  <c r="BE181"/>
  <c r="BE183"/>
  <c r="BE184"/>
  <c r="BE199"/>
  <c r="BE205"/>
  <c r="BE210"/>
  <c r="BE216"/>
  <c r="BE232"/>
  <c r="J91"/>
  <c r="J94"/>
  <c r="BE139"/>
  <c r="BE173"/>
  <c r="BE176"/>
  <c r="BE182"/>
  <c r="BE185"/>
  <c r="BE186"/>
  <c r="BE187"/>
  <c r="BE190"/>
  <c r="BE191"/>
  <c r="BE192"/>
  <c r="BE195"/>
  <c r="BE212"/>
  <c r="BE221"/>
  <c r="BE227"/>
  <c r="BE233"/>
  <c r="E85"/>
  <c r="BE142"/>
  <c r="BE147"/>
  <c r="BE150"/>
  <c r="BE171"/>
  <c r="BE175"/>
  <c r="BE189"/>
  <c r="BE202"/>
  <c r="BE223"/>
  <c i="7" r="E85"/>
  <c r="J91"/>
  <c r="BE141"/>
  <c r="BE156"/>
  <c r="BE161"/>
  <c r="BE175"/>
  <c r="BE183"/>
  <c r="BE197"/>
  <c r="BE213"/>
  <c r="BE218"/>
  <c r="BE220"/>
  <c r="J129"/>
  <c r="BE135"/>
  <c r="BE138"/>
  <c r="BE146"/>
  <c r="BE169"/>
  <c r="BE181"/>
  <c r="F129"/>
  <c r="BE149"/>
  <c r="BE153"/>
  <c r="BE159"/>
  <c r="BE164"/>
  <c r="BE167"/>
  <c r="BE176"/>
  <c r="BE179"/>
  <c r="BE187"/>
  <c r="BE189"/>
  <c r="BE191"/>
  <c r="BE194"/>
  <c r="BE201"/>
  <c r="BE202"/>
  <c r="BE205"/>
  <c r="BE208"/>
  <c r="BE144"/>
  <c r="BE171"/>
  <c r="BE173"/>
  <c r="BE199"/>
  <c r="BE204"/>
  <c r="BE206"/>
  <c r="BE221"/>
  <c i="6" r="E85"/>
  <c r="F94"/>
  <c r="J122"/>
  <c r="BE131"/>
  <c r="BE141"/>
  <c r="BE146"/>
  <c r="BE169"/>
  <c r="BE179"/>
  <c r="BE182"/>
  <c r="BE192"/>
  <c r="BE199"/>
  <c r="BE139"/>
  <c r="BE152"/>
  <c r="BE167"/>
  <c r="BE174"/>
  <c r="BE184"/>
  <c r="BE188"/>
  <c r="BE204"/>
  <c r="J94"/>
  <c r="BE135"/>
  <c r="BE144"/>
  <c r="BE157"/>
  <c r="BE162"/>
  <c r="BE180"/>
  <c r="BE181"/>
  <c r="BE190"/>
  <c r="BE195"/>
  <c r="BE207"/>
  <c r="BE209"/>
  <c i="5" r="J91"/>
  <c r="F94"/>
  <c r="BE141"/>
  <c r="BE149"/>
  <c r="BE165"/>
  <c r="BE177"/>
  <c r="BE179"/>
  <c r="BE182"/>
  <c r="E85"/>
  <c r="BE131"/>
  <c r="BE134"/>
  <c r="BE139"/>
  <c r="BE152"/>
  <c r="BE155"/>
  <c r="BE161"/>
  <c r="BE163"/>
  <c r="BE164"/>
  <c r="BE169"/>
  <c r="J94"/>
  <c r="BE136"/>
  <c r="BE146"/>
  <c r="BE157"/>
  <c r="BE170"/>
  <c r="BE173"/>
  <c r="BE181"/>
  <c r="BE184"/>
  <c r="BE187"/>
  <c r="BE189"/>
  <c i="4" r="J91"/>
  <c r="E115"/>
  <c r="BE130"/>
  <c r="BE196"/>
  <c r="BE136"/>
  <c r="BE141"/>
  <c r="BE150"/>
  <c r="BE162"/>
  <c r="BE172"/>
  <c r="BE205"/>
  <c r="BE208"/>
  <c r="BE209"/>
  <c r="BE210"/>
  <c r="J94"/>
  <c r="BE138"/>
  <c r="BE144"/>
  <c r="BE157"/>
  <c r="BE163"/>
  <c r="BE190"/>
  <c r="BE193"/>
  <c r="BE199"/>
  <c r="BE202"/>
  <c r="BE211"/>
  <c r="BE212"/>
  <c r="F94"/>
  <c r="BE134"/>
  <c r="BE177"/>
  <c r="BE182"/>
  <c r="BE187"/>
  <c r="BE207"/>
  <c r="BE214"/>
  <c i="2" r="BK133"/>
  <c r="J133"/>
  <c r="J99"/>
  <c i="3" r="J91"/>
  <c r="J94"/>
  <c r="F122"/>
  <c r="BE137"/>
  <c r="BE139"/>
  <c r="BE152"/>
  <c r="BE149"/>
  <c r="E85"/>
  <c r="BE128"/>
  <c r="BE138"/>
  <c r="BE141"/>
  <c r="BE143"/>
  <c r="BE131"/>
  <c r="BE133"/>
  <c r="BE147"/>
  <c i="2" r="J94"/>
  <c r="J126"/>
  <c r="BE135"/>
  <c r="BE141"/>
  <c r="BE163"/>
  <c r="BE165"/>
  <c r="BE169"/>
  <c r="BE186"/>
  <c r="BE216"/>
  <c r="BE219"/>
  <c r="BE221"/>
  <c r="BE223"/>
  <c r="BE225"/>
  <c r="BE229"/>
  <c r="BE236"/>
  <c r="BE241"/>
  <c r="BE243"/>
  <c r="F94"/>
  <c r="BE145"/>
  <c r="BE159"/>
  <c r="BE191"/>
  <c r="BE195"/>
  <c r="BE200"/>
  <c r="BE205"/>
  <c r="BE212"/>
  <c r="BE215"/>
  <c r="BE217"/>
  <c r="BE222"/>
  <c r="BE237"/>
  <c r="E85"/>
  <c r="BE155"/>
  <c r="BE174"/>
  <c r="BE180"/>
  <c r="BE184"/>
  <c r="BE235"/>
  <c r="BE239"/>
  <c r="BE244"/>
  <c r="BE153"/>
  <c r="BE177"/>
  <c r="BE182"/>
  <c r="BE201"/>
  <c r="BE227"/>
  <c r="BE232"/>
  <c r="F39"/>
  <c i="1" r="BD96"/>
  <c r="AS94"/>
  <c i="3" r="F38"/>
  <c i="1" r="BC97"/>
  <c i="3" r="F39"/>
  <c i="1" r="BD97"/>
  <c i="4" r="J36"/>
  <c i="1" r="AW98"/>
  <c i="5" r="F38"/>
  <c i="1" r="BC99"/>
  <c i="6" r="J36"/>
  <c i="1" r="AW100"/>
  <c i="7" r="F37"/>
  <c i="1" r="BB101"/>
  <c i="8" r="J36"/>
  <c i="1" r="AW102"/>
  <c i="9" r="F36"/>
  <c i="1" r="BA103"/>
  <c i="9" r="J36"/>
  <c i="1" r="AW103"/>
  <c i="10" r="F36"/>
  <c i="1" r="BA104"/>
  <c i="11" r="F38"/>
  <c i="1" r="BC106"/>
  <c r="BC105"/>
  <c r="AY105"/>
  <c i="9" r="J32"/>
  <c i="1" r="AU105"/>
  <c i="2" r="F38"/>
  <c i="1" r="BC96"/>
  <c i="2" r="J36"/>
  <c i="1" r="AW96"/>
  <c i="3" r="F37"/>
  <c i="1" r="BB97"/>
  <c i="4" r="F39"/>
  <c i="1" r="BD98"/>
  <c i="4" r="F38"/>
  <c i="1" r="BC98"/>
  <c i="5" r="F37"/>
  <c i="1" r="BB99"/>
  <c i="6" r="F36"/>
  <c i="1" r="BA100"/>
  <c i="6" r="F38"/>
  <c i="1" r="BC100"/>
  <c i="7" r="F38"/>
  <c i="1" r="BC101"/>
  <c i="8" r="F37"/>
  <c i="1" r="BB102"/>
  <c i="9" r="F37"/>
  <c i="1" r="BB103"/>
  <c i="10" r="J36"/>
  <c i="1" r="AW104"/>
  <c i="11" r="J36"/>
  <c i="1" r="AW106"/>
  <c i="2" r="F37"/>
  <c i="1" r="BB96"/>
  <c i="3" r="F36"/>
  <c i="1" r="BA97"/>
  <c i="4" r="F37"/>
  <c i="1" r="BB98"/>
  <c i="5" r="J36"/>
  <c i="1" r="AW99"/>
  <c i="6" r="F37"/>
  <c i="1" r="BB100"/>
  <c i="7" r="J36"/>
  <c i="1" r="AW101"/>
  <c i="8" r="F39"/>
  <c i="1" r="BD102"/>
  <c i="8" r="F38"/>
  <c i="1" r="BC102"/>
  <c i="10" r="F38"/>
  <c i="1" r="BC104"/>
  <c i="11" r="F36"/>
  <c i="1" r="BA106"/>
  <c r="BA105"/>
  <c r="AW105"/>
  <c i="11" r="F37"/>
  <c i="1" r="BB106"/>
  <c r="BB105"/>
  <c r="AX105"/>
  <c i="2" r="F36"/>
  <c i="1" r="BA96"/>
  <c i="3" r="J36"/>
  <c i="1" r="AW97"/>
  <c i="4" r="F36"/>
  <c i="1" r="BA98"/>
  <c i="5" r="F36"/>
  <c i="1" r="BA99"/>
  <c i="5" r="F39"/>
  <c i="1" r="BD99"/>
  <c i="6" r="F39"/>
  <c i="1" r="BD100"/>
  <c i="7" r="F36"/>
  <c i="1" r="BA101"/>
  <c i="7" r="F39"/>
  <c i="1" r="BD101"/>
  <c i="8" r="F36"/>
  <c i="1" r="BA102"/>
  <c i="9" r="F38"/>
  <c i="1" r="BC103"/>
  <c i="9" r="F39"/>
  <c i="1" r="BD103"/>
  <c i="10" r="F37"/>
  <c i="1" r="BB104"/>
  <c i="10" r="F39"/>
  <c i="1" r="BD104"/>
  <c i="11" r="F39"/>
  <c i="1" r="BD106"/>
  <c r="BD105"/>
  <c i="8" l="1" r="T130"/>
  <c r="T129"/>
  <c i="6" r="R129"/>
  <c r="R128"/>
  <c i="8" r="P130"/>
  <c i="6" r="P129"/>
  <c r="P128"/>
  <c i="1" r="AU100"/>
  <c i="5" r="P129"/>
  <c r="P128"/>
  <c i="1" r="AU99"/>
  <c i="7" r="P195"/>
  <c r="T133"/>
  <c r="T132"/>
  <c i="4" r="T128"/>
  <c r="T127"/>
  <c i="2" r="R133"/>
  <c i="10" r="P127"/>
  <c r="P126"/>
  <c i="1" r="AU104"/>
  <c i="2" r="P233"/>
  <c r="P132"/>
  <c i="1" r="AU96"/>
  <c i="5" r="T129"/>
  <c r="T128"/>
  <c i="4" r="P128"/>
  <c r="P127"/>
  <c i="1" r="AU98"/>
  <c i="11" r="T128"/>
  <c r="T127"/>
  <c i="7" r="R133"/>
  <c r="R132"/>
  <c i="10" r="R127"/>
  <c r="R126"/>
  <c i="7" r="P133"/>
  <c r="P132"/>
  <c i="1" r="AU101"/>
  <c i="2" r="R233"/>
  <c i="8" r="P203"/>
  <c i="4" r="R128"/>
  <c r="R127"/>
  <c i="11" r="R128"/>
  <c r="R127"/>
  <c i="8" r="R130"/>
  <c r="R129"/>
  <c i="5" r="R129"/>
  <c r="R128"/>
  <c i="1" r="AG103"/>
  <c i="3" r="BK126"/>
  <c r="J126"/>
  <c r="J99"/>
  <c i="5" r="BK185"/>
  <c r="J185"/>
  <c r="J105"/>
  <c i="6" r="BK205"/>
  <c r="J205"/>
  <c r="J105"/>
  <c i="11" r="BK128"/>
  <c r="J128"/>
  <c r="J99"/>
  <c i="4" r="BK128"/>
  <c r="J128"/>
  <c r="J99"/>
  <c i="5" r="BK129"/>
  <c r="J129"/>
  <c r="J99"/>
  <c i="8" r="BK130"/>
  <c r="J130"/>
  <c r="J99"/>
  <c r="BK203"/>
  <c r="J203"/>
  <c r="J105"/>
  <c i="10" r="BK127"/>
  <c r="J127"/>
  <c r="J99"/>
  <c i="2" r="BK233"/>
  <c r="J233"/>
  <c r="J106"/>
  <c i="6" r="BK129"/>
  <c r="J129"/>
  <c r="J99"/>
  <c i="7" r="BK133"/>
  <c r="J133"/>
  <c r="J99"/>
  <c r="BK195"/>
  <c r="J195"/>
  <c r="J107"/>
  <c i="2" r="BK132"/>
  <c r="J132"/>
  <c r="J98"/>
  <c r="J35"/>
  <c i="1" r="AV96"/>
  <c r="AT96"/>
  <c i="5" r="F35"/>
  <c i="1" r="AZ99"/>
  <c i="7" r="F35"/>
  <c i="1" r="AZ101"/>
  <c i="9" r="J35"/>
  <c i="1" r="AV103"/>
  <c r="AT103"/>
  <c r="AN103"/>
  <c i="10" r="J35"/>
  <c i="1" r="AV104"/>
  <c r="AT104"/>
  <c i="3" r="J35"/>
  <c i="1" r="AV97"/>
  <c r="AT97"/>
  <c i="4" r="J35"/>
  <c i="1" r="AV98"/>
  <c r="AT98"/>
  <c i="6" r="F35"/>
  <c i="1" r="AZ100"/>
  <c i="8" r="J35"/>
  <c i="1" r="AV102"/>
  <c r="AT102"/>
  <c r="BC95"/>
  <c r="BD95"/>
  <c i="11" r="F35"/>
  <c i="1" r="AZ106"/>
  <c r="AZ105"/>
  <c r="AV105"/>
  <c r="AT105"/>
  <c i="2" r="F35"/>
  <c i="1" r="AZ96"/>
  <c i="5" r="J35"/>
  <c i="1" r="AV99"/>
  <c r="AT99"/>
  <c i="7" r="J35"/>
  <c i="1" r="AV101"/>
  <c r="AT101"/>
  <c i="9" r="F35"/>
  <c i="1" r="AZ103"/>
  <c r="BA95"/>
  <c r="BB95"/>
  <c i="11" r="J35"/>
  <c i="1" r="AV106"/>
  <c r="AT106"/>
  <c i="3" r="F35"/>
  <c i="1" r="AZ97"/>
  <c i="4" r="F35"/>
  <c i="1" r="AZ98"/>
  <c i="6" r="J35"/>
  <c i="1" r="AV100"/>
  <c r="AT100"/>
  <c i="8" r="F35"/>
  <c i="1" r="AZ102"/>
  <c i="10" r="F35"/>
  <c i="1" r="AZ104"/>
  <c i="2" l="1" r="R132"/>
  <c i="8" r="P129"/>
  <c i="1" r="AU102"/>
  <c i="11" r="BK127"/>
  <c r="J127"/>
  <c i="3" r="BK125"/>
  <c r="J125"/>
  <c r="J98"/>
  <c i="6" r="BK128"/>
  <c r="J128"/>
  <c i="4" r="BK127"/>
  <c r="J127"/>
  <c r="J98"/>
  <c i="5" r="BK128"/>
  <c r="J128"/>
  <c i="8" r="BK129"/>
  <c r="J129"/>
  <c r="J98"/>
  <c i="10" r="BK126"/>
  <c r="J126"/>
  <c i="7" r="BK132"/>
  <c r="J132"/>
  <c r="J98"/>
  <c i="9" r="J41"/>
  <c i="1" r="AU95"/>
  <c r="AU94"/>
  <c i="10" r="J32"/>
  <c i="1" r="AG104"/>
  <c r="AZ95"/>
  <c r="BB94"/>
  <c r="W31"/>
  <c r="BD94"/>
  <c r="W33"/>
  <c r="BA94"/>
  <c r="W30"/>
  <c i="2" r="J32"/>
  <c i="1" r="AG96"/>
  <c r="AX95"/>
  <c r="BC94"/>
  <c r="W32"/>
  <c i="11" r="J32"/>
  <c i="1" r="AG106"/>
  <c r="AG105"/>
  <c i="6" r="J32"/>
  <c i="1" r="AG100"/>
  <c i="5" r="J32"/>
  <c i="1" r="AG99"/>
  <c r="AY95"/>
  <c r="AW95"/>
  <c i="10" l="1" r="J41"/>
  <c i="11" r="J41"/>
  <c i="6" r="J41"/>
  <c i="5" r="J41"/>
  <c i="11" r="J98"/>
  <c i="10" r="J98"/>
  <c i="6" r="J98"/>
  <c i="5" r="J98"/>
  <c i="2" r="J41"/>
  <c i="1" r="AN96"/>
  <c r="AN104"/>
  <c r="AN105"/>
  <c r="AN99"/>
  <c r="AN106"/>
  <c r="AN100"/>
  <c r="AX94"/>
  <c r="AY94"/>
  <c i="3" r="J32"/>
  <c i="1" r="AG97"/>
  <c r="AN97"/>
  <c r="AV95"/>
  <c r="AT95"/>
  <c r="AW94"/>
  <c r="AK30"/>
  <c r="AZ94"/>
  <c r="W29"/>
  <c i="4" r="J32"/>
  <c i="1" r="AG98"/>
  <c r="AN98"/>
  <c i="7" r="J32"/>
  <c i="1" r="AG101"/>
  <c i="8" r="J32"/>
  <c i="1" r="AG102"/>
  <c i="8" l="1" r="J41"/>
  <c i="3" r="J41"/>
  <c i="7" r="J41"/>
  <c i="4" r="J41"/>
  <c i="1" r="AN102"/>
  <c r="AN101"/>
  <c r="AV94"/>
  <c r="AK29"/>
  <c r="AG95"/>
  <c r="AG94"/>
  <c r="AK26"/>
  <c l="1" r="AN95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<sst xmlns="http://schemas.openxmlformats.org/spreadsheetml/2006/main">
  <si>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</si>
  <si>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</si>
  <si>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</si>
  <si>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</si>
  <si>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{d6403056-b0fc-4401-a2be-a38d8aad8214}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</si>
  <si>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</si>
  <si>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</si>
  <si>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</si>
  <si>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</si>
  <si>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</si>
  <si>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</si>
  <si>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</si>
  <si>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</si>
  <si>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</si>
  <si>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Pitter177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</si>
  <si>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</si>
  <si>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</si>
  <si>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povrchú sportovišť ZŠ Písnická</t>
  </si>
  <si>
    <t>KSO:</t>
  </si>
  <si>
    <t>CC-CZ:</t>
  </si>
  <si>
    <t>Místo:</t>
  </si>
  <si>
    <t>Praha 12 -Písnická</t>
  </si>
  <si>
    <t>Datum:</t>
  </si>
  <si>
    <t>26. 8. 2024</t>
  </si>
  <si>
    <t>Zadavatel:</t>
  </si>
  <si>
    <t>IČ:</t>
  </si>
  <si>
    <t>Městská část Praha 12, Generl. Šišky , Praha4</t>
  </si>
  <si>
    <t>DIČ:</t>
  </si>
  <si>
    <t>Uchazeč:</t>
  </si>
  <si>
    <t>Vyplň údaj</t>
  </si>
  <si>
    <t>Projektant:</t>
  </si>
  <si>
    <t>25275291</t>
  </si>
  <si>
    <t>PITTER DESIGN, s.r.o. Pardubice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</si>
  <si>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</si>
  <si>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</si>
  <si>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</si>
  <si>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</si>
  <si>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</si>
  <si>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</si>
  <si>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</si>
  <si>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</si>
  <si>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</si>
  <si>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</si>
  <si>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</si>
  <si>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</si>
  <si>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</si>
  <si>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</si>
  <si>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</si>
  <si>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</si>
  <si>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</si>
  <si>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</si>
  <si>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</si>
  <si>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</si>
  <si>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</si>
  <si>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</si>
  <si>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</si>
  <si>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</si>
  <si>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</si>
  <si>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</si>
  <si>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</si>
  <si>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</si>
  <si>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</si>
  <si>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</si>
  <si>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</si>
  <si>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</si>
  <si>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</si>
  <si>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</si>
  <si>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</si>
  <si>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</si>
  <si>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</si>
  <si>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</si>
  <si>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</si>
  <si>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</si>
  <si>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</si>
  <si>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</si>
  <si>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</si>
  <si>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</si>
  <si>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</si>
  <si>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</si>
  <si>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</si>
  <si>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</si>
  <si>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</si>
  <si>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SO 01 Víceúčelové hřiště</t>
  </si>
  <si>
    <t>STA</t>
  </si>
  <si>
    <t>1</t>
  </si>
  <si>
    <t>{0c28a8d8-f1d9-47b4-9c94-a76afa100bfa}</t>
  </si>
  <si>
    <t>2</t>
  </si>
  <si>
    <t>/</t>
  </si>
  <si>
    <t>01,0</t>
  </si>
  <si>
    <t>Přípravné práce pro SO 01</t>
  </si>
  <si>
    <t>Soupis</t>
  </si>
  <si>
    <t>{f718e0fc-2a50-4e82-aa78-ffd5df492041}</t>
  </si>
  <si>
    <t>1,01</t>
  </si>
  <si>
    <t>Běžecká rovinka</t>
  </si>
  <si>
    <t>{11c7b808-1179-4b12-a49f-edc72067113c}</t>
  </si>
  <si>
    <t>1-02</t>
  </si>
  <si>
    <t>Doskočiště</t>
  </si>
  <si>
    <t>{ee107811-356c-4598-973a-951644c15628}</t>
  </si>
  <si>
    <t>1-03</t>
  </si>
  <si>
    <t>Fotbalové hřiště</t>
  </si>
  <si>
    <t>{65457d72-0b4b-4693-8c44-1d9dbee9634c}</t>
  </si>
  <si>
    <t>1-04 ,1.05 a 1.06</t>
  </si>
  <si>
    <t>Volejbalový kurt a tenisové hřiště+volejbalový kurt a basketbalové hřiště</t>
  </si>
  <si>
    <t>{42dfe213-5dda-4328-be31-8a9919a165fd}</t>
  </si>
  <si>
    <t>1,07</t>
  </si>
  <si>
    <t>Tenisová zeď</t>
  </si>
  <si>
    <t>{88fd03e3-0c3c-4940-8e98-418e0ccd759f}</t>
  </si>
  <si>
    <t>1,08</t>
  </si>
  <si>
    <t>Záchytný systém</t>
  </si>
  <si>
    <t>{b344f685-9f8d-4596-b05d-96eacc361cc3}</t>
  </si>
  <si>
    <t>1,09-1,12</t>
  </si>
  <si>
    <t xml:space="preserve"> Lavičky , odpadkové koše a stupně vítězů</t>
  </si>
  <si>
    <t>{d97fd356-1c30-4352-b21c-6335d1177cd2}</t>
  </si>
  <si>
    <t>1,13</t>
  </si>
  <si>
    <t>Chodníky a dokončovací práce</t>
  </si>
  <si>
    <t>{68a21cdd-29ec-4ceb-b7b1-11c2cd0c69de}</t>
  </si>
  <si>
    <t>02</t>
  </si>
  <si>
    <t>SO 02 Dětské hřiště</t>
  </si>
  <si>
    <t>{d20e7a94-e7a7-451f-b5dc-52f1f875594c}</t>
  </si>
  <si>
    <t>02,1</t>
  </si>
  <si>
    <t>Zařízení dětského hřiště</t>
  </si>
  <si>
    <t>{6806f996-96ee-4ae9-bec2-3ac124421236}</t>
  </si>
  <si>
    <t>KRYCÍ LIST SOUPISU PRACÍ</t>
  </si>
  <si>
    <t>Objekt:</t>
  </si>
  <si>
    <t>01 - SO 01 Víceúčelové hřiště</t>
  </si>
  <si>
    <t>Soupis:</t>
  </si>
  <si>
    <t>01,0 - Přípravné práce pro SO 01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</si>
  <si>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</si>
  <si>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</si>
  <si>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</si>
  <si>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</si>
  <si>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</si>
  <si>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</si>
  <si>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</si>
  <si>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</si>
  <si>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</si>
  <si>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</si>
  <si>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</si>
  <si>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</si>
  <si>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náklady-pro celou stavbu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</si>
  <si>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</si>
  <si>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</si>
  <si>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</si>
  <si>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</si>
  <si>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</si>
  <si>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</si>
  <si>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</si>
  <si>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</si>
  <si>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</si>
  <si>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</si>
  <si>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</si>
  <si>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</si>
  <si>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</si>
  <si>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</si>
  <si>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</si>
  <si>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</si>
  <si>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</si>
  <si>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</si>
  <si>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</si>
  <si>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</si>
  <si>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</si>
  <si>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</si>
  <si>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</t>
  </si>
  <si>
    <t>Sejmutí drnu tl do 100 mm s přemístěním do 50 m nebo naložením na dopravní prostředek</t>
  </si>
  <si>
    <t>m2</t>
  </si>
  <si>
    <t>CS ÚRS 2024 02</t>
  </si>
  <si>
    <t>4</t>
  </si>
  <si>
    <t>1675849395</t>
  </si>
  <si>
    <t>VV</t>
  </si>
  <si>
    <t>"vsakovací jímky"</t>
  </si>
  <si>
    <t>4,0*1,5*2</t>
  </si>
  <si>
    <t xml:space="preserve"> "příjezdová cesta dle TZ"</t>
  </si>
  <si>
    <t>28,0*3,0</t>
  </si>
  <si>
    <t>Součet</t>
  </si>
  <si>
    <t>113102211</t>
  </si>
  <si>
    <t>Odstranění umělého trávníku z multisportovního hřiště výšky vlasu do 25 mm</t>
  </si>
  <si>
    <t>693760018</t>
  </si>
  <si>
    <t>"vč C3 TZ-pro celý SO 01 "</t>
  </si>
  <si>
    <t>72,5*37,5</t>
  </si>
  <si>
    <t>3</t>
  </si>
  <si>
    <t>113106132</t>
  </si>
  <si>
    <t>Rozebrání dlažeb z betonových nebo kamenných dlaždic komunikací pro pěší strojně pl do 50 m2</t>
  </si>
  <si>
    <t>-1097051102</t>
  </si>
  <si>
    <t>39*1,0-5,0*0,5</t>
  </si>
  <si>
    <t>58,5*1,0</t>
  </si>
  <si>
    <t>3,2*1,0</t>
  </si>
  <si>
    <t>16*1,0</t>
  </si>
  <si>
    <t>4,0*0,5</t>
  </si>
  <si>
    <t>72,7*1,0</t>
  </si>
  <si>
    <t>113107322</t>
  </si>
  <si>
    <t>Odstranění podkladu z kameniva drceného tl 200 mm strojně pl do 50 m2</t>
  </si>
  <si>
    <t>-328484757</t>
  </si>
  <si>
    <t>74,5*39,5</t>
  </si>
  <si>
    <t>5</t>
  </si>
  <si>
    <t>113154558</t>
  </si>
  <si>
    <t>Frézování živičného krytu tl 100 mm pl přes 2000 do 10000 m2</t>
  </si>
  <si>
    <t>-673897100</t>
  </si>
  <si>
    <t>6</t>
  </si>
  <si>
    <t>113204111</t>
  </si>
  <si>
    <t>Vytrhání obrub záhonových</t>
  </si>
  <si>
    <t>m</t>
  </si>
  <si>
    <t>-197179928</t>
  </si>
  <si>
    <t>(74,5++39.5)*2</t>
  </si>
  <si>
    <t>(72,5+37,5)*2</t>
  </si>
  <si>
    <t>7</t>
  </si>
  <si>
    <t>121151113</t>
  </si>
  <si>
    <t>Sejmutí ornice plochy do 500 m2 tl vrstvy do 200 mm strojně</t>
  </si>
  <si>
    <t>-830130538</t>
  </si>
  <si>
    <t>96</t>
  </si>
  <si>
    <t>8</t>
  </si>
  <si>
    <t>131251100</t>
  </si>
  <si>
    <t>Hloubení jam nezapažených v hornině třídy těžitelnosti I, skupiny 3 objem do 20 m3 strojně</t>
  </si>
  <si>
    <t>m3</t>
  </si>
  <si>
    <t>1853447520</t>
  </si>
  <si>
    <t xml:space="preserve">"v.č.  D1.10"</t>
  </si>
  <si>
    <t>4,0*1,5*2,0*2</t>
  </si>
  <si>
    <t>9</t>
  </si>
  <si>
    <t>132251104</t>
  </si>
  <si>
    <t xml:space="preserve">Hloubení rýh nezapažených  š do 800 mm v hornině třídy těžitelnosti I, skupiny 3 objem přes 100 m3 strojně</t>
  </si>
  <si>
    <t>839894051</t>
  </si>
  <si>
    <t xml:space="preserve">"drenáž pro celý  SO 01"</t>
  </si>
  <si>
    <t>(37*2+35*8)*0,3*0,6</t>
  </si>
  <si>
    <t>(72,0+40,0+26,0)*0,3*1,0</t>
  </si>
  <si>
    <t>10</t>
  </si>
  <si>
    <t>162751117</t>
  </si>
  <si>
    <t>Vodorovné přemístění do 10000 m výkopku/sypaniny z horniny třídy těžitelnosti I, skupiny 1 až 3</t>
  </si>
  <si>
    <t>-699393546</t>
  </si>
  <si>
    <t>"výkop"24+105,12</t>
  </si>
  <si>
    <t>11</t>
  </si>
  <si>
    <t>167151111</t>
  </si>
  <si>
    <t>Nakládání výkopku z hornin třídy těžitelnosti I, skupiny 1 až 3 přes 100 m3</t>
  </si>
  <si>
    <t>1897425767</t>
  </si>
  <si>
    <t>129,12</t>
  </si>
  <si>
    <t>171201231</t>
  </si>
  <si>
    <t>Poplatek za uložení zeminy a kamení na recyklační skládce (skládkovné) kód odpadu 17 05 04</t>
  </si>
  <si>
    <t>t</t>
  </si>
  <si>
    <t>1424962733</t>
  </si>
  <si>
    <t>"výkop"129,12*1,6</t>
  </si>
  <si>
    <t>13</t>
  </si>
  <si>
    <t>171251201</t>
  </si>
  <si>
    <t>Uložení sypaniny na skládky nebo meziskládky</t>
  </si>
  <si>
    <t>-197377511</t>
  </si>
  <si>
    <t>14</t>
  </si>
  <si>
    <t>184806-R1</t>
  </si>
  <si>
    <t xml:space="preserve">Řez stromů  a keřů netrnitých průklestem D koruny- vč. likvidace </t>
  </si>
  <si>
    <t>kpl</t>
  </si>
  <si>
    <t>-2049065563</t>
  </si>
  <si>
    <t>Zakládání</t>
  </si>
  <si>
    <t>15</t>
  </si>
  <si>
    <t>211561111</t>
  </si>
  <si>
    <t>Výplň odvodňovacích žeber nebo trativodů kamenivem hrubým drceným frakce 4 až 16 mm</t>
  </si>
  <si>
    <t>-156045356</t>
  </si>
  <si>
    <t>16</t>
  </si>
  <si>
    <t>212751104</t>
  </si>
  <si>
    <t>Trativod z drenážních trubek flexibilních PVC-U SN 4 perforace 360° včetně lože otevřený výkop DN 100 pro meliorace</t>
  </si>
  <si>
    <t>-70061520</t>
  </si>
  <si>
    <t>37*2+35*8+72+40+26</t>
  </si>
  <si>
    <t>17</t>
  </si>
  <si>
    <t>271572211</t>
  </si>
  <si>
    <t>Podsyp pod základové konstrukce se zhutněním z netříděného štěrkopísku</t>
  </si>
  <si>
    <t>-1790501417</t>
  </si>
  <si>
    <t>492*0,3*0,08</t>
  </si>
  <si>
    <t>Komunikace pozemní</t>
  </si>
  <si>
    <t>18</t>
  </si>
  <si>
    <t>564710101</t>
  </si>
  <si>
    <t>Podklad z kameniva hrubého drceného vel. 16-32 mm plochy do 100 m2 tl 50 mm</t>
  </si>
  <si>
    <t>-1887037939</t>
  </si>
  <si>
    <t>19</t>
  </si>
  <si>
    <t>564771101</t>
  </si>
  <si>
    <t>Podklad z kameniva hrubého drceného vel. 32-63 mm plochy do 100 m2 tl 250 mm</t>
  </si>
  <si>
    <t>320203285</t>
  </si>
  <si>
    <t>Ostatní konstrukce a práce, bourání</t>
  </si>
  <si>
    <t>20</t>
  </si>
  <si>
    <t>919726121</t>
  </si>
  <si>
    <t>Geotextilie pro ochranu, separaci a filtraci netkaná měrná hmotnost do 200 g/m2</t>
  </si>
  <si>
    <t>1566370269</t>
  </si>
  <si>
    <t xml:space="preserve">"geotextilie - obalení drenáže     m2" </t>
  </si>
  <si>
    <t>(37*2+35*8+72+40+26)*1,0</t>
  </si>
  <si>
    <t>"vsakovací šachta"</t>
  </si>
  <si>
    <t>(4,0*1,5*2+(4,0+1,5)*2*2,0)*1,2*2</t>
  </si>
  <si>
    <t>919726221</t>
  </si>
  <si>
    <t>Geotextilie pro vyztužení, separaci a filtraci tkaná z polyesteru podélná/příčná pevnost 100/50 kN/m</t>
  </si>
  <si>
    <t>-1974370165</t>
  </si>
  <si>
    <t>22</t>
  </si>
  <si>
    <t>966049831</t>
  </si>
  <si>
    <t>Rozebrání prefabrikovaných plotových desek betonových</t>
  </si>
  <si>
    <t>kus</t>
  </si>
  <si>
    <t>-1964103123</t>
  </si>
  <si>
    <t>23</t>
  </si>
  <si>
    <t>966071711</t>
  </si>
  <si>
    <t>Bourání sloupků a vzpěr plotových ocelových do 2,5 m zabetonovaných</t>
  </si>
  <si>
    <t>-504080952</t>
  </si>
  <si>
    <t>24</t>
  </si>
  <si>
    <t>966071823</t>
  </si>
  <si>
    <t>Rozebrání oplocení z drátěného pletiva se čtvercovými oky v přes 2,0 do 4,0 m</t>
  </si>
  <si>
    <t>-1914122667</t>
  </si>
  <si>
    <t>"mezi hřištěm na kopanou a mul. hřištěm"25</t>
  </si>
  <si>
    <t>25</t>
  </si>
  <si>
    <t>966072811</t>
  </si>
  <si>
    <t>Rozebrání rámového oplocení na ocelové sloupky v přes 1 do 2 m</t>
  </si>
  <si>
    <t>2034020814</t>
  </si>
  <si>
    <t>997</t>
  </si>
  <si>
    <t>Přesun sutě</t>
  </si>
  <si>
    <t>26</t>
  </si>
  <si>
    <t>997013813</t>
  </si>
  <si>
    <t>Poplatek za uložení na skládce (skládkovné) stavebního odpadu z plastických hmot kód odpadu 17 02 03</t>
  </si>
  <si>
    <t>-269668471</t>
  </si>
  <si>
    <t>27</t>
  </si>
  <si>
    <t>997221561</t>
  </si>
  <si>
    <t>Vodorovná doprava suti z kusových materiálů do 1 km</t>
  </si>
  <si>
    <t>-1807540257</t>
  </si>
  <si>
    <t>28</t>
  </si>
  <si>
    <t>997221569</t>
  </si>
  <si>
    <t>Příplatek ZKD 1 km u vodorovné dopravy suti z kusových materiálů</t>
  </si>
  <si>
    <t>461456150</t>
  </si>
  <si>
    <t>1627,273*9</t>
  </si>
  <si>
    <t>29</t>
  </si>
  <si>
    <t>997221861</t>
  </si>
  <si>
    <t>Poplatek za uložení stavebního odpadu na recyklační skládce (skládkovné) z prostého betonu pod kódem 17 01 01</t>
  </si>
  <si>
    <t>1221337837</t>
  </si>
  <si>
    <t>48,17+17,92+0,911</t>
  </si>
  <si>
    <t>30</t>
  </si>
  <si>
    <t>997221873</t>
  </si>
  <si>
    <t>Poplatek za uložení stavebního odpadu na recyklační skládce (skládkovné) zeminy a kamení zatříděného do Katalogu odpadů pod kódem 17 05 04</t>
  </si>
  <si>
    <t>1396809987</t>
  </si>
  <si>
    <t>853,398</t>
  </si>
  <si>
    <t>31</t>
  </si>
  <si>
    <t>997221875</t>
  </si>
  <si>
    <t>Poplatek za uložení stavebního odpadu na recyklační skládce (skládkovné) asfaltového bez obsahu dehtu zatříděného do Katalogu odpadů pod kódem 17 03 02</t>
  </si>
  <si>
    <t>-997645957</t>
  </si>
  <si>
    <t>625,313</t>
  </si>
  <si>
    <t>998</t>
  </si>
  <si>
    <t>Přesun hmot</t>
  </si>
  <si>
    <t>32</t>
  </si>
  <si>
    <t>998222012</t>
  </si>
  <si>
    <t>Přesun hmot pro tělovýchovné plochy</t>
  </si>
  <si>
    <t>-1248202949</t>
  </si>
  <si>
    <t>VRN</t>
  </si>
  <si>
    <t>Vedlejší rozpočtové náklady-pro celou stavbu</t>
  </si>
  <si>
    <t>VRN1</t>
  </si>
  <si>
    <t>Průzkumné, geodetické a projektové práce</t>
  </si>
  <si>
    <t>33</t>
  </si>
  <si>
    <t>012203000</t>
  </si>
  <si>
    <t>Geodetické práce při provádění stavby</t>
  </si>
  <si>
    <t>…</t>
  </si>
  <si>
    <t>1024</t>
  </si>
  <si>
    <t>432174493</t>
  </si>
  <si>
    <t>34</t>
  </si>
  <si>
    <t>012303000</t>
  </si>
  <si>
    <t>Geodetické práce po výstavbě</t>
  </si>
  <si>
    <t>-1218022118</t>
  </si>
  <si>
    <t>35</t>
  </si>
  <si>
    <t>013254000</t>
  </si>
  <si>
    <t>Dokumentace skutečného provedení stavby</t>
  </si>
  <si>
    <t>-355992325</t>
  </si>
  <si>
    <t>VRN3</t>
  </si>
  <si>
    <t>Zařízení staveniště</t>
  </si>
  <si>
    <t>36</t>
  </si>
  <si>
    <t>032002000</t>
  </si>
  <si>
    <t>Vybavení staveniště (Zřízení a odstranění)</t>
  </si>
  <si>
    <t>-778909697</t>
  </si>
  <si>
    <t>VRN4</t>
  </si>
  <si>
    <t>Inženýrská činnost</t>
  </si>
  <si>
    <t>37</t>
  </si>
  <si>
    <t>043134000</t>
  </si>
  <si>
    <t>Zkoušky zatěžovací</t>
  </si>
  <si>
    <t>-744360700</t>
  </si>
  <si>
    <t>VRN9</t>
  </si>
  <si>
    <t>Ostatní náklady</t>
  </si>
  <si>
    <t>38</t>
  </si>
  <si>
    <t>0,92455</t>
  </si>
  <si>
    <t>Úprava terénu po dokončení stavby</t>
  </si>
  <si>
    <t>soubor</t>
  </si>
  <si>
    <t>1375414984</t>
  </si>
  <si>
    <t>39</t>
  </si>
  <si>
    <t>092103001</t>
  </si>
  <si>
    <t>Náklady na zkušební provoz</t>
  </si>
  <si>
    <t>-846576107</t>
  </si>
  <si>
    <t>1,01 - Běžecká rovinka</t>
  </si>
  <si>
    <t>181951112</t>
  </si>
  <si>
    <t>Úprava pláně v hornině třídy těžitelnosti I skupiny 1 až 3 se zhutněním strojně</t>
  </si>
  <si>
    <t>907328339</t>
  </si>
  <si>
    <t>73*5,2-7,0*3,5</t>
  </si>
  <si>
    <t>564761111</t>
  </si>
  <si>
    <t>Podklad z kameniva hrubého drceného vel. 32-63 mm plochy přes 100 m2 tl 200 mm</t>
  </si>
  <si>
    <t>-1977025780</t>
  </si>
  <si>
    <t>5732-R11</t>
  </si>
  <si>
    <t>Penetrace asfaltového povrchu</t>
  </si>
  <si>
    <t>557033869</t>
  </si>
  <si>
    <t>"vč.D1,2 a C3"</t>
  </si>
  <si>
    <t>73*4,9-7,0*3,5</t>
  </si>
  <si>
    <t>57613-R01</t>
  </si>
  <si>
    <t>Asfaltový koberec vodopropustný AKDJ-40mm</t>
  </si>
  <si>
    <t>-1043673264</t>
  </si>
  <si>
    <t>57614-R02</t>
  </si>
  <si>
    <t xml:space="preserve">Asfaltový koberec  vodopropustný AKDH-50mm</t>
  </si>
  <si>
    <t>1737704258</t>
  </si>
  <si>
    <t>57929nab1</t>
  </si>
  <si>
    <t>Lajnování venkovního litého pryžového povrchu elastickým lakem v různé barevnosti</t>
  </si>
  <si>
    <t>-1078052646</t>
  </si>
  <si>
    <t>350</t>
  </si>
  <si>
    <t>59341nab2</t>
  </si>
  <si>
    <t xml:space="preserve">Umělý sportovní kryt PUR- povrch plošně vodopropustný, dvouvrstvý s vrchním nástřikem tl. 13mm - vrstva EPDM </t>
  </si>
  <si>
    <t>-1154634662</t>
  </si>
  <si>
    <t>916331112</t>
  </si>
  <si>
    <t>Osazení zahradního obrubníku betonového do lože z betonu s boční opěrou</t>
  </si>
  <si>
    <t>1321404141</t>
  </si>
  <si>
    <t xml:space="preserve">"podél objektu  běžecké dráhy"</t>
  </si>
  <si>
    <t>5,0+0,5+1,5+74,5-7,0</t>
  </si>
  <si>
    <t>M</t>
  </si>
  <si>
    <t>59217037</t>
  </si>
  <si>
    <t>obrubník parkový betonový 500x50x200mm přírodní</t>
  </si>
  <si>
    <t>6094575</t>
  </si>
  <si>
    <t>74,5*1,01</t>
  </si>
  <si>
    <t>916991121</t>
  </si>
  <si>
    <t>Lože pod obrubníky, krajníky nebo obruby z dlažebních kostek z betonu prostého</t>
  </si>
  <si>
    <t>236659637</t>
  </si>
  <si>
    <t>74,5*0,3*0,1</t>
  </si>
  <si>
    <t>1-02 - Doskočiště</t>
  </si>
  <si>
    <t xml:space="preserve">    6 - Úpravy povrchů, podlahy a osazování výplní</t>
  </si>
  <si>
    <t>Hloubení jam nezapažených v hornině třídy těžitelnosti I skupiny 3 objem do 20 m3 strojně</t>
  </si>
  <si>
    <t>-225677889</t>
  </si>
  <si>
    <t>"D1,4-5"</t>
  </si>
  <si>
    <t>"skok do dálky - doskočiště"6,6*4,2*0,28</t>
  </si>
  <si>
    <t>Vodorovné přemístění přes 9 000 do 10000 m výkopku/sypaniny z horniny třídy těžitelnosti I skupiny 1 až 3</t>
  </si>
  <si>
    <t>-635782443</t>
  </si>
  <si>
    <t>7,762</t>
  </si>
  <si>
    <t>171152501</t>
  </si>
  <si>
    <t>Zhutnění podloží z hornin soudržných nebo nesoudržných pod násypy</t>
  </si>
  <si>
    <t>-844955480</t>
  </si>
  <si>
    <t>6,6*4,2</t>
  </si>
  <si>
    <t>171201201</t>
  </si>
  <si>
    <t>859624871</t>
  </si>
  <si>
    <t>"výkop"7,762</t>
  </si>
  <si>
    <t>2011271377</t>
  </si>
  <si>
    <t>7,762*1,6</t>
  </si>
  <si>
    <t>-555780420</t>
  </si>
  <si>
    <t>"D1.4-5"</t>
  </si>
  <si>
    <t xml:space="preserve"> "sektor skoku do dálky - doskočiště-okraj"</t>
  </si>
  <si>
    <t xml:space="preserve">"skok do dálky - doskočiště"     (6,5*2+4,0)*0,50*0,20</t>
  </si>
  <si>
    <t xml:space="preserve">"skok do dálky - odrazové břevno"     1,22*0,54*0,15</t>
  </si>
  <si>
    <t>274313611</t>
  </si>
  <si>
    <t>Základové pásy z betonu tř. C 16/20</t>
  </si>
  <si>
    <t>-753056439</t>
  </si>
  <si>
    <t>" sektor skoku do dálky - doskočiště-okraj"</t>
  </si>
  <si>
    <t xml:space="preserve">"skok do dálky"    </t>
  </si>
  <si>
    <t xml:space="preserve">  ((6,5*2+4,00)*(0,71*0,13+0,21*0,20))</t>
  </si>
  <si>
    <t xml:space="preserve">"odrazové břevno"    </t>
  </si>
  <si>
    <t xml:space="preserve"> (1,22*0,50*0,15-1,00*0,34*0,05)</t>
  </si>
  <si>
    <t>274351121</t>
  </si>
  <si>
    <t>Zřízení bednění základových pasů rovného</t>
  </si>
  <si>
    <t>1370755337</t>
  </si>
  <si>
    <t xml:space="preserve">"skok do dálky"    (6,0*2+4,0)*0,35+(6,21*2+4,42)*0,2</t>
  </si>
  <si>
    <t>(6,5*2+4,0)*0,15</t>
  </si>
  <si>
    <t xml:space="preserve">"odrazové břevno"     ((1,22+0,54)*2*0,15+(1,00+0,34)*2*0,05)*4</t>
  </si>
  <si>
    <t>274351122</t>
  </si>
  <si>
    <t>Odstranění bednění základových pasů rovného</t>
  </si>
  <si>
    <t>-1379663572</t>
  </si>
  <si>
    <t>274361821</t>
  </si>
  <si>
    <t>Výztuž základových pasů betonářskou ocelí 10 505 (R)</t>
  </si>
  <si>
    <t>1994357776</t>
  </si>
  <si>
    <t>"v. č. D1.12+13 - sektor skoku do dálky - doskočiště-okraj"</t>
  </si>
  <si>
    <t xml:space="preserve">   ((6,50*2+4,0)*3+0,45*18)</t>
  </si>
  <si>
    <t>-59,1</t>
  </si>
  <si>
    <t>Mezisoučet</t>
  </si>
  <si>
    <t xml:space="preserve">"konstrukční výztuž R 6    t" </t>
  </si>
  <si>
    <t xml:space="preserve">  59*0,000222*1,2</t>
  </si>
  <si>
    <t>564251111</t>
  </si>
  <si>
    <t>Podklad nebo podsyp ze štěrkopísku ŠP plochy přes 100 m2 tl 150 mm</t>
  </si>
  <si>
    <t>1572925920</t>
  </si>
  <si>
    <t>" sektor skoku do dálky - doskočiště"</t>
  </si>
  <si>
    <t xml:space="preserve">"doskočiště - podklad ze štěrkopísku"    6,2*4,2</t>
  </si>
  <si>
    <t>Úpravy povrchů, podlahy a osazování výplní</t>
  </si>
  <si>
    <t>63511nab2</t>
  </si>
  <si>
    <t>Násyp z křemičitého písku bílého - fr. 2mm - sušeného</t>
  </si>
  <si>
    <t>100247967</t>
  </si>
  <si>
    <t>"v. č. D1.6 - sektor skoku do dálky - doskočiště"</t>
  </si>
  <si>
    <t xml:space="preserve">" doskočiště - násyp"     6,000*3,0*0,4</t>
  </si>
  <si>
    <t>Geotextilie pro ochranu, separaci a filtraci netkaná měrná hm do 200 g/m2</t>
  </si>
  <si>
    <t>1170531745</t>
  </si>
  <si>
    <t>"doskočiště"</t>
  </si>
  <si>
    <t>6,0*3,0*1,2</t>
  </si>
  <si>
    <t>(6,0+3,0)*2*0,4*1,2</t>
  </si>
  <si>
    <t>93511nab1</t>
  </si>
  <si>
    <t>Osazení obruby polymerbetonové s pružnou hranou a lapačem písku - šířky 560mm</t>
  </si>
  <si>
    <t>1118839477</t>
  </si>
  <si>
    <t>"v.č. 1,5"</t>
  </si>
  <si>
    <t>6,5*2+3,0</t>
  </si>
  <si>
    <t>59227nab1</t>
  </si>
  <si>
    <t>doskočiště -lapač písku 1,0m spodní díl PP, nosný rošt pozink, gumová rohož , stavební š.500mm v.178mm</t>
  </si>
  <si>
    <t>1157948172</t>
  </si>
  <si>
    <t xml:space="preserve">"ztratné 1%   (1kus=1m)    ks"     16*1,01</t>
  </si>
  <si>
    <t>59227nab2</t>
  </si>
  <si>
    <t>doskočiště -lapač písku 0,5m spodní díl PP, nosný rošt pozink, gumová rohož , stavební š.500mm v.178mm</t>
  </si>
  <si>
    <t>-373630447</t>
  </si>
  <si>
    <t xml:space="preserve">"ztratné 1%   (1kus=1m)    ks"     1*1,01</t>
  </si>
  <si>
    <t>59227nab3</t>
  </si>
  <si>
    <t>doskočiště -čelní stěna lapač písku , stavební š.500mm v.121mm</t>
  </si>
  <si>
    <t>738894323</t>
  </si>
  <si>
    <t xml:space="preserve">"ztratné 1%   (1kus=1m)    ks"     4*1,01</t>
  </si>
  <si>
    <t>59227nab4</t>
  </si>
  <si>
    <t>doskočiště - obrubník 1,0m černá hrana,vrchní gumová hrana se vzduchovými polštáři vyrobeno z EPDM š 60, v300mm</t>
  </si>
  <si>
    <t>1286609246</t>
  </si>
  <si>
    <t xml:space="preserve">"ztratné 1%   (1kus=1m)    ks" 16*1,01</t>
  </si>
  <si>
    <t>59227nab5</t>
  </si>
  <si>
    <t>doskočiště - obrubník rohový 150/150 černá hrana,vrchní gumová hrana se vzduchovými polštáři vyrobeno z EPDM š 60, v300mm</t>
  </si>
  <si>
    <t>-483656594</t>
  </si>
  <si>
    <t xml:space="preserve">"ztratné 1%   (1kus=1m)    ks" 4*1,01</t>
  </si>
  <si>
    <t>953943124</t>
  </si>
  <si>
    <t>Osazování výrobků přes 15 do 30 kg/kus do betonu</t>
  </si>
  <si>
    <t>2020902006</t>
  </si>
  <si>
    <t xml:space="preserve"> "Skok do dálky "1</t>
  </si>
  <si>
    <t>28486nab1</t>
  </si>
  <si>
    <t>odrazové prkno pro skok daleký vč. zákrytového pouzdra</t>
  </si>
  <si>
    <t>1210220334</t>
  </si>
  <si>
    <t>28487nab1</t>
  </si>
  <si>
    <t>nerezový truhlík pro odrazové prkno</t>
  </si>
  <si>
    <t>693626204</t>
  </si>
  <si>
    <t>28488nab1</t>
  </si>
  <si>
    <t>nerezové zakrytí odrazového prkna se syntetickým povrchem</t>
  </si>
  <si>
    <t>-159297452</t>
  </si>
  <si>
    <t>28489nab1</t>
  </si>
  <si>
    <t>hliníkové hrablo, hrábě a lopata</t>
  </si>
  <si>
    <t>1828066237</t>
  </si>
  <si>
    <t>28490nab1</t>
  </si>
  <si>
    <t>značky odrazu pro skok daleký</t>
  </si>
  <si>
    <t>-604372343</t>
  </si>
  <si>
    <t>95998nab8</t>
  </si>
  <si>
    <t xml:space="preserve">Vybavení hřiště - dodávka a montáž plachty vodopropustné krycí  s háčky - doskočiště skoku do dálky-dle specifikace v TZ</t>
  </si>
  <si>
    <t>872599047</t>
  </si>
  <si>
    <t>1422134286</t>
  </si>
  <si>
    <t>1-03 - Fotbalové hřiště</t>
  </si>
  <si>
    <t>PSV - Práce a dodávky PSV</t>
  </si>
  <si>
    <t xml:space="preserve">    721 - Zdravotechnika - vnitřní kanalizace</t>
  </si>
  <si>
    <t>131252502</t>
  </si>
  <si>
    <t>Hloubení jamek do 0,5 m3 v hornině třídy těžitelnosti I skupiny 1 až 3 strojně</t>
  </si>
  <si>
    <t>1114003818</t>
  </si>
  <si>
    <t>"v.č D1,9"</t>
  </si>
  <si>
    <t xml:space="preserve">"ozn  2"0,3*1,2*0,95*4</t>
  </si>
  <si>
    <t>-866330586</t>
  </si>
  <si>
    <t>1,368</t>
  </si>
  <si>
    <t>-1463158014</t>
  </si>
  <si>
    <t>"výkop"1,368</t>
  </si>
  <si>
    <t>-154854668</t>
  </si>
  <si>
    <t>1,368*1,6</t>
  </si>
  <si>
    <t>1521613138</t>
  </si>
  <si>
    <t>"v.č. C3"</t>
  </si>
  <si>
    <t>45*32</t>
  </si>
  <si>
    <t>271532212</t>
  </si>
  <si>
    <t>Podsyp pod základové konstrukce se zhutněním z hrubého kameniva frakce 16 až 32 mm</t>
  </si>
  <si>
    <t>-769410181</t>
  </si>
  <si>
    <t xml:space="preserve">"ozn  2"0,3*1,2*0,15*4</t>
  </si>
  <si>
    <t>275313611</t>
  </si>
  <si>
    <t>Základové patky z betonu tř. C 16/20</t>
  </si>
  <si>
    <t>-1858958205</t>
  </si>
  <si>
    <t xml:space="preserve">"ozn  2"0,3*1,2*0,8*4</t>
  </si>
  <si>
    <t>275351121</t>
  </si>
  <si>
    <t>Zřízení bednění základových patek</t>
  </si>
  <si>
    <t>-478996995</t>
  </si>
  <si>
    <t xml:space="preserve">"ozn  2"(0,3+1,2)*2*0,3*4</t>
  </si>
  <si>
    <t>275351122</t>
  </si>
  <si>
    <t>Odstranění bednění základových patek</t>
  </si>
  <si>
    <t>1172616979</t>
  </si>
  <si>
    <t>-701085300</t>
  </si>
  <si>
    <t>-327780915</t>
  </si>
  <si>
    <t>1440</t>
  </si>
  <si>
    <t>-1465464672</t>
  </si>
  <si>
    <t>1571529879</t>
  </si>
  <si>
    <t>589141121</t>
  </si>
  <si>
    <t>Umělý trávník pro multisport z monofilních vláken výška vlasu do 25 mm zásyp písek</t>
  </si>
  <si>
    <t>1624328394</t>
  </si>
  <si>
    <t>589211111</t>
  </si>
  <si>
    <t>Elastická podložka pod umělý trávník ze směsi PU pojiva a gumového SBR granulátu tl 35 mm</t>
  </si>
  <si>
    <t>583665523</t>
  </si>
  <si>
    <t>589811121</t>
  </si>
  <si>
    <t>Vodorovné značení (lajnování) fotbalových hřišť š 10 cm</t>
  </si>
  <si>
    <t>669386174</t>
  </si>
  <si>
    <t>200</t>
  </si>
  <si>
    <t>-1515273382</t>
  </si>
  <si>
    <t>"podél objektu fotbalového hřiště"</t>
  </si>
  <si>
    <t>(45+32)*2</t>
  </si>
  <si>
    <t>777367865</t>
  </si>
  <si>
    <t>154*1,01</t>
  </si>
  <si>
    <t>-145690959</t>
  </si>
  <si>
    <t>154*0,3*0,1</t>
  </si>
  <si>
    <t>95958-R12</t>
  </si>
  <si>
    <t>Montáž a dodávka fotbalové branky-Typ 1 ČSN EN 748</t>
  </si>
  <si>
    <t>296395407</t>
  </si>
  <si>
    <t>95958-R13</t>
  </si>
  <si>
    <t>Montáž a dodávka sitě do fotbalové branky Typ 1 ČSN EN 748</t>
  </si>
  <si>
    <t>2051452052</t>
  </si>
  <si>
    <t>-1470850894</t>
  </si>
  <si>
    <t>PSV</t>
  </si>
  <si>
    <t>Práce a dodávky PSV</t>
  </si>
  <si>
    <t>721</t>
  </si>
  <si>
    <t>Zdravotechnika - vnitřní kanalizace</t>
  </si>
  <si>
    <t>721173404</t>
  </si>
  <si>
    <t>Potrubí kanalizační z PVC SN 4 svodné DN 200</t>
  </si>
  <si>
    <t>-1607173927</t>
  </si>
  <si>
    <t xml:space="preserve"> "do základu branek"0,6*4*1,05</t>
  </si>
  <si>
    <t>998721201</t>
  </si>
  <si>
    <t>Přesun hmot procentní pro vnitřní kanalizaci v objektech v do 6 m</t>
  </si>
  <si>
    <t>%</t>
  </si>
  <si>
    <t>2005359093</t>
  </si>
  <si>
    <t>1-04 ,1.05 a 1.06 - Volejbalový kurt a tenisové hřiště+volejbalový kurt a basketbalové hřiště</t>
  </si>
  <si>
    <t>-1187699879</t>
  </si>
  <si>
    <t xml:space="preserve">"ozn  5"0,9*0,9*1,15*2</t>
  </si>
  <si>
    <t>429488339</t>
  </si>
  <si>
    <t xml:space="preserve">"ozn  4"0,5*0,5*1,0*4</t>
  </si>
  <si>
    <t>-1230373440</t>
  </si>
  <si>
    <t>1,0+1,863</t>
  </si>
  <si>
    <t>-1484896686</t>
  </si>
  <si>
    <t>"výkop"2,863</t>
  </si>
  <si>
    <t>1784355356</t>
  </si>
  <si>
    <t>2,863*1,6</t>
  </si>
  <si>
    <t>1731984965</t>
  </si>
  <si>
    <t>"V,č C3"</t>
  </si>
  <si>
    <t>32*27,5+11,0*1,0</t>
  </si>
  <si>
    <t>-16*1,0</t>
  </si>
  <si>
    <t>1800041249</t>
  </si>
  <si>
    <t xml:space="preserve">"ozn  4"0,5*0,5*0,15*4</t>
  </si>
  <si>
    <t xml:space="preserve">"ozn  5"0,9*0,9*0,15*2</t>
  </si>
  <si>
    <t>-1261630038</t>
  </si>
  <si>
    <t xml:space="preserve">"ozn  4"0,5*0,5*0,85*4</t>
  </si>
  <si>
    <t xml:space="preserve">"ozn  5"0,9*0,9*1,0*2</t>
  </si>
  <si>
    <t>-1299275187</t>
  </si>
  <si>
    <t xml:space="preserve">"ozn  4"0,5*4*0,3*4</t>
  </si>
  <si>
    <t xml:space="preserve">"ozn  5"0,9*4*0,3*2</t>
  </si>
  <si>
    <t>327321946</t>
  </si>
  <si>
    <t>822900694</t>
  </si>
  <si>
    <t>-1568915419</t>
  </si>
  <si>
    <t>-16,0*1,0</t>
  </si>
  <si>
    <t>756976460</t>
  </si>
  <si>
    <t>1268358159</t>
  </si>
  <si>
    <t>1772877986</t>
  </si>
  <si>
    <t>564589294</t>
  </si>
  <si>
    <t>-981690068</t>
  </si>
  <si>
    <t>"podél objektu volejbalové a tenisové hřiště"</t>
  </si>
  <si>
    <t>(27,5+34)</t>
  </si>
  <si>
    <t>-1626423158</t>
  </si>
  <si>
    <t>61,5*1,01</t>
  </si>
  <si>
    <t>244056965</t>
  </si>
  <si>
    <t>61,5*0,3*0,1</t>
  </si>
  <si>
    <t>95998nab4</t>
  </si>
  <si>
    <t xml:space="preserve">Vybavení hřiiště   dodávka  sítě  na tenis </t>
  </si>
  <si>
    <t>398339205</t>
  </si>
  <si>
    <t>"vybavení"</t>
  </si>
  <si>
    <t>95998nab5</t>
  </si>
  <si>
    <t>Vybavení hřiště - dodávka a montáž koše basketbalového-nosný systém s vyložením a s obroučkou+síťka- basketbalová konstrukce na sloupy oplocení ČSN EN 1270,ČSN EN 15312</t>
  </si>
  <si>
    <t>1976716950</t>
  </si>
  <si>
    <t>" vybavení sportovní"</t>
  </si>
  <si>
    <t xml:space="preserve">"koš basketbalový - nosný systém s vyložením a s obroučkou+síťka    ks"     2</t>
  </si>
  <si>
    <t>95998nab7</t>
  </si>
  <si>
    <t xml:space="preserve">Vybavení hřiště - dodávka a montáž sloupků AlL do pouzder profil 108x100m  pro volejbal vč. sítě   Typ 1 ČSN EN 1271</t>
  </si>
  <si>
    <t>sada</t>
  </si>
  <si>
    <t>1908634116</t>
  </si>
  <si>
    <t xml:space="preserve">     2</t>
  </si>
  <si>
    <t>-1610788719</t>
  </si>
  <si>
    <t>-1228246434</t>
  </si>
  <si>
    <t xml:space="preserve"> "do základů  pro koše a sítě"0,6*5*1,05</t>
  </si>
  <si>
    <t>63769251</t>
  </si>
  <si>
    <t>1,07 - Tenisová zeď</t>
  </si>
  <si>
    <t xml:space="preserve">    3 - Svislé a kompletní konstrukce</t>
  </si>
  <si>
    <t xml:space="preserve">    4 - Vodorovné konstrukce</t>
  </si>
  <si>
    <t xml:space="preserve">    711 - Izolace proti vodě, vlhkosti a plynům</t>
  </si>
  <si>
    <t xml:space="preserve">    767 - Konstrukce zámečnické</t>
  </si>
  <si>
    <t xml:space="preserve">    783 - Dokončovací práce - nátěry</t>
  </si>
  <si>
    <t>132251101</t>
  </si>
  <si>
    <t>Hloubení rýh nezapažených š do 800 mm v hornině třídy těžitelnosti I skupiny 3 objem do 20 m3 strojně</t>
  </si>
  <si>
    <t>-1800424270</t>
  </si>
  <si>
    <t>"v.č.1,9 a 1,11"</t>
  </si>
  <si>
    <t>11,0*0,4*1,15</t>
  </si>
  <si>
    <t>191962829</t>
  </si>
  <si>
    <t>"výkop"5,06</t>
  </si>
  <si>
    <t>Nakládání výkopku z hornin třídy těžitelnosti I skupiny 1 až 3 přes 100 m3</t>
  </si>
  <si>
    <t>1608263604</t>
  </si>
  <si>
    <t>5,06</t>
  </si>
  <si>
    <t>637787958</t>
  </si>
  <si>
    <t>"výkop"5,06*1,6</t>
  </si>
  <si>
    <t>-806665558</t>
  </si>
  <si>
    <t>271532213</t>
  </si>
  <si>
    <t>Podsyp pod základové konstrukce se zhutněním z hrubého kameniva frakce 8 až 16 mm</t>
  </si>
  <si>
    <t>295153616</t>
  </si>
  <si>
    <t>" D1.5"</t>
  </si>
  <si>
    <t>"ozn 3"11*0,4*0,15</t>
  </si>
  <si>
    <t>-1035343613</t>
  </si>
  <si>
    <t>"Tenisová zeď 1,11 a 1,9"</t>
  </si>
  <si>
    <t>11,0*0,4*1,0</t>
  </si>
  <si>
    <t>1188841937</t>
  </si>
  <si>
    <t>"Tenisová zeď 1,9 a 1,11"</t>
  </si>
  <si>
    <t>(11,0+0,4)*2*0,4</t>
  </si>
  <si>
    <t>435745282</t>
  </si>
  <si>
    <t>Svislé a kompletní konstrukce</t>
  </si>
  <si>
    <t>311113134</t>
  </si>
  <si>
    <t>Nadzákladová zeď tl přes 250 do 300 mm z hladkých tvárnic ztraceného bednění včetně výplně z betonu tř. C 16/20</t>
  </si>
  <si>
    <t>-619948381</t>
  </si>
  <si>
    <t>"vč.1,9 a 1,11"</t>
  </si>
  <si>
    <t>11,0*3,0</t>
  </si>
  <si>
    <t>311361821</t>
  </si>
  <si>
    <t>Výztuž nosných zdí betonářskou ocelí 10 505</t>
  </si>
  <si>
    <t>-53842402</t>
  </si>
  <si>
    <t>"vč.1,9-8kg/m2"</t>
  </si>
  <si>
    <t>11,0*3,0*0,008</t>
  </si>
  <si>
    <t>338171111</t>
  </si>
  <si>
    <t>Osazování sloupků a vzpěr plotových ocelových v do 2 m se zalitím MC</t>
  </si>
  <si>
    <t>-229136918</t>
  </si>
  <si>
    <t>"v1,9a1,11"6</t>
  </si>
  <si>
    <t>55342-nab1</t>
  </si>
  <si>
    <t>Sloupek plotový žárově zinkovaný 1600x89x3mm- zavíčkovaný</t>
  </si>
  <si>
    <t>2127737208</t>
  </si>
  <si>
    <t>Vodorovné konstrukce</t>
  </si>
  <si>
    <t>417321313</t>
  </si>
  <si>
    <t>Ztužující pásy a věnce ze ŽB tř. C 16/20</t>
  </si>
  <si>
    <t>1495428775</t>
  </si>
  <si>
    <t>"tenisová zeď"11,0*0,3*0,08</t>
  </si>
  <si>
    <t>417351115</t>
  </si>
  <si>
    <t>Zřízení bednění ztužujících věnců</t>
  </si>
  <si>
    <t>762406369</t>
  </si>
  <si>
    <t>"tenisová zeď"(11,0+0,3)*2*0,08</t>
  </si>
  <si>
    <t>417351116</t>
  </si>
  <si>
    <t>Odstranění bednění ztužujících věnců</t>
  </si>
  <si>
    <t>-1572888835</t>
  </si>
  <si>
    <t>417362021</t>
  </si>
  <si>
    <t>Výztuž ztužujících pásů a věnců svařovanými sítěmi Kari</t>
  </si>
  <si>
    <t>-1431239146</t>
  </si>
  <si>
    <t>"tenisová zeď"11,0*0,3*0,00539*1,2</t>
  </si>
  <si>
    <t>622142001</t>
  </si>
  <si>
    <t>Sklovláknité pletivo vnějších stěn vtlačené do tmelu</t>
  </si>
  <si>
    <t>1450011492</t>
  </si>
  <si>
    <t>"Tenisová zeď"(11,0+0,3)*2*3,1</t>
  </si>
  <si>
    <t>622331121</t>
  </si>
  <si>
    <t>Cementová omítka hladká jednovrstvá vnějších stěn nanášená ručně</t>
  </si>
  <si>
    <t>-762210016</t>
  </si>
  <si>
    <t>944511111</t>
  </si>
  <si>
    <t>Montáž ochranné sítě z textilie z umělých vláken</t>
  </si>
  <si>
    <t>807596006</t>
  </si>
  <si>
    <t>"v, D 1,9"</t>
  </si>
  <si>
    <t>11,0*1,0</t>
  </si>
  <si>
    <t>31687nab3</t>
  </si>
  <si>
    <t xml:space="preserve">síť záchytná bezuzlová, PP,vysoce pevná - tl. 4mm, oko 45x45mm  - zelená, vč vzpěr</t>
  </si>
  <si>
    <t>1371008389</t>
  </si>
  <si>
    <t>11*1,05</t>
  </si>
  <si>
    <t>949101111</t>
  </si>
  <si>
    <t>Lešení pomocné pro objekty pozemních staveb s lešeňovou podlahou v do 1,9 m zatížení do 150 kg/m2</t>
  </si>
  <si>
    <t>273012301</t>
  </si>
  <si>
    <t>11,0*1,5*2</t>
  </si>
  <si>
    <t>949101112</t>
  </si>
  <si>
    <t>Lešení pomocné pro objekty pozemních staveb s lešeňovou podlahou v přes 1,9 do 3,5 m zatížení do 150 kg/m2</t>
  </si>
  <si>
    <t>2126543820</t>
  </si>
  <si>
    <t>11,0*1,5</t>
  </si>
  <si>
    <t>-1472971016</t>
  </si>
  <si>
    <t>711</t>
  </si>
  <si>
    <t>Izolace proti vodě, vlhkosti a plynům</t>
  </si>
  <si>
    <t>711111001</t>
  </si>
  <si>
    <t>Provedení izolace proti zemní vlhkosti vodorovné za studena nátěrem penetračním</t>
  </si>
  <si>
    <t>689137484</t>
  </si>
  <si>
    <t>11*0,4</t>
  </si>
  <si>
    <t>11163150</t>
  </si>
  <si>
    <t>lak penetrační asfaltový</t>
  </si>
  <si>
    <t>-1305270074</t>
  </si>
  <si>
    <t>4,400*0,0003</t>
  </si>
  <si>
    <t>711141559</t>
  </si>
  <si>
    <t>Provedení izolace proti zemní vlhkosti pásy přitavením vodorovné NAIP</t>
  </si>
  <si>
    <t>-1695689408</t>
  </si>
  <si>
    <t>62832001</t>
  </si>
  <si>
    <t>pás asfaltový natavitelný oxidovaný s vložkou ze skleněné rohože typu V60 s jemnozrnným minerálním posypem tl 3,5mm</t>
  </si>
  <si>
    <t>-61951775</t>
  </si>
  <si>
    <t>4,4*1,16</t>
  </si>
  <si>
    <t>711199095</t>
  </si>
  <si>
    <t>Příplatek k izolacím proti zemní vlhkosti za plochu do 10 m2 natěradly za studena nebo za horka</t>
  </si>
  <si>
    <t>1514499068</t>
  </si>
  <si>
    <t>711199097</t>
  </si>
  <si>
    <t>Příplatek k izolacím proti zemní vlhkosti za plochu do 10 m2 pásy přitavením NAIP nebo termoplasty</t>
  </si>
  <si>
    <t>976092834</t>
  </si>
  <si>
    <t>998711201</t>
  </si>
  <si>
    <t>Přesun hmot procentní pro izolace proti vodě, vlhkosti a plynům v objektech v do 6 m</t>
  </si>
  <si>
    <t>-1901754262</t>
  </si>
  <si>
    <t>767</t>
  </si>
  <si>
    <t>Konstrukce zámečnické</t>
  </si>
  <si>
    <t>767995111</t>
  </si>
  <si>
    <t>Montáž atypických zámečnických konstrukcí hmotnosti přes 3 do 5 kg</t>
  </si>
  <si>
    <t>kg</t>
  </si>
  <si>
    <t>838078957</t>
  </si>
  <si>
    <t>"trubky ztužující oplocení šroubované"</t>
  </si>
  <si>
    <t>11*2*1,94</t>
  </si>
  <si>
    <t>"kotvící a spojovací materiál"10</t>
  </si>
  <si>
    <t>14011 nab2</t>
  </si>
  <si>
    <t>trubka ocelová bezešvá žárově zinkovaná 32x2,6mm vč úpravy pro montáž na sloupky a kotvicí materiál</t>
  </si>
  <si>
    <t>1704621599</t>
  </si>
  <si>
    <t>11*2*1,94*1,03</t>
  </si>
  <si>
    <t>"kotvící a spojovací materiál"10*1,03</t>
  </si>
  <si>
    <t>998767201</t>
  </si>
  <si>
    <t>Přesun hmot procentní pro zámečnické konstrukce v objektech v do 6 m</t>
  </si>
  <si>
    <t>-1390626520</t>
  </si>
  <si>
    <t>783</t>
  </si>
  <si>
    <t>Dokončovací práce - nátěry</t>
  </si>
  <si>
    <t>783823131</t>
  </si>
  <si>
    <t>Penetrační akrylátový nátěr hladkých, tenkovrstvých zrnitých nebo štukových omítek</t>
  </si>
  <si>
    <t>754470365</t>
  </si>
  <si>
    <t>783827121</t>
  </si>
  <si>
    <t>Krycí jednonásobný akrylátový nátěr omítek stupně členitosti 1 a 2</t>
  </si>
  <si>
    <t>1751280940</t>
  </si>
  <si>
    <t>70,06*2</t>
  </si>
  <si>
    <t>1,08 - Záchytný systém</t>
  </si>
  <si>
    <t>35905580</t>
  </si>
  <si>
    <t xml:space="preserve">"ozn  1"0,5*0,5*1,1*14</t>
  </si>
  <si>
    <t xml:space="preserve">"ozn  3"0,4*0,4*0,95*11</t>
  </si>
  <si>
    <t>"v.č.1,13- 11m plotu a nová branka"</t>
  </si>
  <si>
    <t>0,5*0,5*1,1*7</t>
  </si>
  <si>
    <t>"výkop"7,447</t>
  </si>
  <si>
    <t>7,447</t>
  </si>
  <si>
    <t>"výkop"7,447*1,6</t>
  </si>
  <si>
    <t>508779233</t>
  </si>
  <si>
    <t xml:space="preserve">"ozn  1"0,5*0,5*0,15*14</t>
  </si>
  <si>
    <t xml:space="preserve">"ozn  3"0,4*0,4*0,15*11</t>
  </si>
  <si>
    <t>0,5*0,5*0,15*7</t>
  </si>
  <si>
    <t>2023716126</t>
  </si>
  <si>
    <t xml:space="preserve">"ozn  1"0,5*0,5*0,95*14</t>
  </si>
  <si>
    <t xml:space="preserve">"ozn  3"0,4*0,4*0,8*11</t>
  </si>
  <si>
    <t>-21304698</t>
  </si>
  <si>
    <t xml:space="preserve">"ozn  1"0,5*4*0,3*14</t>
  </si>
  <si>
    <t xml:space="preserve">"ozn  3"0,4*4*0,3*11</t>
  </si>
  <si>
    <t>0,5*4*0,3*7</t>
  </si>
  <si>
    <t>1098405259</t>
  </si>
  <si>
    <t>-1084016465</t>
  </si>
  <si>
    <t>"vč 1,13"5</t>
  </si>
  <si>
    <t>55342252</t>
  </si>
  <si>
    <t>sloupek plotový průběžný Pz a komaxitový 2000/38x1,5mm</t>
  </si>
  <si>
    <t>751834417</t>
  </si>
  <si>
    <t>33817-nab8</t>
  </si>
  <si>
    <t>Osazování sloupků a vzpěr plotových ocelových v přes 2,6 m se zalitím MC</t>
  </si>
  <si>
    <t>798886602</t>
  </si>
  <si>
    <t>"v.č.1,7"11</t>
  </si>
  <si>
    <t>"v.č. 1,8"14</t>
  </si>
  <si>
    <t>"vč 1,13 branka"2</t>
  </si>
  <si>
    <t>55342-nab1b</t>
  </si>
  <si>
    <t>Sloupek plotový žárově zinkovaný 4950x89x3mm- zavíčkovaný</t>
  </si>
  <si>
    <t>-214031789</t>
  </si>
  <si>
    <t>55342256</t>
  </si>
  <si>
    <t>sloupek plotový průběžný Pz a komaxitový 2750/38x1,5mm</t>
  </si>
  <si>
    <t>-2082199057</t>
  </si>
  <si>
    <t>553429nab8</t>
  </si>
  <si>
    <t xml:space="preserve">Soupek plotový pro svařované panely  délky3,6m</t>
  </si>
  <si>
    <t>792297471</t>
  </si>
  <si>
    <t>348101220</t>
  </si>
  <si>
    <t>Osazení vrat nebo vrátek k oplocení na ocelové sloupky pl přes 2 do 4 m2</t>
  </si>
  <si>
    <t>-1326249745</t>
  </si>
  <si>
    <t>55342332</t>
  </si>
  <si>
    <t>branka plotová jednokřídlá Pz 1000x2030mm</t>
  </si>
  <si>
    <t>1951497163</t>
  </si>
  <si>
    <t>348171143</t>
  </si>
  <si>
    <t>Montáž panelového svařovaného oplocení v přes 1,0 do 1,5 m</t>
  </si>
  <si>
    <t>1192178560</t>
  </si>
  <si>
    <t>553.425nab5</t>
  </si>
  <si>
    <t xml:space="preserve">Plotový panel v. 1,03m/2,50m  specifikace dle v.č 1,7</t>
  </si>
  <si>
    <t>1138217226</t>
  </si>
  <si>
    <t>25*0,4 'Přepočtené koeficientem množství</t>
  </si>
  <si>
    <t>348171149</t>
  </si>
  <si>
    <t>Montáž panelového svařovaného oplocení v přes 2,0 do 2,5 m</t>
  </si>
  <si>
    <t>-1612584880</t>
  </si>
  <si>
    <t>553424nab7</t>
  </si>
  <si>
    <t xml:space="preserve">plotový panel  v 2,03m/2,5m- specifikace dle v.č1,7</t>
  </si>
  <si>
    <t>-1591478076</t>
  </si>
  <si>
    <t>348401120</t>
  </si>
  <si>
    <t>Montáž oplocení ze strojového pletiva s napínacími dráty v do 1,6 m</t>
  </si>
  <si>
    <t>369639033</t>
  </si>
  <si>
    <t>31327513</t>
  </si>
  <si>
    <t>pletivo drátěné plastifikované se čtvercovými oky 55/2,5mm v 1600mm</t>
  </si>
  <si>
    <t>-680600976</t>
  </si>
  <si>
    <t>"v, D 1,8"</t>
  </si>
  <si>
    <t>39*3,0</t>
  </si>
  <si>
    <t xml:space="preserve">síť záchytná bezuzlová, PP,vysoce pevná - tl. 4mm, oko 45x45mm  - zelená,</t>
  </si>
  <si>
    <t>117*1,05</t>
  </si>
  <si>
    <t>33091386</t>
  </si>
  <si>
    <t>39*2*1,94</t>
  </si>
  <si>
    <t>"kotvící a spojovací materiál"25</t>
  </si>
  <si>
    <t>31452nab2</t>
  </si>
  <si>
    <t xml:space="preserve">lanko ocelové pozinkované + PVC -  D 5mm</t>
  </si>
  <si>
    <t>1336530133</t>
  </si>
  <si>
    <t>39*1,05</t>
  </si>
  <si>
    <t>76797nab1</t>
  </si>
  <si>
    <t>Montáž - natažení+napnutí lanka nosného ocelového - jednoho lana</t>
  </si>
  <si>
    <t>130204987</t>
  </si>
  <si>
    <t xml:space="preserve">"lanko ocelové s PVC tl. 5mm  ve výšce 2,5m"</t>
  </si>
  <si>
    <t>"lanko střední " 39</t>
  </si>
  <si>
    <t>-919220507</t>
  </si>
  <si>
    <t>35*2*1,94*1,03</t>
  </si>
  <si>
    <t>"kotvící a spojovací materiál"25*1,03</t>
  </si>
  <si>
    <t>1363823345</t>
  </si>
  <si>
    <t>783301303</t>
  </si>
  <si>
    <t>Bezoplachové odrezivění zámečnických konstrukcí</t>
  </si>
  <si>
    <t>704464138</t>
  </si>
  <si>
    <t>"lokální odrezavění-30%"</t>
  </si>
  <si>
    <t>880*0,3</t>
  </si>
  <si>
    <t>783301401</t>
  </si>
  <si>
    <t>Ometení zámečnických konstrukcí</t>
  </si>
  <si>
    <t>-607467891</t>
  </si>
  <si>
    <t>"v.č.D1,13"</t>
  </si>
  <si>
    <t>9,0*2*4,8*2</t>
  </si>
  <si>
    <t>30,5*2*5,8*2</t>
  </si>
  <si>
    <t>783314101</t>
  </si>
  <si>
    <t>Základní jednonásobný syntetický nátěr zámečnických konstrukcí</t>
  </si>
  <si>
    <t>-206864845</t>
  </si>
  <si>
    <t>783317101</t>
  </si>
  <si>
    <t>Krycí jednonásobný syntetický standardní nátěr zámečnických konstrukcí</t>
  </si>
  <si>
    <t>-1185880892</t>
  </si>
  <si>
    <t xml:space="preserve">1,09-1,12 -  Lavičky , odpadkové koše a stupně vítězů</t>
  </si>
  <si>
    <t>901 1,09</t>
  </si>
  <si>
    <t>Lavičky s nosnou ocelovou konstrukcí v žárovězinkované úpravě s dřevěnými sedáky s opěrákem vč. osazení</t>
  </si>
  <si>
    <t>1893295832</t>
  </si>
  <si>
    <t>901,1,10</t>
  </si>
  <si>
    <t xml:space="preserve">Odpadkové koše se stříškou   specifikacedle TZ vč. osazení</t>
  </si>
  <si>
    <t>-1378803705</t>
  </si>
  <si>
    <t>901,1,11</t>
  </si>
  <si>
    <t xml:space="preserve">Stupně vítězů   specifikacedle TZ vč osazení</t>
  </si>
  <si>
    <t>-778352841</t>
  </si>
  <si>
    <t>1,13 - Chodníky a dokončovací práce</t>
  </si>
  <si>
    <t>-1937334658</t>
  </si>
  <si>
    <t>113107323</t>
  </si>
  <si>
    <t>Odstranění podkladu z kameniva drceného tl přes 200 do 300 mm strojně pl do 50 m2</t>
  </si>
  <si>
    <t>1975639154</t>
  </si>
  <si>
    <t xml:space="preserve">"odstranění  příjezdové komunikace-podoknčení stavby"</t>
  </si>
  <si>
    <t>28*3,0</t>
  </si>
  <si>
    <t>121151103</t>
  </si>
  <si>
    <t>Sejmutí ornice plochy do 100 m2 tl vrstvy do 200 mm strojně</t>
  </si>
  <si>
    <t>-164687443</t>
  </si>
  <si>
    <t>11,5*1,2</t>
  </si>
  <si>
    <t>122251101</t>
  </si>
  <si>
    <t>Odkopávky a prokopávky nezapažené v hornině třídy těžitelnosti I skupiny 3 objem do 20 m3 strojně</t>
  </si>
  <si>
    <t>-286574556</t>
  </si>
  <si>
    <t>"chodníky"</t>
  </si>
  <si>
    <t>206,15*0,1</t>
  </si>
  <si>
    <t>-1846879674</t>
  </si>
  <si>
    <t>1984014725</t>
  </si>
  <si>
    <t>206,15</t>
  </si>
  <si>
    <t>393034772</t>
  </si>
  <si>
    <t>"výkop"20,615</t>
  </si>
  <si>
    <t>1325419367</t>
  </si>
  <si>
    <t>20,615*1,6</t>
  </si>
  <si>
    <t>180404111</t>
  </si>
  <si>
    <t>Založení hřišťového trávníku výsevem na vrstvě ornice</t>
  </si>
  <si>
    <t>1916503016</t>
  </si>
  <si>
    <t>"podél objektu SO 01"</t>
  </si>
  <si>
    <t>(41+74)*2*1,0</t>
  </si>
  <si>
    <t>11,5*1,0*2</t>
  </si>
  <si>
    <t xml:space="preserve">" po odstranění  příjezdové komunikace"</t>
  </si>
  <si>
    <t>00572440</t>
  </si>
  <si>
    <t>osivo směs travní hřištní</t>
  </si>
  <si>
    <t>-272696059</t>
  </si>
  <si>
    <t>337*0,03</t>
  </si>
  <si>
    <t>181111111</t>
  </si>
  <si>
    <t>Plošná úprava terénu do 500 m2 zemina skupiny 1 až 4 nerovnosti přes 50 do 100 mm v rovinně a svahu do 1:5</t>
  </si>
  <si>
    <t>292340554</t>
  </si>
  <si>
    <t>337</t>
  </si>
  <si>
    <t>-1805623760</t>
  </si>
  <si>
    <t>182351125</t>
  </si>
  <si>
    <t>Rozprostření ornice pl přes 100 do 500 m2 ve svahu přes 1:5 tl vrstvy přes 250 do 300 mm strojně</t>
  </si>
  <si>
    <t>378567031</t>
  </si>
  <si>
    <t>183403153</t>
  </si>
  <si>
    <t>Obdělání půdy hrabáním v rovině a svahu do 1:5</t>
  </si>
  <si>
    <t>1932141302</t>
  </si>
  <si>
    <t>183403161</t>
  </si>
  <si>
    <t>Obdělání půdy válením v rovině a svahu do 1:5</t>
  </si>
  <si>
    <t>-541926156</t>
  </si>
  <si>
    <t>564730001</t>
  </si>
  <si>
    <t>Podklad z kameniva hrubého drceného vel. 8-16 mm plochy do 100 m2 tl 100 mm</t>
  </si>
  <si>
    <t>1246368694</t>
  </si>
  <si>
    <t>564770101</t>
  </si>
  <si>
    <t>Podklad z kameniva hrubého drceného vel. 16-32 mm plochy do 100 m2 tl 250 mm</t>
  </si>
  <si>
    <t>-1757690587</t>
  </si>
  <si>
    <t>"v.č.1,12"</t>
  </si>
  <si>
    <t>11,5*1,5</t>
  </si>
  <si>
    <t>596211112</t>
  </si>
  <si>
    <t>Kladení zámkové dlažby komunikací pro pěší ručně tl 60 mm skupiny A pl přes 100 do 300 m2</t>
  </si>
  <si>
    <t>-550018956</t>
  </si>
  <si>
    <t>659245</t>
  </si>
  <si>
    <t>Dlažba betonová 200x200mm tl.60mm</t>
  </si>
  <si>
    <t>1324878084</t>
  </si>
  <si>
    <t>206,150*1,01</t>
  </si>
  <si>
    <t>-1041120071</t>
  </si>
  <si>
    <t>"podél chodníků"</t>
  </si>
  <si>
    <t>(39++59,5+3,2+17+4,3+73,7+1,0+11,5*2)</t>
  </si>
  <si>
    <t>468549558</t>
  </si>
  <si>
    <t>220,7*1,01</t>
  </si>
  <si>
    <t>1331634009</t>
  </si>
  <si>
    <t>220,7*0,3*0,1</t>
  </si>
  <si>
    <t>1166669344</t>
  </si>
  <si>
    <t>-1500450450</t>
  </si>
  <si>
    <t>36,96*9</t>
  </si>
  <si>
    <t>Poplatek za uložení na recyklační skládce (skládkovné) stavebního odpadu zeminy a kamení zatříděného do Katalogu odpadů pod kódem 17 05 04</t>
  </si>
  <si>
    <t>1949473780</t>
  </si>
  <si>
    <t>-957789147</t>
  </si>
  <si>
    <t>02 - SO 02 Dětské hřiště</t>
  </si>
  <si>
    <t>02,1 - Zařízení dětského hřiště</t>
  </si>
  <si>
    <t>-1755429325</t>
  </si>
  <si>
    <t>"herní prvek"10*14,5</t>
  </si>
  <si>
    <t>"pískoviště"6,0*6,0</t>
  </si>
  <si>
    <t>"trampolína"5,5*5,5</t>
  </si>
  <si>
    <t>"houpačka"8,1*3,5</t>
  </si>
  <si>
    <t>149943082</t>
  </si>
  <si>
    <t>239,6</t>
  </si>
  <si>
    <t>210536725</t>
  </si>
  <si>
    <t>"trampolína"3,0*3,0*0,3</t>
  </si>
  <si>
    <t>-270407871</t>
  </si>
  <si>
    <t>"v.č D1,17"</t>
  </si>
  <si>
    <t>"houpačka"0,7*0,5*0,9*4</t>
  </si>
  <si>
    <t>"stínění"0,5*0,5*0,8*6</t>
  </si>
  <si>
    <t>-1949158422</t>
  </si>
  <si>
    <t>2,7+2,46</t>
  </si>
  <si>
    <t>-1515652770</t>
  </si>
  <si>
    <t>"výko"5,16</t>
  </si>
  <si>
    <t>-973312620</t>
  </si>
  <si>
    <t>5,16*1,6</t>
  </si>
  <si>
    <t>1524993830</t>
  </si>
  <si>
    <t>"podél objektu SO 02"</t>
  </si>
  <si>
    <t>"herní prvek"-74,5</t>
  </si>
  <si>
    <t>"pískoviště"-34</t>
  </si>
  <si>
    <t>"trampolína"-5,5*5,5</t>
  </si>
  <si>
    <t>"houpačka"-25</t>
  </si>
  <si>
    <t>-1798054753</t>
  </si>
  <si>
    <t>75,85*0,03</t>
  </si>
  <si>
    <t>1884365392</t>
  </si>
  <si>
    <t>75,85</t>
  </si>
  <si>
    <t>-1172113884</t>
  </si>
  <si>
    <t>Součet85</t>
  </si>
  <si>
    <t>-991784289</t>
  </si>
  <si>
    <t>-1378339498</t>
  </si>
  <si>
    <t>-1599049418</t>
  </si>
  <si>
    <t>1270167928</t>
  </si>
  <si>
    <t>"houpačka " 0,7*0,5*0,1*4</t>
  </si>
  <si>
    <t>"stínění"0,5*0,5*0,1*6</t>
  </si>
  <si>
    <t>"podsyp pod trampolínu"2,0*2,0*0,3</t>
  </si>
  <si>
    <t>-197274087</t>
  </si>
  <si>
    <t>"houpačka " 0,7*0,5*0,6*4</t>
  </si>
  <si>
    <t>"stínění"0,5*0,5*0,5*6</t>
  </si>
  <si>
    <t>56475</t>
  </si>
  <si>
    <t xml:space="preserve">Dopadová plocha  z vrstvy kačárku vč. zhutnění</t>
  </si>
  <si>
    <t>1612283165</t>
  </si>
  <si>
    <t>220</t>
  </si>
  <si>
    <t>-2096952039</t>
  </si>
  <si>
    <t xml:space="preserve">" pískoviště"     2,0*2,0*0,3</t>
  </si>
  <si>
    <t>901 1,13</t>
  </si>
  <si>
    <t xml:space="preserve">Domeček   dřevěný zastřešený - dle   specifikace dle TZ</t>
  </si>
  <si>
    <t>-1363660441</t>
  </si>
  <si>
    <t>901 1,14</t>
  </si>
  <si>
    <t>Pískoviště se sedacími deskami rozm.3,0x3,0x0,3m specifikace dle TZ</t>
  </si>
  <si>
    <t>-1713791666</t>
  </si>
  <si>
    <t>901 1,15</t>
  </si>
  <si>
    <t xml:space="preserve">Nad dětským pískovištěm  bude provedeno stínění z plachty z tkaniny odolné vůči UV záření dle specifikace TZ</t>
  </si>
  <si>
    <t>1458967529</t>
  </si>
  <si>
    <t>901 1,16</t>
  </si>
  <si>
    <t>-749858030</t>
  </si>
  <si>
    <t>901,1,17</t>
  </si>
  <si>
    <t>-2082235781</t>
  </si>
  <si>
    <t>901,1,18</t>
  </si>
  <si>
    <t xml:space="preserve">Venkovní trampolína venkovní rozměr  2000x2000mm zabudovaná do terénu   specifikace dle TZ vč. osazení a dpadoví plocchy z EPDM</t>
  </si>
  <si>
    <t>-974662230</t>
  </si>
  <si>
    <t>901,1,19</t>
  </si>
  <si>
    <t xml:space="preserve">Venkovní  houpačková sestava  specifikace dle TZ</t>
  </si>
  <si>
    <t>-507386132</t>
  </si>
  <si>
    <t>901,1,20</t>
  </si>
  <si>
    <t xml:space="preserve">Lezecká stěna  specifikace dle TZ</t>
  </si>
  <si>
    <t>-995877018</t>
  </si>
  <si>
    <t>901,1,21</t>
  </si>
  <si>
    <t xml:space="preserve">Skluzavka  specifikace dle TZ</t>
  </si>
  <si>
    <t>1467045792</t>
  </si>
  <si>
    <t>901,1,22</t>
  </si>
  <si>
    <t>Houpačka jednoduchá specifikace dle TZ</t>
  </si>
  <si>
    <t>-155404077</t>
  </si>
  <si>
    <t>901,1,23</t>
  </si>
  <si>
    <t>Sestava lavic specifikace dle TZ</t>
  </si>
  <si>
    <t>1873318376</t>
  </si>
  <si>
    <t>901,1,24</t>
  </si>
  <si>
    <t>Sklad hraček specifikace dle TZ</t>
  </si>
  <si>
    <t>-555803205</t>
  </si>
  <si>
    <t>901,1,25</t>
  </si>
  <si>
    <t>velký herní prvekk specifikace dle TZ</t>
  </si>
  <si>
    <t>-2089487953</t>
  </si>
  <si>
    <t>901,1,26</t>
  </si>
  <si>
    <t xml:space="preserve">Doprava produktů </t>
  </si>
  <si>
    <t>131660520</t>
  </si>
  <si>
    <t>901,1,27</t>
  </si>
  <si>
    <t>Doprava montážního týmu</t>
  </si>
  <si>
    <t>-709081294</t>
  </si>
  <si>
    <t>919726201</t>
  </si>
  <si>
    <t>Geotextilie pro vyztužení, separaci a filtraci tkaná z PP podélná pevnost v tahu do 15 kN/m</t>
  </si>
  <si>
    <t>-243445672</t>
  </si>
  <si>
    <t>472931152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</si>
</sst>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26</v>
      </c>
      <c r="AK11" s="32" t="s">
        <v>27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28</v>
      </c>
      <c r="AK13" s="32" t="s">
        <v>25</v>
      </c>
      <c r="AN13" s="34" t="s">
        <v>29</v>
      </c>
      <c r="AR13" s="22"/>
      <c r="BE13" s="31"/>
      <c r="BS13" s="19" t="s">
        <v>6</v>
      </c>
    </row>
    <row r="14">
      <c r="B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N14" s="34" t="s">
        <v>29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30</v>
      </c>
      <c r="AK16" s="32" t="s">
        <v>25</v>
      </c>
      <c r="AN16" s="27" t="s">
        <v>31</v>
      </c>
      <c r="AR16" s="22"/>
      <c r="BE16" s="31"/>
      <c r="BS16" s="19" t="s">
        <v>3</v>
      </c>
    </row>
    <row r="17" s="1" customFormat="1" ht="18.48" customHeight="1">
      <c r="B17" s="22"/>
      <c r="E17" s="27" t="s">
        <v>32</v>
      </c>
      <c r="AK17" s="32" t="s">
        <v>27</v>
      </c>
      <c r="AN17" s="27" t="s">
        <v>1</v>
      </c>
      <c r="AR17" s="22"/>
      <c r="BE17" s="31"/>
      <c r="BS17" s="19" t="s">
        <v>33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34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35</v>
      </c>
      <c r="AK20" s="32" t="s">
        <v>27</v>
      </c>
      <c r="AN20" s="27" t="s">
        <v>1</v>
      </c>
      <c r="AR20" s="22"/>
      <c r="BE20" s="31"/>
      <c r="BS20" s="19" t="s">
        <v>33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36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38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39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40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41</v>
      </c>
      <c r="E29" s="3"/>
      <c r="F29" s="32" t="s">
        <v>42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43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44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45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46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47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48</v>
      </c>
      <c r="U35" s="50"/>
      <c r="V35" s="50"/>
      <c r="W35" s="50"/>
      <c r="X35" s="52" t="s">
        <v>49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50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51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52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53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52</v>
      </c>
      <c r="AI60" s="41"/>
      <c r="AJ60" s="41"/>
      <c r="AK60" s="41"/>
      <c r="AL60" s="41"/>
      <c r="AM60" s="58" t="s">
        <v>53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54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55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52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53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52</v>
      </c>
      <c r="AI75" s="41"/>
      <c r="AJ75" s="41"/>
      <c r="AK75" s="41"/>
      <c r="AL75" s="41"/>
      <c r="AM75" s="58" t="s">
        <v>53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56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Pitter177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Výměna povrchú sportovišť ZŠ Písnická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>Praha 12 -Písnická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26. 8. 2024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25.6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>Městská část Praha 12, Generl. Šišky , Praha4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30</v>
      </c>
      <c r="AJ89" s="38"/>
      <c r="AK89" s="38"/>
      <c r="AL89" s="38"/>
      <c r="AM89" s="70" t="str">
        <f>IF(E17="","",E17)</f>
        <v>PITTER DESIGN, s.r.o. Pardubice</v>
      </c>
      <c r="AN89" s="4"/>
      <c r="AO89" s="4"/>
      <c r="AP89" s="4"/>
      <c r="AQ89" s="38"/>
      <c r="AR89" s="39"/>
      <c r="AS89" s="71" t="s">
        <v>57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28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34</v>
      </c>
      <c r="AJ90" s="38"/>
      <c r="AK90" s="38"/>
      <c r="AL90" s="38"/>
      <c r="AM90" s="70" t="str">
        <f>IF(E20="","",E20)</f>
        <v xml:space="preserve"> 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58</v>
      </c>
      <c r="D92" s="80"/>
      <c r="E92" s="80"/>
      <c r="F92" s="80"/>
      <c r="G92" s="80"/>
      <c r="H92" s="81"/>
      <c r="I92" s="82" t="s">
        <v>59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60</v>
      </c>
      <c r="AH92" s="80"/>
      <c r="AI92" s="80"/>
      <c r="AJ92" s="80"/>
      <c r="AK92" s="80"/>
      <c r="AL92" s="80"/>
      <c r="AM92" s="80"/>
      <c r="AN92" s="82" t="s">
        <v>61</v>
      </c>
      <c r="AO92" s="80"/>
      <c r="AP92" s="84"/>
      <c r="AQ92" s="85" t="s">
        <v>62</v>
      </c>
      <c r="AR92" s="39"/>
      <c r="AS92" s="86" t="s">
        <v>63</v>
      </c>
      <c r="AT92" s="87" t="s">
        <v>64</v>
      </c>
      <c r="AU92" s="87" t="s">
        <v>65</v>
      </c>
      <c r="AV92" s="87" t="s">
        <v>66</v>
      </c>
      <c r="AW92" s="87" t="s">
        <v>67</v>
      </c>
      <c r="AX92" s="87" t="s">
        <v>68</v>
      </c>
      <c r="AY92" s="87" t="s">
        <v>69</v>
      </c>
      <c r="AZ92" s="87" t="s">
        <v>70</v>
      </c>
      <c r="BA92" s="87" t="s">
        <v>71</v>
      </c>
      <c r="BB92" s="87" t="s">
        <v>72</v>
      </c>
      <c r="BC92" s="87" t="s">
        <v>73</v>
      </c>
      <c r="BD92" s="88" t="s">
        <v>74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75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ROUND(AG95+AG105,2)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ROUND(AS95+AS105,2)</f>
        <v>0</v>
      </c>
      <c r="AT94" s="99">
        <f>ROUND(SUM(AV94:AW94),2)</f>
        <v>0</v>
      </c>
      <c r="AU94" s="100">
        <f>ROUND(AU95+AU105,5)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ROUND(AZ95+AZ105,2)</f>
        <v>0</v>
      </c>
      <c r="BA94" s="99">
        <f>ROUND(BA95+BA105,2)</f>
        <v>0</v>
      </c>
      <c r="BB94" s="99">
        <f>ROUND(BB95+BB105,2)</f>
        <v>0</v>
      </c>
      <c r="BC94" s="99">
        <f>ROUND(BC95+BC105,2)</f>
        <v>0</v>
      </c>
      <c r="BD94" s="101">
        <f>ROUND(BD95+BD105,2)</f>
        <v>0</v>
      </c>
      <c r="BE94" s="6"/>
      <c r="BS94" s="102" t="s">
        <v>76</v>
      </c>
      <c r="BT94" s="102" t="s">
        <v>77</v>
      </c>
      <c r="BU94" s="103" t="s">
        <v>78</v>
      </c>
      <c r="BV94" s="102" t="s">
        <v>79</v>
      </c>
      <c r="BW94" s="102" t="s">
        <v>4</v>
      </c>
      <c r="BX94" s="102" t="s">
        <v>80</v>
      </c>
      <c r="CL94" s="102" t="s">
        <v>1</v>
      </c>
    </row>
    <row r="95" s="7" customFormat="1" ht="16.5" customHeight="1">
      <c r="A95" s="7"/>
      <c r="B95" s="104"/>
      <c r="C95" s="105"/>
      <c r="D95" s="106" t="s">
        <v>81</v>
      </c>
      <c r="E95" s="106"/>
      <c r="F95" s="106"/>
      <c r="G95" s="106"/>
      <c r="H95" s="106"/>
      <c r="I95" s="107"/>
      <c r="J95" s="106" t="s">
        <v>82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ROUND(SUM(AG96:AG104),2)</f>
        <v>0</v>
      </c>
      <c r="AH95" s="107"/>
      <c r="AI95" s="107"/>
      <c r="AJ95" s="107"/>
      <c r="AK95" s="107"/>
      <c r="AL95" s="107"/>
      <c r="AM95" s="107"/>
      <c r="AN95" s="109">
        <f>SUM(AG95,AT95)</f>
        <v>0</v>
      </c>
      <c r="AO95" s="107"/>
      <c r="AP95" s="107"/>
      <c r="AQ95" s="110" t="s">
        <v>83</v>
      </c>
      <c r="AR95" s="104"/>
      <c r="AS95" s="111">
        <f>ROUND(SUM(AS96:AS104),2)</f>
        <v>0</v>
      </c>
      <c r="AT95" s="112">
        <f>ROUND(SUM(AV95:AW95),2)</f>
        <v>0</v>
      </c>
      <c r="AU95" s="113">
        <f>ROUND(SUM(AU96:AU104),5)</f>
        <v>0</v>
      </c>
      <c r="AV95" s="112">
        <f>ROUND(AZ95*L29,2)</f>
        <v>0</v>
      </c>
      <c r="AW95" s="112">
        <f>ROUND(BA95*L30,2)</f>
        <v>0</v>
      </c>
      <c r="AX95" s="112">
        <f>ROUND(BB95*L29,2)</f>
        <v>0</v>
      </c>
      <c r="AY95" s="112">
        <f>ROUND(BC95*L30,2)</f>
        <v>0</v>
      </c>
      <c r="AZ95" s="112">
        <f>ROUND(SUM(AZ96:AZ104),2)</f>
        <v>0</v>
      </c>
      <c r="BA95" s="112">
        <f>ROUND(SUM(BA96:BA104),2)</f>
        <v>0</v>
      </c>
      <c r="BB95" s="112">
        <f>ROUND(SUM(BB96:BB104),2)</f>
        <v>0</v>
      </c>
      <c r="BC95" s="112">
        <f>ROUND(SUM(BC96:BC104),2)</f>
        <v>0</v>
      </c>
      <c r="BD95" s="114">
        <f>ROUND(SUM(BD96:BD104),2)</f>
        <v>0</v>
      </c>
      <c r="BE95" s="7"/>
      <c r="BS95" s="115" t="s">
        <v>76</v>
      </c>
      <c r="BT95" s="115" t="s">
        <v>84</v>
      </c>
      <c r="BU95" s="115" t="s">
        <v>78</v>
      </c>
      <c r="BV95" s="115" t="s">
        <v>79</v>
      </c>
      <c r="BW95" s="115" t="s">
        <v>85</v>
      </c>
      <c r="BX95" s="115" t="s">
        <v>4</v>
      </c>
      <c r="CL95" s="115" t="s">
        <v>1</v>
      </c>
      <c r="CM95" s="115" t="s">
        <v>86</v>
      </c>
    </row>
    <row r="96" s="4" customFormat="1" ht="16.5" customHeight="1">
      <c r="A96" s="116" t="s">
        <v>87</v>
      </c>
      <c r="B96" s="64"/>
      <c r="C96" s="10"/>
      <c r="D96" s="10"/>
      <c r="E96" s="117" t="s">
        <v>88</v>
      </c>
      <c r="F96" s="117"/>
      <c r="G96" s="117"/>
      <c r="H96" s="117"/>
      <c r="I96" s="117"/>
      <c r="J96" s="10"/>
      <c r="K96" s="117" t="s">
        <v>89</v>
      </c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8">
        <f>'01,0 - Přípravné práce pr...'!J32</f>
        <v>0</v>
      </c>
      <c r="AH96" s="10"/>
      <c r="AI96" s="10"/>
      <c r="AJ96" s="10"/>
      <c r="AK96" s="10"/>
      <c r="AL96" s="10"/>
      <c r="AM96" s="10"/>
      <c r="AN96" s="118">
        <f>SUM(AG96,AT96)</f>
        <v>0</v>
      </c>
      <c r="AO96" s="10"/>
      <c r="AP96" s="10"/>
      <c r="AQ96" s="119" t="s">
        <v>90</v>
      </c>
      <c r="AR96" s="64"/>
      <c r="AS96" s="120">
        <v>0</v>
      </c>
      <c r="AT96" s="121">
        <f>ROUND(SUM(AV96:AW96),2)</f>
        <v>0</v>
      </c>
      <c r="AU96" s="122">
        <f>'01,0 - Přípravné práce pr...'!P132</f>
        <v>0</v>
      </c>
      <c r="AV96" s="121">
        <f>'01,0 - Přípravné práce pr...'!J35</f>
        <v>0</v>
      </c>
      <c r="AW96" s="121">
        <f>'01,0 - Přípravné práce pr...'!J36</f>
        <v>0</v>
      </c>
      <c r="AX96" s="121">
        <f>'01,0 - Přípravné práce pr...'!J37</f>
        <v>0</v>
      </c>
      <c r="AY96" s="121">
        <f>'01,0 - Přípravné práce pr...'!J38</f>
        <v>0</v>
      </c>
      <c r="AZ96" s="121">
        <f>'01,0 - Přípravné práce pr...'!F35</f>
        <v>0</v>
      </c>
      <c r="BA96" s="121">
        <f>'01,0 - Přípravné práce pr...'!F36</f>
        <v>0</v>
      </c>
      <c r="BB96" s="121">
        <f>'01,0 - Přípravné práce pr...'!F37</f>
        <v>0</v>
      </c>
      <c r="BC96" s="121">
        <f>'01,0 - Přípravné práce pr...'!F38</f>
        <v>0</v>
      </c>
      <c r="BD96" s="123">
        <f>'01,0 - Přípravné práce pr...'!F39</f>
        <v>0</v>
      </c>
      <c r="BE96" s="4"/>
      <c r="BT96" s="27" t="s">
        <v>86</v>
      </c>
      <c r="BV96" s="27" t="s">
        <v>79</v>
      </c>
      <c r="BW96" s="27" t="s">
        <v>91</v>
      </c>
      <c r="BX96" s="27" t="s">
        <v>85</v>
      </c>
      <c r="CL96" s="27" t="s">
        <v>1</v>
      </c>
    </row>
    <row r="97" s="4" customFormat="1" ht="16.5" customHeight="1">
      <c r="A97" s="116" t="s">
        <v>87</v>
      </c>
      <c r="B97" s="64"/>
      <c r="C97" s="10"/>
      <c r="D97" s="10"/>
      <c r="E97" s="117" t="s">
        <v>92</v>
      </c>
      <c r="F97" s="117"/>
      <c r="G97" s="117"/>
      <c r="H97" s="117"/>
      <c r="I97" s="117"/>
      <c r="J97" s="10"/>
      <c r="K97" s="117" t="s">
        <v>93</v>
      </c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8">
        <f>'1,01 - Běžecká rovinka'!J32</f>
        <v>0</v>
      </c>
      <c r="AH97" s="10"/>
      <c r="AI97" s="10"/>
      <c r="AJ97" s="10"/>
      <c r="AK97" s="10"/>
      <c r="AL97" s="10"/>
      <c r="AM97" s="10"/>
      <c r="AN97" s="118">
        <f>SUM(AG97,AT97)</f>
        <v>0</v>
      </c>
      <c r="AO97" s="10"/>
      <c r="AP97" s="10"/>
      <c r="AQ97" s="119" t="s">
        <v>90</v>
      </c>
      <c r="AR97" s="64"/>
      <c r="AS97" s="120">
        <v>0</v>
      </c>
      <c r="AT97" s="121">
        <f>ROUND(SUM(AV97:AW97),2)</f>
        <v>0</v>
      </c>
      <c r="AU97" s="122">
        <f>'1,01 - Běžecká rovinka'!P125</f>
        <v>0</v>
      </c>
      <c r="AV97" s="121">
        <f>'1,01 - Běžecká rovinka'!J35</f>
        <v>0</v>
      </c>
      <c r="AW97" s="121">
        <f>'1,01 - Běžecká rovinka'!J36</f>
        <v>0</v>
      </c>
      <c r="AX97" s="121">
        <f>'1,01 - Běžecká rovinka'!J37</f>
        <v>0</v>
      </c>
      <c r="AY97" s="121">
        <f>'1,01 - Běžecká rovinka'!J38</f>
        <v>0</v>
      </c>
      <c r="AZ97" s="121">
        <f>'1,01 - Běžecká rovinka'!F35</f>
        <v>0</v>
      </c>
      <c r="BA97" s="121">
        <f>'1,01 - Běžecká rovinka'!F36</f>
        <v>0</v>
      </c>
      <c r="BB97" s="121">
        <f>'1,01 - Běžecká rovinka'!F37</f>
        <v>0</v>
      </c>
      <c r="BC97" s="121">
        <f>'1,01 - Běžecká rovinka'!F38</f>
        <v>0</v>
      </c>
      <c r="BD97" s="123">
        <f>'1,01 - Běžecká rovinka'!F39</f>
        <v>0</v>
      </c>
      <c r="BE97" s="4"/>
      <c r="BT97" s="27" t="s">
        <v>86</v>
      </c>
      <c r="BV97" s="27" t="s">
        <v>79</v>
      </c>
      <c r="BW97" s="27" t="s">
        <v>94</v>
      </c>
      <c r="BX97" s="27" t="s">
        <v>85</v>
      </c>
      <c r="CL97" s="27" t="s">
        <v>1</v>
      </c>
    </row>
    <row r="98" s="4" customFormat="1" ht="16.5" customHeight="1">
      <c r="A98" s="116" t="s">
        <v>87</v>
      </c>
      <c r="B98" s="64"/>
      <c r="C98" s="10"/>
      <c r="D98" s="10"/>
      <c r="E98" s="117" t="s">
        <v>95</v>
      </c>
      <c r="F98" s="117"/>
      <c r="G98" s="117"/>
      <c r="H98" s="117"/>
      <c r="I98" s="117"/>
      <c r="J98" s="10"/>
      <c r="K98" s="117" t="s">
        <v>96</v>
      </c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8">
        <f>'1-02 - Doskočiště'!J32</f>
        <v>0</v>
      </c>
      <c r="AH98" s="10"/>
      <c r="AI98" s="10"/>
      <c r="AJ98" s="10"/>
      <c r="AK98" s="10"/>
      <c r="AL98" s="10"/>
      <c r="AM98" s="10"/>
      <c r="AN98" s="118">
        <f>SUM(AG98,AT98)</f>
        <v>0</v>
      </c>
      <c r="AO98" s="10"/>
      <c r="AP98" s="10"/>
      <c r="AQ98" s="119" t="s">
        <v>90</v>
      </c>
      <c r="AR98" s="64"/>
      <c r="AS98" s="120">
        <v>0</v>
      </c>
      <c r="AT98" s="121">
        <f>ROUND(SUM(AV98:AW98),2)</f>
        <v>0</v>
      </c>
      <c r="AU98" s="122">
        <f>'1-02 - Doskočiště'!P127</f>
        <v>0</v>
      </c>
      <c r="AV98" s="121">
        <f>'1-02 - Doskočiště'!J35</f>
        <v>0</v>
      </c>
      <c r="AW98" s="121">
        <f>'1-02 - Doskočiště'!J36</f>
        <v>0</v>
      </c>
      <c r="AX98" s="121">
        <f>'1-02 - Doskočiště'!J37</f>
        <v>0</v>
      </c>
      <c r="AY98" s="121">
        <f>'1-02 - Doskočiště'!J38</f>
        <v>0</v>
      </c>
      <c r="AZ98" s="121">
        <f>'1-02 - Doskočiště'!F35</f>
        <v>0</v>
      </c>
      <c r="BA98" s="121">
        <f>'1-02 - Doskočiště'!F36</f>
        <v>0</v>
      </c>
      <c r="BB98" s="121">
        <f>'1-02 - Doskočiště'!F37</f>
        <v>0</v>
      </c>
      <c r="BC98" s="121">
        <f>'1-02 - Doskočiště'!F38</f>
        <v>0</v>
      </c>
      <c r="BD98" s="123">
        <f>'1-02 - Doskočiště'!F39</f>
        <v>0</v>
      </c>
      <c r="BE98" s="4"/>
      <c r="BT98" s="27" t="s">
        <v>86</v>
      </c>
      <c r="BV98" s="27" t="s">
        <v>79</v>
      </c>
      <c r="BW98" s="27" t="s">
        <v>97</v>
      </c>
      <c r="BX98" s="27" t="s">
        <v>85</v>
      </c>
      <c r="CL98" s="27" t="s">
        <v>1</v>
      </c>
    </row>
    <row r="99" s="4" customFormat="1" ht="16.5" customHeight="1">
      <c r="A99" s="116" t="s">
        <v>87</v>
      </c>
      <c r="B99" s="64"/>
      <c r="C99" s="10"/>
      <c r="D99" s="10"/>
      <c r="E99" s="117" t="s">
        <v>98</v>
      </c>
      <c r="F99" s="117"/>
      <c r="G99" s="117"/>
      <c r="H99" s="117"/>
      <c r="I99" s="117"/>
      <c r="J99" s="10"/>
      <c r="K99" s="117" t="s">
        <v>99</v>
      </c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8">
        <f>'1-03 - Fotbalové hřiště'!J32</f>
        <v>0</v>
      </c>
      <c r="AH99" s="10"/>
      <c r="AI99" s="10"/>
      <c r="AJ99" s="10"/>
      <c r="AK99" s="10"/>
      <c r="AL99" s="10"/>
      <c r="AM99" s="10"/>
      <c r="AN99" s="118">
        <f>SUM(AG99,AT99)</f>
        <v>0</v>
      </c>
      <c r="AO99" s="10"/>
      <c r="AP99" s="10"/>
      <c r="AQ99" s="119" t="s">
        <v>90</v>
      </c>
      <c r="AR99" s="64"/>
      <c r="AS99" s="120">
        <v>0</v>
      </c>
      <c r="AT99" s="121">
        <f>ROUND(SUM(AV99:AW99),2)</f>
        <v>0</v>
      </c>
      <c r="AU99" s="122">
        <f>'1-03 - Fotbalové hřiště'!P128</f>
        <v>0</v>
      </c>
      <c r="AV99" s="121">
        <f>'1-03 - Fotbalové hřiště'!J35</f>
        <v>0</v>
      </c>
      <c r="AW99" s="121">
        <f>'1-03 - Fotbalové hřiště'!J36</f>
        <v>0</v>
      </c>
      <c r="AX99" s="121">
        <f>'1-03 - Fotbalové hřiště'!J37</f>
        <v>0</v>
      </c>
      <c r="AY99" s="121">
        <f>'1-03 - Fotbalové hřiště'!J38</f>
        <v>0</v>
      </c>
      <c r="AZ99" s="121">
        <f>'1-03 - Fotbalové hřiště'!F35</f>
        <v>0</v>
      </c>
      <c r="BA99" s="121">
        <f>'1-03 - Fotbalové hřiště'!F36</f>
        <v>0</v>
      </c>
      <c r="BB99" s="121">
        <f>'1-03 - Fotbalové hřiště'!F37</f>
        <v>0</v>
      </c>
      <c r="BC99" s="121">
        <f>'1-03 - Fotbalové hřiště'!F38</f>
        <v>0</v>
      </c>
      <c r="BD99" s="123">
        <f>'1-03 - Fotbalové hřiště'!F39</f>
        <v>0</v>
      </c>
      <c r="BE99" s="4"/>
      <c r="BT99" s="27" t="s">
        <v>86</v>
      </c>
      <c r="BV99" s="27" t="s">
        <v>79</v>
      </c>
      <c r="BW99" s="27" t="s">
        <v>100</v>
      </c>
      <c r="BX99" s="27" t="s">
        <v>85</v>
      </c>
      <c r="CL99" s="27" t="s">
        <v>1</v>
      </c>
    </row>
    <row r="100" s="4" customFormat="1" ht="35.25" customHeight="1">
      <c r="A100" s="116" t="s">
        <v>87</v>
      </c>
      <c r="B100" s="64"/>
      <c r="C100" s="10"/>
      <c r="D100" s="10"/>
      <c r="E100" s="117" t="s">
        <v>101</v>
      </c>
      <c r="F100" s="117"/>
      <c r="G100" s="117"/>
      <c r="H100" s="117"/>
      <c r="I100" s="117"/>
      <c r="J100" s="10"/>
      <c r="K100" s="117" t="s">
        <v>102</v>
      </c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8">
        <f>'1-04 ,1.05 a 1.06 - Volej...'!J32</f>
        <v>0</v>
      </c>
      <c r="AH100" s="10"/>
      <c r="AI100" s="10"/>
      <c r="AJ100" s="10"/>
      <c r="AK100" s="10"/>
      <c r="AL100" s="10"/>
      <c r="AM100" s="10"/>
      <c r="AN100" s="118">
        <f>SUM(AG100,AT100)</f>
        <v>0</v>
      </c>
      <c r="AO100" s="10"/>
      <c r="AP100" s="10"/>
      <c r="AQ100" s="119" t="s">
        <v>90</v>
      </c>
      <c r="AR100" s="64"/>
      <c r="AS100" s="120">
        <v>0</v>
      </c>
      <c r="AT100" s="121">
        <f>ROUND(SUM(AV100:AW100),2)</f>
        <v>0</v>
      </c>
      <c r="AU100" s="122">
        <f>'1-04 ,1.05 a 1.06 - Volej...'!P128</f>
        <v>0</v>
      </c>
      <c r="AV100" s="121">
        <f>'1-04 ,1.05 a 1.06 - Volej...'!J35</f>
        <v>0</v>
      </c>
      <c r="AW100" s="121">
        <f>'1-04 ,1.05 a 1.06 - Volej...'!J36</f>
        <v>0</v>
      </c>
      <c r="AX100" s="121">
        <f>'1-04 ,1.05 a 1.06 - Volej...'!J37</f>
        <v>0</v>
      </c>
      <c r="AY100" s="121">
        <f>'1-04 ,1.05 a 1.06 - Volej...'!J38</f>
        <v>0</v>
      </c>
      <c r="AZ100" s="121">
        <f>'1-04 ,1.05 a 1.06 - Volej...'!F35</f>
        <v>0</v>
      </c>
      <c r="BA100" s="121">
        <f>'1-04 ,1.05 a 1.06 - Volej...'!F36</f>
        <v>0</v>
      </c>
      <c r="BB100" s="121">
        <f>'1-04 ,1.05 a 1.06 - Volej...'!F37</f>
        <v>0</v>
      </c>
      <c r="BC100" s="121">
        <f>'1-04 ,1.05 a 1.06 - Volej...'!F38</f>
        <v>0</v>
      </c>
      <c r="BD100" s="123">
        <f>'1-04 ,1.05 a 1.06 - Volej...'!F39</f>
        <v>0</v>
      </c>
      <c r="BE100" s="4"/>
      <c r="BT100" s="27" t="s">
        <v>86</v>
      </c>
      <c r="BV100" s="27" t="s">
        <v>79</v>
      </c>
      <c r="BW100" s="27" t="s">
        <v>103</v>
      </c>
      <c r="BX100" s="27" t="s">
        <v>85</v>
      </c>
      <c r="CL100" s="27" t="s">
        <v>1</v>
      </c>
    </row>
    <row r="101" s="4" customFormat="1" ht="16.5" customHeight="1">
      <c r="A101" s="116" t="s">
        <v>87</v>
      </c>
      <c r="B101" s="64"/>
      <c r="C101" s="10"/>
      <c r="D101" s="10"/>
      <c r="E101" s="117" t="s">
        <v>104</v>
      </c>
      <c r="F101" s="117"/>
      <c r="G101" s="117"/>
      <c r="H101" s="117"/>
      <c r="I101" s="117"/>
      <c r="J101" s="10"/>
      <c r="K101" s="117" t="s">
        <v>105</v>
      </c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8">
        <f>'1,07 - Tenisová zeď'!J32</f>
        <v>0</v>
      </c>
      <c r="AH101" s="10"/>
      <c r="AI101" s="10"/>
      <c r="AJ101" s="10"/>
      <c r="AK101" s="10"/>
      <c r="AL101" s="10"/>
      <c r="AM101" s="10"/>
      <c r="AN101" s="118">
        <f>SUM(AG101,AT101)</f>
        <v>0</v>
      </c>
      <c r="AO101" s="10"/>
      <c r="AP101" s="10"/>
      <c r="AQ101" s="119" t="s">
        <v>90</v>
      </c>
      <c r="AR101" s="64"/>
      <c r="AS101" s="120">
        <v>0</v>
      </c>
      <c r="AT101" s="121">
        <f>ROUND(SUM(AV101:AW101),2)</f>
        <v>0</v>
      </c>
      <c r="AU101" s="122">
        <f>'1,07 - Tenisová zeď'!P132</f>
        <v>0</v>
      </c>
      <c r="AV101" s="121">
        <f>'1,07 - Tenisová zeď'!J35</f>
        <v>0</v>
      </c>
      <c r="AW101" s="121">
        <f>'1,07 - Tenisová zeď'!J36</f>
        <v>0</v>
      </c>
      <c r="AX101" s="121">
        <f>'1,07 - Tenisová zeď'!J37</f>
        <v>0</v>
      </c>
      <c r="AY101" s="121">
        <f>'1,07 - Tenisová zeď'!J38</f>
        <v>0</v>
      </c>
      <c r="AZ101" s="121">
        <f>'1,07 - Tenisová zeď'!F35</f>
        <v>0</v>
      </c>
      <c r="BA101" s="121">
        <f>'1,07 - Tenisová zeď'!F36</f>
        <v>0</v>
      </c>
      <c r="BB101" s="121">
        <f>'1,07 - Tenisová zeď'!F37</f>
        <v>0</v>
      </c>
      <c r="BC101" s="121">
        <f>'1,07 - Tenisová zeď'!F38</f>
        <v>0</v>
      </c>
      <c r="BD101" s="123">
        <f>'1,07 - Tenisová zeď'!F39</f>
        <v>0</v>
      </c>
      <c r="BE101" s="4"/>
      <c r="BT101" s="27" t="s">
        <v>86</v>
      </c>
      <c r="BV101" s="27" t="s">
        <v>79</v>
      </c>
      <c r="BW101" s="27" t="s">
        <v>106</v>
      </c>
      <c r="BX101" s="27" t="s">
        <v>85</v>
      </c>
      <c r="CL101" s="27" t="s">
        <v>1</v>
      </c>
    </row>
    <row r="102" s="4" customFormat="1" ht="16.5" customHeight="1">
      <c r="A102" s="116" t="s">
        <v>87</v>
      </c>
      <c r="B102" s="64"/>
      <c r="C102" s="10"/>
      <c r="D102" s="10"/>
      <c r="E102" s="117" t="s">
        <v>107</v>
      </c>
      <c r="F102" s="117"/>
      <c r="G102" s="117"/>
      <c r="H102" s="117"/>
      <c r="I102" s="117"/>
      <c r="J102" s="10"/>
      <c r="K102" s="117" t="s">
        <v>108</v>
      </c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8">
        <f>'1,08 - Záchytný systém'!J32</f>
        <v>0</v>
      </c>
      <c r="AH102" s="10"/>
      <c r="AI102" s="10"/>
      <c r="AJ102" s="10"/>
      <c r="AK102" s="10"/>
      <c r="AL102" s="10"/>
      <c r="AM102" s="10"/>
      <c r="AN102" s="118">
        <f>SUM(AG102,AT102)</f>
        <v>0</v>
      </c>
      <c r="AO102" s="10"/>
      <c r="AP102" s="10"/>
      <c r="AQ102" s="119" t="s">
        <v>90</v>
      </c>
      <c r="AR102" s="64"/>
      <c r="AS102" s="120">
        <v>0</v>
      </c>
      <c r="AT102" s="121">
        <f>ROUND(SUM(AV102:AW102),2)</f>
        <v>0</v>
      </c>
      <c r="AU102" s="122">
        <f>'1,08 - Záchytný systém'!P129</f>
        <v>0</v>
      </c>
      <c r="AV102" s="121">
        <f>'1,08 - Záchytný systém'!J35</f>
        <v>0</v>
      </c>
      <c r="AW102" s="121">
        <f>'1,08 - Záchytný systém'!J36</f>
        <v>0</v>
      </c>
      <c r="AX102" s="121">
        <f>'1,08 - Záchytný systém'!J37</f>
        <v>0</v>
      </c>
      <c r="AY102" s="121">
        <f>'1,08 - Záchytný systém'!J38</f>
        <v>0</v>
      </c>
      <c r="AZ102" s="121">
        <f>'1,08 - Záchytný systém'!F35</f>
        <v>0</v>
      </c>
      <c r="BA102" s="121">
        <f>'1,08 - Záchytný systém'!F36</f>
        <v>0</v>
      </c>
      <c r="BB102" s="121">
        <f>'1,08 - Záchytný systém'!F37</f>
        <v>0</v>
      </c>
      <c r="BC102" s="121">
        <f>'1,08 - Záchytný systém'!F38</f>
        <v>0</v>
      </c>
      <c r="BD102" s="123">
        <f>'1,08 - Záchytný systém'!F39</f>
        <v>0</v>
      </c>
      <c r="BE102" s="4"/>
      <c r="BT102" s="27" t="s">
        <v>86</v>
      </c>
      <c r="BV102" s="27" t="s">
        <v>79</v>
      </c>
      <c r="BW102" s="27" t="s">
        <v>109</v>
      </c>
      <c r="BX102" s="27" t="s">
        <v>85</v>
      </c>
      <c r="CL102" s="27" t="s">
        <v>1</v>
      </c>
    </row>
    <row r="103" s="4" customFormat="1" ht="23.25" customHeight="1">
      <c r="A103" s="116" t="s">
        <v>87</v>
      </c>
      <c r="B103" s="64"/>
      <c r="C103" s="10"/>
      <c r="D103" s="10"/>
      <c r="E103" s="117" t="s">
        <v>110</v>
      </c>
      <c r="F103" s="117"/>
      <c r="G103" s="117"/>
      <c r="H103" s="117"/>
      <c r="I103" s="117"/>
      <c r="J103" s="10"/>
      <c r="K103" s="117" t="s">
        <v>111</v>
      </c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8">
        <f>'1,09-1,12 -  Lavičky , od...'!J32</f>
        <v>0</v>
      </c>
      <c r="AH103" s="10"/>
      <c r="AI103" s="10"/>
      <c r="AJ103" s="10"/>
      <c r="AK103" s="10"/>
      <c r="AL103" s="10"/>
      <c r="AM103" s="10"/>
      <c r="AN103" s="118">
        <f>SUM(AG103,AT103)</f>
        <v>0</v>
      </c>
      <c r="AO103" s="10"/>
      <c r="AP103" s="10"/>
      <c r="AQ103" s="119" t="s">
        <v>90</v>
      </c>
      <c r="AR103" s="64"/>
      <c r="AS103" s="120">
        <v>0</v>
      </c>
      <c r="AT103" s="121">
        <f>ROUND(SUM(AV103:AW103),2)</f>
        <v>0</v>
      </c>
      <c r="AU103" s="122">
        <f>'1,09-1,12 -  Lavičky , od...'!P122</f>
        <v>0</v>
      </c>
      <c r="AV103" s="121">
        <f>'1,09-1,12 -  Lavičky , od...'!J35</f>
        <v>0</v>
      </c>
      <c r="AW103" s="121">
        <f>'1,09-1,12 -  Lavičky , od...'!J36</f>
        <v>0</v>
      </c>
      <c r="AX103" s="121">
        <f>'1,09-1,12 -  Lavičky , od...'!J37</f>
        <v>0</v>
      </c>
      <c r="AY103" s="121">
        <f>'1,09-1,12 -  Lavičky , od...'!J38</f>
        <v>0</v>
      </c>
      <c r="AZ103" s="121">
        <f>'1,09-1,12 -  Lavičky , od...'!F35</f>
        <v>0</v>
      </c>
      <c r="BA103" s="121">
        <f>'1,09-1,12 -  Lavičky , od...'!F36</f>
        <v>0</v>
      </c>
      <c r="BB103" s="121">
        <f>'1,09-1,12 -  Lavičky , od...'!F37</f>
        <v>0</v>
      </c>
      <c r="BC103" s="121">
        <f>'1,09-1,12 -  Lavičky , od...'!F38</f>
        <v>0</v>
      </c>
      <c r="BD103" s="123">
        <f>'1,09-1,12 -  Lavičky , od...'!F39</f>
        <v>0</v>
      </c>
      <c r="BE103" s="4"/>
      <c r="BT103" s="27" t="s">
        <v>86</v>
      </c>
      <c r="BV103" s="27" t="s">
        <v>79</v>
      </c>
      <c r="BW103" s="27" t="s">
        <v>112</v>
      </c>
      <c r="BX103" s="27" t="s">
        <v>85</v>
      </c>
      <c r="CL103" s="27" t="s">
        <v>1</v>
      </c>
    </row>
    <row r="104" s="4" customFormat="1" ht="16.5" customHeight="1">
      <c r="A104" s="116" t="s">
        <v>87</v>
      </c>
      <c r="B104" s="64"/>
      <c r="C104" s="10"/>
      <c r="D104" s="10"/>
      <c r="E104" s="117" t="s">
        <v>113</v>
      </c>
      <c r="F104" s="117"/>
      <c r="G104" s="117"/>
      <c r="H104" s="117"/>
      <c r="I104" s="117"/>
      <c r="J104" s="10"/>
      <c r="K104" s="117" t="s">
        <v>114</v>
      </c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8">
        <f>'1,13 - Chodníky a dokončo...'!J32</f>
        <v>0</v>
      </c>
      <c r="AH104" s="10"/>
      <c r="AI104" s="10"/>
      <c r="AJ104" s="10"/>
      <c r="AK104" s="10"/>
      <c r="AL104" s="10"/>
      <c r="AM104" s="10"/>
      <c r="AN104" s="118">
        <f>SUM(AG104,AT104)</f>
        <v>0</v>
      </c>
      <c r="AO104" s="10"/>
      <c r="AP104" s="10"/>
      <c r="AQ104" s="119" t="s">
        <v>90</v>
      </c>
      <c r="AR104" s="64"/>
      <c r="AS104" s="120">
        <v>0</v>
      </c>
      <c r="AT104" s="121">
        <f>ROUND(SUM(AV104:AW104),2)</f>
        <v>0</v>
      </c>
      <c r="AU104" s="122">
        <f>'1,13 - Chodníky a dokončo...'!P126</f>
        <v>0</v>
      </c>
      <c r="AV104" s="121">
        <f>'1,13 - Chodníky a dokončo...'!J35</f>
        <v>0</v>
      </c>
      <c r="AW104" s="121">
        <f>'1,13 - Chodníky a dokončo...'!J36</f>
        <v>0</v>
      </c>
      <c r="AX104" s="121">
        <f>'1,13 - Chodníky a dokončo...'!J37</f>
        <v>0</v>
      </c>
      <c r="AY104" s="121">
        <f>'1,13 - Chodníky a dokončo...'!J38</f>
        <v>0</v>
      </c>
      <c r="AZ104" s="121">
        <f>'1,13 - Chodníky a dokončo...'!F35</f>
        <v>0</v>
      </c>
      <c r="BA104" s="121">
        <f>'1,13 - Chodníky a dokončo...'!F36</f>
        <v>0</v>
      </c>
      <c r="BB104" s="121">
        <f>'1,13 - Chodníky a dokončo...'!F37</f>
        <v>0</v>
      </c>
      <c r="BC104" s="121">
        <f>'1,13 - Chodníky a dokončo...'!F38</f>
        <v>0</v>
      </c>
      <c r="BD104" s="123">
        <f>'1,13 - Chodníky a dokončo...'!F39</f>
        <v>0</v>
      </c>
      <c r="BE104" s="4"/>
      <c r="BT104" s="27" t="s">
        <v>86</v>
      </c>
      <c r="BV104" s="27" t="s">
        <v>79</v>
      </c>
      <c r="BW104" s="27" t="s">
        <v>115</v>
      </c>
      <c r="BX104" s="27" t="s">
        <v>85</v>
      </c>
      <c r="CL104" s="27" t="s">
        <v>1</v>
      </c>
    </row>
    <row r="105" s="7" customFormat="1" ht="16.5" customHeight="1">
      <c r="A105" s="7"/>
      <c r="B105" s="104"/>
      <c r="C105" s="105"/>
      <c r="D105" s="106" t="s">
        <v>116</v>
      </c>
      <c r="E105" s="106"/>
      <c r="F105" s="106"/>
      <c r="G105" s="106"/>
      <c r="H105" s="106"/>
      <c r="I105" s="107"/>
      <c r="J105" s="106" t="s">
        <v>117</v>
      </c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8">
        <f>ROUND(AG106,2)</f>
        <v>0</v>
      </c>
      <c r="AH105" s="107"/>
      <c r="AI105" s="107"/>
      <c r="AJ105" s="107"/>
      <c r="AK105" s="107"/>
      <c r="AL105" s="107"/>
      <c r="AM105" s="107"/>
      <c r="AN105" s="109">
        <f>SUM(AG105,AT105)</f>
        <v>0</v>
      </c>
      <c r="AO105" s="107"/>
      <c r="AP105" s="107"/>
      <c r="AQ105" s="110" t="s">
        <v>83</v>
      </c>
      <c r="AR105" s="104"/>
      <c r="AS105" s="111">
        <f>ROUND(AS106,2)</f>
        <v>0</v>
      </c>
      <c r="AT105" s="112">
        <f>ROUND(SUM(AV105:AW105),2)</f>
        <v>0</v>
      </c>
      <c r="AU105" s="113">
        <f>ROUND(AU106,5)</f>
        <v>0</v>
      </c>
      <c r="AV105" s="112">
        <f>ROUND(AZ105*L29,2)</f>
        <v>0</v>
      </c>
      <c r="AW105" s="112">
        <f>ROUND(BA105*L30,2)</f>
        <v>0</v>
      </c>
      <c r="AX105" s="112">
        <f>ROUND(BB105*L29,2)</f>
        <v>0</v>
      </c>
      <c r="AY105" s="112">
        <f>ROUND(BC105*L30,2)</f>
        <v>0</v>
      </c>
      <c r="AZ105" s="112">
        <f>ROUND(AZ106,2)</f>
        <v>0</v>
      </c>
      <c r="BA105" s="112">
        <f>ROUND(BA106,2)</f>
        <v>0</v>
      </c>
      <c r="BB105" s="112">
        <f>ROUND(BB106,2)</f>
        <v>0</v>
      </c>
      <c r="BC105" s="112">
        <f>ROUND(BC106,2)</f>
        <v>0</v>
      </c>
      <c r="BD105" s="114">
        <f>ROUND(BD106,2)</f>
        <v>0</v>
      </c>
      <c r="BE105" s="7"/>
      <c r="BS105" s="115" t="s">
        <v>76</v>
      </c>
      <c r="BT105" s="115" t="s">
        <v>84</v>
      </c>
      <c r="BU105" s="115" t="s">
        <v>78</v>
      </c>
      <c r="BV105" s="115" t="s">
        <v>79</v>
      </c>
      <c r="BW105" s="115" t="s">
        <v>118</v>
      </c>
      <c r="BX105" s="115" t="s">
        <v>4</v>
      </c>
      <c r="CL105" s="115" t="s">
        <v>1</v>
      </c>
      <c r="CM105" s="115" t="s">
        <v>86</v>
      </c>
    </row>
    <row r="106" s="4" customFormat="1" ht="16.5" customHeight="1">
      <c r="A106" s="116" t="s">
        <v>87</v>
      </c>
      <c r="B106" s="64"/>
      <c r="C106" s="10"/>
      <c r="D106" s="10"/>
      <c r="E106" s="117" t="s">
        <v>119</v>
      </c>
      <c r="F106" s="117"/>
      <c r="G106" s="117"/>
      <c r="H106" s="117"/>
      <c r="I106" s="117"/>
      <c r="J106" s="10"/>
      <c r="K106" s="117" t="s">
        <v>120</v>
      </c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8">
        <f>'02,1 - Zařízení dětského ...'!J32</f>
        <v>0</v>
      </c>
      <c r="AH106" s="10"/>
      <c r="AI106" s="10"/>
      <c r="AJ106" s="10"/>
      <c r="AK106" s="10"/>
      <c r="AL106" s="10"/>
      <c r="AM106" s="10"/>
      <c r="AN106" s="118">
        <f>SUM(AG106,AT106)</f>
        <v>0</v>
      </c>
      <c r="AO106" s="10"/>
      <c r="AP106" s="10"/>
      <c r="AQ106" s="119" t="s">
        <v>90</v>
      </c>
      <c r="AR106" s="64"/>
      <c r="AS106" s="124">
        <v>0</v>
      </c>
      <c r="AT106" s="125">
        <f>ROUND(SUM(AV106:AW106),2)</f>
        <v>0</v>
      </c>
      <c r="AU106" s="126">
        <f>'02,1 - Zařízení dětského ...'!P127</f>
        <v>0</v>
      </c>
      <c r="AV106" s="125">
        <f>'02,1 - Zařízení dětského ...'!J35</f>
        <v>0</v>
      </c>
      <c r="AW106" s="125">
        <f>'02,1 - Zařízení dětského ...'!J36</f>
        <v>0</v>
      </c>
      <c r="AX106" s="125">
        <f>'02,1 - Zařízení dětského ...'!J37</f>
        <v>0</v>
      </c>
      <c r="AY106" s="125">
        <f>'02,1 - Zařízení dětského ...'!J38</f>
        <v>0</v>
      </c>
      <c r="AZ106" s="125">
        <f>'02,1 - Zařízení dětského ...'!F35</f>
        <v>0</v>
      </c>
      <c r="BA106" s="125">
        <f>'02,1 - Zařízení dětského ...'!F36</f>
        <v>0</v>
      </c>
      <c r="BB106" s="125">
        <f>'02,1 - Zařízení dětského ...'!F37</f>
        <v>0</v>
      </c>
      <c r="BC106" s="125">
        <f>'02,1 - Zařízení dětského ...'!F38</f>
        <v>0</v>
      </c>
      <c r="BD106" s="127">
        <f>'02,1 - Zařízení dětského ...'!F39</f>
        <v>0</v>
      </c>
      <c r="BE106" s="4"/>
      <c r="BT106" s="27" t="s">
        <v>86</v>
      </c>
      <c r="BV106" s="27" t="s">
        <v>79</v>
      </c>
      <c r="BW106" s="27" t="s">
        <v>121</v>
      </c>
      <c r="BX106" s="27" t="s">
        <v>118</v>
      </c>
      <c r="CL106" s="27" t="s">
        <v>1</v>
      </c>
    </row>
    <row r="107" s="2" customFormat="1" ht="30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9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="2" customFormat="1" ht="6.96" customHeight="1">
      <c r="A108" s="38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39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</sheetData>
  <mergeCells count="86">
    <mergeCell ref="C92:G92"/>
    <mergeCell ref="D95:H95"/>
    <mergeCell ref="E97:I97"/>
    <mergeCell ref="E104:I104"/>
    <mergeCell ref="E98:I98"/>
    <mergeCell ref="E103:I103"/>
    <mergeCell ref="E102:I102"/>
    <mergeCell ref="E101:I101"/>
    <mergeCell ref="E99:I99"/>
    <mergeCell ref="E100:I100"/>
    <mergeCell ref="E96:I96"/>
    <mergeCell ref="I92:AF92"/>
    <mergeCell ref="J95:AF95"/>
    <mergeCell ref="K96:AF96"/>
    <mergeCell ref="K104:AF104"/>
    <mergeCell ref="K100:AF100"/>
    <mergeCell ref="K97:AF97"/>
    <mergeCell ref="K101:AF101"/>
    <mergeCell ref="K102:AF102"/>
    <mergeCell ref="K103:AF103"/>
    <mergeCell ref="K99:AF99"/>
    <mergeCell ref="K98:AF98"/>
    <mergeCell ref="L85:AJ85"/>
    <mergeCell ref="D105:H105"/>
    <mergeCell ref="J105:AF105"/>
    <mergeCell ref="E106:I106"/>
    <mergeCell ref="K106:AF106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G103:AM103"/>
    <mergeCell ref="AG102:AM102"/>
    <mergeCell ref="AG92:AM92"/>
    <mergeCell ref="AG100:AM100"/>
    <mergeCell ref="AG104:AM104"/>
    <mergeCell ref="AG99:AM99"/>
    <mergeCell ref="AG96:AM96"/>
    <mergeCell ref="AG97:AM97"/>
    <mergeCell ref="AG98:AM98"/>
    <mergeCell ref="AG95:AM95"/>
    <mergeCell ref="AM87:AN87"/>
    <mergeCell ref="AM89:AP89"/>
    <mergeCell ref="AM90:AP90"/>
    <mergeCell ref="AN99:AP99"/>
    <mergeCell ref="AN104:AP104"/>
    <mergeCell ref="AN103:AP103"/>
    <mergeCell ref="AN96:AP96"/>
    <mergeCell ref="AN92:AP92"/>
    <mergeCell ref="AN101:AP101"/>
    <mergeCell ref="AN97:AP97"/>
    <mergeCell ref="AN100:AP100"/>
    <mergeCell ref="AN95:AP95"/>
    <mergeCell ref="AN102:AP102"/>
    <mergeCell ref="AN98:AP98"/>
    <mergeCell ref="AS89:AT91"/>
    <mergeCell ref="AN105:AP105"/>
    <mergeCell ref="AG105:AM105"/>
    <mergeCell ref="AN106:AP106"/>
    <mergeCell ref="AG106:AM106"/>
    <mergeCell ref="AG94:AM94"/>
    <mergeCell ref="AN94:AP94"/>
  </mergeCells>
  <hyperlinks>
    <hyperlink ref="A96" location="'01,0 - Přípravné práce pr...'!C2" display="/"/>
    <hyperlink ref="A97" location="'1,01 - Běžecká rovinka'!C2" display="/"/>
    <hyperlink ref="A98" location="'1-02 - Doskočiště'!C2" display="/"/>
    <hyperlink ref="A99" location="'1-03 - Fotbalové hřiště'!C2" display="/"/>
    <hyperlink ref="A100" location="'1-04 ,1.05 a 1.06 - Volej...'!C2" display="/"/>
    <hyperlink ref="A101" location="'1,07 - Tenisová zeď'!C2" display="/"/>
    <hyperlink ref="A102" location="'1,08 - Záchytný systém'!C2" display="/"/>
    <hyperlink ref="A103" location="'1,09-1,12 -  Lavičky , od...'!C2" display="/"/>
    <hyperlink ref="A104" location="'1,13 - Chodníky a dokončo...'!C2" display="/"/>
    <hyperlink ref="A106" location="'02,1 - Zařízení dětského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122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Výměna povrchú sportovišť ZŠ Písnická</v>
      </c>
      <c r="F7" s="32"/>
      <c r="G7" s="32"/>
      <c r="H7" s="32"/>
      <c r="L7" s="22"/>
    </row>
    <row r="8" s="1" customFormat="1" ht="12" customHeight="1">
      <c r="B8" s="22"/>
      <c r="D8" s="32" t="s">
        <v>123</v>
      </c>
      <c r="L8" s="22"/>
    </row>
    <row r="9" s="2" customFormat="1" ht="16.5" customHeight="1">
      <c r="A9" s="38"/>
      <c r="B9" s="39"/>
      <c r="C9" s="38"/>
      <c r="D9" s="38"/>
      <c r="E9" s="129" t="s">
        <v>124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125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916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26. 8. 2024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31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32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34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27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36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37</v>
      </c>
      <c r="E32" s="38"/>
      <c r="F32" s="38"/>
      <c r="G32" s="38"/>
      <c r="H32" s="38"/>
      <c r="I32" s="38"/>
      <c r="J32" s="96">
        <f>ROUND(J126,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39</v>
      </c>
      <c r="G34" s="38"/>
      <c r="H34" s="38"/>
      <c r="I34" s="43" t="s">
        <v>38</v>
      </c>
      <c r="J34" s="43" t="s">
        <v>40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41</v>
      </c>
      <c r="E35" s="32" t="s">
        <v>42</v>
      </c>
      <c r="F35" s="135">
        <f>ROUND((SUM(BE126:BE194)),  2)</f>
        <v>0</v>
      </c>
      <c r="G35" s="38"/>
      <c r="H35" s="38"/>
      <c r="I35" s="136">
        <v>0.20999999999999999</v>
      </c>
      <c r="J35" s="135">
        <f>ROUND(((SUM(BE126:BE194))*I35),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43</v>
      </c>
      <c r="F36" s="135">
        <f>ROUND((SUM(BF126:BF194)),  2)</f>
        <v>0</v>
      </c>
      <c r="G36" s="38"/>
      <c r="H36" s="38"/>
      <c r="I36" s="136">
        <v>0.12</v>
      </c>
      <c r="J36" s="135">
        <f>ROUND(((SUM(BF126:BF194))*I36),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44</v>
      </c>
      <c r="F37" s="135">
        <f>ROUND((SUM(BG126:BG194)),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45</v>
      </c>
      <c r="F38" s="135">
        <f>ROUND((SUM(BH126:BH194)),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5">
        <f>ROUND((SUM(BI126:BI194)),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47</v>
      </c>
      <c r="E41" s="81"/>
      <c r="F41" s="81"/>
      <c r="G41" s="139" t="s">
        <v>48</v>
      </c>
      <c r="H41" s="140" t="s">
        <v>49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Výměna povrchú sportovišť ZŠ Písnická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123</v>
      </c>
      <c r="L86" s="22"/>
    </row>
    <row r="87" s="2" customFormat="1" ht="16.5" customHeight="1">
      <c r="A87" s="38"/>
      <c r="B87" s="39"/>
      <c r="C87" s="38"/>
      <c r="D87" s="38"/>
      <c r="E87" s="129" t="s">
        <v>124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1,13 - Chodníky a dokončovací práce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Praha 12 -Písnická</v>
      </c>
      <c r="G91" s="38"/>
      <c r="H91" s="38"/>
      <c r="I91" s="32" t="s">
        <v>22</v>
      </c>
      <c r="J91" s="69" t="str">
        <f>IF(J14="","",J14)</f>
        <v>26. 8. 2024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38"/>
      <c r="E93" s="38"/>
      <c r="F93" s="27" t="str">
        <f>E17</f>
        <v>Městská část Praha 12, Generl. Šišky , Praha4</v>
      </c>
      <c r="G93" s="38"/>
      <c r="H93" s="38"/>
      <c r="I93" s="32" t="s">
        <v>30</v>
      </c>
      <c r="J93" s="36" t="str">
        <f>E23</f>
        <v>PITTER DESIGN, s.r.o. Pardubice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34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128</v>
      </c>
      <c r="D96" s="137"/>
      <c r="E96" s="137"/>
      <c r="F96" s="137"/>
      <c r="G96" s="137"/>
      <c r="H96" s="137"/>
      <c r="I96" s="137"/>
      <c r="J96" s="146" t="s">
        <v>129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130</v>
      </c>
      <c r="D98" s="38"/>
      <c r="E98" s="38"/>
      <c r="F98" s="38"/>
      <c r="G98" s="38"/>
      <c r="H98" s="38"/>
      <c r="I98" s="38"/>
      <c r="J98" s="96">
        <f>J126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131</v>
      </c>
    </row>
    <row r="99" s="9" customFormat="1" ht="24.96" customHeight="1">
      <c r="A99" s="9"/>
      <c r="B99" s="148"/>
      <c r="C99" s="9"/>
      <c r="D99" s="149" t="s">
        <v>132</v>
      </c>
      <c r="E99" s="150"/>
      <c r="F99" s="150"/>
      <c r="G99" s="150"/>
      <c r="H99" s="150"/>
      <c r="I99" s="150"/>
      <c r="J99" s="151">
        <f>J127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133</v>
      </c>
      <c r="E100" s="154"/>
      <c r="F100" s="154"/>
      <c r="G100" s="154"/>
      <c r="H100" s="154"/>
      <c r="I100" s="154"/>
      <c r="J100" s="155">
        <f>J128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135</v>
      </c>
      <c r="E101" s="154"/>
      <c r="F101" s="154"/>
      <c r="G101" s="154"/>
      <c r="H101" s="154"/>
      <c r="I101" s="154"/>
      <c r="J101" s="155">
        <f>J164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136</v>
      </c>
      <c r="E102" s="154"/>
      <c r="F102" s="154"/>
      <c r="G102" s="154"/>
      <c r="H102" s="154"/>
      <c r="I102" s="154"/>
      <c r="J102" s="155">
        <f>J179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137</v>
      </c>
      <c r="E103" s="154"/>
      <c r="F103" s="154"/>
      <c r="G103" s="154"/>
      <c r="H103" s="154"/>
      <c r="I103" s="154"/>
      <c r="J103" s="155">
        <f>J188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138</v>
      </c>
      <c r="E104" s="154"/>
      <c r="F104" s="154"/>
      <c r="G104" s="154"/>
      <c r="H104" s="154"/>
      <c r="I104" s="154"/>
      <c r="J104" s="155">
        <f>J193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144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129" t="str">
        <f>E7</f>
        <v>Výměna povrchú sportovišť ZŠ Písnická</v>
      </c>
      <c r="F114" s="32"/>
      <c r="G114" s="32"/>
      <c r="H114" s="32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2"/>
      <c r="C115" s="32" t="s">
        <v>123</v>
      </c>
      <c r="L115" s="22"/>
    </row>
    <row r="116" s="2" customFormat="1" ht="16.5" customHeight="1">
      <c r="A116" s="38"/>
      <c r="B116" s="39"/>
      <c r="C116" s="38"/>
      <c r="D116" s="38"/>
      <c r="E116" s="129" t="s">
        <v>124</v>
      </c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125</v>
      </c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38"/>
      <c r="D118" s="38"/>
      <c r="E118" s="67" t="str">
        <f>E11</f>
        <v>1,13 - Chodníky a dokončovací práce</v>
      </c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38"/>
      <c r="E120" s="38"/>
      <c r="F120" s="27" t="str">
        <f>F14</f>
        <v>Praha 12 -Písnická</v>
      </c>
      <c r="G120" s="38"/>
      <c r="H120" s="38"/>
      <c r="I120" s="32" t="s">
        <v>22</v>
      </c>
      <c r="J120" s="69" t="str">
        <f>IF(J14="","",J14)</f>
        <v>26. 8. 2024</v>
      </c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5.65" customHeight="1">
      <c r="A122" s="38"/>
      <c r="B122" s="39"/>
      <c r="C122" s="32" t="s">
        <v>24</v>
      </c>
      <c r="D122" s="38"/>
      <c r="E122" s="38"/>
      <c r="F122" s="27" t="str">
        <f>E17</f>
        <v>Městská část Praha 12, Generl. Šišky , Praha4</v>
      </c>
      <c r="G122" s="38"/>
      <c r="H122" s="38"/>
      <c r="I122" s="32" t="s">
        <v>30</v>
      </c>
      <c r="J122" s="36" t="str">
        <f>E23</f>
        <v>PITTER DESIGN, s.r.o. Pardubice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38"/>
      <c r="E123" s="38"/>
      <c r="F123" s="27" t="str">
        <f>IF(E20="","",E20)</f>
        <v>Vyplň údaj</v>
      </c>
      <c r="G123" s="38"/>
      <c r="H123" s="38"/>
      <c r="I123" s="32" t="s">
        <v>34</v>
      </c>
      <c r="J123" s="36" t="str">
        <f>E26</f>
        <v xml:space="preserve"> 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56"/>
      <c r="B125" s="157"/>
      <c r="C125" s="158" t="s">
        <v>145</v>
      </c>
      <c r="D125" s="159" t="s">
        <v>62</v>
      </c>
      <c r="E125" s="159" t="s">
        <v>58</v>
      </c>
      <c r="F125" s="159" t="s">
        <v>59</v>
      </c>
      <c r="G125" s="159" t="s">
        <v>146</v>
      </c>
      <c r="H125" s="159" t="s">
        <v>147</v>
      </c>
      <c r="I125" s="159" t="s">
        <v>148</v>
      </c>
      <c r="J125" s="159" t="s">
        <v>129</v>
      </c>
      <c r="K125" s="160" t="s">
        <v>149</v>
      </c>
      <c r="L125" s="161"/>
      <c r="M125" s="86" t="s">
        <v>1</v>
      </c>
      <c r="N125" s="87" t="s">
        <v>41</v>
      </c>
      <c r="O125" s="87" t="s">
        <v>150</v>
      </c>
      <c r="P125" s="87" t="s">
        <v>151</v>
      </c>
      <c r="Q125" s="87" t="s">
        <v>152</v>
      </c>
      <c r="R125" s="87" t="s">
        <v>153</v>
      </c>
      <c r="S125" s="87" t="s">
        <v>154</v>
      </c>
      <c r="T125" s="88" t="s">
        <v>155</v>
      </c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</row>
    <row r="126" s="2" customFormat="1" ht="22.8" customHeight="1">
      <c r="A126" s="38"/>
      <c r="B126" s="39"/>
      <c r="C126" s="93" t="s">
        <v>156</v>
      </c>
      <c r="D126" s="38"/>
      <c r="E126" s="38"/>
      <c r="F126" s="38"/>
      <c r="G126" s="38"/>
      <c r="H126" s="38"/>
      <c r="I126" s="38"/>
      <c r="J126" s="162">
        <f>BK126</f>
        <v>0</v>
      </c>
      <c r="K126" s="38"/>
      <c r="L126" s="39"/>
      <c r="M126" s="89"/>
      <c r="N126" s="73"/>
      <c r="O126" s="90"/>
      <c r="P126" s="163">
        <f>P127</f>
        <v>0</v>
      </c>
      <c r="Q126" s="90"/>
      <c r="R126" s="163">
        <f>R127</f>
        <v>216.29262913999997</v>
      </c>
      <c r="S126" s="90"/>
      <c r="T126" s="164">
        <f>T127</f>
        <v>36.960000000000001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76</v>
      </c>
      <c r="AU126" s="19" t="s">
        <v>131</v>
      </c>
      <c r="BK126" s="165">
        <f>BK127</f>
        <v>0</v>
      </c>
    </row>
    <row r="127" s="12" customFormat="1" ht="25.92" customHeight="1">
      <c r="A127" s="12"/>
      <c r="B127" s="166"/>
      <c r="C127" s="12"/>
      <c r="D127" s="167" t="s">
        <v>76</v>
      </c>
      <c r="E127" s="168" t="s">
        <v>157</v>
      </c>
      <c r="F127" s="168" t="s">
        <v>158</v>
      </c>
      <c r="G127" s="12"/>
      <c r="H127" s="12"/>
      <c r="I127" s="169"/>
      <c r="J127" s="170">
        <f>BK127</f>
        <v>0</v>
      </c>
      <c r="K127" s="12"/>
      <c r="L127" s="166"/>
      <c r="M127" s="171"/>
      <c r="N127" s="172"/>
      <c r="O127" s="172"/>
      <c r="P127" s="173">
        <f>P128+P164+P179+P188+P193</f>
        <v>0</v>
      </c>
      <c r="Q127" s="172"/>
      <c r="R127" s="173">
        <f>R128+R164+R179+R188+R193</f>
        <v>216.29262913999997</v>
      </c>
      <c r="S127" s="172"/>
      <c r="T127" s="174">
        <f>T128+T164+T179+T188+T193</f>
        <v>36.960000000000001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7" t="s">
        <v>84</v>
      </c>
      <c r="AT127" s="175" t="s">
        <v>76</v>
      </c>
      <c r="AU127" s="175" t="s">
        <v>77</v>
      </c>
      <c r="AY127" s="167" t="s">
        <v>159</v>
      </c>
      <c r="BK127" s="176">
        <f>BK128+BK164+BK179+BK188+BK193</f>
        <v>0</v>
      </c>
    </row>
    <row r="128" s="12" customFormat="1" ht="22.8" customHeight="1">
      <c r="A128" s="12"/>
      <c r="B128" s="166"/>
      <c r="C128" s="12"/>
      <c r="D128" s="167" t="s">
        <v>76</v>
      </c>
      <c r="E128" s="177" t="s">
        <v>84</v>
      </c>
      <c r="F128" s="177" t="s">
        <v>160</v>
      </c>
      <c r="G128" s="12"/>
      <c r="H128" s="12"/>
      <c r="I128" s="169"/>
      <c r="J128" s="178">
        <f>BK128</f>
        <v>0</v>
      </c>
      <c r="K128" s="12"/>
      <c r="L128" s="166"/>
      <c r="M128" s="171"/>
      <c r="N128" s="172"/>
      <c r="O128" s="172"/>
      <c r="P128" s="173">
        <f>SUM(P129:P163)</f>
        <v>0</v>
      </c>
      <c r="Q128" s="172"/>
      <c r="R128" s="173">
        <f>SUM(R129:R163)</f>
        <v>0.010109999999999999</v>
      </c>
      <c r="S128" s="172"/>
      <c r="T128" s="174">
        <f>SUM(T129:T163)</f>
        <v>36.960000000000001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7" t="s">
        <v>84</v>
      </c>
      <c r="AT128" s="175" t="s">
        <v>76</v>
      </c>
      <c r="AU128" s="175" t="s">
        <v>84</v>
      </c>
      <c r="AY128" s="167" t="s">
        <v>159</v>
      </c>
      <c r="BK128" s="176">
        <f>SUM(BK129:BK163)</f>
        <v>0</v>
      </c>
    </row>
    <row r="129" s="2" customFormat="1" ht="24.15" customHeight="1">
      <c r="A129" s="38"/>
      <c r="B129" s="179"/>
      <c r="C129" s="180" t="s">
        <v>84</v>
      </c>
      <c r="D129" s="180" t="s">
        <v>161</v>
      </c>
      <c r="E129" s="181" t="s">
        <v>162</v>
      </c>
      <c r="F129" s="182" t="s">
        <v>163</v>
      </c>
      <c r="G129" s="183" t="s">
        <v>164</v>
      </c>
      <c r="H129" s="184">
        <v>13.800000000000001</v>
      </c>
      <c r="I129" s="185"/>
      <c r="J129" s="186">
        <f>ROUND(I129*H129,2)</f>
        <v>0</v>
      </c>
      <c r="K129" s="182" t="s">
        <v>165</v>
      </c>
      <c r="L129" s="39"/>
      <c r="M129" s="187" t="s">
        <v>1</v>
      </c>
      <c r="N129" s="188" t="s">
        <v>42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166</v>
      </c>
      <c r="AT129" s="191" t="s">
        <v>161</v>
      </c>
      <c r="AU129" s="191" t="s">
        <v>86</v>
      </c>
      <c r="AY129" s="19" t="s">
        <v>159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84</v>
      </c>
      <c r="BK129" s="192">
        <f>ROUND(I129*H129,2)</f>
        <v>0</v>
      </c>
      <c r="BL129" s="19" t="s">
        <v>166</v>
      </c>
      <c r="BM129" s="191" t="s">
        <v>917</v>
      </c>
    </row>
    <row r="130" s="2" customFormat="1" ht="24.15" customHeight="1">
      <c r="A130" s="38"/>
      <c r="B130" s="179"/>
      <c r="C130" s="180" t="s">
        <v>86</v>
      </c>
      <c r="D130" s="180" t="s">
        <v>161</v>
      </c>
      <c r="E130" s="181" t="s">
        <v>918</v>
      </c>
      <c r="F130" s="182" t="s">
        <v>919</v>
      </c>
      <c r="G130" s="183" t="s">
        <v>164</v>
      </c>
      <c r="H130" s="184">
        <v>84</v>
      </c>
      <c r="I130" s="185"/>
      <c r="J130" s="186">
        <f>ROUND(I130*H130,2)</f>
        <v>0</v>
      </c>
      <c r="K130" s="182" t="s">
        <v>165</v>
      </c>
      <c r="L130" s="39"/>
      <c r="M130" s="187" t="s">
        <v>1</v>
      </c>
      <c r="N130" s="188" t="s">
        <v>42</v>
      </c>
      <c r="O130" s="77"/>
      <c r="P130" s="189">
        <f>O130*H130</f>
        <v>0</v>
      </c>
      <c r="Q130" s="189">
        <v>0</v>
      </c>
      <c r="R130" s="189">
        <f>Q130*H130</f>
        <v>0</v>
      </c>
      <c r="S130" s="189">
        <v>0.44</v>
      </c>
      <c r="T130" s="190">
        <f>S130*H130</f>
        <v>36.960000000000001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1" t="s">
        <v>166</v>
      </c>
      <c r="AT130" s="191" t="s">
        <v>161</v>
      </c>
      <c r="AU130" s="191" t="s">
        <v>86</v>
      </c>
      <c r="AY130" s="19" t="s">
        <v>159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9" t="s">
        <v>84</v>
      </c>
      <c r="BK130" s="192">
        <f>ROUND(I130*H130,2)</f>
        <v>0</v>
      </c>
      <c r="BL130" s="19" t="s">
        <v>166</v>
      </c>
      <c r="BM130" s="191" t="s">
        <v>920</v>
      </c>
    </row>
    <row r="131" s="13" customFormat="1">
      <c r="A131" s="13"/>
      <c r="B131" s="193"/>
      <c r="C131" s="13"/>
      <c r="D131" s="194" t="s">
        <v>168</v>
      </c>
      <c r="E131" s="195" t="s">
        <v>1</v>
      </c>
      <c r="F131" s="196" t="s">
        <v>921</v>
      </c>
      <c r="G131" s="13"/>
      <c r="H131" s="195" t="s">
        <v>1</v>
      </c>
      <c r="I131" s="197"/>
      <c r="J131" s="13"/>
      <c r="K131" s="13"/>
      <c r="L131" s="193"/>
      <c r="M131" s="198"/>
      <c r="N131" s="199"/>
      <c r="O131" s="199"/>
      <c r="P131" s="199"/>
      <c r="Q131" s="199"/>
      <c r="R131" s="199"/>
      <c r="S131" s="199"/>
      <c r="T131" s="20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5" t="s">
        <v>168</v>
      </c>
      <c r="AU131" s="195" t="s">
        <v>86</v>
      </c>
      <c r="AV131" s="13" t="s">
        <v>84</v>
      </c>
      <c r="AW131" s="13" t="s">
        <v>33</v>
      </c>
      <c r="AX131" s="13" t="s">
        <v>77</v>
      </c>
      <c r="AY131" s="195" t="s">
        <v>159</v>
      </c>
    </row>
    <row r="132" s="14" customFormat="1">
      <c r="A132" s="14"/>
      <c r="B132" s="201"/>
      <c r="C132" s="14"/>
      <c r="D132" s="194" t="s">
        <v>168</v>
      </c>
      <c r="E132" s="202" t="s">
        <v>1</v>
      </c>
      <c r="F132" s="203" t="s">
        <v>922</v>
      </c>
      <c r="G132" s="14"/>
      <c r="H132" s="204">
        <v>84</v>
      </c>
      <c r="I132" s="205"/>
      <c r="J132" s="14"/>
      <c r="K132" s="14"/>
      <c r="L132" s="201"/>
      <c r="M132" s="206"/>
      <c r="N132" s="207"/>
      <c r="O132" s="207"/>
      <c r="P132" s="207"/>
      <c r="Q132" s="207"/>
      <c r="R132" s="207"/>
      <c r="S132" s="207"/>
      <c r="T132" s="20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2" t="s">
        <v>168</v>
      </c>
      <c r="AU132" s="202" t="s">
        <v>86</v>
      </c>
      <c r="AV132" s="14" t="s">
        <v>86</v>
      </c>
      <c r="AW132" s="14" t="s">
        <v>33</v>
      </c>
      <c r="AX132" s="14" t="s">
        <v>84</v>
      </c>
      <c r="AY132" s="202" t="s">
        <v>159</v>
      </c>
    </row>
    <row r="133" s="2" customFormat="1" ht="24.15" customHeight="1">
      <c r="A133" s="38"/>
      <c r="B133" s="179"/>
      <c r="C133" s="180" t="s">
        <v>179</v>
      </c>
      <c r="D133" s="180" t="s">
        <v>161</v>
      </c>
      <c r="E133" s="181" t="s">
        <v>923</v>
      </c>
      <c r="F133" s="182" t="s">
        <v>924</v>
      </c>
      <c r="G133" s="183" t="s">
        <v>164</v>
      </c>
      <c r="H133" s="184">
        <v>13.800000000000001</v>
      </c>
      <c r="I133" s="185"/>
      <c r="J133" s="186">
        <f>ROUND(I133*H133,2)</f>
        <v>0</v>
      </c>
      <c r="K133" s="182" t="s">
        <v>165</v>
      </c>
      <c r="L133" s="39"/>
      <c r="M133" s="187" t="s">
        <v>1</v>
      </c>
      <c r="N133" s="188" t="s">
        <v>42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166</v>
      </c>
      <c r="AT133" s="191" t="s">
        <v>161</v>
      </c>
      <c r="AU133" s="191" t="s">
        <v>86</v>
      </c>
      <c r="AY133" s="19" t="s">
        <v>159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84</v>
      </c>
      <c r="BK133" s="192">
        <f>ROUND(I133*H133,2)</f>
        <v>0</v>
      </c>
      <c r="BL133" s="19" t="s">
        <v>166</v>
      </c>
      <c r="BM133" s="191" t="s">
        <v>925</v>
      </c>
    </row>
    <row r="134" s="14" customFormat="1">
      <c r="A134" s="14"/>
      <c r="B134" s="201"/>
      <c r="C134" s="14"/>
      <c r="D134" s="194" t="s">
        <v>168</v>
      </c>
      <c r="E134" s="202" t="s">
        <v>1</v>
      </c>
      <c r="F134" s="203" t="s">
        <v>926</v>
      </c>
      <c r="G134" s="14"/>
      <c r="H134" s="204">
        <v>13.800000000000001</v>
      </c>
      <c r="I134" s="205"/>
      <c r="J134" s="14"/>
      <c r="K134" s="14"/>
      <c r="L134" s="201"/>
      <c r="M134" s="206"/>
      <c r="N134" s="207"/>
      <c r="O134" s="207"/>
      <c r="P134" s="207"/>
      <c r="Q134" s="207"/>
      <c r="R134" s="207"/>
      <c r="S134" s="207"/>
      <c r="T134" s="20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2" t="s">
        <v>168</v>
      </c>
      <c r="AU134" s="202" t="s">
        <v>86</v>
      </c>
      <c r="AV134" s="14" t="s">
        <v>86</v>
      </c>
      <c r="AW134" s="14" t="s">
        <v>33</v>
      </c>
      <c r="AX134" s="14" t="s">
        <v>84</v>
      </c>
      <c r="AY134" s="202" t="s">
        <v>159</v>
      </c>
    </row>
    <row r="135" s="2" customFormat="1" ht="33" customHeight="1">
      <c r="A135" s="38"/>
      <c r="B135" s="179"/>
      <c r="C135" s="180" t="s">
        <v>166</v>
      </c>
      <c r="D135" s="180" t="s">
        <v>161</v>
      </c>
      <c r="E135" s="181" t="s">
        <v>927</v>
      </c>
      <c r="F135" s="182" t="s">
        <v>928</v>
      </c>
      <c r="G135" s="183" t="s">
        <v>212</v>
      </c>
      <c r="H135" s="184">
        <v>20.614999999999998</v>
      </c>
      <c r="I135" s="185"/>
      <c r="J135" s="186">
        <f>ROUND(I135*H135,2)</f>
        <v>0</v>
      </c>
      <c r="K135" s="182" t="s">
        <v>165</v>
      </c>
      <c r="L135" s="39"/>
      <c r="M135" s="187" t="s">
        <v>1</v>
      </c>
      <c r="N135" s="188" t="s">
        <v>42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166</v>
      </c>
      <c r="AT135" s="191" t="s">
        <v>161</v>
      </c>
      <c r="AU135" s="191" t="s">
        <v>86</v>
      </c>
      <c r="AY135" s="19" t="s">
        <v>159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84</v>
      </c>
      <c r="BK135" s="192">
        <f>ROUND(I135*H135,2)</f>
        <v>0</v>
      </c>
      <c r="BL135" s="19" t="s">
        <v>166</v>
      </c>
      <c r="BM135" s="191" t="s">
        <v>929</v>
      </c>
    </row>
    <row r="136" s="13" customFormat="1">
      <c r="A136" s="13"/>
      <c r="B136" s="193"/>
      <c r="C136" s="13"/>
      <c r="D136" s="194" t="s">
        <v>168</v>
      </c>
      <c r="E136" s="195" t="s">
        <v>1</v>
      </c>
      <c r="F136" s="196" t="s">
        <v>930</v>
      </c>
      <c r="G136" s="13"/>
      <c r="H136" s="195" t="s">
        <v>1</v>
      </c>
      <c r="I136" s="197"/>
      <c r="J136" s="13"/>
      <c r="K136" s="13"/>
      <c r="L136" s="193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5" t="s">
        <v>168</v>
      </c>
      <c r="AU136" s="195" t="s">
        <v>86</v>
      </c>
      <c r="AV136" s="13" t="s">
        <v>84</v>
      </c>
      <c r="AW136" s="13" t="s">
        <v>33</v>
      </c>
      <c r="AX136" s="13" t="s">
        <v>77</v>
      </c>
      <c r="AY136" s="195" t="s">
        <v>159</v>
      </c>
    </row>
    <row r="137" s="14" customFormat="1">
      <c r="A137" s="14"/>
      <c r="B137" s="201"/>
      <c r="C137" s="14"/>
      <c r="D137" s="194" t="s">
        <v>168</v>
      </c>
      <c r="E137" s="202" t="s">
        <v>1</v>
      </c>
      <c r="F137" s="203" t="s">
        <v>931</v>
      </c>
      <c r="G137" s="14"/>
      <c r="H137" s="204">
        <v>20.614999999999998</v>
      </c>
      <c r="I137" s="205"/>
      <c r="J137" s="14"/>
      <c r="K137" s="14"/>
      <c r="L137" s="201"/>
      <c r="M137" s="206"/>
      <c r="N137" s="207"/>
      <c r="O137" s="207"/>
      <c r="P137" s="207"/>
      <c r="Q137" s="207"/>
      <c r="R137" s="207"/>
      <c r="S137" s="207"/>
      <c r="T137" s="20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2" t="s">
        <v>168</v>
      </c>
      <c r="AU137" s="202" t="s">
        <v>86</v>
      </c>
      <c r="AV137" s="14" t="s">
        <v>86</v>
      </c>
      <c r="AW137" s="14" t="s">
        <v>33</v>
      </c>
      <c r="AX137" s="14" t="s">
        <v>84</v>
      </c>
      <c r="AY137" s="202" t="s">
        <v>159</v>
      </c>
    </row>
    <row r="138" s="2" customFormat="1" ht="37.8" customHeight="1">
      <c r="A138" s="38"/>
      <c r="B138" s="179"/>
      <c r="C138" s="180" t="s">
        <v>193</v>
      </c>
      <c r="D138" s="180" t="s">
        <v>161</v>
      </c>
      <c r="E138" s="181" t="s">
        <v>224</v>
      </c>
      <c r="F138" s="182" t="s">
        <v>424</v>
      </c>
      <c r="G138" s="183" t="s">
        <v>212</v>
      </c>
      <c r="H138" s="184">
        <v>20.614999999999998</v>
      </c>
      <c r="I138" s="185"/>
      <c r="J138" s="186">
        <f>ROUND(I138*H138,2)</f>
        <v>0</v>
      </c>
      <c r="K138" s="182" t="s">
        <v>165</v>
      </c>
      <c r="L138" s="39"/>
      <c r="M138" s="187" t="s">
        <v>1</v>
      </c>
      <c r="N138" s="188" t="s">
        <v>42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166</v>
      </c>
      <c r="AT138" s="191" t="s">
        <v>161</v>
      </c>
      <c r="AU138" s="191" t="s">
        <v>86</v>
      </c>
      <c r="AY138" s="19" t="s">
        <v>159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84</v>
      </c>
      <c r="BK138" s="192">
        <f>ROUND(I138*H138,2)</f>
        <v>0</v>
      </c>
      <c r="BL138" s="19" t="s">
        <v>166</v>
      </c>
      <c r="BM138" s="191" t="s">
        <v>932</v>
      </c>
    </row>
    <row r="139" s="2" customFormat="1" ht="24.15" customHeight="1">
      <c r="A139" s="38"/>
      <c r="B139" s="179"/>
      <c r="C139" s="180" t="s">
        <v>197</v>
      </c>
      <c r="D139" s="180" t="s">
        <v>161</v>
      </c>
      <c r="E139" s="181" t="s">
        <v>427</v>
      </c>
      <c r="F139" s="182" t="s">
        <v>428</v>
      </c>
      <c r="G139" s="183" t="s">
        <v>164</v>
      </c>
      <c r="H139" s="184">
        <v>206.15000000000001</v>
      </c>
      <c r="I139" s="185"/>
      <c r="J139" s="186">
        <f>ROUND(I139*H139,2)</f>
        <v>0</v>
      </c>
      <c r="K139" s="182" t="s">
        <v>165</v>
      </c>
      <c r="L139" s="39"/>
      <c r="M139" s="187" t="s">
        <v>1</v>
      </c>
      <c r="N139" s="188" t="s">
        <v>42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166</v>
      </c>
      <c r="AT139" s="191" t="s">
        <v>161</v>
      </c>
      <c r="AU139" s="191" t="s">
        <v>86</v>
      </c>
      <c r="AY139" s="19" t="s">
        <v>159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84</v>
      </c>
      <c r="BK139" s="192">
        <f>ROUND(I139*H139,2)</f>
        <v>0</v>
      </c>
      <c r="BL139" s="19" t="s">
        <v>166</v>
      </c>
      <c r="BM139" s="191" t="s">
        <v>933</v>
      </c>
    </row>
    <row r="140" s="14" customFormat="1">
      <c r="A140" s="14"/>
      <c r="B140" s="201"/>
      <c r="C140" s="14"/>
      <c r="D140" s="194" t="s">
        <v>168</v>
      </c>
      <c r="E140" s="202" t="s">
        <v>1</v>
      </c>
      <c r="F140" s="203" t="s">
        <v>934</v>
      </c>
      <c r="G140" s="14"/>
      <c r="H140" s="204">
        <v>206.15000000000001</v>
      </c>
      <c r="I140" s="205"/>
      <c r="J140" s="14"/>
      <c r="K140" s="14"/>
      <c r="L140" s="201"/>
      <c r="M140" s="206"/>
      <c r="N140" s="207"/>
      <c r="O140" s="207"/>
      <c r="P140" s="207"/>
      <c r="Q140" s="207"/>
      <c r="R140" s="207"/>
      <c r="S140" s="207"/>
      <c r="T140" s="20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2" t="s">
        <v>168</v>
      </c>
      <c r="AU140" s="202" t="s">
        <v>86</v>
      </c>
      <c r="AV140" s="14" t="s">
        <v>86</v>
      </c>
      <c r="AW140" s="14" t="s">
        <v>33</v>
      </c>
      <c r="AX140" s="14" t="s">
        <v>84</v>
      </c>
      <c r="AY140" s="202" t="s">
        <v>159</v>
      </c>
    </row>
    <row r="141" s="2" customFormat="1" ht="16.5" customHeight="1">
      <c r="A141" s="38"/>
      <c r="B141" s="179"/>
      <c r="C141" s="180" t="s">
        <v>204</v>
      </c>
      <c r="D141" s="180" t="s">
        <v>161</v>
      </c>
      <c r="E141" s="181" t="s">
        <v>431</v>
      </c>
      <c r="F141" s="182" t="s">
        <v>240</v>
      </c>
      <c r="G141" s="183" t="s">
        <v>212</v>
      </c>
      <c r="H141" s="184">
        <v>20.614999999999998</v>
      </c>
      <c r="I141" s="185"/>
      <c r="J141" s="186">
        <f>ROUND(I141*H141,2)</f>
        <v>0</v>
      </c>
      <c r="K141" s="182" t="s">
        <v>165</v>
      </c>
      <c r="L141" s="39"/>
      <c r="M141" s="187" t="s">
        <v>1</v>
      </c>
      <c r="N141" s="188" t="s">
        <v>42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166</v>
      </c>
      <c r="AT141" s="191" t="s">
        <v>161</v>
      </c>
      <c r="AU141" s="191" t="s">
        <v>86</v>
      </c>
      <c r="AY141" s="19" t="s">
        <v>159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84</v>
      </c>
      <c r="BK141" s="192">
        <f>ROUND(I141*H141,2)</f>
        <v>0</v>
      </c>
      <c r="BL141" s="19" t="s">
        <v>166</v>
      </c>
      <c r="BM141" s="191" t="s">
        <v>935</v>
      </c>
    </row>
    <row r="142" s="14" customFormat="1">
      <c r="A142" s="14"/>
      <c r="B142" s="201"/>
      <c r="C142" s="14"/>
      <c r="D142" s="194" t="s">
        <v>168</v>
      </c>
      <c r="E142" s="202" t="s">
        <v>1</v>
      </c>
      <c r="F142" s="203" t="s">
        <v>936</v>
      </c>
      <c r="G142" s="14"/>
      <c r="H142" s="204">
        <v>20.614999999999998</v>
      </c>
      <c r="I142" s="205"/>
      <c r="J142" s="14"/>
      <c r="K142" s="14"/>
      <c r="L142" s="201"/>
      <c r="M142" s="206"/>
      <c r="N142" s="207"/>
      <c r="O142" s="207"/>
      <c r="P142" s="207"/>
      <c r="Q142" s="207"/>
      <c r="R142" s="207"/>
      <c r="S142" s="207"/>
      <c r="T142" s="20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2" t="s">
        <v>168</v>
      </c>
      <c r="AU142" s="202" t="s">
        <v>86</v>
      </c>
      <c r="AV142" s="14" t="s">
        <v>86</v>
      </c>
      <c r="AW142" s="14" t="s">
        <v>33</v>
      </c>
      <c r="AX142" s="14" t="s">
        <v>77</v>
      </c>
      <c r="AY142" s="202" t="s">
        <v>159</v>
      </c>
    </row>
    <row r="143" s="15" customFormat="1">
      <c r="A143" s="15"/>
      <c r="B143" s="209"/>
      <c r="C143" s="15"/>
      <c r="D143" s="194" t="s">
        <v>168</v>
      </c>
      <c r="E143" s="210" t="s">
        <v>1</v>
      </c>
      <c r="F143" s="211" t="s">
        <v>173</v>
      </c>
      <c r="G143" s="15"/>
      <c r="H143" s="212">
        <v>20.614999999999998</v>
      </c>
      <c r="I143" s="213"/>
      <c r="J143" s="15"/>
      <c r="K143" s="15"/>
      <c r="L143" s="209"/>
      <c r="M143" s="214"/>
      <c r="N143" s="215"/>
      <c r="O143" s="215"/>
      <c r="P143" s="215"/>
      <c r="Q143" s="215"/>
      <c r="R143" s="215"/>
      <c r="S143" s="215"/>
      <c r="T143" s="21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10" t="s">
        <v>168</v>
      </c>
      <c r="AU143" s="210" t="s">
        <v>86</v>
      </c>
      <c r="AV143" s="15" t="s">
        <v>166</v>
      </c>
      <c r="AW143" s="15" t="s">
        <v>33</v>
      </c>
      <c r="AX143" s="15" t="s">
        <v>84</v>
      </c>
      <c r="AY143" s="210" t="s">
        <v>159</v>
      </c>
    </row>
    <row r="144" s="2" customFormat="1" ht="33" customHeight="1">
      <c r="A144" s="38"/>
      <c r="B144" s="179"/>
      <c r="C144" s="180" t="s">
        <v>209</v>
      </c>
      <c r="D144" s="180" t="s">
        <v>161</v>
      </c>
      <c r="E144" s="181" t="s">
        <v>233</v>
      </c>
      <c r="F144" s="182" t="s">
        <v>234</v>
      </c>
      <c r="G144" s="183" t="s">
        <v>235</v>
      </c>
      <c r="H144" s="184">
        <v>32.984000000000002</v>
      </c>
      <c r="I144" s="185"/>
      <c r="J144" s="186">
        <f>ROUND(I144*H144,2)</f>
        <v>0</v>
      </c>
      <c r="K144" s="182" t="s">
        <v>165</v>
      </c>
      <c r="L144" s="39"/>
      <c r="M144" s="187" t="s">
        <v>1</v>
      </c>
      <c r="N144" s="188" t="s">
        <v>42</v>
      </c>
      <c r="O144" s="77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1" t="s">
        <v>166</v>
      </c>
      <c r="AT144" s="191" t="s">
        <v>161</v>
      </c>
      <c r="AU144" s="191" t="s">
        <v>86</v>
      </c>
      <c r="AY144" s="19" t="s">
        <v>159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84</v>
      </c>
      <c r="BK144" s="192">
        <f>ROUND(I144*H144,2)</f>
        <v>0</v>
      </c>
      <c r="BL144" s="19" t="s">
        <v>166</v>
      </c>
      <c r="BM144" s="191" t="s">
        <v>937</v>
      </c>
    </row>
    <row r="145" s="14" customFormat="1">
      <c r="A145" s="14"/>
      <c r="B145" s="201"/>
      <c r="C145" s="14"/>
      <c r="D145" s="194" t="s">
        <v>168</v>
      </c>
      <c r="E145" s="202" t="s">
        <v>1</v>
      </c>
      <c r="F145" s="203" t="s">
        <v>938</v>
      </c>
      <c r="G145" s="14"/>
      <c r="H145" s="204">
        <v>32.984000000000002</v>
      </c>
      <c r="I145" s="205"/>
      <c r="J145" s="14"/>
      <c r="K145" s="14"/>
      <c r="L145" s="201"/>
      <c r="M145" s="206"/>
      <c r="N145" s="207"/>
      <c r="O145" s="207"/>
      <c r="P145" s="207"/>
      <c r="Q145" s="207"/>
      <c r="R145" s="207"/>
      <c r="S145" s="207"/>
      <c r="T145" s="20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2" t="s">
        <v>168</v>
      </c>
      <c r="AU145" s="202" t="s">
        <v>86</v>
      </c>
      <c r="AV145" s="14" t="s">
        <v>86</v>
      </c>
      <c r="AW145" s="14" t="s">
        <v>33</v>
      </c>
      <c r="AX145" s="14" t="s">
        <v>84</v>
      </c>
      <c r="AY145" s="202" t="s">
        <v>159</v>
      </c>
    </row>
    <row r="146" s="2" customFormat="1" ht="21.75" customHeight="1">
      <c r="A146" s="38"/>
      <c r="B146" s="179"/>
      <c r="C146" s="180" t="s">
        <v>216</v>
      </c>
      <c r="D146" s="180" t="s">
        <v>161</v>
      </c>
      <c r="E146" s="181" t="s">
        <v>939</v>
      </c>
      <c r="F146" s="182" t="s">
        <v>940</v>
      </c>
      <c r="G146" s="183" t="s">
        <v>164</v>
      </c>
      <c r="H146" s="184">
        <v>337</v>
      </c>
      <c r="I146" s="185"/>
      <c r="J146" s="186">
        <f>ROUND(I146*H146,2)</f>
        <v>0</v>
      </c>
      <c r="K146" s="182" t="s">
        <v>165</v>
      </c>
      <c r="L146" s="39"/>
      <c r="M146" s="187" t="s">
        <v>1</v>
      </c>
      <c r="N146" s="188" t="s">
        <v>42</v>
      </c>
      <c r="O146" s="77"/>
      <c r="P146" s="189">
        <f>O146*H146</f>
        <v>0</v>
      </c>
      <c r="Q146" s="189">
        <v>0</v>
      </c>
      <c r="R146" s="189">
        <f>Q146*H146</f>
        <v>0</v>
      </c>
      <c r="S146" s="189">
        <v>0</v>
      </c>
      <c r="T146" s="19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1" t="s">
        <v>166</v>
      </c>
      <c r="AT146" s="191" t="s">
        <v>161</v>
      </c>
      <c r="AU146" s="191" t="s">
        <v>86</v>
      </c>
      <c r="AY146" s="19" t="s">
        <v>159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84</v>
      </c>
      <c r="BK146" s="192">
        <f>ROUND(I146*H146,2)</f>
        <v>0</v>
      </c>
      <c r="BL146" s="19" t="s">
        <v>166</v>
      </c>
      <c r="BM146" s="191" t="s">
        <v>941</v>
      </c>
    </row>
    <row r="147" s="13" customFormat="1">
      <c r="A147" s="13"/>
      <c r="B147" s="193"/>
      <c r="C147" s="13"/>
      <c r="D147" s="194" t="s">
        <v>168</v>
      </c>
      <c r="E147" s="195" t="s">
        <v>1</v>
      </c>
      <c r="F147" s="196" t="s">
        <v>942</v>
      </c>
      <c r="G147" s="13"/>
      <c r="H147" s="195" t="s">
        <v>1</v>
      </c>
      <c r="I147" s="197"/>
      <c r="J147" s="13"/>
      <c r="K147" s="13"/>
      <c r="L147" s="193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5" t="s">
        <v>168</v>
      </c>
      <c r="AU147" s="195" t="s">
        <v>86</v>
      </c>
      <c r="AV147" s="13" t="s">
        <v>84</v>
      </c>
      <c r="AW147" s="13" t="s">
        <v>33</v>
      </c>
      <c r="AX147" s="13" t="s">
        <v>77</v>
      </c>
      <c r="AY147" s="195" t="s">
        <v>159</v>
      </c>
    </row>
    <row r="148" s="14" customFormat="1">
      <c r="A148" s="14"/>
      <c r="B148" s="201"/>
      <c r="C148" s="14"/>
      <c r="D148" s="194" t="s">
        <v>168</v>
      </c>
      <c r="E148" s="202" t="s">
        <v>1</v>
      </c>
      <c r="F148" s="203" t="s">
        <v>943</v>
      </c>
      <c r="G148" s="14"/>
      <c r="H148" s="204">
        <v>230</v>
      </c>
      <c r="I148" s="205"/>
      <c r="J148" s="14"/>
      <c r="K148" s="14"/>
      <c r="L148" s="201"/>
      <c r="M148" s="206"/>
      <c r="N148" s="207"/>
      <c r="O148" s="207"/>
      <c r="P148" s="207"/>
      <c r="Q148" s="207"/>
      <c r="R148" s="207"/>
      <c r="S148" s="207"/>
      <c r="T148" s="20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2" t="s">
        <v>168</v>
      </c>
      <c r="AU148" s="202" t="s">
        <v>86</v>
      </c>
      <c r="AV148" s="14" t="s">
        <v>86</v>
      </c>
      <c r="AW148" s="14" t="s">
        <v>33</v>
      </c>
      <c r="AX148" s="14" t="s">
        <v>77</v>
      </c>
      <c r="AY148" s="202" t="s">
        <v>159</v>
      </c>
    </row>
    <row r="149" s="14" customFormat="1">
      <c r="A149" s="14"/>
      <c r="B149" s="201"/>
      <c r="C149" s="14"/>
      <c r="D149" s="194" t="s">
        <v>168</v>
      </c>
      <c r="E149" s="202" t="s">
        <v>1</v>
      </c>
      <c r="F149" s="203" t="s">
        <v>944</v>
      </c>
      <c r="G149" s="14"/>
      <c r="H149" s="204">
        <v>23</v>
      </c>
      <c r="I149" s="205"/>
      <c r="J149" s="14"/>
      <c r="K149" s="14"/>
      <c r="L149" s="201"/>
      <c r="M149" s="206"/>
      <c r="N149" s="207"/>
      <c r="O149" s="207"/>
      <c r="P149" s="207"/>
      <c r="Q149" s="207"/>
      <c r="R149" s="207"/>
      <c r="S149" s="207"/>
      <c r="T149" s="20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2" t="s">
        <v>168</v>
      </c>
      <c r="AU149" s="202" t="s">
        <v>86</v>
      </c>
      <c r="AV149" s="14" t="s">
        <v>86</v>
      </c>
      <c r="AW149" s="14" t="s">
        <v>33</v>
      </c>
      <c r="AX149" s="14" t="s">
        <v>77</v>
      </c>
      <c r="AY149" s="202" t="s">
        <v>159</v>
      </c>
    </row>
    <row r="150" s="13" customFormat="1">
      <c r="A150" s="13"/>
      <c r="B150" s="193"/>
      <c r="C150" s="13"/>
      <c r="D150" s="194" t="s">
        <v>168</v>
      </c>
      <c r="E150" s="195" t="s">
        <v>1</v>
      </c>
      <c r="F150" s="196" t="s">
        <v>945</v>
      </c>
      <c r="G150" s="13"/>
      <c r="H150" s="195" t="s">
        <v>1</v>
      </c>
      <c r="I150" s="197"/>
      <c r="J150" s="13"/>
      <c r="K150" s="13"/>
      <c r="L150" s="193"/>
      <c r="M150" s="198"/>
      <c r="N150" s="199"/>
      <c r="O150" s="199"/>
      <c r="P150" s="199"/>
      <c r="Q150" s="199"/>
      <c r="R150" s="199"/>
      <c r="S150" s="199"/>
      <c r="T150" s="20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5" t="s">
        <v>168</v>
      </c>
      <c r="AU150" s="195" t="s">
        <v>86</v>
      </c>
      <c r="AV150" s="13" t="s">
        <v>84</v>
      </c>
      <c r="AW150" s="13" t="s">
        <v>33</v>
      </c>
      <c r="AX150" s="13" t="s">
        <v>77</v>
      </c>
      <c r="AY150" s="195" t="s">
        <v>159</v>
      </c>
    </row>
    <row r="151" s="14" customFormat="1">
      <c r="A151" s="14"/>
      <c r="B151" s="201"/>
      <c r="C151" s="14"/>
      <c r="D151" s="194" t="s">
        <v>168</v>
      </c>
      <c r="E151" s="202" t="s">
        <v>1</v>
      </c>
      <c r="F151" s="203" t="s">
        <v>922</v>
      </c>
      <c r="G151" s="14"/>
      <c r="H151" s="204">
        <v>84</v>
      </c>
      <c r="I151" s="205"/>
      <c r="J151" s="14"/>
      <c r="K151" s="14"/>
      <c r="L151" s="201"/>
      <c r="M151" s="206"/>
      <c r="N151" s="207"/>
      <c r="O151" s="207"/>
      <c r="P151" s="207"/>
      <c r="Q151" s="207"/>
      <c r="R151" s="207"/>
      <c r="S151" s="207"/>
      <c r="T151" s="20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2" t="s">
        <v>168</v>
      </c>
      <c r="AU151" s="202" t="s">
        <v>86</v>
      </c>
      <c r="AV151" s="14" t="s">
        <v>86</v>
      </c>
      <c r="AW151" s="14" t="s">
        <v>33</v>
      </c>
      <c r="AX151" s="14" t="s">
        <v>77</v>
      </c>
      <c r="AY151" s="202" t="s">
        <v>159</v>
      </c>
    </row>
    <row r="152" s="15" customFormat="1">
      <c r="A152" s="15"/>
      <c r="B152" s="209"/>
      <c r="C152" s="15"/>
      <c r="D152" s="194" t="s">
        <v>168</v>
      </c>
      <c r="E152" s="210" t="s">
        <v>1</v>
      </c>
      <c r="F152" s="211" t="s">
        <v>173</v>
      </c>
      <c r="G152" s="15"/>
      <c r="H152" s="212">
        <v>337</v>
      </c>
      <c r="I152" s="213"/>
      <c r="J152" s="15"/>
      <c r="K152" s="15"/>
      <c r="L152" s="209"/>
      <c r="M152" s="214"/>
      <c r="N152" s="215"/>
      <c r="O152" s="215"/>
      <c r="P152" s="215"/>
      <c r="Q152" s="215"/>
      <c r="R152" s="215"/>
      <c r="S152" s="215"/>
      <c r="T152" s="21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10" t="s">
        <v>168</v>
      </c>
      <c r="AU152" s="210" t="s">
        <v>86</v>
      </c>
      <c r="AV152" s="15" t="s">
        <v>166</v>
      </c>
      <c r="AW152" s="15" t="s">
        <v>33</v>
      </c>
      <c r="AX152" s="15" t="s">
        <v>84</v>
      </c>
      <c r="AY152" s="210" t="s">
        <v>159</v>
      </c>
    </row>
    <row r="153" s="2" customFormat="1" ht="16.5" customHeight="1">
      <c r="A153" s="38"/>
      <c r="B153" s="179"/>
      <c r="C153" s="222" t="s">
        <v>223</v>
      </c>
      <c r="D153" s="222" t="s">
        <v>409</v>
      </c>
      <c r="E153" s="223" t="s">
        <v>946</v>
      </c>
      <c r="F153" s="224" t="s">
        <v>947</v>
      </c>
      <c r="G153" s="225" t="s">
        <v>781</v>
      </c>
      <c r="H153" s="226">
        <v>10.109999999999999</v>
      </c>
      <c r="I153" s="227"/>
      <c r="J153" s="228">
        <f>ROUND(I153*H153,2)</f>
        <v>0</v>
      </c>
      <c r="K153" s="224" t="s">
        <v>165</v>
      </c>
      <c r="L153" s="229"/>
      <c r="M153" s="230" t="s">
        <v>1</v>
      </c>
      <c r="N153" s="231" t="s">
        <v>42</v>
      </c>
      <c r="O153" s="77"/>
      <c r="P153" s="189">
        <f>O153*H153</f>
        <v>0</v>
      </c>
      <c r="Q153" s="189">
        <v>0.001</v>
      </c>
      <c r="R153" s="189">
        <f>Q153*H153</f>
        <v>0.010109999999999999</v>
      </c>
      <c r="S153" s="189">
        <v>0</v>
      </c>
      <c r="T153" s="19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209</v>
      </c>
      <c r="AT153" s="191" t="s">
        <v>409</v>
      </c>
      <c r="AU153" s="191" t="s">
        <v>86</v>
      </c>
      <c r="AY153" s="19" t="s">
        <v>159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84</v>
      </c>
      <c r="BK153" s="192">
        <f>ROUND(I153*H153,2)</f>
        <v>0</v>
      </c>
      <c r="BL153" s="19" t="s">
        <v>166</v>
      </c>
      <c r="BM153" s="191" t="s">
        <v>948</v>
      </c>
    </row>
    <row r="154" s="14" customFormat="1">
      <c r="A154" s="14"/>
      <c r="B154" s="201"/>
      <c r="C154" s="14"/>
      <c r="D154" s="194" t="s">
        <v>168</v>
      </c>
      <c r="E154" s="202" t="s">
        <v>1</v>
      </c>
      <c r="F154" s="203" t="s">
        <v>949</v>
      </c>
      <c r="G154" s="14"/>
      <c r="H154" s="204">
        <v>10.109999999999999</v>
      </c>
      <c r="I154" s="205"/>
      <c r="J154" s="14"/>
      <c r="K154" s="14"/>
      <c r="L154" s="201"/>
      <c r="M154" s="206"/>
      <c r="N154" s="207"/>
      <c r="O154" s="207"/>
      <c r="P154" s="207"/>
      <c r="Q154" s="207"/>
      <c r="R154" s="207"/>
      <c r="S154" s="207"/>
      <c r="T154" s="20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2" t="s">
        <v>168</v>
      </c>
      <c r="AU154" s="202" t="s">
        <v>86</v>
      </c>
      <c r="AV154" s="14" t="s">
        <v>86</v>
      </c>
      <c r="AW154" s="14" t="s">
        <v>33</v>
      </c>
      <c r="AX154" s="14" t="s">
        <v>84</v>
      </c>
      <c r="AY154" s="202" t="s">
        <v>159</v>
      </c>
    </row>
    <row r="155" s="2" customFormat="1" ht="37.8" customHeight="1">
      <c r="A155" s="38"/>
      <c r="B155" s="179"/>
      <c r="C155" s="180" t="s">
        <v>228</v>
      </c>
      <c r="D155" s="180" t="s">
        <v>161</v>
      </c>
      <c r="E155" s="181" t="s">
        <v>950</v>
      </c>
      <c r="F155" s="182" t="s">
        <v>951</v>
      </c>
      <c r="G155" s="183" t="s">
        <v>164</v>
      </c>
      <c r="H155" s="184">
        <v>337</v>
      </c>
      <c r="I155" s="185"/>
      <c r="J155" s="186">
        <f>ROUND(I155*H155,2)</f>
        <v>0</v>
      </c>
      <c r="K155" s="182" t="s">
        <v>165</v>
      </c>
      <c r="L155" s="39"/>
      <c r="M155" s="187" t="s">
        <v>1</v>
      </c>
      <c r="N155" s="188" t="s">
        <v>42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166</v>
      </c>
      <c r="AT155" s="191" t="s">
        <v>161</v>
      </c>
      <c r="AU155" s="191" t="s">
        <v>86</v>
      </c>
      <c r="AY155" s="19" t="s">
        <v>159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84</v>
      </c>
      <c r="BK155" s="192">
        <f>ROUND(I155*H155,2)</f>
        <v>0</v>
      </c>
      <c r="BL155" s="19" t="s">
        <v>166</v>
      </c>
      <c r="BM155" s="191" t="s">
        <v>952</v>
      </c>
    </row>
    <row r="156" s="14" customFormat="1">
      <c r="A156" s="14"/>
      <c r="B156" s="201"/>
      <c r="C156" s="14"/>
      <c r="D156" s="194" t="s">
        <v>168</v>
      </c>
      <c r="E156" s="202" t="s">
        <v>1</v>
      </c>
      <c r="F156" s="203" t="s">
        <v>953</v>
      </c>
      <c r="G156" s="14"/>
      <c r="H156" s="204">
        <v>337</v>
      </c>
      <c r="I156" s="205"/>
      <c r="J156" s="14"/>
      <c r="K156" s="14"/>
      <c r="L156" s="201"/>
      <c r="M156" s="206"/>
      <c r="N156" s="207"/>
      <c r="O156" s="207"/>
      <c r="P156" s="207"/>
      <c r="Q156" s="207"/>
      <c r="R156" s="207"/>
      <c r="S156" s="207"/>
      <c r="T156" s="20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2" t="s">
        <v>168</v>
      </c>
      <c r="AU156" s="202" t="s">
        <v>86</v>
      </c>
      <c r="AV156" s="14" t="s">
        <v>86</v>
      </c>
      <c r="AW156" s="14" t="s">
        <v>33</v>
      </c>
      <c r="AX156" s="14" t="s">
        <v>84</v>
      </c>
      <c r="AY156" s="202" t="s">
        <v>159</v>
      </c>
    </row>
    <row r="157" s="2" customFormat="1" ht="24.15" customHeight="1">
      <c r="A157" s="38"/>
      <c r="B157" s="179"/>
      <c r="C157" s="180" t="s">
        <v>8</v>
      </c>
      <c r="D157" s="180" t="s">
        <v>161</v>
      </c>
      <c r="E157" s="181" t="s">
        <v>379</v>
      </c>
      <c r="F157" s="182" t="s">
        <v>380</v>
      </c>
      <c r="G157" s="183" t="s">
        <v>164</v>
      </c>
      <c r="H157" s="184">
        <v>206.15000000000001</v>
      </c>
      <c r="I157" s="185"/>
      <c r="J157" s="186">
        <f>ROUND(I157*H157,2)</f>
        <v>0</v>
      </c>
      <c r="K157" s="182" t="s">
        <v>165</v>
      </c>
      <c r="L157" s="39"/>
      <c r="M157" s="187" t="s">
        <v>1</v>
      </c>
      <c r="N157" s="188" t="s">
        <v>42</v>
      </c>
      <c r="O157" s="77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166</v>
      </c>
      <c r="AT157" s="191" t="s">
        <v>161</v>
      </c>
      <c r="AU157" s="191" t="s">
        <v>86</v>
      </c>
      <c r="AY157" s="19" t="s">
        <v>159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84</v>
      </c>
      <c r="BK157" s="192">
        <f>ROUND(I157*H157,2)</f>
        <v>0</v>
      </c>
      <c r="BL157" s="19" t="s">
        <v>166</v>
      </c>
      <c r="BM157" s="191" t="s">
        <v>954</v>
      </c>
    </row>
    <row r="158" s="2" customFormat="1" ht="33" customHeight="1">
      <c r="A158" s="38"/>
      <c r="B158" s="179"/>
      <c r="C158" s="180" t="s">
        <v>238</v>
      </c>
      <c r="D158" s="180" t="s">
        <v>161</v>
      </c>
      <c r="E158" s="181" t="s">
        <v>955</v>
      </c>
      <c r="F158" s="182" t="s">
        <v>956</v>
      </c>
      <c r="G158" s="183" t="s">
        <v>164</v>
      </c>
      <c r="H158" s="184">
        <v>337</v>
      </c>
      <c r="I158" s="185"/>
      <c r="J158" s="186">
        <f>ROUND(I158*H158,2)</f>
        <v>0</v>
      </c>
      <c r="K158" s="182" t="s">
        <v>165</v>
      </c>
      <c r="L158" s="39"/>
      <c r="M158" s="187" t="s">
        <v>1</v>
      </c>
      <c r="N158" s="188" t="s">
        <v>42</v>
      </c>
      <c r="O158" s="77"/>
      <c r="P158" s="189">
        <f>O158*H158</f>
        <v>0</v>
      </c>
      <c r="Q158" s="189">
        <v>0</v>
      </c>
      <c r="R158" s="189">
        <f>Q158*H158</f>
        <v>0</v>
      </c>
      <c r="S158" s="189">
        <v>0</v>
      </c>
      <c r="T158" s="19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1" t="s">
        <v>166</v>
      </c>
      <c r="AT158" s="191" t="s">
        <v>161</v>
      </c>
      <c r="AU158" s="191" t="s">
        <v>86</v>
      </c>
      <c r="AY158" s="19" t="s">
        <v>159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84</v>
      </c>
      <c r="BK158" s="192">
        <f>ROUND(I158*H158,2)</f>
        <v>0</v>
      </c>
      <c r="BL158" s="19" t="s">
        <v>166</v>
      </c>
      <c r="BM158" s="191" t="s">
        <v>957</v>
      </c>
    </row>
    <row r="159" s="14" customFormat="1">
      <c r="A159" s="14"/>
      <c r="B159" s="201"/>
      <c r="C159" s="14"/>
      <c r="D159" s="194" t="s">
        <v>168</v>
      </c>
      <c r="E159" s="202" t="s">
        <v>1</v>
      </c>
      <c r="F159" s="203" t="s">
        <v>953</v>
      </c>
      <c r="G159" s="14"/>
      <c r="H159" s="204">
        <v>337</v>
      </c>
      <c r="I159" s="205"/>
      <c r="J159" s="14"/>
      <c r="K159" s="14"/>
      <c r="L159" s="201"/>
      <c r="M159" s="206"/>
      <c r="N159" s="207"/>
      <c r="O159" s="207"/>
      <c r="P159" s="207"/>
      <c r="Q159" s="207"/>
      <c r="R159" s="207"/>
      <c r="S159" s="207"/>
      <c r="T159" s="20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2" t="s">
        <v>168</v>
      </c>
      <c r="AU159" s="202" t="s">
        <v>86</v>
      </c>
      <c r="AV159" s="14" t="s">
        <v>86</v>
      </c>
      <c r="AW159" s="14" t="s">
        <v>33</v>
      </c>
      <c r="AX159" s="14" t="s">
        <v>84</v>
      </c>
      <c r="AY159" s="202" t="s">
        <v>159</v>
      </c>
    </row>
    <row r="160" s="2" customFormat="1" ht="21.75" customHeight="1">
      <c r="A160" s="38"/>
      <c r="B160" s="179"/>
      <c r="C160" s="180" t="s">
        <v>242</v>
      </c>
      <c r="D160" s="180" t="s">
        <v>161</v>
      </c>
      <c r="E160" s="181" t="s">
        <v>958</v>
      </c>
      <c r="F160" s="182" t="s">
        <v>959</v>
      </c>
      <c r="G160" s="183" t="s">
        <v>164</v>
      </c>
      <c r="H160" s="184">
        <v>337</v>
      </c>
      <c r="I160" s="185"/>
      <c r="J160" s="186">
        <f>ROUND(I160*H160,2)</f>
        <v>0</v>
      </c>
      <c r="K160" s="182" t="s">
        <v>165</v>
      </c>
      <c r="L160" s="39"/>
      <c r="M160" s="187" t="s">
        <v>1</v>
      </c>
      <c r="N160" s="188" t="s">
        <v>42</v>
      </c>
      <c r="O160" s="77"/>
      <c r="P160" s="189">
        <f>O160*H160</f>
        <v>0</v>
      </c>
      <c r="Q160" s="189">
        <v>0</v>
      </c>
      <c r="R160" s="189">
        <f>Q160*H160</f>
        <v>0</v>
      </c>
      <c r="S160" s="189">
        <v>0</v>
      </c>
      <c r="T160" s="19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1" t="s">
        <v>166</v>
      </c>
      <c r="AT160" s="191" t="s">
        <v>161</v>
      </c>
      <c r="AU160" s="191" t="s">
        <v>86</v>
      </c>
      <c r="AY160" s="19" t="s">
        <v>159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9" t="s">
        <v>84</v>
      </c>
      <c r="BK160" s="192">
        <f>ROUND(I160*H160,2)</f>
        <v>0</v>
      </c>
      <c r="BL160" s="19" t="s">
        <v>166</v>
      </c>
      <c r="BM160" s="191" t="s">
        <v>960</v>
      </c>
    </row>
    <row r="161" s="14" customFormat="1">
      <c r="A161" s="14"/>
      <c r="B161" s="201"/>
      <c r="C161" s="14"/>
      <c r="D161" s="194" t="s">
        <v>168</v>
      </c>
      <c r="E161" s="202" t="s">
        <v>1</v>
      </c>
      <c r="F161" s="203" t="s">
        <v>953</v>
      </c>
      <c r="G161" s="14"/>
      <c r="H161" s="204">
        <v>337</v>
      </c>
      <c r="I161" s="205"/>
      <c r="J161" s="14"/>
      <c r="K161" s="14"/>
      <c r="L161" s="201"/>
      <c r="M161" s="206"/>
      <c r="N161" s="207"/>
      <c r="O161" s="207"/>
      <c r="P161" s="207"/>
      <c r="Q161" s="207"/>
      <c r="R161" s="207"/>
      <c r="S161" s="207"/>
      <c r="T161" s="20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2" t="s">
        <v>168</v>
      </c>
      <c r="AU161" s="202" t="s">
        <v>86</v>
      </c>
      <c r="AV161" s="14" t="s">
        <v>86</v>
      </c>
      <c r="AW161" s="14" t="s">
        <v>33</v>
      </c>
      <c r="AX161" s="14" t="s">
        <v>84</v>
      </c>
      <c r="AY161" s="202" t="s">
        <v>159</v>
      </c>
    </row>
    <row r="162" s="2" customFormat="1" ht="16.5" customHeight="1">
      <c r="A162" s="38"/>
      <c r="B162" s="179"/>
      <c r="C162" s="180" t="s">
        <v>248</v>
      </c>
      <c r="D162" s="180" t="s">
        <v>161</v>
      </c>
      <c r="E162" s="181" t="s">
        <v>961</v>
      </c>
      <c r="F162" s="182" t="s">
        <v>962</v>
      </c>
      <c r="G162" s="183" t="s">
        <v>164</v>
      </c>
      <c r="H162" s="184">
        <v>337</v>
      </c>
      <c r="I162" s="185"/>
      <c r="J162" s="186">
        <f>ROUND(I162*H162,2)</f>
        <v>0</v>
      </c>
      <c r="K162" s="182" t="s">
        <v>165</v>
      </c>
      <c r="L162" s="39"/>
      <c r="M162" s="187" t="s">
        <v>1</v>
      </c>
      <c r="N162" s="188" t="s">
        <v>42</v>
      </c>
      <c r="O162" s="77"/>
      <c r="P162" s="189">
        <f>O162*H162</f>
        <v>0</v>
      </c>
      <c r="Q162" s="189">
        <v>0</v>
      </c>
      <c r="R162" s="189">
        <f>Q162*H162</f>
        <v>0</v>
      </c>
      <c r="S162" s="189">
        <v>0</v>
      </c>
      <c r="T162" s="19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1" t="s">
        <v>166</v>
      </c>
      <c r="AT162" s="191" t="s">
        <v>161</v>
      </c>
      <c r="AU162" s="191" t="s">
        <v>86</v>
      </c>
      <c r="AY162" s="19" t="s">
        <v>159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84</v>
      </c>
      <c r="BK162" s="192">
        <f>ROUND(I162*H162,2)</f>
        <v>0</v>
      </c>
      <c r="BL162" s="19" t="s">
        <v>166</v>
      </c>
      <c r="BM162" s="191" t="s">
        <v>963</v>
      </c>
    </row>
    <row r="163" s="14" customFormat="1">
      <c r="A163" s="14"/>
      <c r="B163" s="201"/>
      <c r="C163" s="14"/>
      <c r="D163" s="194" t="s">
        <v>168</v>
      </c>
      <c r="E163" s="202" t="s">
        <v>1</v>
      </c>
      <c r="F163" s="203" t="s">
        <v>953</v>
      </c>
      <c r="G163" s="14"/>
      <c r="H163" s="204">
        <v>337</v>
      </c>
      <c r="I163" s="205"/>
      <c r="J163" s="14"/>
      <c r="K163" s="14"/>
      <c r="L163" s="201"/>
      <c r="M163" s="206"/>
      <c r="N163" s="207"/>
      <c r="O163" s="207"/>
      <c r="P163" s="207"/>
      <c r="Q163" s="207"/>
      <c r="R163" s="207"/>
      <c r="S163" s="207"/>
      <c r="T163" s="20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2" t="s">
        <v>168</v>
      </c>
      <c r="AU163" s="202" t="s">
        <v>86</v>
      </c>
      <c r="AV163" s="14" t="s">
        <v>86</v>
      </c>
      <c r="AW163" s="14" t="s">
        <v>33</v>
      </c>
      <c r="AX163" s="14" t="s">
        <v>84</v>
      </c>
      <c r="AY163" s="202" t="s">
        <v>159</v>
      </c>
    </row>
    <row r="164" s="12" customFormat="1" ht="22.8" customHeight="1">
      <c r="A164" s="12"/>
      <c r="B164" s="166"/>
      <c r="C164" s="12"/>
      <c r="D164" s="167" t="s">
        <v>76</v>
      </c>
      <c r="E164" s="177" t="s">
        <v>193</v>
      </c>
      <c r="F164" s="177" t="s">
        <v>262</v>
      </c>
      <c r="G164" s="12"/>
      <c r="H164" s="12"/>
      <c r="I164" s="169"/>
      <c r="J164" s="178">
        <f>BK164</f>
        <v>0</v>
      </c>
      <c r="K164" s="12"/>
      <c r="L164" s="166"/>
      <c r="M164" s="171"/>
      <c r="N164" s="172"/>
      <c r="O164" s="172"/>
      <c r="P164" s="173">
        <f>SUM(P165:P178)</f>
        <v>0</v>
      </c>
      <c r="Q164" s="172"/>
      <c r="R164" s="173">
        <f>SUM(R165:R178)</f>
        <v>174.159673</v>
      </c>
      <c r="S164" s="172"/>
      <c r="T164" s="174">
        <f>SUM(T165:T178)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7" t="s">
        <v>84</v>
      </c>
      <c r="AT164" s="175" t="s">
        <v>76</v>
      </c>
      <c r="AU164" s="175" t="s">
        <v>84</v>
      </c>
      <c r="AY164" s="167" t="s">
        <v>159</v>
      </c>
      <c r="BK164" s="176">
        <f>SUM(BK165:BK178)</f>
        <v>0</v>
      </c>
    </row>
    <row r="165" s="2" customFormat="1" ht="24.15" customHeight="1">
      <c r="A165" s="38"/>
      <c r="B165" s="179"/>
      <c r="C165" s="180" t="s">
        <v>252</v>
      </c>
      <c r="D165" s="180" t="s">
        <v>161</v>
      </c>
      <c r="E165" s="181" t="s">
        <v>964</v>
      </c>
      <c r="F165" s="182" t="s">
        <v>965</v>
      </c>
      <c r="G165" s="183" t="s">
        <v>164</v>
      </c>
      <c r="H165" s="184">
        <v>206.15000000000001</v>
      </c>
      <c r="I165" s="185"/>
      <c r="J165" s="186">
        <f>ROUND(I165*H165,2)</f>
        <v>0</v>
      </c>
      <c r="K165" s="182" t="s">
        <v>165</v>
      </c>
      <c r="L165" s="39"/>
      <c r="M165" s="187" t="s">
        <v>1</v>
      </c>
      <c r="N165" s="188" t="s">
        <v>42</v>
      </c>
      <c r="O165" s="77"/>
      <c r="P165" s="189">
        <f>O165*H165</f>
        <v>0</v>
      </c>
      <c r="Q165" s="189">
        <v>0.19900000000000001</v>
      </c>
      <c r="R165" s="189">
        <f>Q165*H165</f>
        <v>41.023850000000003</v>
      </c>
      <c r="S165" s="189">
        <v>0</v>
      </c>
      <c r="T165" s="19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1" t="s">
        <v>166</v>
      </c>
      <c r="AT165" s="191" t="s">
        <v>161</v>
      </c>
      <c r="AU165" s="191" t="s">
        <v>86</v>
      </c>
      <c r="AY165" s="19" t="s">
        <v>159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84</v>
      </c>
      <c r="BK165" s="192">
        <f>ROUND(I165*H165,2)</f>
        <v>0</v>
      </c>
      <c r="BL165" s="19" t="s">
        <v>166</v>
      </c>
      <c r="BM165" s="191" t="s">
        <v>966</v>
      </c>
    </row>
    <row r="166" s="2" customFormat="1" ht="24.15" customHeight="1">
      <c r="A166" s="38"/>
      <c r="B166" s="179"/>
      <c r="C166" s="180" t="s">
        <v>257</v>
      </c>
      <c r="D166" s="180" t="s">
        <v>161</v>
      </c>
      <c r="E166" s="181" t="s">
        <v>967</v>
      </c>
      <c r="F166" s="182" t="s">
        <v>968</v>
      </c>
      <c r="G166" s="183" t="s">
        <v>164</v>
      </c>
      <c r="H166" s="184">
        <v>206.15000000000001</v>
      </c>
      <c r="I166" s="185"/>
      <c r="J166" s="186">
        <f>ROUND(I166*H166,2)</f>
        <v>0</v>
      </c>
      <c r="K166" s="182" t="s">
        <v>165</v>
      </c>
      <c r="L166" s="39"/>
      <c r="M166" s="187" t="s">
        <v>1</v>
      </c>
      <c r="N166" s="188" t="s">
        <v>42</v>
      </c>
      <c r="O166" s="77"/>
      <c r="P166" s="189">
        <f>O166*H166</f>
        <v>0</v>
      </c>
      <c r="Q166" s="189">
        <v>0.496</v>
      </c>
      <c r="R166" s="189">
        <f>Q166*H166</f>
        <v>102.2504</v>
      </c>
      <c r="S166" s="189">
        <v>0</v>
      </c>
      <c r="T166" s="19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1" t="s">
        <v>166</v>
      </c>
      <c r="AT166" s="191" t="s">
        <v>161</v>
      </c>
      <c r="AU166" s="191" t="s">
        <v>86</v>
      </c>
      <c r="AY166" s="19" t="s">
        <v>159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9" t="s">
        <v>84</v>
      </c>
      <c r="BK166" s="192">
        <f>ROUND(I166*H166,2)</f>
        <v>0</v>
      </c>
      <c r="BL166" s="19" t="s">
        <v>166</v>
      </c>
      <c r="BM166" s="191" t="s">
        <v>969</v>
      </c>
    </row>
    <row r="167" s="13" customFormat="1">
      <c r="A167" s="13"/>
      <c r="B167" s="193"/>
      <c r="C167" s="13"/>
      <c r="D167" s="194" t="s">
        <v>168</v>
      </c>
      <c r="E167" s="195" t="s">
        <v>1</v>
      </c>
      <c r="F167" s="196" t="s">
        <v>970</v>
      </c>
      <c r="G167" s="13"/>
      <c r="H167" s="195" t="s">
        <v>1</v>
      </c>
      <c r="I167" s="197"/>
      <c r="J167" s="13"/>
      <c r="K167" s="13"/>
      <c r="L167" s="193"/>
      <c r="M167" s="198"/>
      <c r="N167" s="199"/>
      <c r="O167" s="199"/>
      <c r="P167" s="199"/>
      <c r="Q167" s="199"/>
      <c r="R167" s="199"/>
      <c r="S167" s="199"/>
      <c r="T167" s="20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5" t="s">
        <v>168</v>
      </c>
      <c r="AU167" s="195" t="s">
        <v>86</v>
      </c>
      <c r="AV167" s="13" t="s">
        <v>84</v>
      </c>
      <c r="AW167" s="13" t="s">
        <v>33</v>
      </c>
      <c r="AX167" s="13" t="s">
        <v>77</v>
      </c>
      <c r="AY167" s="195" t="s">
        <v>159</v>
      </c>
    </row>
    <row r="168" s="14" customFormat="1">
      <c r="A168" s="14"/>
      <c r="B168" s="201"/>
      <c r="C168" s="14"/>
      <c r="D168" s="194" t="s">
        <v>168</v>
      </c>
      <c r="E168" s="202" t="s">
        <v>1</v>
      </c>
      <c r="F168" s="203" t="s">
        <v>183</v>
      </c>
      <c r="G168" s="14"/>
      <c r="H168" s="204">
        <v>36.5</v>
      </c>
      <c r="I168" s="205"/>
      <c r="J168" s="14"/>
      <c r="K168" s="14"/>
      <c r="L168" s="201"/>
      <c r="M168" s="206"/>
      <c r="N168" s="207"/>
      <c r="O168" s="207"/>
      <c r="P168" s="207"/>
      <c r="Q168" s="207"/>
      <c r="R168" s="207"/>
      <c r="S168" s="207"/>
      <c r="T168" s="20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2" t="s">
        <v>168</v>
      </c>
      <c r="AU168" s="202" t="s">
        <v>86</v>
      </c>
      <c r="AV168" s="14" t="s">
        <v>86</v>
      </c>
      <c r="AW168" s="14" t="s">
        <v>33</v>
      </c>
      <c r="AX168" s="14" t="s">
        <v>77</v>
      </c>
      <c r="AY168" s="202" t="s">
        <v>159</v>
      </c>
    </row>
    <row r="169" s="14" customFormat="1">
      <c r="A169" s="14"/>
      <c r="B169" s="201"/>
      <c r="C169" s="14"/>
      <c r="D169" s="194" t="s">
        <v>168</v>
      </c>
      <c r="E169" s="202" t="s">
        <v>1</v>
      </c>
      <c r="F169" s="203" t="s">
        <v>184</v>
      </c>
      <c r="G169" s="14"/>
      <c r="H169" s="204">
        <v>58.5</v>
      </c>
      <c r="I169" s="205"/>
      <c r="J169" s="14"/>
      <c r="K169" s="14"/>
      <c r="L169" s="201"/>
      <c r="M169" s="206"/>
      <c r="N169" s="207"/>
      <c r="O169" s="207"/>
      <c r="P169" s="207"/>
      <c r="Q169" s="207"/>
      <c r="R169" s="207"/>
      <c r="S169" s="207"/>
      <c r="T169" s="20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2" t="s">
        <v>168</v>
      </c>
      <c r="AU169" s="202" t="s">
        <v>86</v>
      </c>
      <c r="AV169" s="14" t="s">
        <v>86</v>
      </c>
      <c r="AW169" s="14" t="s">
        <v>33</v>
      </c>
      <c r="AX169" s="14" t="s">
        <v>77</v>
      </c>
      <c r="AY169" s="202" t="s">
        <v>159</v>
      </c>
    </row>
    <row r="170" s="14" customFormat="1">
      <c r="A170" s="14"/>
      <c r="B170" s="201"/>
      <c r="C170" s="14"/>
      <c r="D170" s="194" t="s">
        <v>168</v>
      </c>
      <c r="E170" s="202" t="s">
        <v>1</v>
      </c>
      <c r="F170" s="203" t="s">
        <v>185</v>
      </c>
      <c r="G170" s="14"/>
      <c r="H170" s="204">
        <v>3.2000000000000002</v>
      </c>
      <c r="I170" s="205"/>
      <c r="J170" s="14"/>
      <c r="K170" s="14"/>
      <c r="L170" s="201"/>
      <c r="M170" s="206"/>
      <c r="N170" s="207"/>
      <c r="O170" s="207"/>
      <c r="P170" s="207"/>
      <c r="Q170" s="207"/>
      <c r="R170" s="207"/>
      <c r="S170" s="207"/>
      <c r="T170" s="20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2" t="s">
        <v>168</v>
      </c>
      <c r="AU170" s="202" t="s">
        <v>86</v>
      </c>
      <c r="AV170" s="14" t="s">
        <v>86</v>
      </c>
      <c r="AW170" s="14" t="s">
        <v>33</v>
      </c>
      <c r="AX170" s="14" t="s">
        <v>77</v>
      </c>
      <c r="AY170" s="202" t="s">
        <v>159</v>
      </c>
    </row>
    <row r="171" s="14" customFormat="1">
      <c r="A171" s="14"/>
      <c r="B171" s="201"/>
      <c r="C171" s="14"/>
      <c r="D171" s="194" t="s">
        <v>168</v>
      </c>
      <c r="E171" s="202" t="s">
        <v>1</v>
      </c>
      <c r="F171" s="203" t="s">
        <v>186</v>
      </c>
      <c r="G171" s="14"/>
      <c r="H171" s="204">
        <v>16</v>
      </c>
      <c r="I171" s="205"/>
      <c r="J171" s="14"/>
      <c r="K171" s="14"/>
      <c r="L171" s="201"/>
      <c r="M171" s="206"/>
      <c r="N171" s="207"/>
      <c r="O171" s="207"/>
      <c r="P171" s="207"/>
      <c r="Q171" s="207"/>
      <c r="R171" s="207"/>
      <c r="S171" s="207"/>
      <c r="T171" s="20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2" t="s">
        <v>168</v>
      </c>
      <c r="AU171" s="202" t="s">
        <v>86</v>
      </c>
      <c r="AV171" s="14" t="s">
        <v>86</v>
      </c>
      <c r="AW171" s="14" t="s">
        <v>33</v>
      </c>
      <c r="AX171" s="14" t="s">
        <v>77</v>
      </c>
      <c r="AY171" s="202" t="s">
        <v>159</v>
      </c>
    </row>
    <row r="172" s="14" customFormat="1">
      <c r="A172" s="14"/>
      <c r="B172" s="201"/>
      <c r="C172" s="14"/>
      <c r="D172" s="194" t="s">
        <v>168</v>
      </c>
      <c r="E172" s="202" t="s">
        <v>1</v>
      </c>
      <c r="F172" s="203" t="s">
        <v>187</v>
      </c>
      <c r="G172" s="14"/>
      <c r="H172" s="204">
        <v>2</v>
      </c>
      <c r="I172" s="205"/>
      <c r="J172" s="14"/>
      <c r="K172" s="14"/>
      <c r="L172" s="201"/>
      <c r="M172" s="206"/>
      <c r="N172" s="207"/>
      <c r="O172" s="207"/>
      <c r="P172" s="207"/>
      <c r="Q172" s="207"/>
      <c r="R172" s="207"/>
      <c r="S172" s="207"/>
      <c r="T172" s="20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2" t="s">
        <v>168</v>
      </c>
      <c r="AU172" s="202" t="s">
        <v>86</v>
      </c>
      <c r="AV172" s="14" t="s">
        <v>86</v>
      </c>
      <c r="AW172" s="14" t="s">
        <v>33</v>
      </c>
      <c r="AX172" s="14" t="s">
        <v>77</v>
      </c>
      <c r="AY172" s="202" t="s">
        <v>159</v>
      </c>
    </row>
    <row r="173" s="14" customFormat="1">
      <c r="A173" s="14"/>
      <c r="B173" s="201"/>
      <c r="C173" s="14"/>
      <c r="D173" s="194" t="s">
        <v>168</v>
      </c>
      <c r="E173" s="202" t="s">
        <v>1</v>
      </c>
      <c r="F173" s="203" t="s">
        <v>188</v>
      </c>
      <c r="G173" s="14"/>
      <c r="H173" s="204">
        <v>72.700000000000003</v>
      </c>
      <c r="I173" s="205"/>
      <c r="J173" s="14"/>
      <c r="K173" s="14"/>
      <c r="L173" s="201"/>
      <c r="M173" s="206"/>
      <c r="N173" s="207"/>
      <c r="O173" s="207"/>
      <c r="P173" s="207"/>
      <c r="Q173" s="207"/>
      <c r="R173" s="207"/>
      <c r="S173" s="207"/>
      <c r="T173" s="20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2" t="s">
        <v>168</v>
      </c>
      <c r="AU173" s="202" t="s">
        <v>86</v>
      </c>
      <c r="AV173" s="14" t="s">
        <v>86</v>
      </c>
      <c r="AW173" s="14" t="s">
        <v>33</v>
      </c>
      <c r="AX173" s="14" t="s">
        <v>77</v>
      </c>
      <c r="AY173" s="202" t="s">
        <v>159</v>
      </c>
    </row>
    <row r="174" s="14" customFormat="1">
      <c r="A174" s="14"/>
      <c r="B174" s="201"/>
      <c r="C174" s="14"/>
      <c r="D174" s="194" t="s">
        <v>168</v>
      </c>
      <c r="E174" s="202" t="s">
        <v>1</v>
      </c>
      <c r="F174" s="203" t="s">
        <v>971</v>
      </c>
      <c r="G174" s="14"/>
      <c r="H174" s="204">
        <v>17.25</v>
      </c>
      <c r="I174" s="205"/>
      <c r="J174" s="14"/>
      <c r="K174" s="14"/>
      <c r="L174" s="201"/>
      <c r="M174" s="206"/>
      <c r="N174" s="207"/>
      <c r="O174" s="207"/>
      <c r="P174" s="207"/>
      <c r="Q174" s="207"/>
      <c r="R174" s="207"/>
      <c r="S174" s="207"/>
      <c r="T174" s="20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2" t="s">
        <v>168</v>
      </c>
      <c r="AU174" s="202" t="s">
        <v>86</v>
      </c>
      <c r="AV174" s="14" t="s">
        <v>86</v>
      </c>
      <c r="AW174" s="14" t="s">
        <v>33</v>
      </c>
      <c r="AX174" s="14" t="s">
        <v>77</v>
      </c>
      <c r="AY174" s="202" t="s">
        <v>159</v>
      </c>
    </row>
    <row r="175" s="15" customFormat="1">
      <c r="A175" s="15"/>
      <c r="B175" s="209"/>
      <c r="C175" s="15"/>
      <c r="D175" s="194" t="s">
        <v>168</v>
      </c>
      <c r="E175" s="210" t="s">
        <v>1</v>
      </c>
      <c r="F175" s="211" t="s">
        <v>173</v>
      </c>
      <c r="G175" s="15"/>
      <c r="H175" s="212">
        <v>206.15000000000001</v>
      </c>
      <c r="I175" s="213"/>
      <c r="J175" s="15"/>
      <c r="K175" s="15"/>
      <c r="L175" s="209"/>
      <c r="M175" s="214"/>
      <c r="N175" s="215"/>
      <c r="O175" s="215"/>
      <c r="P175" s="215"/>
      <c r="Q175" s="215"/>
      <c r="R175" s="215"/>
      <c r="S175" s="215"/>
      <c r="T175" s="21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10" t="s">
        <v>168</v>
      </c>
      <c r="AU175" s="210" t="s">
        <v>86</v>
      </c>
      <c r="AV175" s="15" t="s">
        <v>166</v>
      </c>
      <c r="AW175" s="15" t="s">
        <v>33</v>
      </c>
      <c r="AX175" s="15" t="s">
        <v>84</v>
      </c>
      <c r="AY175" s="210" t="s">
        <v>159</v>
      </c>
    </row>
    <row r="176" s="2" customFormat="1" ht="33" customHeight="1">
      <c r="A176" s="38"/>
      <c r="B176" s="179"/>
      <c r="C176" s="180" t="s">
        <v>263</v>
      </c>
      <c r="D176" s="180" t="s">
        <v>161</v>
      </c>
      <c r="E176" s="181" t="s">
        <v>972</v>
      </c>
      <c r="F176" s="182" t="s">
        <v>973</v>
      </c>
      <c r="G176" s="183" t="s">
        <v>164</v>
      </c>
      <c r="H176" s="184">
        <v>206.15000000000001</v>
      </c>
      <c r="I176" s="185"/>
      <c r="J176" s="186">
        <f>ROUND(I176*H176,2)</f>
        <v>0</v>
      </c>
      <c r="K176" s="182" t="s">
        <v>165</v>
      </c>
      <c r="L176" s="39"/>
      <c r="M176" s="187" t="s">
        <v>1</v>
      </c>
      <c r="N176" s="188" t="s">
        <v>42</v>
      </c>
      <c r="O176" s="77"/>
      <c r="P176" s="189">
        <f>O176*H176</f>
        <v>0</v>
      </c>
      <c r="Q176" s="189">
        <v>0.089219999999999994</v>
      </c>
      <c r="R176" s="189">
        <f>Q176*H176</f>
        <v>18.392703000000001</v>
      </c>
      <c r="S176" s="189">
        <v>0</v>
      </c>
      <c r="T176" s="19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1" t="s">
        <v>166</v>
      </c>
      <c r="AT176" s="191" t="s">
        <v>161</v>
      </c>
      <c r="AU176" s="191" t="s">
        <v>86</v>
      </c>
      <c r="AY176" s="19" t="s">
        <v>159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84</v>
      </c>
      <c r="BK176" s="192">
        <f>ROUND(I176*H176,2)</f>
        <v>0</v>
      </c>
      <c r="BL176" s="19" t="s">
        <v>166</v>
      </c>
      <c r="BM176" s="191" t="s">
        <v>974</v>
      </c>
    </row>
    <row r="177" s="2" customFormat="1" ht="16.5" customHeight="1">
      <c r="A177" s="38"/>
      <c r="B177" s="179"/>
      <c r="C177" s="222" t="s">
        <v>267</v>
      </c>
      <c r="D177" s="222" t="s">
        <v>409</v>
      </c>
      <c r="E177" s="223" t="s">
        <v>975</v>
      </c>
      <c r="F177" s="224" t="s">
        <v>976</v>
      </c>
      <c r="G177" s="225" t="s">
        <v>164</v>
      </c>
      <c r="H177" s="226">
        <v>208.21199999999999</v>
      </c>
      <c r="I177" s="227"/>
      <c r="J177" s="228">
        <f>ROUND(I177*H177,2)</f>
        <v>0</v>
      </c>
      <c r="K177" s="224" t="s">
        <v>1</v>
      </c>
      <c r="L177" s="229"/>
      <c r="M177" s="230" t="s">
        <v>1</v>
      </c>
      <c r="N177" s="231" t="s">
        <v>42</v>
      </c>
      <c r="O177" s="77"/>
      <c r="P177" s="189">
        <f>O177*H177</f>
        <v>0</v>
      </c>
      <c r="Q177" s="189">
        <v>0.059999999999999998</v>
      </c>
      <c r="R177" s="189">
        <f>Q177*H177</f>
        <v>12.492719999999999</v>
      </c>
      <c r="S177" s="189">
        <v>0</v>
      </c>
      <c r="T177" s="19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1" t="s">
        <v>209</v>
      </c>
      <c r="AT177" s="191" t="s">
        <v>409</v>
      </c>
      <c r="AU177" s="191" t="s">
        <v>86</v>
      </c>
      <c r="AY177" s="19" t="s">
        <v>159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84</v>
      </c>
      <c r="BK177" s="192">
        <f>ROUND(I177*H177,2)</f>
        <v>0</v>
      </c>
      <c r="BL177" s="19" t="s">
        <v>166</v>
      </c>
      <c r="BM177" s="191" t="s">
        <v>977</v>
      </c>
    </row>
    <row r="178" s="14" customFormat="1">
      <c r="A178" s="14"/>
      <c r="B178" s="201"/>
      <c r="C178" s="14"/>
      <c r="D178" s="194" t="s">
        <v>168</v>
      </c>
      <c r="E178" s="202" t="s">
        <v>1</v>
      </c>
      <c r="F178" s="203" t="s">
        <v>978</v>
      </c>
      <c r="G178" s="14"/>
      <c r="H178" s="204">
        <v>208.21199999999999</v>
      </c>
      <c r="I178" s="205"/>
      <c r="J178" s="14"/>
      <c r="K178" s="14"/>
      <c r="L178" s="201"/>
      <c r="M178" s="206"/>
      <c r="N178" s="207"/>
      <c r="O178" s="207"/>
      <c r="P178" s="207"/>
      <c r="Q178" s="207"/>
      <c r="R178" s="207"/>
      <c r="S178" s="207"/>
      <c r="T178" s="20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2" t="s">
        <v>168</v>
      </c>
      <c r="AU178" s="202" t="s">
        <v>86</v>
      </c>
      <c r="AV178" s="14" t="s">
        <v>86</v>
      </c>
      <c r="AW178" s="14" t="s">
        <v>33</v>
      </c>
      <c r="AX178" s="14" t="s">
        <v>84</v>
      </c>
      <c r="AY178" s="202" t="s">
        <v>159</v>
      </c>
    </row>
    <row r="179" s="12" customFormat="1" ht="22.8" customHeight="1">
      <c r="A179" s="12"/>
      <c r="B179" s="166"/>
      <c r="C179" s="12"/>
      <c r="D179" s="167" t="s">
        <v>76</v>
      </c>
      <c r="E179" s="177" t="s">
        <v>216</v>
      </c>
      <c r="F179" s="177" t="s">
        <v>271</v>
      </c>
      <c r="G179" s="12"/>
      <c r="H179" s="12"/>
      <c r="I179" s="169"/>
      <c r="J179" s="178">
        <f>BK179</f>
        <v>0</v>
      </c>
      <c r="K179" s="12"/>
      <c r="L179" s="166"/>
      <c r="M179" s="171"/>
      <c r="N179" s="172"/>
      <c r="O179" s="172"/>
      <c r="P179" s="173">
        <f>SUM(P180:P187)</f>
        <v>0</v>
      </c>
      <c r="Q179" s="172"/>
      <c r="R179" s="173">
        <f>SUM(R180:R187)</f>
        <v>42.122846139999993</v>
      </c>
      <c r="S179" s="172"/>
      <c r="T179" s="174">
        <f>SUM(T180:T187)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67" t="s">
        <v>84</v>
      </c>
      <c r="AT179" s="175" t="s">
        <v>76</v>
      </c>
      <c r="AU179" s="175" t="s">
        <v>84</v>
      </c>
      <c r="AY179" s="167" t="s">
        <v>159</v>
      </c>
      <c r="BK179" s="176">
        <f>SUM(BK180:BK187)</f>
        <v>0</v>
      </c>
    </row>
    <row r="180" s="2" customFormat="1" ht="24.15" customHeight="1">
      <c r="A180" s="38"/>
      <c r="B180" s="179"/>
      <c r="C180" s="180" t="s">
        <v>272</v>
      </c>
      <c r="D180" s="180" t="s">
        <v>161</v>
      </c>
      <c r="E180" s="181" t="s">
        <v>404</v>
      </c>
      <c r="F180" s="182" t="s">
        <v>405</v>
      </c>
      <c r="G180" s="183" t="s">
        <v>200</v>
      </c>
      <c r="H180" s="184">
        <v>220.69999999999999</v>
      </c>
      <c r="I180" s="185"/>
      <c r="J180" s="186">
        <f>ROUND(I180*H180,2)</f>
        <v>0</v>
      </c>
      <c r="K180" s="182" t="s">
        <v>165</v>
      </c>
      <c r="L180" s="39"/>
      <c r="M180" s="187" t="s">
        <v>1</v>
      </c>
      <c r="N180" s="188" t="s">
        <v>42</v>
      </c>
      <c r="O180" s="77"/>
      <c r="P180" s="189">
        <f>O180*H180</f>
        <v>0</v>
      </c>
      <c r="Q180" s="189">
        <v>0.10095</v>
      </c>
      <c r="R180" s="189">
        <f>Q180*H180</f>
        <v>22.279664999999998</v>
      </c>
      <c r="S180" s="189">
        <v>0</v>
      </c>
      <c r="T180" s="19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1" t="s">
        <v>166</v>
      </c>
      <c r="AT180" s="191" t="s">
        <v>161</v>
      </c>
      <c r="AU180" s="191" t="s">
        <v>86</v>
      </c>
      <c r="AY180" s="19" t="s">
        <v>159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84</v>
      </c>
      <c r="BK180" s="192">
        <f>ROUND(I180*H180,2)</f>
        <v>0</v>
      </c>
      <c r="BL180" s="19" t="s">
        <v>166</v>
      </c>
      <c r="BM180" s="191" t="s">
        <v>979</v>
      </c>
    </row>
    <row r="181" s="13" customFormat="1">
      <c r="A181" s="13"/>
      <c r="B181" s="193"/>
      <c r="C181" s="13"/>
      <c r="D181" s="194" t="s">
        <v>168</v>
      </c>
      <c r="E181" s="195" t="s">
        <v>1</v>
      </c>
      <c r="F181" s="196" t="s">
        <v>980</v>
      </c>
      <c r="G181" s="13"/>
      <c r="H181" s="195" t="s">
        <v>1</v>
      </c>
      <c r="I181" s="197"/>
      <c r="J181" s="13"/>
      <c r="K181" s="13"/>
      <c r="L181" s="193"/>
      <c r="M181" s="198"/>
      <c r="N181" s="199"/>
      <c r="O181" s="199"/>
      <c r="P181" s="199"/>
      <c r="Q181" s="199"/>
      <c r="R181" s="199"/>
      <c r="S181" s="199"/>
      <c r="T181" s="20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5" t="s">
        <v>168</v>
      </c>
      <c r="AU181" s="195" t="s">
        <v>86</v>
      </c>
      <c r="AV181" s="13" t="s">
        <v>84</v>
      </c>
      <c r="AW181" s="13" t="s">
        <v>33</v>
      </c>
      <c r="AX181" s="13" t="s">
        <v>77</v>
      </c>
      <c r="AY181" s="195" t="s">
        <v>159</v>
      </c>
    </row>
    <row r="182" s="14" customFormat="1">
      <c r="A182" s="14"/>
      <c r="B182" s="201"/>
      <c r="C182" s="14"/>
      <c r="D182" s="194" t="s">
        <v>168</v>
      </c>
      <c r="E182" s="202" t="s">
        <v>1</v>
      </c>
      <c r="F182" s="203" t="s">
        <v>981</v>
      </c>
      <c r="G182" s="14"/>
      <c r="H182" s="204">
        <v>220.69999999999999</v>
      </c>
      <c r="I182" s="205"/>
      <c r="J182" s="14"/>
      <c r="K182" s="14"/>
      <c r="L182" s="201"/>
      <c r="M182" s="206"/>
      <c r="N182" s="207"/>
      <c r="O182" s="207"/>
      <c r="P182" s="207"/>
      <c r="Q182" s="207"/>
      <c r="R182" s="207"/>
      <c r="S182" s="207"/>
      <c r="T182" s="20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2" t="s">
        <v>168</v>
      </c>
      <c r="AU182" s="202" t="s">
        <v>86</v>
      </c>
      <c r="AV182" s="14" t="s">
        <v>86</v>
      </c>
      <c r="AW182" s="14" t="s">
        <v>33</v>
      </c>
      <c r="AX182" s="14" t="s">
        <v>77</v>
      </c>
      <c r="AY182" s="202" t="s">
        <v>159</v>
      </c>
    </row>
    <row r="183" s="15" customFormat="1">
      <c r="A183" s="15"/>
      <c r="B183" s="209"/>
      <c r="C183" s="15"/>
      <c r="D183" s="194" t="s">
        <v>168</v>
      </c>
      <c r="E183" s="210" t="s">
        <v>1</v>
      </c>
      <c r="F183" s="211" t="s">
        <v>173</v>
      </c>
      <c r="G183" s="15"/>
      <c r="H183" s="212">
        <v>220.69999999999999</v>
      </c>
      <c r="I183" s="213"/>
      <c r="J183" s="15"/>
      <c r="K183" s="15"/>
      <c r="L183" s="209"/>
      <c r="M183" s="214"/>
      <c r="N183" s="215"/>
      <c r="O183" s="215"/>
      <c r="P183" s="215"/>
      <c r="Q183" s="215"/>
      <c r="R183" s="215"/>
      <c r="S183" s="215"/>
      <c r="T183" s="21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10" t="s">
        <v>168</v>
      </c>
      <c r="AU183" s="210" t="s">
        <v>86</v>
      </c>
      <c r="AV183" s="15" t="s">
        <v>166</v>
      </c>
      <c r="AW183" s="15" t="s">
        <v>33</v>
      </c>
      <c r="AX183" s="15" t="s">
        <v>84</v>
      </c>
      <c r="AY183" s="210" t="s">
        <v>159</v>
      </c>
    </row>
    <row r="184" s="2" customFormat="1" ht="21.75" customHeight="1">
      <c r="A184" s="38"/>
      <c r="B184" s="179"/>
      <c r="C184" s="222" t="s">
        <v>7</v>
      </c>
      <c r="D184" s="222" t="s">
        <v>409</v>
      </c>
      <c r="E184" s="223" t="s">
        <v>410</v>
      </c>
      <c r="F184" s="224" t="s">
        <v>411</v>
      </c>
      <c r="G184" s="225" t="s">
        <v>200</v>
      </c>
      <c r="H184" s="226">
        <v>222.90700000000001</v>
      </c>
      <c r="I184" s="227"/>
      <c r="J184" s="228">
        <f>ROUND(I184*H184,2)</f>
        <v>0</v>
      </c>
      <c r="K184" s="224" t="s">
        <v>165</v>
      </c>
      <c r="L184" s="229"/>
      <c r="M184" s="230" t="s">
        <v>1</v>
      </c>
      <c r="N184" s="231" t="s">
        <v>42</v>
      </c>
      <c r="O184" s="77"/>
      <c r="P184" s="189">
        <f>O184*H184</f>
        <v>0</v>
      </c>
      <c r="Q184" s="189">
        <v>0.021999999999999999</v>
      </c>
      <c r="R184" s="189">
        <f>Q184*H184</f>
        <v>4.9039539999999997</v>
      </c>
      <c r="S184" s="189">
        <v>0</v>
      </c>
      <c r="T184" s="19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1" t="s">
        <v>209</v>
      </c>
      <c r="AT184" s="191" t="s">
        <v>409</v>
      </c>
      <c r="AU184" s="191" t="s">
        <v>86</v>
      </c>
      <c r="AY184" s="19" t="s">
        <v>159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9" t="s">
        <v>84</v>
      </c>
      <c r="BK184" s="192">
        <f>ROUND(I184*H184,2)</f>
        <v>0</v>
      </c>
      <c r="BL184" s="19" t="s">
        <v>166</v>
      </c>
      <c r="BM184" s="191" t="s">
        <v>982</v>
      </c>
    </row>
    <row r="185" s="14" customFormat="1">
      <c r="A185" s="14"/>
      <c r="B185" s="201"/>
      <c r="C185" s="14"/>
      <c r="D185" s="194" t="s">
        <v>168</v>
      </c>
      <c r="E185" s="202" t="s">
        <v>1</v>
      </c>
      <c r="F185" s="203" t="s">
        <v>983</v>
      </c>
      <c r="G185" s="14"/>
      <c r="H185" s="204">
        <v>222.90700000000001</v>
      </c>
      <c r="I185" s="205"/>
      <c r="J185" s="14"/>
      <c r="K185" s="14"/>
      <c r="L185" s="201"/>
      <c r="M185" s="206"/>
      <c r="N185" s="207"/>
      <c r="O185" s="207"/>
      <c r="P185" s="207"/>
      <c r="Q185" s="207"/>
      <c r="R185" s="207"/>
      <c r="S185" s="207"/>
      <c r="T185" s="208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02" t="s">
        <v>168</v>
      </c>
      <c r="AU185" s="202" t="s">
        <v>86</v>
      </c>
      <c r="AV185" s="14" t="s">
        <v>86</v>
      </c>
      <c r="AW185" s="14" t="s">
        <v>33</v>
      </c>
      <c r="AX185" s="14" t="s">
        <v>84</v>
      </c>
      <c r="AY185" s="202" t="s">
        <v>159</v>
      </c>
    </row>
    <row r="186" s="2" customFormat="1" ht="24.15" customHeight="1">
      <c r="A186" s="38"/>
      <c r="B186" s="179"/>
      <c r="C186" s="180" t="s">
        <v>283</v>
      </c>
      <c r="D186" s="180" t="s">
        <v>161</v>
      </c>
      <c r="E186" s="181" t="s">
        <v>414</v>
      </c>
      <c r="F186" s="182" t="s">
        <v>415</v>
      </c>
      <c r="G186" s="183" t="s">
        <v>212</v>
      </c>
      <c r="H186" s="184">
        <v>6.6210000000000004</v>
      </c>
      <c r="I186" s="185"/>
      <c r="J186" s="186">
        <f>ROUND(I186*H186,2)</f>
        <v>0</v>
      </c>
      <c r="K186" s="182" t="s">
        <v>165</v>
      </c>
      <c r="L186" s="39"/>
      <c r="M186" s="187" t="s">
        <v>1</v>
      </c>
      <c r="N186" s="188" t="s">
        <v>42</v>
      </c>
      <c r="O186" s="77"/>
      <c r="P186" s="189">
        <f>O186*H186</f>
        <v>0</v>
      </c>
      <c r="Q186" s="189">
        <v>2.2563399999999998</v>
      </c>
      <c r="R186" s="189">
        <f>Q186*H186</f>
        <v>14.93922714</v>
      </c>
      <c r="S186" s="189">
        <v>0</v>
      </c>
      <c r="T186" s="19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1" t="s">
        <v>166</v>
      </c>
      <c r="AT186" s="191" t="s">
        <v>161</v>
      </c>
      <c r="AU186" s="191" t="s">
        <v>86</v>
      </c>
      <c r="AY186" s="19" t="s">
        <v>159</v>
      </c>
      <c r="BE186" s="192">
        <f>IF(N186="základní",J186,0)</f>
        <v>0</v>
      </c>
      <c r="BF186" s="192">
        <f>IF(N186="snížená",J186,0)</f>
        <v>0</v>
      </c>
      <c r="BG186" s="192">
        <f>IF(N186="zákl. přenesená",J186,0)</f>
        <v>0</v>
      </c>
      <c r="BH186" s="192">
        <f>IF(N186="sníž. přenesená",J186,0)</f>
        <v>0</v>
      </c>
      <c r="BI186" s="192">
        <f>IF(N186="nulová",J186,0)</f>
        <v>0</v>
      </c>
      <c r="BJ186" s="19" t="s">
        <v>84</v>
      </c>
      <c r="BK186" s="192">
        <f>ROUND(I186*H186,2)</f>
        <v>0</v>
      </c>
      <c r="BL186" s="19" t="s">
        <v>166</v>
      </c>
      <c r="BM186" s="191" t="s">
        <v>984</v>
      </c>
    </row>
    <row r="187" s="14" customFormat="1">
      <c r="A187" s="14"/>
      <c r="B187" s="201"/>
      <c r="C187" s="14"/>
      <c r="D187" s="194" t="s">
        <v>168</v>
      </c>
      <c r="E187" s="202" t="s">
        <v>1</v>
      </c>
      <c r="F187" s="203" t="s">
        <v>985</v>
      </c>
      <c r="G187" s="14"/>
      <c r="H187" s="204">
        <v>6.6210000000000004</v>
      </c>
      <c r="I187" s="205"/>
      <c r="J187" s="14"/>
      <c r="K187" s="14"/>
      <c r="L187" s="201"/>
      <c r="M187" s="206"/>
      <c r="N187" s="207"/>
      <c r="O187" s="207"/>
      <c r="P187" s="207"/>
      <c r="Q187" s="207"/>
      <c r="R187" s="207"/>
      <c r="S187" s="207"/>
      <c r="T187" s="20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2" t="s">
        <v>168</v>
      </c>
      <c r="AU187" s="202" t="s">
        <v>86</v>
      </c>
      <c r="AV187" s="14" t="s">
        <v>86</v>
      </c>
      <c r="AW187" s="14" t="s">
        <v>33</v>
      </c>
      <c r="AX187" s="14" t="s">
        <v>84</v>
      </c>
      <c r="AY187" s="202" t="s">
        <v>159</v>
      </c>
    </row>
    <row r="188" s="12" customFormat="1" ht="22.8" customHeight="1">
      <c r="A188" s="12"/>
      <c r="B188" s="166"/>
      <c r="C188" s="12"/>
      <c r="D188" s="167" t="s">
        <v>76</v>
      </c>
      <c r="E188" s="177" t="s">
        <v>301</v>
      </c>
      <c r="F188" s="177" t="s">
        <v>302</v>
      </c>
      <c r="G188" s="12"/>
      <c r="H188" s="12"/>
      <c r="I188" s="169"/>
      <c r="J188" s="178">
        <f>BK188</f>
        <v>0</v>
      </c>
      <c r="K188" s="12"/>
      <c r="L188" s="166"/>
      <c r="M188" s="171"/>
      <c r="N188" s="172"/>
      <c r="O188" s="172"/>
      <c r="P188" s="173">
        <f>SUM(P189:P192)</f>
        <v>0</v>
      </c>
      <c r="Q188" s="172"/>
      <c r="R188" s="173">
        <f>SUM(R189:R192)</f>
        <v>0</v>
      </c>
      <c r="S188" s="172"/>
      <c r="T188" s="174">
        <f>SUM(T189:T192)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7" t="s">
        <v>84</v>
      </c>
      <c r="AT188" s="175" t="s">
        <v>76</v>
      </c>
      <c r="AU188" s="175" t="s">
        <v>84</v>
      </c>
      <c r="AY188" s="167" t="s">
        <v>159</v>
      </c>
      <c r="BK188" s="176">
        <f>SUM(BK189:BK192)</f>
        <v>0</v>
      </c>
    </row>
    <row r="189" s="2" customFormat="1" ht="21.75" customHeight="1">
      <c r="A189" s="38"/>
      <c r="B189" s="179"/>
      <c r="C189" s="180" t="s">
        <v>288</v>
      </c>
      <c r="D189" s="180" t="s">
        <v>161</v>
      </c>
      <c r="E189" s="181" t="s">
        <v>308</v>
      </c>
      <c r="F189" s="182" t="s">
        <v>309</v>
      </c>
      <c r="G189" s="183" t="s">
        <v>235</v>
      </c>
      <c r="H189" s="184">
        <v>36.960000000000001</v>
      </c>
      <c r="I189" s="185"/>
      <c r="J189" s="186">
        <f>ROUND(I189*H189,2)</f>
        <v>0</v>
      </c>
      <c r="K189" s="182" t="s">
        <v>165</v>
      </c>
      <c r="L189" s="39"/>
      <c r="M189" s="187" t="s">
        <v>1</v>
      </c>
      <c r="N189" s="188" t="s">
        <v>42</v>
      </c>
      <c r="O189" s="77"/>
      <c r="P189" s="189">
        <f>O189*H189</f>
        <v>0</v>
      </c>
      <c r="Q189" s="189">
        <v>0</v>
      </c>
      <c r="R189" s="189">
        <f>Q189*H189</f>
        <v>0</v>
      </c>
      <c r="S189" s="189">
        <v>0</v>
      </c>
      <c r="T189" s="19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1" t="s">
        <v>166</v>
      </c>
      <c r="AT189" s="191" t="s">
        <v>161</v>
      </c>
      <c r="AU189" s="191" t="s">
        <v>86</v>
      </c>
      <c r="AY189" s="19" t="s">
        <v>159</v>
      </c>
      <c r="BE189" s="192">
        <f>IF(N189="základní",J189,0)</f>
        <v>0</v>
      </c>
      <c r="BF189" s="192">
        <f>IF(N189="snížená",J189,0)</f>
        <v>0</v>
      </c>
      <c r="BG189" s="192">
        <f>IF(N189="zákl. přenesená",J189,0)</f>
        <v>0</v>
      </c>
      <c r="BH189" s="192">
        <f>IF(N189="sníž. přenesená",J189,0)</f>
        <v>0</v>
      </c>
      <c r="BI189" s="192">
        <f>IF(N189="nulová",J189,0)</f>
        <v>0</v>
      </c>
      <c r="BJ189" s="19" t="s">
        <v>84</v>
      </c>
      <c r="BK189" s="192">
        <f>ROUND(I189*H189,2)</f>
        <v>0</v>
      </c>
      <c r="BL189" s="19" t="s">
        <v>166</v>
      </c>
      <c r="BM189" s="191" t="s">
        <v>986</v>
      </c>
    </row>
    <row r="190" s="2" customFormat="1" ht="24.15" customHeight="1">
      <c r="A190" s="38"/>
      <c r="B190" s="179"/>
      <c r="C190" s="180" t="s">
        <v>292</v>
      </c>
      <c r="D190" s="180" t="s">
        <v>161</v>
      </c>
      <c r="E190" s="181" t="s">
        <v>312</v>
      </c>
      <c r="F190" s="182" t="s">
        <v>313</v>
      </c>
      <c r="G190" s="183" t="s">
        <v>235</v>
      </c>
      <c r="H190" s="184">
        <v>332.63999999999999</v>
      </c>
      <c r="I190" s="185"/>
      <c r="J190" s="186">
        <f>ROUND(I190*H190,2)</f>
        <v>0</v>
      </c>
      <c r="K190" s="182" t="s">
        <v>165</v>
      </c>
      <c r="L190" s="39"/>
      <c r="M190" s="187" t="s">
        <v>1</v>
      </c>
      <c r="N190" s="188" t="s">
        <v>42</v>
      </c>
      <c r="O190" s="77"/>
      <c r="P190" s="189">
        <f>O190*H190</f>
        <v>0</v>
      </c>
      <c r="Q190" s="189">
        <v>0</v>
      </c>
      <c r="R190" s="189">
        <f>Q190*H190</f>
        <v>0</v>
      </c>
      <c r="S190" s="189">
        <v>0</v>
      </c>
      <c r="T190" s="19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1" t="s">
        <v>166</v>
      </c>
      <c r="AT190" s="191" t="s">
        <v>161</v>
      </c>
      <c r="AU190" s="191" t="s">
        <v>86</v>
      </c>
      <c r="AY190" s="19" t="s">
        <v>159</v>
      </c>
      <c r="BE190" s="192">
        <f>IF(N190="základní",J190,0)</f>
        <v>0</v>
      </c>
      <c r="BF190" s="192">
        <f>IF(N190="snížená",J190,0)</f>
        <v>0</v>
      </c>
      <c r="BG190" s="192">
        <f>IF(N190="zákl. přenesená",J190,0)</f>
        <v>0</v>
      </c>
      <c r="BH190" s="192">
        <f>IF(N190="sníž. přenesená",J190,0)</f>
        <v>0</v>
      </c>
      <c r="BI190" s="192">
        <f>IF(N190="nulová",J190,0)</f>
        <v>0</v>
      </c>
      <c r="BJ190" s="19" t="s">
        <v>84</v>
      </c>
      <c r="BK190" s="192">
        <f>ROUND(I190*H190,2)</f>
        <v>0</v>
      </c>
      <c r="BL190" s="19" t="s">
        <v>166</v>
      </c>
      <c r="BM190" s="191" t="s">
        <v>987</v>
      </c>
    </row>
    <row r="191" s="14" customFormat="1">
      <c r="A191" s="14"/>
      <c r="B191" s="201"/>
      <c r="C191" s="14"/>
      <c r="D191" s="194" t="s">
        <v>168</v>
      </c>
      <c r="E191" s="202" t="s">
        <v>1</v>
      </c>
      <c r="F191" s="203" t="s">
        <v>988</v>
      </c>
      <c r="G191" s="14"/>
      <c r="H191" s="204">
        <v>332.63999999999999</v>
      </c>
      <c r="I191" s="205"/>
      <c r="J191" s="14"/>
      <c r="K191" s="14"/>
      <c r="L191" s="201"/>
      <c r="M191" s="206"/>
      <c r="N191" s="207"/>
      <c r="O191" s="207"/>
      <c r="P191" s="207"/>
      <c r="Q191" s="207"/>
      <c r="R191" s="207"/>
      <c r="S191" s="207"/>
      <c r="T191" s="20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2" t="s">
        <v>168</v>
      </c>
      <c r="AU191" s="202" t="s">
        <v>86</v>
      </c>
      <c r="AV191" s="14" t="s">
        <v>86</v>
      </c>
      <c r="AW191" s="14" t="s">
        <v>33</v>
      </c>
      <c r="AX191" s="14" t="s">
        <v>84</v>
      </c>
      <c r="AY191" s="202" t="s">
        <v>159</v>
      </c>
    </row>
    <row r="192" s="2" customFormat="1" ht="44.25" customHeight="1">
      <c r="A192" s="38"/>
      <c r="B192" s="179"/>
      <c r="C192" s="180" t="s">
        <v>307</v>
      </c>
      <c r="D192" s="180" t="s">
        <v>161</v>
      </c>
      <c r="E192" s="181" t="s">
        <v>322</v>
      </c>
      <c r="F192" s="182" t="s">
        <v>989</v>
      </c>
      <c r="G192" s="183" t="s">
        <v>235</v>
      </c>
      <c r="H192" s="184">
        <v>36.960000000000001</v>
      </c>
      <c r="I192" s="185"/>
      <c r="J192" s="186">
        <f>ROUND(I192*H192,2)</f>
        <v>0</v>
      </c>
      <c r="K192" s="182" t="s">
        <v>165</v>
      </c>
      <c r="L192" s="39"/>
      <c r="M192" s="187" t="s">
        <v>1</v>
      </c>
      <c r="N192" s="188" t="s">
        <v>42</v>
      </c>
      <c r="O192" s="77"/>
      <c r="P192" s="189">
        <f>O192*H192</f>
        <v>0</v>
      </c>
      <c r="Q192" s="189">
        <v>0</v>
      </c>
      <c r="R192" s="189">
        <f>Q192*H192</f>
        <v>0</v>
      </c>
      <c r="S192" s="189">
        <v>0</v>
      </c>
      <c r="T192" s="19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1" t="s">
        <v>166</v>
      </c>
      <c r="AT192" s="191" t="s">
        <v>161</v>
      </c>
      <c r="AU192" s="191" t="s">
        <v>86</v>
      </c>
      <c r="AY192" s="19" t="s">
        <v>159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84</v>
      </c>
      <c r="BK192" s="192">
        <f>ROUND(I192*H192,2)</f>
        <v>0</v>
      </c>
      <c r="BL192" s="19" t="s">
        <v>166</v>
      </c>
      <c r="BM192" s="191" t="s">
        <v>990</v>
      </c>
    </row>
    <row r="193" s="12" customFormat="1" ht="22.8" customHeight="1">
      <c r="A193" s="12"/>
      <c r="B193" s="166"/>
      <c r="C193" s="12"/>
      <c r="D193" s="167" t="s">
        <v>76</v>
      </c>
      <c r="E193" s="177" t="s">
        <v>331</v>
      </c>
      <c r="F193" s="177" t="s">
        <v>332</v>
      </c>
      <c r="G193" s="12"/>
      <c r="H193" s="12"/>
      <c r="I193" s="169"/>
      <c r="J193" s="178">
        <f>BK193</f>
        <v>0</v>
      </c>
      <c r="K193" s="12"/>
      <c r="L193" s="166"/>
      <c r="M193" s="171"/>
      <c r="N193" s="172"/>
      <c r="O193" s="172"/>
      <c r="P193" s="173">
        <f>P194</f>
        <v>0</v>
      </c>
      <c r="Q193" s="172"/>
      <c r="R193" s="173">
        <f>R194</f>
        <v>0</v>
      </c>
      <c r="S193" s="172"/>
      <c r="T193" s="174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67" t="s">
        <v>84</v>
      </c>
      <c r="AT193" s="175" t="s">
        <v>76</v>
      </c>
      <c r="AU193" s="175" t="s">
        <v>84</v>
      </c>
      <c r="AY193" s="167" t="s">
        <v>159</v>
      </c>
      <c r="BK193" s="176">
        <f>BK194</f>
        <v>0</v>
      </c>
    </row>
    <row r="194" s="2" customFormat="1" ht="16.5" customHeight="1">
      <c r="A194" s="38"/>
      <c r="B194" s="179"/>
      <c r="C194" s="180" t="s">
        <v>303</v>
      </c>
      <c r="D194" s="180" t="s">
        <v>161</v>
      </c>
      <c r="E194" s="181" t="s">
        <v>334</v>
      </c>
      <c r="F194" s="182" t="s">
        <v>335</v>
      </c>
      <c r="G194" s="183" t="s">
        <v>235</v>
      </c>
      <c r="H194" s="184">
        <v>216.29300000000001</v>
      </c>
      <c r="I194" s="185"/>
      <c r="J194" s="186">
        <f>ROUND(I194*H194,2)</f>
        <v>0</v>
      </c>
      <c r="K194" s="182" t="s">
        <v>165</v>
      </c>
      <c r="L194" s="39"/>
      <c r="M194" s="217" t="s">
        <v>1</v>
      </c>
      <c r="N194" s="218" t="s">
        <v>42</v>
      </c>
      <c r="O194" s="219"/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1" t="s">
        <v>166</v>
      </c>
      <c r="AT194" s="191" t="s">
        <v>161</v>
      </c>
      <c r="AU194" s="191" t="s">
        <v>86</v>
      </c>
      <c r="AY194" s="19" t="s">
        <v>159</v>
      </c>
      <c r="BE194" s="192">
        <f>IF(N194="základní",J194,0)</f>
        <v>0</v>
      </c>
      <c r="BF194" s="192">
        <f>IF(N194="snížená",J194,0)</f>
        <v>0</v>
      </c>
      <c r="BG194" s="192">
        <f>IF(N194="zákl. přenesená",J194,0)</f>
        <v>0</v>
      </c>
      <c r="BH194" s="192">
        <f>IF(N194="sníž. přenesená",J194,0)</f>
        <v>0</v>
      </c>
      <c r="BI194" s="192">
        <f>IF(N194="nulová",J194,0)</f>
        <v>0</v>
      </c>
      <c r="BJ194" s="19" t="s">
        <v>84</v>
      </c>
      <c r="BK194" s="192">
        <f>ROUND(I194*H194,2)</f>
        <v>0</v>
      </c>
      <c r="BL194" s="19" t="s">
        <v>166</v>
      </c>
      <c r="BM194" s="191" t="s">
        <v>991</v>
      </c>
    </row>
    <row r="195" s="2" customFormat="1" ht="6.96" customHeight="1">
      <c r="A195" s="38"/>
      <c r="B195" s="60"/>
      <c r="C195" s="61"/>
      <c r="D195" s="61"/>
      <c r="E195" s="61"/>
      <c r="F195" s="61"/>
      <c r="G195" s="61"/>
      <c r="H195" s="61"/>
      <c r="I195" s="61"/>
      <c r="J195" s="61"/>
      <c r="K195" s="61"/>
      <c r="L195" s="39"/>
      <c r="M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</row>
  </sheetData>
  <autoFilter ref="C125:K19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121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122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Výměna povrchú sportovišť ZŠ Písnická</v>
      </c>
      <c r="F7" s="32"/>
      <c r="G7" s="32"/>
      <c r="H7" s="32"/>
      <c r="L7" s="22"/>
    </row>
    <row r="8" s="1" customFormat="1" ht="12" customHeight="1">
      <c r="B8" s="22"/>
      <c r="D8" s="32" t="s">
        <v>123</v>
      </c>
      <c r="L8" s="22"/>
    </row>
    <row r="9" s="2" customFormat="1" ht="16.5" customHeight="1">
      <c r="A9" s="38"/>
      <c r="B9" s="39"/>
      <c r="C9" s="38"/>
      <c r="D9" s="38"/>
      <c r="E9" s="129" t="s">
        <v>992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125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993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26. 8. 2024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31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32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34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27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36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37</v>
      </c>
      <c r="E32" s="38"/>
      <c r="F32" s="38"/>
      <c r="G32" s="38"/>
      <c r="H32" s="38"/>
      <c r="I32" s="38"/>
      <c r="J32" s="96">
        <f>ROUND(J127,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39</v>
      </c>
      <c r="G34" s="38"/>
      <c r="H34" s="38"/>
      <c r="I34" s="43" t="s">
        <v>38</v>
      </c>
      <c r="J34" s="43" t="s">
        <v>40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41</v>
      </c>
      <c r="E35" s="32" t="s">
        <v>42</v>
      </c>
      <c r="F35" s="135">
        <f>ROUND((SUM(BE127:BE210)),  2)</f>
        <v>0</v>
      </c>
      <c r="G35" s="38"/>
      <c r="H35" s="38"/>
      <c r="I35" s="136">
        <v>0.20999999999999999</v>
      </c>
      <c r="J35" s="135">
        <f>ROUND(((SUM(BE127:BE210))*I35),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43</v>
      </c>
      <c r="F36" s="135">
        <f>ROUND((SUM(BF127:BF210)),  2)</f>
        <v>0</v>
      </c>
      <c r="G36" s="38"/>
      <c r="H36" s="38"/>
      <c r="I36" s="136">
        <v>0.12</v>
      </c>
      <c r="J36" s="135">
        <f>ROUND(((SUM(BF127:BF210))*I36),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44</v>
      </c>
      <c r="F37" s="135">
        <f>ROUND((SUM(BG127:BG210)),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45</v>
      </c>
      <c r="F38" s="135">
        <f>ROUND((SUM(BH127:BH210)),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5">
        <f>ROUND((SUM(BI127:BI210)),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47</v>
      </c>
      <c r="E41" s="81"/>
      <c r="F41" s="81"/>
      <c r="G41" s="139" t="s">
        <v>48</v>
      </c>
      <c r="H41" s="140" t="s">
        <v>49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Výměna povrchú sportovišť ZŠ Písnická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123</v>
      </c>
      <c r="L86" s="22"/>
    </row>
    <row r="87" s="2" customFormat="1" ht="16.5" customHeight="1">
      <c r="A87" s="38"/>
      <c r="B87" s="39"/>
      <c r="C87" s="38"/>
      <c r="D87" s="38"/>
      <c r="E87" s="129" t="s">
        <v>992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02,1 - Zařízení dětského hřiště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Praha 12 -Písnická</v>
      </c>
      <c r="G91" s="38"/>
      <c r="H91" s="38"/>
      <c r="I91" s="32" t="s">
        <v>22</v>
      </c>
      <c r="J91" s="69" t="str">
        <f>IF(J14="","",J14)</f>
        <v>26. 8. 2024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38"/>
      <c r="E93" s="38"/>
      <c r="F93" s="27" t="str">
        <f>E17</f>
        <v>Městská část Praha 12, Generl. Šišky , Praha4</v>
      </c>
      <c r="G93" s="38"/>
      <c r="H93" s="38"/>
      <c r="I93" s="32" t="s">
        <v>30</v>
      </c>
      <c r="J93" s="36" t="str">
        <f>E23</f>
        <v>PITTER DESIGN, s.r.o. Pardubice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34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128</v>
      </c>
      <c r="D96" s="137"/>
      <c r="E96" s="137"/>
      <c r="F96" s="137"/>
      <c r="G96" s="137"/>
      <c r="H96" s="137"/>
      <c r="I96" s="137"/>
      <c r="J96" s="146" t="s">
        <v>129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130</v>
      </c>
      <c r="D98" s="38"/>
      <c r="E98" s="38"/>
      <c r="F98" s="38"/>
      <c r="G98" s="38"/>
      <c r="H98" s="38"/>
      <c r="I98" s="38"/>
      <c r="J98" s="96">
        <f>J127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131</v>
      </c>
    </row>
    <row r="99" s="9" customFormat="1" ht="24.96" customHeight="1">
      <c r="A99" s="9"/>
      <c r="B99" s="148"/>
      <c r="C99" s="9"/>
      <c r="D99" s="149" t="s">
        <v>132</v>
      </c>
      <c r="E99" s="150"/>
      <c r="F99" s="150"/>
      <c r="G99" s="150"/>
      <c r="H99" s="150"/>
      <c r="I99" s="150"/>
      <c r="J99" s="151">
        <f>J128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133</v>
      </c>
      <c r="E100" s="154"/>
      <c r="F100" s="154"/>
      <c r="G100" s="154"/>
      <c r="H100" s="154"/>
      <c r="I100" s="154"/>
      <c r="J100" s="155">
        <f>J129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134</v>
      </c>
      <c r="E101" s="154"/>
      <c r="F101" s="154"/>
      <c r="G101" s="154"/>
      <c r="H101" s="154"/>
      <c r="I101" s="154"/>
      <c r="J101" s="155">
        <f>J174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135</v>
      </c>
      <c r="E102" s="154"/>
      <c r="F102" s="154"/>
      <c r="G102" s="154"/>
      <c r="H102" s="154"/>
      <c r="I102" s="154"/>
      <c r="J102" s="155">
        <f>J184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419</v>
      </c>
      <c r="E103" s="154"/>
      <c r="F103" s="154"/>
      <c r="G103" s="154"/>
      <c r="H103" s="154"/>
      <c r="I103" s="154"/>
      <c r="J103" s="155">
        <f>J187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136</v>
      </c>
      <c r="E104" s="154"/>
      <c r="F104" s="154"/>
      <c r="G104" s="154"/>
      <c r="H104" s="154"/>
      <c r="I104" s="154"/>
      <c r="J104" s="155">
        <f>J191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138</v>
      </c>
      <c r="E105" s="154"/>
      <c r="F105" s="154"/>
      <c r="G105" s="154"/>
      <c r="H105" s="154"/>
      <c r="I105" s="154"/>
      <c r="J105" s="155">
        <f>J209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38"/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144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38"/>
      <c r="D115" s="38"/>
      <c r="E115" s="129" t="str">
        <f>E7</f>
        <v>Výměna povrchú sportovišť ZŠ Písnická</v>
      </c>
      <c r="F115" s="32"/>
      <c r="G115" s="32"/>
      <c r="H115" s="32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2"/>
      <c r="C116" s="32" t="s">
        <v>123</v>
      </c>
      <c r="L116" s="22"/>
    </row>
    <row r="117" s="2" customFormat="1" ht="16.5" customHeight="1">
      <c r="A117" s="38"/>
      <c r="B117" s="39"/>
      <c r="C117" s="38"/>
      <c r="D117" s="38"/>
      <c r="E117" s="129" t="s">
        <v>992</v>
      </c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125</v>
      </c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38"/>
      <c r="D119" s="38"/>
      <c r="E119" s="67" t="str">
        <f>E11</f>
        <v>02,1 - Zařízení dětského hřiště</v>
      </c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38"/>
      <c r="E121" s="38"/>
      <c r="F121" s="27" t="str">
        <f>F14</f>
        <v>Praha 12 -Písnická</v>
      </c>
      <c r="G121" s="38"/>
      <c r="H121" s="38"/>
      <c r="I121" s="32" t="s">
        <v>22</v>
      </c>
      <c r="J121" s="69" t="str">
        <f>IF(J14="","",J14)</f>
        <v>26. 8. 2024</v>
      </c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24</v>
      </c>
      <c r="D123" s="38"/>
      <c r="E123" s="38"/>
      <c r="F123" s="27" t="str">
        <f>E17</f>
        <v>Městská část Praha 12, Generl. Šišky , Praha4</v>
      </c>
      <c r="G123" s="38"/>
      <c r="H123" s="38"/>
      <c r="I123" s="32" t="s">
        <v>30</v>
      </c>
      <c r="J123" s="36" t="str">
        <f>E23</f>
        <v>PITTER DESIGN, s.r.o. Pardubice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38"/>
      <c r="E124" s="38"/>
      <c r="F124" s="27" t="str">
        <f>IF(E20="","",E20)</f>
        <v>Vyplň údaj</v>
      </c>
      <c r="G124" s="38"/>
      <c r="H124" s="38"/>
      <c r="I124" s="32" t="s">
        <v>34</v>
      </c>
      <c r="J124" s="36" t="str">
        <f>E26</f>
        <v xml:space="preserve"> </v>
      </c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38"/>
      <c r="D125" s="38"/>
      <c r="E125" s="38"/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56"/>
      <c r="B126" s="157"/>
      <c r="C126" s="158" t="s">
        <v>145</v>
      </c>
      <c r="D126" s="159" t="s">
        <v>62</v>
      </c>
      <c r="E126" s="159" t="s">
        <v>58</v>
      </c>
      <c r="F126" s="159" t="s">
        <v>59</v>
      </c>
      <c r="G126" s="159" t="s">
        <v>146</v>
      </c>
      <c r="H126" s="159" t="s">
        <v>147</v>
      </c>
      <c r="I126" s="159" t="s">
        <v>148</v>
      </c>
      <c r="J126" s="159" t="s">
        <v>129</v>
      </c>
      <c r="K126" s="160" t="s">
        <v>149</v>
      </c>
      <c r="L126" s="161"/>
      <c r="M126" s="86" t="s">
        <v>1</v>
      </c>
      <c r="N126" s="87" t="s">
        <v>41</v>
      </c>
      <c r="O126" s="87" t="s">
        <v>150</v>
      </c>
      <c r="P126" s="87" t="s">
        <v>151</v>
      </c>
      <c r="Q126" s="87" t="s">
        <v>152</v>
      </c>
      <c r="R126" s="87" t="s">
        <v>153</v>
      </c>
      <c r="S126" s="87" t="s">
        <v>154</v>
      </c>
      <c r="T126" s="88" t="s">
        <v>155</v>
      </c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</row>
    <row r="127" s="2" customFormat="1" ht="22.8" customHeight="1">
      <c r="A127" s="38"/>
      <c r="B127" s="39"/>
      <c r="C127" s="93" t="s">
        <v>156</v>
      </c>
      <c r="D127" s="38"/>
      <c r="E127" s="38"/>
      <c r="F127" s="38"/>
      <c r="G127" s="38"/>
      <c r="H127" s="38"/>
      <c r="I127" s="38"/>
      <c r="J127" s="162">
        <f>BK127</f>
        <v>0</v>
      </c>
      <c r="K127" s="38"/>
      <c r="L127" s="39"/>
      <c r="M127" s="89"/>
      <c r="N127" s="73"/>
      <c r="O127" s="90"/>
      <c r="P127" s="163">
        <f>P128</f>
        <v>0</v>
      </c>
      <c r="Q127" s="90"/>
      <c r="R127" s="163">
        <f>R128</f>
        <v>50.714297800000004</v>
      </c>
      <c r="S127" s="90"/>
      <c r="T127" s="164">
        <f>T128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9" t="s">
        <v>76</v>
      </c>
      <c r="AU127" s="19" t="s">
        <v>131</v>
      </c>
      <c r="BK127" s="165">
        <f>BK128</f>
        <v>0</v>
      </c>
    </row>
    <row r="128" s="12" customFormat="1" ht="25.92" customHeight="1">
      <c r="A128" s="12"/>
      <c r="B128" s="166"/>
      <c r="C128" s="12"/>
      <c r="D128" s="167" t="s">
        <v>76</v>
      </c>
      <c r="E128" s="168" t="s">
        <v>157</v>
      </c>
      <c r="F128" s="168" t="s">
        <v>158</v>
      </c>
      <c r="G128" s="12"/>
      <c r="H128" s="12"/>
      <c r="I128" s="169"/>
      <c r="J128" s="170">
        <f>BK128</f>
        <v>0</v>
      </c>
      <c r="K128" s="12"/>
      <c r="L128" s="166"/>
      <c r="M128" s="171"/>
      <c r="N128" s="172"/>
      <c r="O128" s="172"/>
      <c r="P128" s="173">
        <f>P129+P174+P184+P187+P191+P209</f>
        <v>0</v>
      </c>
      <c r="Q128" s="172"/>
      <c r="R128" s="173">
        <f>R129+R174+R184+R187+R191+R209</f>
        <v>50.714297800000004</v>
      </c>
      <c r="S128" s="172"/>
      <c r="T128" s="174">
        <f>T129+T174+T184+T187+T191+T209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7" t="s">
        <v>84</v>
      </c>
      <c r="AT128" s="175" t="s">
        <v>76</v>
      </c>
      <c r="AU128" s="175" t="s">
        <v>77</v>
      </c>
      <c r="AY128" s="167" t="s">
        <v>159</v>
      </c>
      <c r="BK128" s="176">
        <f>BK129+BK174+BK184+BK187+BK191+BK209</f>
        <v>0</v>
      </c>
    </row>
    <row r="129" s="12" customFormat="1" ht="22.8" customHeight="1">
      <c r="A129" s="12"/>
      <c r="B129" s="166"/>
      <c r="C129" s="12"/>
      <c r="D129" s="167" t="s">
        <v>76</v>
      </c>
      <c r="E129" s="177" t="s">
        <v>84</v>
      </c>
      <c r="F129" s="177" t="s">
        <v>160</v>
      </c>
      <c r="G129" s="12"/>
      <c r="H129" s="12"/>
      <c r="I129" s="169"/>
      <c r="J129" s="178">
        <f>BK129</f>
        <v>0</v>
      </c>
      <c r="K129" s="12"/>
      <c r="L129" s="166"/>
      <c r="M129" s="171"/>
      <c r="N129" s="172"/>
      <c r="O129" s="172"/>
      <c r="P129" s="173">
        <f>SUM(P130:P173)</f>
        <v>0</v>
      </c>
      <c r="Q129" s="172"/>
      <c r="R129" s="173">
        <f>SUM(R130:R173)</f>
        <v>0.0022759999999999998</v>
      </c>
      <c r="S129" s="172"/>
      <c r="T129" s="174">
        <f>SUM(T130:T173)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7" t="s">
        <v>84</v>
      </c>
      <c r="AT129" s="175" t="s">
        <v>76</v>
      </c>
      <c r="AU129" s="175" t="s">
        <v>84</v>
      </c>
      <c r="AY129" s="167" t="s">
        <v>159</v>
      </c>
      <c r="BK129" s="176">
        <f>SUM(BK130:BK173)</f>
        <v>0</v>
      </c>
    </row>
    <row r="130" s="2" customFormat="1" ht="24.15" customHeight="1">
      <c r="A130" s="38"/>
      <c r="B130" s="179"/>
      <c r="C130" s="180" t="s">
        <v>84</v>
      </c>
      <c r="D130" s="180" t="s">
        <v>161</v>
      </c>
      <c r="E130" s="181" t="s">
        <v>162</v>
      </c>
      <c r="F130" s="182" t="s">
        <v>163</v>
      </c>
      <c r="G130" s="183" t="s">
        <v>164</v>
      </c>
      <c r="H130" s="184">
        <v>239.59999999999999</v>
      </c>
      <c r="I130" s="185"/>
      <c r="J130" s="186">
        <f>ROUND(I130*H130,2)</f>
        <v>0</v>
      </c>
      <c r="K130" s="182" t="s">
        <v>165</v>
      </c>
      <c r="L130" s="39"/>
      <c r="M130" s="187" t="s">
        <v>1</v>
      </c>
      <c r="N130" s="188" t="s">
        <v>42</v>
      </c>
      <c r="O130" s="77"/>
      <c r="P130" s="189">
        <f>O130*H130</f>
        <v>0</v>
      </c>
      <c r="Q130" s="189">
        <v>0</v>
      </c>
      <c r="R130" s="189">
        <f>Q130*H130</f>
        <v>0</v>
      </c>
      <c r="S130" s="189">
        <v>0</v>
      </c>
      <c r="T130" s="19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1" t="s">
        <v>166</v>
      </c>
      <c r="AT130" s="191" t="s">
        <v>161</v>
      </c>
      <c r="AU130" s="191" t="s">
        <v>86</v>
      </c>
      <c r="AY130" s="19" t="s">
        <v>159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9" t="s">
        <v>84</v>
      </c>
      <c r="BK130" s="192">
        <f>ROUND(I130*H130,2)</f>
        <v>0</v>
      </c>
      <c r="BL130" s="19" t="s">
        <v>166</v>
      </c>
      <c r="BM130" s="191" t="s">
        <v>994</v>
      </c>
    </row>
    <row r="131" s="14" customFormat="1">
      <c r="A131" s="14"/>
      <c r="B131" s="201"/>
      <c r="C131" s="14"/>
      <c r="D131" s="194" t="s">
        <v>168</v>
      </c>
      <c r="E131" s="202" t="s">
        <v>1</v>
      </c>
      <c r="F131" s="203" t="s">
        <v>995</v>
      </c>
      <c r="G131" s="14"/>
      <c r="H131" s="204">
        <v>145</v>
      </c>
      <c r="I131" s="205"/>
      <c r="J131" s="14"/>
      <c r="K131" s="14"/>
      <c r="L131" s="201"/>
      <c r="M131" s="206"/>
      <c r="N131" s="207"/>
      <c r="O131" s="207"/>
      <c r="P131" s="207"/>
      <c r="Q131" s="207"/>
      <c r="R131" s="207"/>
      <c r="S131" s="207"/>
      <c r="T131" s="20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2" t="s">
        <v>168</v>
      </c>
      <c r="AU131" s="202" t="s">
        <v>86</v>
      </c>
      <c r="AV131" s="14" t="s">
        <v>86</v>
      </c>
      <c r="AW131" s="14" t="s">
        <v>33</v>
      </c>
      <c r="AX131" s="14" t="s">
        <v>77</v>
      </c>
      <c r="AY131" s="202" t="s">
        <v>159</v>
      </c>
    </row>
    <row r="132" s="14" customFormat="1">
      <c r="A132" s="14"/>
      <c r="B132" s="201"/>
      <c r="C132" s="14"/>
      <c r="D132" s="194" t="s">
        <v>168</v>
      </c>
      <c r="E132" s="202" t="s">
        <v>1</v>
      </c>
      <c r="F132" s="203" t="s">
        <v>996</v>
      </c>
      <c r="G132" s="14"/>
      <c r="H132" s="204">
        <v>36</v>
      </c>
      <c r="I132" s="205"/>
      <c r="J132" s="14"/>
      <c r="K132" s="14"/>
      <c r="L132" s="201"/>
      <c r="M132" s="206"/>
      <c r="N132" s="207"/>
      <c r="O132" s="207"/>
      <c r="P132" s="207"/>
      <c r="Q132" s="207"/>
      <c r="R132" s="207"/>
      <c r="S132" s="207"/>
      <c r="T132" s="20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2" t="s">
        <v>168</v>
      </c>
      <c r="AU132" s="202" t="s">
        <v>86</v>
      </c>
      <c r="AV132" s="14" t="s">
        <v>86</v>
      </c>
      <c r="AW132" s="14" t="s">
        <v>33</v>
      </c>
      <c r="AX132" s="14" t="s">
        <v>77</v>
      </c>
      <c r="AY132" s="202" t="s">
        <v>159</v>
      </c>
    </row>
    <row r="133" s="14" customFormat="1">
      <c r="A133" s="14"/>
      <c r="B133" s="201"/>
      <c r="C133" s="14"/>
      <c r="D133" s="194" t="s">
        <v>168</v>
      </c>
      <c r="E133" s="202" t="s">
        <v>1</v>
      </c>
      <c r="F133" s="203" t="s">
        <v>997</v>
      </c>
      <c r="G133" s="14"/>
      <c r="H133" s="204">
        <v>30.25</v>
      </c>
      <c r="I133" s="205"/>
      <c r="J133" s="14"/>
      <c r="K133" s="14"/>
      <c r="L133" s="201"/>
      <c r="M133" s="206"/>
      <c r="N133" s="207"/>
      <c r="O133" s="207"/>
      <c r="P133" s="207"/>
      <c r="Q133" s="207"/>
      <c r="R133" s="207"/>
      <c r="S133" s="207"/>
      <c r="T133" s="20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2" t="s">
        <v>168</v>
      </c>
      <c r="AU133" s="202" t="s">
        <v>86</v>
      </c>
      <c r="AV133" s="14" t="s">
        <v>86</v>
      </c>
      <c r="AW133" s="14" t="s">
        <v>33</v>
      </c>
      <c r="AX133" s="14" t="s">
        <v>77</v>
      </c>
      <c r="AY133" s="202" t="s">
        <v>159</v>
      </c>
    </row>
    <row r="134" s="14" customFormat="1">
      <c r="A134" s="14"/>
      <c r="B134" s="201"/>
      <c r="C134" s="14"/>
      <c r="D134" s="194" t="s">
        <v>168</v>
      </c>
      <c r="E134" s="202" t="s">
        <v>1</v>
      </c>
      <c r="F134" s="203" t="s">
        <v>998</v>
      </c>
      <c r="G134" s="14"/>
      <c r="H134" s="204">
        <v>28.350000000000001</v>
      </c>
      <c r="I134" s="205"/>
      <c r="J134" s="14"/>
      <c r="K134" s="14"/>
      <c r="L134" s="201"/>
      <c r="M134" s="206"/>
      <c r="N134" s="207"/>
      <c r="O134" s="207"/>
      <c r="P134" s="207"/>
      <c r="Q134" s="207"/>
      <c r="R134" s="207"/>
      <c r="S134" s="207"/>
      <c r="T134" s="20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2" t="s">
        <v>168</v>
      </c>
      <c r="AU134" s="202" t="s">
        <v>86</v>
      </c>
      <c r="AV134" s="14" t="s">
        <v>86</v>
      </c>
      <c r="AW134" s="14" t="s">
        <v>33</v>
      </c>
      <c r="AX134" s="14" t="s">
        <v>77</v>
      </c>
      <c r="AY134" s="202" t="s">
        <v>159</v>
      </c>
    </row>
    <row r="135" s="15" customFormat="1">
      <c r="A135" s="15"/>
      <c r="B135" s="209"/>
      <c r="C135" s="15"/>
      <c r="D135" s="194" t="s">
        <v>168</v>
      </c>
      <c r="E135" s="210" t="s">
        <v>1</v>
      </c>
      <c r="F135" s="211" t="s">
        <v>173</v>
      </c>
      <c r="G135" s="15"/>
      <c r="H135" s="212">
        <v>239.59999999999999</v>
      </c>
      <c r="I135" s="213"/>
      <c r="J135" s="15"/>
      <c r="K135" s="15"/>
      <c r="L135" s="209"/>
      <c r="M135" s="214"/>
      <c r="N135" s="215"/>
      <c r="O135" s="215"/>
      <c r="P135" s="215"/>
      <c r="Q135" s="215"/>
      <c r="R135" s="215"/>
      <c r="S135" s="215"/>
      <c r="T135" s="21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10" t="s">
        <v>168</v>
      </c>
      <c r="AU135" s="210" t="s">
        <v>86</v>
      </c>
      <c r="AV135" s="15" t="s">
        <v>166</v>
      </c>
      <c r="AW135" s="15" t="s">
        <v>33</v>
      </c>
      <c r="AX135" s="15" t="s">
        <v>84</v>
      </c>
      <c r="AY135" s="210" t="s">
        <v>159</v>
      </c>
    </row>
    <row r="136" s="2" customFormat="1" ht="24.15" customHeight="1">
      <c r="A136" s="38"/>
      <c r="B136" s="179"/>
      <c r="C136" s="180" t="s">
        <v>86</v>
      </c>
      <c r="D136" s="180" t="s">
        <v>161</v>
      </c>
      <c r="E136" s="181" t="s">
        <v>923</v>
      </c>
      <c r="F136" s="182" t="s">
        <v>924</v>
      </c>
      <c r="G136" s="183" t="s">
        <v>164</v>
      </c>
      <c r="H136" s="184">
        <v>239.59999999999999</v>
      </c>
      <c r="I136" s="185"/>
      <c r="J136" s="186">
        <f>ROUND(I136*H136,2)</f>
        <v>0</v>
      </c>
      <c r="K136" s="182" t="s">
        <v>165</v>
      </c>
      <c r="L136" s="39"/>
      <c r="M136" s="187" t="s">
        <v>1</v>
      </c>
      <c r="N136" s="188" t="s">
        <v>42</v>
      </c>
      <c r="O136" s="77"/>
      <c r="P136" s="189">
        <f>O136*H136</f>
        <v>0</v>
      </c>
      <c r="Q136" s="189">
        <v>0</v>
      </c>
      <c r="R136" s="189">
        <f>Q136*H136</f>
        <v>0</v>
      </c>
      <c r="S136" s="189">
        <v>0</v>
      </c>
      <c r="T136" s="19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1" t="s">
        <v>166</v>
      </c>
      <c r="AT136" s="191" t="s">
        <v>161</v>
      </c>
      <c r="AU136" s="191" t="s">
        <v>86</v>
      </c>
      <c r="AY136" s="19" t="s">
        <v>159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9" t="s">
        <v>84</v>
      </c>
      <c r="BK136" s="192">
        <f>ROUND(I136*H136,2)</f>
        <v>0</v>
      </c>
      <c r="BL136" s="19" t="s">
        <v>166</v>
      </c>
      <c r="BM136" s="191" t="s">
        <v>999</v>
      </c>
    </row>
    <row r="137" s="14" customFormat="1">
      <c r="A137" s="14"/>
      <c r="B137" s="201"/>
      <c r="C137" s="14"/>
      <c r="D137" s="194" t="s">
        <v>168</v>
      </c>
      <c r="E137" s="202" t="s">
        <v>1</v>
      </c>
      <c r="F137" s="203" t="s">
        <v>1000</v>
      </c>
      <c r="G137" s="14"/>
      <c r="H137" s="204">
        <v>239.59999999999999</v>
      </c>
      <c r="I137" s="205"/>
      <c r="J137" s="14"/>
      <c r="K137" s="14"/>
      <c r="L137" s="201"/>
      <c r="M137" s="206"/>
      <c r="N137" s="207"/>
      <c r="O137" s="207"/>
      <c r="P137" s="207"/>
      <c r="Q137" s="207"/>
      <c r="R137" s="207"/>
      <c r="S137" s="207"/>
      <c r="T137" s="20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2" t="s">
        <v>168</v>
      </c>
      <c r="AU137" s="202" t="s">
        <v>86</v>
      </c>
      <c r="AV137" s="14" t="s">
        <v>86</v>
      </c>
      <c r="AW137" s="14" t="s">
        <v>33</v>
      </c>
      <c r="AX137" s="14" t="s">
        <v>84</v>
      </c>
      <c r="AY137" s="202" t="s">
        <v>159</v>
      </c>
    </row>
    <row r="138" s="2" customFormat="1" ht="33" customHeight="1">
      <c r="A138" s="38"/>
      <c r="B138" s="179"/>
      <c r="C138" s="180" t="s">
        <v>179</v>
      </c>
      <c r="D138" s="180" t="s">
        <v>161</v>
      </c>
      <c r="E138" s="181" t="s">
        <v>927</v>
      </c>
      <c r="F138" s="182" t="s">
        <v>928</v>
      </c>
      <c r="G138" s="183" t="s">
        <v>212</v>
      </c>
      <c r="H138" s="184">
        <v>2.7000000000000002</v>
      </c>
      <c r="I138" s="185"/>
      <c r="J138" s="186">
        <f>ROUND(I138*H138,2)</f>
        <v>0</v>
      </c>
      <c r="K138" s="182" t="s">
        <v>165</v>
      </c>
      <c r="L138" s="39"/>
      <c r="M138" s="187" t="s">
        <v>1</v>
      </c>
      <c r="N138" s="188" t="s">
        <v>42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166</v>
      </c>
      <c r="AT138" s="191" t="s">
        <v>161</v>
      </c>
      <c r="AU138" s="191" t="s">
        <v>86</v>
      </c>
      <c r="AY138" s="19" t="s">
        <v>159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84</v>
      </c>
      <c r="BK138" s="192">
        <f>ROUND(I138*H138,2)</f>
        <v>0</v>
      </c>
      <c r="BL138" s="19" t="s">
        <v>166</v>
      </c>
      <c r="BM138" s="191" t="s">
        <v>1001</v>
      </c>
    </row>
    <row r="139" s="14" customFormat="1">
      <c r="A139" s="14"/>
      <c r="B139" s="201"/>
      <c r="C139" s="14"/>
      <c r="D139" s="194" t="s">
        <v>168</v>
      </c>
      <c r="E139" s="202" t="s">
        <v>1</v>
      </c>
      <c r="F139" s="203" t="s">
        <v>1002</v>
      </c>
      <c r="G139" s="14"/>
      <c r="H139" s="204">
        <v>2.7000000000000002</v>
      </c>
      <c r="I139" s="205"/>
      <c r="J139" s="14"/>
      <c r="K139" s="14"/>
      <c r="L139" s="201"/>
      <c r="M139" s="206"/>
      <c r="N139" s="207"/>
      <c r="O139" s="207"/>
      <c r="P139" s="207"/>
      <c r="Q139" s="207"/>
      <c r="R139" s="207"/>
      <c r="S139" s="207"/>
      <c r="T139" s="20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2" t="s">
        <v>168</v>
      </c>
      <c r="AU139" s="202" t="s">
        <v>86</v>
      </c>
      <c r="AV139" s="14" t="s">
        <v>86</v>
      </c>
      <c r="AW139" s="14" t="s">
        <v>33</v>
      </c>
      <c r="AX139" s="14" t="s">
        <v>77</v>
      </c>
      <c r="AY139" s="202" t="s">
        <v>159</v>
      </c>
    </row>
    <row r="140" s="15" customFormat="1">
      <c r="A140" s="15"/>
      <c r="B140" s="209"/>
      <c r="C140" s="15"/>
      <c r="D140" s="194" t="s">
        <v>168</v>
      </c>
      <c r="E140" s="210" t="s">
        <v>1</v>
      </c>
      <c r="F140" s="211" t="s">
        <v>173</v>
      </c>
      <c r="G140" s="15"/>
      <c r="H140" s="212">
        <v>2.7000000000000002</v>
      </c>
      <c r="I140" s="213"/>
      <c r="J140" s="15"/>
      <c r="K140" s="15"/>
      <c r="L140" s="209"/>
      <c r="M140" s="214"/>
      <c r="N140" s="215"/>
      <c r="O140" s="215"/>
      <c r="P140" s="215"/>
      <c r="Q140" s="215"/>
      <c r="R140" s="215"/>
      <c r="S140" s="215"/>
      <c r="T140" s="21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10" t="s">
        <v>168</v>
      </c>
      <c r="AU140" s="210" t="s">
        <v>86</v>
      </c>
      <c r="AV140" s="15" t="s">
        <v>166</v>
      </c>
      <c r="AW140" s="15" t="s">
        <v>33</v>
      </c>
      <c r="AX140" s="15" t="s">
        <v>84</v>
      </c>
      <c r="AY140" s="210" t="s">
        <v>159</v>
      </c>
    </row>
    <row r="141" s="2" customFormat="1" ht="24.15" customHeight="1">
      <c r="A141" s="38"/>
      <c r="B141" s="179"/>
      <c r="C141" s="180" t="s">
        <v>166</v>
      </c>
      <c r="D141" s="180" t="s">
        <v>161</v>
      </c>
      <c r="E141" s="181" t="s">
        <v>534</v>
      </c>
      <c r="F141" s="182" t="s">
        <v>535</v>
      </c>
      <c r="G141" s="183" t="s">
        <v>212</v>
      </c>
      <c r="H141" s="184">
        <v>2.46</v>
      </c>
      <c r="I141" s="185"/>
      <c r="J141" s="186">
        <f>ROUND(I141*H141,2)</f>
        <v>0</v>
      </c>
      <c r="K141" s="182" t="s">
        <v>165</v>
      </c>
      <c r="L141" s="39"/>
      <c r="M141" s="187" t="s">
        <v>1</v>
      </c>
      <c r="N141" s="188" t="s">
        <v>42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166</v>
      </c>
      <c r="AT141" s="191" t="s">
        <v>161</v>
      </c>
      <c r="AU141" s="191" t="s">
        <v>86</v>
      </c>
      <c r="AY141" s="19" t="s">
        <v>159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84</v>
      </c>
      <c r="BK141" s="192">
        <f>ROUND(I141*H141,2)</f>
        <v>0</v>
      </c>
      <c r="BL141" s="19" t="s">
        <v>166</v>
      </c>
      <c r="BM141" s="191" t="s">
        <v>1003</v>
      </c>
    </row>
    <row r="142" s="13" customFormat="1">
      <c r="A142" s="13"/>
      <c r="B142" s="193"/>
      <c r="C142" s="13"/>
      <c r="D142" s="194" t="s">
        <v>168</v>
      </c>
      <c r="E142" s="195" t="s">
        <v>1</v>
      </c>
      <c r="F142" s="196" t="s">
        <v>1004</v>
      </c>
      <c r="G142" s="13"/>
      <c r="H142" s="195" t="s">
        <v>1</v>
      </c>
      <c r="I142" s="197"/>
      <c r="J142" s="13"/>
      <c r="K142" s="13"/>
      <c r="L142" s="193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5" t="s">
        <v>168</v>
      </c>
      <c r="AU142" s="195" t="s">
        <v>86</v>
      </c>
      <c r="AV142" s="13" t="s">
        <v>84</v>
      </c>
      <c r="AW142" s="13" t="s">
        <v>33</v>
      </c>
      <c r="AX142" s="13" t="s">
        <v>77</v>
      </c>
      <c r="AY142" s="195" t="s">
        <v>159</v>
      </c>
    </row>
    <row r="143" s="14" customFormat="1">
      <c r="A143" s="14"/>
      <c r="B143" s="201"/>
      <c r="C143" s="14"/>
      <c r="D143" s="194" t="s">
        <v>168</v>
      </c>
      <c r="E143" s="202" t="s">
        <v>1</v>
      </c>
      <c r="F143" s="203" t="s">
        <v>1005</v>
      </c>
      <c r="G143" s="14"/>
      <c r="H143" s="204">
        <v>1.26</v>
      </c>
      <c r="I143" s="205"/>
      <c r="J143" s="14"/>
      <c r="K143" s="14"/>
      <c r="L143" s="201"/>
      <c r="M143" s="206"/>
      <c r="N143" s="207"/>
      <c r="O143" s="207"/>
      <c r="P143" s="207"/>
      <c r="Q143" s="207"/>
      <c r="R143" s="207"/>
      <c r="S143" s="207"/>
      <c r="T143" s="20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2" t="s">
        <v>168</v>
      </c>
      <c r="AU143" s="202" t="s">
        <v>86</v>
      </c>
      <c r="AV143" s="14" t="s">
        <v>86</v>
      </c>
      <c r="AW143" s="14" t="s">
        <v>33</v>
      </c>
      <c r="AX143" s="14" t="s">
        <v>77</v>
      </c>
      <c r="AY143" s="202" t="s">
        <v>159</v>
      </c>
    </row>
    <row r="144" s="14" customFormat="1">
      <c r="A144" s="14"/>
      <c r="B144" s="201"/>
      <c r="C144" s="14"/>
      <c r="D144" s="194" t="s">
        <v>168</v>
      </c>
      <c r="E144" s="202" t="s">
        <v>1</v>
      </c>
      <c r="F144" s="203" t="s">
        <v>1006</v>
      </c>
      <c r="G144" s="14"/>
      <c r="H144" s="204">
        <v>1.2</v>
      </c>
      <c r="I144" s="205"/>
      <c r="J144" s="14"/>
      <c r="K144" s="14"/>
      <c r="L144" s="201"/>
      <c r="M144" s="206"/>
      <c r="N144" s="207"/>
      <c r="O144" s="207"/>
      <c r="P144" s="207"/>
      <c r="Q144" s="207"/>
      <c r="R144" s="207"/>
      <c r="S144" s="207"/>
      <c r="T144" s="20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02" t="s">
        <v>168</v>
      </c>
      <c r="AU144" s="202" t="s">
        <v>86</v>
      </c>
      <c r="AV144" s="14" t="s">
        <v>86</v>
      </c>
      <c r="AW144" s="14" t="s">
        <v>33</v>
      </c>
      <c r="AX144" s="14" t="s">
        <v>77</v>
      </c>
      <c r="AY144" s="202" t="s">
        <v>159</v>
      </c>
    </row>
    <row r="145" s="15" customFormat="1">
      <c r="A145" s="15"/>
      <c r="B145" s="209"/>
      <c r="C145" s="15"/>
      <c r="D145" s="194" t="s">
        <v>168</v>
      </c>
      <c r="E145" s="210" t="s">
        <v>1</v>
      </c>
      <c r="F145" s="211" t="s">
        <v>173</v>
      </c>
      <c r="G145" s="15"/>
      <c r="H145" s="212">
        <v>2.46</v>
      </c>
      <c r="I145" s="213"/>
      <c r="J145" s="15"/>
      <c r="K145" s="15"/>
      <c r="L145" s="209"/>
      <c r="M145" s="214"/>
      <c r="N145" s="215"/>
      <c r="O145" s="215"/>
      <c r="P145" s="215"/>
      <c r="Q145" s="215"/>
      <c r="R145" s="215"/>
      <c r="S145" s="215"/>
      <c r="T145" s="21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10" t="s">
        <v>168</v>
      </c>
      <c r="AU145" s="210" t="s">
        <v>86</v>
      </c>
      <c r="AV145" s="15" t="s">
        <v>166</v>
      </c>
      <c r="AW145" s="15" t="s">
        <v>33</v>
      </c>
      <c r="AX145" s="15" t="s">
        <v>84</v>
      </c>
      <c r="AY145" s="210" t="s">
        <v>159</v>
      </c>
    </row>
    <row r="146" s="2" customFormat="1" ht="37.8" customHeight="1">
      <c r="A146" s="38"/>
      <c r="B146" s="179"/>
      <c r="C146" s="180" t="s">
        <v>193</v>
      </c>
      <c r="D146" s="180" t="s">
        <v>161</v>
      </c>
      <c r="E146" s="181" t="s">
        <v>224</v>
      </c>
      <c r="F146" s="182" t="s">
        <v>424</v>
      </c>
      <c r="G146" s="183" t="s">
        <v>212</v>
      </c>
      <c r="H146" s="184">
        <v>5.1600000000000001</v>
      </c>
      <c r="I146" s="185"/>
      <c r="J146" s="186">
        <f>ROUND(I146*H146,2)</f>
        <v>0</v>
      </c>
      <c r="K146" s="182" t="s">
        <v>165</v>
      </c>
      <c r="L146" s="39"/>
      <c r="M146" s="187" t="s">
        <v>1</v>
      </c>
      <c r="N146" s="188" t="s">
        <v>42</v>
      </c>
      <c r="O146" s="77"/>
      <c r="P146" s="189">
        <f>O146*H146</f>
        <v>0</v>
      </c>
      <c r="Q146" s="189">
        <v>0</v>
      </c>
      <c r="R146" s="189">
        <f>Q146*H146</f>
        <v>0</v>
      </c>
      <c r="S146" s="189">
        <v>0</v>
      </c>
      <c r="T146" s="19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1" t="s">
        <v>166</v>
      </c>
      <c r="AT146" s="191" t="s">
        <v>161</v>
      </c>
      <c r="AU146" s="191" t="s">
        <v>86</v>
      </c>
      <c r="AY146" s="19" t="s">
        <v>159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84</v>
      </c>
      <c r="BK146" s="192">
        <f>ROUND(I146*H146,2)</f>
        <v>0</v>
      </c>
      <c r="BL146" s="19" t="s">
        <v>166</v>
      </c>
      <c r="BM146" s="191" t="s">
        <v>1007</v>
      </c>
    </row>
    <row r="147" s="14" customFormat="1">
      <c r="A147" s="14"/>
      <c r="B147" s="201"/>
      <c r="C147" s="14"/>
      <c r="D147" s="194" t="s">
        <v>168</v>
      </c>
      <c r="E147" s="202" t="s">
        <v>1</v>
      </c>
      <c r="F147" s="203" t="s">
        <v>1008</v>
      </c>
      <c r="G147" s="14"/>
      <c r="H147" s="204">
        <v>5.1600000000000001</v>
      </c>
      <c r="I147" s="205"/>
      <c r="J147" s="14"/>
      <c r="K147" s="14"/>
      <c r="L147" s="201"/>
      <c r="M147" s="206"/>
      <c r="N147" s="207"/>
      <c r="O147" s="207"/>
      <c r="P147" s="207"/>
      <c r="Q147" s="207"/>
      <c r="R147" s="207"/>
      <c r="S147" s="207"/>
      <c r="T147" s="20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2" t="s">
        <v>168</v>
      </c>
      <c r="AU147" s="202" t="s">
        <v>86</v>
      </c>
      <c r="AV147" s="14" t="s">
        <v>86</v>
      </c>
      <c r="AW147" s="14" t="s">
        <v>33</v>
      </c>
      <c r="AX147" s="14" t="s">
        <v>84</v>
      </c>
      <c r="AY147" s="202" t="s">
        <v>159</v>
      </c>
    </row>
    <row r="148" s="2" customFormat="1" ht="16.5" customHeight="1">
      <c r="A148" s="38"/>
      <c r="B148" s="179"/>
      <c r="C148" s="180" t="s">
        <v>197</v>
      </c>
      <c r="D148" s="180" t="s">
        <v>161</v>
      </c>
      <c r="E148" s="181" t="s">
        <v>431</v>
      </c>
      <c r="F148" s="182" t="s">
        <v>240</v>
      </c>
      <c r="G148" s="183" t="s">
        <v>212</v>
      </c>
      <c r="H148" s="184">
        <v>5.1600000000000001</v>
      </c>
      <c r="I148" s="185"/>
      <c r="J148" s="186">
        <f>ROUND(I148*H148,2)</f>
        <v>0</v>
      </c>
      <c r="K148" s="182" t="s">
        <v>165</v>
      </c>
      <c r="L148" s="39"/>
      <c r="M148" s="187" t="s">
        <v>1</v>
      </c>
      <c r="N148" s="188" t="s">
        <v>42</v>
      </c>
      <c r="O148" s="77"/>
      <c r="P148" s="189">
        <f>O148*H148</f>
        <v>0</v>
      </c>
      <c r="Q148" s="189">
        <v>0</v>
      </c>
      <c r="R148" s="189">
        <f>Q148*H148</f>
        <v>0</v>
      </c>
      <c r="S148" s="189">
        <v>0</v>
      </c>
      <c r="T148" s="19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1" t="s">
        <v>166</v>
      </c>
      <c r="AT148" s="191" t="s">
        <v>161</v>
      </c>
      <c r="AU148" s="191" t="s">
        <v>86</v>
      </c>
      <c r="AY148" s="19" t="s">
        <v>159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84</v>
      </c>
      <c r="BK148" s="192">
        <f>ROUND(I148*H148,2)</f>
        <v>0</v>
      </c>
      <c r="BL148" s="19" t="s">
        <v>166</v>
      </c>
      <c r="BM148" s="191" t="s">
        <v>1009</v>
      </c>
    </row>
    <row r="149" s="14" customFormat="1">
      <c r="A149" s="14"/>
      <c r="B149" s="201"/>
      <c r="C149" s="14"/>
      <c r="D149" s="194" t="s">
        <v>168</v>
      </c>
      <c r="E149" s="202" t="s">
        <v>1</v>
      </c>
      <c r="F149" s="203" t="s">
        <v>1010</v>
      </c>
      <c r="G149" s="14"/>
      <c r="H149" s="204">
        <v>5.1600000000000001</v>
      </c>
      <c r="I149" s="205"/>
      <c r="J149" s="14"/>
      <c r="K149" s="14"/>
      <c r="L149" s="201"/>
      <c r="M149" s="206"/>
      <c r="N149" s="207"/>
      <c r="O149" s="207"/>
      <c r="P149" s="207"/>
      <c r="Q149" s="207"/>
      <c r="R149" s="207"/>
      <c r="S149" s="207"/>
      <c r="T149" s="20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2" t="s">
        <v>168</v>
      </c>
      <c r="AU149" s="202" t="s">
        <v>86</v>
      </c>
      <c r="AV149" s="14" t="s">
        <v>86</v>
      </c>
      <c r="AW149" s="14" t="s">
        <v>33</v>
      </c>
      <c r="AX149" s="14" t="s">
        <v>77</v>
      </c>
      <c r="AY149" s="202" t="s">
        <v>159</v>
      </c>
    </row>
    <row r="150" s="15" customFormat="1">
      <c r="A150" s="15"/>
      <c r="B150" s="209"/>
      <c r="C150" s="15"/>
      <c r="D150" s="194" t="s">
        <v>168</v>
      </c>
      <c r="E150" s="210" t="s">
        <v>1</v>
      </c>
      <c r="F150" s="211" t="s">
        <v>173</v>
      </c>
      <c r="G150" s="15"/>
      <c r="H150" s="212">
        <v>5.1600000000000001</v>
      </c>
      <c r="I150" s="213"/>
      <c r="J150" s="15"/>
      <c r="K150" s="15"/>
      <c r="L150" s="209"/>
      <c r="M150" s="214"/>
      <c r="N150" s="215"/>
      <c r="O150" s="215"/>
      <c r="P150" s="215"/>
      <c r="Q150" s="215"/>
      <c r="R150" s="215"/>
      <c r="S150" s="215"/>
      <c r="T150" s="21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10" t="s">
        <v>168</v>
      </c>
      <c r="AU150" s="210" t="s">
        <v>86</v>
      </c>
      <c r="AV150" s="15" t="s">
        <v>166</v>
      </c>
      <c r="AW150" s="15" t="s">
        <v>33</v>
      </c>
      <c r="AX150" s="15" t="s">
        <v>84</v>
      </c>
      <c r="AY150" s="210" t="s">
        <v>159</v>
      </c>
    </row>
    <row r="151" s="2" customFormat="1" ht="33" customHeight="1">
      <c r="A151" s="38"/>
      <c r="B151" s="179"/>
      <c r="C151" s="180" t="s">
        <v>204</v>
      </c>
      <c r="D151" s="180" t="s">
        <v>161</v>
      </c>
      <c r="E151" s="181" t="s">
        <v>233</v>
      </c>
      <c r="F151" s="182" t="s">
        <v>234</v>
      </c>
      <c r="G151" s="183" t="s">
        <v>235</v>
      </c>
      <c r="H151" s="184">
        <v>8.2560000000000002</v>
      </c>
      <c r="I151" s="185"/>
      <c r="J151" s="186">
        <f>ROUND(I151*H151,2)</f>
        <v>0</v>
      </c>
      <c r="K151" s="182" t="s">
        <v>165</v>
      </c>
      <c r="L151" s="39"/>
      <c r="M151" s="187" t="s">
        <v>1</v>
      </c>
      <c r="N151" s="188" t="s">
        <v>42</v>
      </c>
      <c r="O151" s="77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166</v>
      </c>
      <c r="AT151" s="191" t="s">
        <v>161</v>
      </c>
      <c r="AU151" s="191" t="s">
        <v>86</v>
      </c>
      <c r="AY151" s="19" t="s">
        <v>159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84</v>
      </c>
      <c r="BK151" s="192">
        <f>ROUND(I151*H151,2)</f>
        <v>0</v>
      </c>
      <c r="BL151" s="19" t="s">
        <v>166</v>
      </c>
      <c r="BM151" s="191" t="s">
        <v>1011</v>
      </c>
    </row>
    <row r="152" s="14" customFormat="1">
      <c r="A152" s="14"/>
      <c r="B152" s="201"/>
      <c r="C152" s="14"/>
      <c r="D152" s="194" t="s">
        <v>168</v>
      </c>
      <c r="E152" s="202" t="s">
        <v>1</v>
      </c>
      <c r="F152" s="203" t="s">
        <v>1012</v>
      </c>
      <c r="G152" s="14"/>
      <c r="H152" s="204">
        <v>8.2560000000000002</v>
      </c>
      <c r="I152" s="205"/>
      <c r="J152" s="14"/>
      <c r="K152" s="14"/>
      <c r="L152" s="201"/>
      <c r="M152" s="206"/>
      <c r="N152" s="207"/>
      <c r="O152" s="207"/>
      <c r="P152" s="207"/>
      <c r="Q152" s="207"/>
      <c r="R152" s="207"/>
      <c r="S152" s="207"/>
      <c r="T152" s="20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2" t="s">
        <v>168</v>
      </c>
      <c r="AU152" s="202" t="s">
        <v>86</v>
      </c>
      <c r="AV152" s="14" t="s">
        <v>86</v>
      </c>
      <c r="AW152" s="14" t="s">
        <v>33</v>
      </c>
      <c r="AX152" s="14" t="s">
        <v>84</v>
      </c>
      <c r="AY152" s="202" t="s">
        <v>159</v>
      </c>
    </row>
    <row r="153" s="2" customFormat="1" ht="21.75" customHeight="1">
      <c r="A153" s="38"/>
      <c r="B153" s="179"/>
      <c r="C153" s="180" t="s">
        <v>209</v>
      </c>
      <c r="D153" s="180" t="s">
        <v>161</v>
      </c>
      <c r="E153" s="181" t="s">
        <v>939</v>
      </c>
      <c r="F153" s="182" t="s">
        <v>940</v>
      </c>
      <c r="G153" s="183" t="s">
        <v>164</v>
      </c>
      <c r="H153" s="184">
        <v>75.849999999999994</v>
      </c>
      <c r="I153" s="185"/>
      <c r="J153" s="186">
        <f>ROUND(I153*H153,2)</f>
        <v>0</v>
      </c>
      <c r="K153" s="182" t="s">
        <v>165</v>
      </c>
      <c r="L153" s="39"/>
      <c r="M153" s="187" t="s">
        <v>1</v>
      </c>
      <c r="N153" s="188" t="s">
        <v>42</v>
      </c>
      <c r="O153" s="77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166</v>
      </c>
      <c r="AT153" s="191" t="s">
        <v>161</v>
      </c>
      <c r="AU153" s="191" t="s">
        <v>86</v>
      </c>
      <c r="AY153" s="19" t="s">
        <v>159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84</v>
      </c>
      <c r="BK153" s="192">
        <f>ROUND(I153*H153,2)</f>
        <v>0</v>
      </c>
      <c r="BL153" s="19" t="s">
        <v>166</v>
      </c>
      <c r="BM153" s="191" t="s">
        <v>1013</v>
      </c>
    </row>
    <row r="154" s="13" customFormat="1">
      <c r="A154" s="13"/>
      <c r="B154" s="193"/>
      <c r="C154" s="13"/>
      <c r="D154" s="194" t="s">
        <v>168</v>
      </c>
      <c r="E154" s="195" t="s">
        <v>1</v>
      </c>
      <c r="F154" s="196" t="s">
        <v>1014</v>
      </c>
      <c r="G154" s="13"/>
      <c r="H154" s="195" t="s">
        <v>1</v>
      </c>
      <c r="I154" s="197"/>
      <c r="J154" s="13"/>
      <c r="K154" s="13"/>
      <c r="L154" s="193"/>
      <c r="M154" s="198"/>
      <c r="N154" s="199"/>
      <c r="O154" s="199"/>
      <c r="P154" s="199"/>
      <c r="Q154" s="199"/>
      <c r="R154" s="199"/>
      <c r="S154" s="199"/>
      <c r="T154" s="20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5" t="s">
        <v>168</v>
      </c>
      <c r="AU154" s="195" t="s">
        <v>86</v>
      </c>
      <c r="AV154" s="13" t="s">
        <v>84</v>
      </c>
      <c r="AW154" s="13" t="s">
        <v>33</v>
      </c>
      <c r="AX154" s="13" t="s">
        <v>77</v>
      </c>
      <c r="AY154" s="195" t="s">
        <v>159</v>
      </c>
    </row>
    <row r="155" s="14" customFormat="1">
      <c r="A155" s="14"/>
      <c r="B155" s="201"/>
      <c r="C155" s="14"/>
      <c r="D155" s="194" t="s">
        <v>168</v>
      </c>
      <c r="E155" s="202" t="s">
        <v>1</v>
      </c>
      <c r="F155" s="203" t="s">
        <v>1000</v>
      </c>
      <c r="G155" s="14"/>
      <c r="H155" s="204">
        <v>239.59999999999999</v>
      </c>
      <c r="I155" s="205"/>
      <c r="J155" s="14"/>
      <c r="K155" s="14"/>
      <c r="L155" s="201"/>
      <c r="M155" s="206"/>
      <c r="N155" s="207"/>
      <c r="O155" s="207"/>
      <c r="P155" s="207"/>
      <c r="Q155" s="207"/>
      <c r="R155" s="207"/>
      <c r="S155" s="207"/>
      <c r="T155" s="20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2" t="s">
        <v>168</v>
      </c>
      <c r="AU155" s="202" t="s">
        <v>86</v>
      </c>
      <c r="AV155" s="14" t="s">
        <v>86</v>
      </c>
      <c r="AW155" s="14" t="s">
        <v>33</v>
      </c>
      <c r="AX155" s="14" t="s">
        <v>77</v>
      </c>
      <c r="AY155" s="202" t="s">
        <v>159</v>
      </c>
    </row>
    <row r="156" s="14" customFormat="1">
      <c r="A156" s="14"/>
      <c r="B156" s="201"/>
      <c r="C156" s="14"/>
      <c r="D156" s="194" t="s">
        <v>168</v>
      </c>
      <c r="E156" s="202" t="s">
        <v>1</v>
      </c>
      <c r="F156" s="203" t="s">
        <v>1015</v>
      </c>
      <c r="G156" s="14"/>
      <c r="H156" s="204">
        <v>-74.5</v>
      </c>
      <c r="I156" s="205"/>
      <c r="J156" s="14"/>
      <c r="K156" s="14"/>
      <c r="L156" s="201"/>
      <c r="M156" s="206"/>
      <c r="N156" s="207"/>
      <c r="O156" s="207"/>
      <c r="P156" s="207"/>
      <c r="Q156" s="207"/>
      <c r="R156" s="207"/>
      <c r="S156" s="207"/>
      <c r="T156" s="20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2" t="s">
        <v>168</v>
      </c>
      <c r="AU156" s="202" t="s">
        <v>86</v>
      </c>
      <c r="AV156" s="14" t="s">
        <v>86</v>
      </c>
      <c r="AW156" s="14" t="s">
        <v>33</v>
      </c>
      <c r="AX156" s="14" t="s">
        <v>77</v>
      </c>
      <c r="AY156" s="202" t="s">
        <v>159</v>
      </c>
    </row>
    <row r="157" s="14" customFormat="1">
      <c r="A157" s="14"/>
      <c r="B157" s="201"/>
      <c r="C157" s="14"/>
      <c r="D157" s="194" t="s">
        <v>168</v>
      </c>
      <c r="E157" s="202" t="s">
        <v>1</v>
      </c>
      <c r="F157" s="203" t="s">
        <v>1016</v>
      </c>
      <c r="G157" s="14"/>
      <c r="H157" s="204">
        <v>-34</v>
      </c>
      <c r="I157" s="205"/>
      <c r="J157" s="14"/>
      <c r="K157" s="14"/>
      <c r="L157" s="201"/>
      <c r="M157" s="206"/>
      <c r="N157" s="207"/>
      <c r="O157" s="207"/>
      <c r="P157" s="207"/>
      <c r="Q157" s="207"/>
      <c r="R157" s="207"/>
      <c r="S157" s="207"/>
      <c r="T157" s="20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2" t="s">
        <v>168</v>
      </c>
      <c r="AU157" s="202" t="s">
        <v>86</v>
      </c>
      <c r="AV157" s="14" t="s">
        <v>86</v>
      </c>
      <c r="AW157" s="14" t="s">
        <v>33</v>
      </c>
      <c r="AX157" s="14" t="s">
        <v>77</v>
      </c>
      <c r="AY157" s="202" t="s">
        <v>159</v>
      </c>
    </row>
    <row r="158" s="14" customFormat="1">
      <c r="A158" s="14"/>
      <c r="B158" s="201"/>
      <c r="C158" s="14"/>
      <c r="D158" s="194" t="s">
        <v>168</v>
      </c>
      <c r="E158" s="202" t="s">
        <v>1</v>
      </c>
      <c r="F158" s="203" t="s">
        <v>1017</v>
      </c>
      <c r="G158" s="14"/>
      <c r="H158" s="204">
        <v>-30.25</v>
      </c>
      <c r="I158" s="205"/>
      <c r="J158" s="14"/>
      <c r="K158" s="14"/>
      <c r="L158" s="201"/>
      <c r="M158" s="206"/>
      <c r="N158" s="207"/>
      <c r="O158" s="207"/>
      <c r="P158" s="207"/>
      <c r="Q158" s="207"/>
      <c r="R158" s="207"/>
      <c r="S158" s="207"/>
      <c r="T158" s="20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2" t="s">
        <v>168</v>
      </c>
      <c r="AU158" s="202" t="s">
        <v>86</v>
      </c>
      <c r="AV158" s="14" t="s">
        <v>86</v>
      </c>
      <c r="AW158" s="14" t="s">
        <v>33</v>
      </c>
      <c r="AX158" s="14" t="s">
        <v>77</v>
      </c>
      <c r="AY158" s="202" t="s">
        <v>159</v>
      </c>
    </row>
    <row r="159" s="14" customFormat="1">
      <c r="A159" s="14"/>
      <c r="B159" s="201"/>
      <c r="C159" s="14"/>
      <c r="D159" s="194" t="s">
        <v>168</v>
      </c>
      <c r="E159" s="202" t="s">
        <v>1</v>
      </c>
      <c r="F159" s="203" t="s">
        <v>1018</v>
      </c>
      <c r="G159" s="14"/>
      <c r="H159" s="204">
        <v>-25</v>
      </c>
      <c r="I159" s="205"/>
      <c r="J159" s="14"/>
      <c r="K159" s="14"/>
      <c r="L159" s="201"/>
      <c r="M159" s="206"/>
      <c r="N159" s="207"/>
      <c r="O159" s="207"/>
      <c r="P159" s="207"/>
      <c r="Q159" s="207"/>
      <c r="R159" s="207"/>
      <c r="S159" s="207"/>
      <c r="T159" s="20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2" t="s">
        <v>168</v>
      </c>
      <c r="AU159" s="202" t="s">
        <v>86</v>
      </c>
      <c r="AV159" s="14" t="s">
        <v>86</v>
      </c>
      <c r="AW159" s="14" t="s">
        <v>33</v>
      </c>
      <c r="AX159" s="14" t="s">
        <v>77</v>
      </c>
      <c r="AY159" s="202" t="s">
        <v>159</v>
      </c>
    </row>
    <row r="160" s="15" customFormat="1">
      <c r="A160" s="15"/>
      <c r="B160" s="209"/>
      <c r="C160" s="15"/>
      <c r="D160" s="194" t="s">
        <v>168</v>
      </c>
      <c r="E160" s="210" t="s">
        <v>1</v>
      </c>
      <c r="F160" s="211" t="s">
        <v>173</v>
      </c>
      <c r="G160" s="15"/>
      <c r="H160" s="212">
        <v>75.849999999999994</v>
      </c>
      <c r="I160" s="213"/>
      <c r="J160" s="15"/>
      <c r="K160" s="15"/>
      <c r="L160" s="209"/>
      <c r="M160" s="214"/>
      <c r="N160" s="215"/>
      <c r="O160" s="215"/>
      <c r="P160" s="215"/>
      <c r="Q160" s="215"/>
      <c r="R160" s="215"/>
      <c r="S160" s="215"/>
      <c r="T160" s="21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10" t="s">
        <v>168</v>
      </c>
      <c r="AU160" s="210" t="s">
        <v>86</v>
      </c>
      <c r="AV160" s="15" t="s">
        <v>166</v>
      </c>
      <c r="AW160" s="15" t="s">
        <v>33</v>
      </c>
      <c r="AX160" s="15" t="s">
        <v>84</v>
      </c>
      <c r="AY160" s="210" t="s">
        <v>159</v>
      </c>
    </row>
    <row r="161" s="2" customFormat="1" ht="16.5" customHeight="1">
      <c r="A161" s="38"/>
      <c r="B161" s="179"/>
      <c r="C161" s="222" t="s">
        <v>216</v>
      </c>
      <c r="D161" s="222" t="s">
        <v>409</v>
      </c>
      <c r="E161" s="223" t="s">
        <v>946</v>
      </c>
      <c r="F161" s="224" t="s">
        <v>947</v>
      </c>
      <c r="G161" s="225" t="s">
        <v>781</v>
      </c>
      <c r="H161" s="226">
        <v>2.2759999999999998</v>
      </c>
      <c r="I161" s="227"/>
      <c r="J161" s="228">
        <f>ROUND(I161*H161,2)</f>
        <v>0</v>
      </c>
      <c r="K161" s="224" t="s">
        <v>165</v>
      </c>
      <c r="L161" s="229"/>
      <c r="M161" s="230" t="s">
        <v>1</v>
      </c>
      <c r="N161" s="231" t="s">
        <v>42</v>
      </c>
      <c r="O161" s="77"/>
      <c r="P161" s="189">
        <f>O161*H161</f>
        <v>0</v>
      </c>
      <c r="Q161" s="189">
        <v>0.001</v>
      </c>
      <c r="R161" s="189">
        <f>Q161*H161</f>
        <v>0.0022759999999999998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209</v>
      </c>
      <c r="AT161" s="191" t="s">
        <v>409</v>
      </c>
      <c r="AU161" s="191" t="s">
        <v>86</v>
      </c>
      <c r="AY161" s="19" t="s">
        <v>159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84</v>
      </c>
      <c r="BK161" s="192">
        <f>ROUND(I161*H161,2)</f>
        <v>0</v>
      </c>
      <c r="BL161" s="19" t="s">
        <v>166</v>
      </c>
      <c r="BM161" s="191" t="s">
        <v>1019</v>
      </c>
    </row>
    <row r="162" s="14" customFormat="1">
      <c r="A162" s="14"/>
      <c r="B162" s="201"/>
      <c r="C162" s="14"/>
      <c r="D162" s="194" t="s">
        <v>168</v>
      </c>
      <c r="E162" s="202" t="s">
        <v>1</v>
      </c>
      <c r="F162" s="203" t="s">
        <v>1020</v>
      </c>
      <c r="G162" s="14"/>
      <c r="H162" s="204">
        <v>2.2759999999999998</v>
      </c>
      <c r="I162" s="205"/>
      <c r="J162" s="14"/>
      <c r="K162" s="14"/>
      <c r="L162" s="201"/>
      <c r="M162" s="206"/>
      <c r="N162" s="207"/>
      <c r="O162" s="207"/>
      <c r="P162" s="207"/>
      <c r="Q162" s="207"/>
      <c r="R162" s="207"/>
      <c r="S162" s="207"/>
      <c r="T162" s="20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2" t="s">
        <v>168</v>
      </c>
      <c r="AU162" s="202" t="s">
        <v>86</v>
      </c>
      <c r="AV162" s="14" t="s">
        <v>86</v>
      </c>
      <c r="AW162" s="14" t="s">
        <v>33</v>
      </c>
      <c r="AX162" s="14" t="s">
        <v>84</v>
      </c>
      <c r="AY162" s="202" t="s">
        <v>159</v>
      </c>
    </row>
    <row r="163" s="2" customFormat="1" ht="37.8" customHeight="1">
      <c r="A163" s="38"/>
      <c r="B163" s="179"/>
      <c r="C163" s="180" t="s">
        <v>223</v>
      </c>
      <c r="D163" s="180" t="s">
        <v>161</v>
      </c>
      <c r="E163" s="181" t="s">
        <v>950</v>
      </c>
      <c r="F163" s="182" t="s">
        <v>951</v>
      </c>
      <c r="G163" s="183" t="s">
        <v>164</v>
      </c>
      <c r="H163" s="184">
        <v>75.849999999999994</v>
      </c>
      <c r="I163" s="185"/>
      <c r="J163" s="186">
        <f>ROUND(I163*H163,2)</f>
        <v>0</v>
      </c>
      <c r="K163" s="182" t="s">
        <v>165</v>
      </c>
      <c r="L163" s="39"/>
      <c r="M163" s="187" t="s">
        <v>1</v>
      </c>
      <c r="N163" s="188" t="s">
        <v>42</v>
      </c>
      <c r="O163" s="77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1" t="s">
        <v>166</v>
      </c>
      <c r="AT163" s="191" t="s">
        <v>161</v>
      </c>
      <c r="AU163" s="191" t="s">
        <v>86</v>
      </c>
      <c r="AY163" s="19" t="s">
        <v>159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84</v>
      </c>
      <c r="BK163" s="192">
        <f>ROUND(I163*H163,2)</f>
        <v>0</v>
      </c>
      <c r="BL163" s="19" t="s">
        <v>166</v>
      </c>
      <c r="BM163" s="191" t="s">
        <v>1021</v>
      </c>
    </row>
    <row r="164" s="14" customFormat="1">
      <c r="A164" s="14"/>
      <c r="B164" s="201"/>
      <c r="C164" s="14"/>
      <c r="D164" s="194" t="s">
        <v>168</v>
      </c>
      <c r="E164" s="202" t="s">
        <v>1</v>
      </c>
      <c r="F164" s="203" t="s">
        <v>1022</v>
      </c>
      <c r="G164" s="14"/>
      <c r="H164" s="204">
        <v>75.849999999999994</v>
      </c>
      <c r="I164" s="205"/>
      <c r="J164" s="14"/>
      <c r="K164" s="14"/>
      <c r="L164" s="201"/>
      <c r="M164" s="206"/>
      <c r="N164" s="207"/>
      <c r="O164" s="207"/>
      <c r="P164" s="207"/>
      <c r="Q164" s="207"/>
      <c r="R164" s="207"/>
      <c r="S164" s="207"/>
      <c r="T164" s="20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2" t="s">
        <v>168</v>
      </c>
      <c r="AU164" s="202" t="s">
        <v>86</v>
      </c>
      <c r="AV164" s="14" t="s">
        <v>86</v>
      </c>
      <c r="AW164" s="14" t="s">
        <v>33</v>
      </c>
      <c r="AX164" s="14" t="s">
        <v>84</v>
      </c>
      <c r="AY164" s="202" t="s">
        <v>159</v>
      </c>
    </row>
    <row r="165" s="2" customFormat="1" ht="24.15" customHeight="1">
      <c r="A165" s="38"/>
      <c r="B165" s="179"/>
      <c r="C165" s="180" t="s">
        <v>228</v>
      </c>
      <c r="D165" s="180" t="s">
        <v>161</v>
      </c>
      <c r="E165" s="181" t="s">
        <v>379</v>
      </c>
      <c r="F165" s="182" t="s">
        <v>380</v>
      </c>
      <c r="G165" s="183" t="s">
        <v>164</v>
      </c>
      <c r="H165" s="184">
        <v>75.849999999999994</v>
      </c>
      <c r="I165" s="185"/>
      <c r="J165" s="186">
        <f>ROUND(I165*H165,2)</f>
        <v>0</v>
      </c>
      <c r="K165" s="182" t="s">
        <v>165</v>
      </c>
      <c r="L165" s="39"/>
      <c r="M165" s="187" t="s">
        <v>1</v>
      </c>
      <c r="N165" s="188" t="s">
        <v>42</v>
      </c>
      <c r="O165" s="77"/>
      <c r="P165" s="189">
        <f>O165*H165</f>
        <v>0</v>
      </c>
      <c r="Q165" s="189">
        <v>0</v>
      </c>
      <c r="R165" s="189">
        <f>Q165*H165</f>
        <v>0</v>
      </c>
      <c r="S165" s="189">
        <v>0</v>
      </c>
      <c r="T165" s="19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1" t="s">
        <v>166</v>
      </c>
      <c r="AT165" s="191" t="s">
        <v>161</v>
      </c>
      <c r="AU165" s="191" t="s">
        <v>86</v>
      </c>
      <c r="AY165" s="19" t="s">
        <v>159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84</v>
      </c>
      <c r="BK165" s="192">
        <f>ROUND(I165*H165,2)</f>
        <v>0</v>
      </c>
      <c r="BL165" s="19" t="s">
        <v>166</v>
      </c>
      <c r="BM165" s="191" t="s">
        <v>1023</v>
      </c>
    </row>
    <row r="166" s="14" customFormat="1">
      <c r="A166" s="14"/>
      <c r="B166" s="201"/>
      <c r="C166" s="14"/>
      <c r="D166" s="194" t="s">
        <v>168</v>
      </c>
      <c r="E166" s="202" t="s">
        <v>1</v>
      </c>
      <c r="F166" s="203" t="s">
        <v>1022</v>
      </c>
      <c r="G166" s="14"/>
      <c r="H166" s="204">
        <v>75.849999999999994</v>
      </c>
      <c r="I166" s="205"/>
      <c r="J166" s="14"/>
      <c r="K166" s="14"/>
      <c r="L166" s="201"/>
      <c r="M166" s="206"/>
      <c r="N166" s="207"/>
      <c r="O166" s="207"/>
      <c r="P166" s="207"/>
      <c r="Q166" s="207"/>
      <c r="R166" s="207"/>
      <c r="S166" s="207"/>
      <c r="T166" s="20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168</v>
      </c>
      <c r="AU166" s="202" t="s">
        <v>86</v>
      </c>
      <c r="AV166" s="14" t="s">
        <v>86</v>
      </c>
      <c r="AW166" s="14" t="s">
        <v>33</v>
      </c>
      <c r="AX166" s="14" t="s">
        <v>77</v>
      </c>
      <c r="AY166" s="202" t="s">
        <v>159</v>
      </c>
    </row>
    <row r="167" s="15" customFormat="1">
      <c r="A167" s="15"/>
      <c r="B167" s="209"/>
      <c r="C167" s="15"/>
      <c r="D167" s="194" t="s">
        <v>168</v>
      </c>
      <c r="E167" s="210" t="s">
        <v>1</v>
      </c>
      <c r="F167" s="211" t="s">
        <v>1024</v>
      </c>
      <c r="G167" s="15"/>
      <c r="H167" s="212">
        <v>75.849999999999994</v>
      </c>
      <c r="I167" s="213"/>
      <c r="J167" s="15"/>
      <c r="K167" s="15"/>
      <c r="L167" s="209"/>
      <c r="M167" s="214"/>
      <c r="N167" s="215"/>
      <c r="O167" s="215"/>
      <c r="P167" s="215"/>
      <c r="Q167" s="215"/>
      <c r="R167" s="215"/>
      <c r="S167" s="215"/>
      <c r="T167" s="21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10" t="s">
        <v>168</v>
      </c>
      <c r="AU167" s="210" t="s">
        <v>86</v>
      </c>
      <c r="AV167" s="15" t="s">
        <v>166</v>
      </c>
      <c r="AW167" s="15" t="s">
        <v>33</v>
      </c>
      <c r="AX167" s="15" t="s">
        <v>84</v>
      </c>
      <c r="AY167" s="210" t="s">
        <v>159</v>
      </c>
    </row>
    <row r="168" s="2" customFormat="1" ht="33" customHeight="1">
      <c r="A168" s="38"/>
      <c r="B168" s="179"/>
      <c r="C168" s="180" t="s">
        <v>8</v>
      </c>
      <c r="D168" s="180" t="s">
        <v>161</v>
      </c>
      <c r="E168" s="181" t="s">
        <v>955</v>
      </c>
      <c r="F168" s="182" t="s">
        <v>956</v>
      </c>
      <c r="G168" s="183" t="s">
        <v>164</v>
      </c>
      <c r="H168" s="184">
        <v>75.849999999999994</v>
      </c>
      <c r="I168" s="185"/>
      <c r="J168" s="186">
        <f>ROUND(I168*H168,2)</f>
        <v>0</v>
      </c>
      <c r="K168" s="182" t="s">
        <v>165</v>
      </c>
      <c r="L168" s="39"/>
      <c r="M168" s="187" t="s">
        <v>1</v>
      </c>
      <c r="N168" s="188" t="s">
        <v>42</v>
      </c>
      <c r="O168" s="77"/>
      <c r="P168" s="189">
        <f>O168*H168</f>
        <v>0</v>
      </c>
      <c r="Q168" s="189">
        <v>0</v>
      </c>
      <c r="R168" s="189">
        <f>Q168*H168</f>
        <v>0</v>
      </c>
      <c r="S168" s="189">
        <v>0</v>
      </c>
      <c r="T168" s="19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1" t="s">
        <v>166</v>
      </c>
      <c r="AT168" s="191" t="s">
        <v>161</v>
      </c>
      <c r="AU168" s="191" t="s">
        <v>86</v>
      </c>
      <c r="AY168" s="19" t="s">
        <v>159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84</v>
      </c>
      <c r="BK168" s="192">
        <f>ROUND(I168*H168,2)</f>
        <v>0</v>
      </c>
      <c r="BL168" s="19" t="s">
        <v>166</v>
      </c>
      <c r="BM168" s="191" t="s">
        <v>1025</v>
      </c>
    </row>
    <row r="169" s="14" customFormat="1">
      <c r="A169" s="14"/>
      <c r="B169" s="201"/>
      <c r="C169" s="14"/>
      <c r="D169" s="194" t="s">
        <v>168</v>
      </c>
      <c r="E169" s="202" t="s">
        <v>1</v>
      </c>
      <c r="F169" s="203" t="s">
        <v>1022</v>
      </c>
      <c r="G169" s="14"/>
      <c r="H169" s="204">
        <v>75.849999999999994</v>
      </c>
      <c r="I169" s="205"/>
      <c r="J169" s="14"/>
      <c r="K169" s="14"/>
      <c r="L169" s="201"/>
      <c r="M169" s="206"/>
      <c r="N169" s="207"/>
      <c r="O169" s="207"/>
      <c r="P169" s="207"/>
      <c r="Q169" s="207"/>
      <c r="R169" s="207"/>
      <c r="S169" s="207"/>
      <c r="T169" s="20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2" t="s">
        <v>168</v>
      </c>
      <c r="AU169" s="202" t="s">
        <v>86</v>
      </c>
      <c r="AV169" s="14" t="s">
        <v>86</v>
      </c>
      <c r="AW169" s="14" t="s">
        <v>33</v>
      </c>
      <c r="AX169" s="14" t="s">
        <v>84</v>
      </c>
      <c r="AY169" s="202" t="s">
        <v>159</v>
      </c>
    </row>
    <row r="170" s="2" customFormat="1" ht="21.75" customHeight="1">
      <c r="A170" s="38"/>
      <c r="B170" s="179"/>
      <c r="C170" s="180" t="s">
        <v>238</v>
      </c>
      <c r="D170" s="180" t="s">
        <v>161</v>
      </c>
      <c r="E170" s="181" t="s">
        <v>958</v>
      </c>
      <c r="F170" s="182" t="s">
        <v>959</v>
      </c>
      <c r="G170" s="183" t="s">
        <v>164</v>
      </c>
      <c r="H170" s="184">
        <v>75.849999999999994</v>
      </c>
      <c r="I170" s="185"/>
      <c r="J170" s="186">
        <f>ROUND(I170*H170,2)</f>
        <v>0</v>
      </c>
      <c r="K170" s="182" t="s">
        <v>165</v>
      </c>
      <c r="L170" s="39"/>
      <c r="M170" s="187" t="s">
        <v>1</v>
      </c>
      <c r="N170" s="188" t="s">
        <v>42</v>
      </c>
      <c r="O170" s="77"/>
      <c r="P170" s="189">
        <f>O170*H170</f>
        <v>0</v>
      </c>
      <c r="Q170" s="189">
        <v>0</v>
      </c>
      <c r="R170" s="189">
        <f>Q170*H170</f>
        <v>0</v>
      </c>
      <c r="S170" s="189">
        <v>0</v>
      </c>
      <c r="T170" s="19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1" t="s">
        <v>166</v>
      </c>
      <c r="AT170" s="191" t="s">
        <v>161</v>
      </c>
      <c r="AU170" s="191" t="s">
        <v>86</v>
      </c>
      <c r="AY170" s="19" t="s">
        <v>159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84</v>
      </c>
      <c r="BK170" s="192">
        <f>ROUND(I170*H170,2)</f>
        <v>0</v>
      </c>
      <c r="BL170" s="19" t="s">
        <v>166</v>
      </c>
      <c r="BM170" s="191" t="s">
        <v>1026</v>
      </c>
    </row>
    <row r="171" s="14" customFormat="1">
      <c r="A171" s="14"/>
      <c r="B171" s="201"/>
      <c r="C171" s="14"/>
      <c r="D171" s="194" t="s">
        <v>168</v>
      </c>
      <c r="E171" s="202" t="s">
        <v>1</v>
      </c>
      <c r="F171" s="203" t="s">
        <v>1022</v>
      </c>
      <c r="G171" s="14"/>
      <c r="H171" s="204">
        <v>75.849999999999994</v>
      </c>
      <c r="I171" s="205"/>
      <c r="J171" s="14"/>
      <c r="K171" s="14"/>
      <c r="L171" s="201"/>
      <c r="M171" s="206"/>
      <c r="N171" s="207"/>
      <c r="O171" s="207"/>
      <c r="P171" s="207"/>
      <c r="Q171" s="207"/>
      <c r="R171" s="207"/>
      <c r="S171" s="207"/>
      <c r="T171" s="20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2" t="s">
        <v>168</v>
      </c>
      <c r="AU171" s="202" t="s">
        <v>86</v>
      </c>
      <c r="AV171" s="14" t="s">
        <v>86</v>
      </c>
      <c r="AW171" s="14" t="s">
        <v>33</v>
      </c>
      <c r="AX171" s="14" t="s">
        <v>84</v>
      </c>
      <c r="AY171" s="202" t="s">
        <v>159</v>
      </c>
    </row>
    <row r="172" s="2" customFormat="1" ht="16.5" customHeight="1">
      <c r="A172" s="38"/>
      <c r="B172" s="179"/>
      <c r="C172" s="180" t="s">
        <v>242</v>
      </c>
      <c r="D172" s="180" t="s">
        <v>161</v>
      </c>
      <c r="E172" s="181" t="s">
        <v>961</v>
      </c>
      <c r="F172" s="182" t="s">
        <v>962</v>
      </c>
      <c r="G172" s="183" t="s">
        <v>164</v>
      </c>
      <c r="H172" s="184">
        <v>75.849999999999994</v>
      </c>
      <c r="I172" s="185"/>
      <c r="J172" s="186">
        <f>ROUND(I172*H172,2)</f>
        <v>0</v>
      </c>
      <c r="K172" s="182" t="s">
        <v>165</v>
      </c>
      <c r="L172" s="39"/>
      <c r="M172" s="187" t="s">
        <v>1</v>
      </c>
      <c r="N172" s="188" t="s">
        <v>42</v>
      </c>
      <c r="O172" s="77"/>
      <c r="P172" s="189">
        <f>O172*H172</f>
        <v>0</v>
      </c>
      <c r="Q172" s="189">
        <v>0</v>
      </c>
      <c r="R172" s="189">
        <f>Q172*H172</f>
        <v>0</v>
      </c>
      <c r="S172" s="189">
        <v>0</v>
      </c>
      <c r="T172" s="19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1" t="s">
        <v>166</v>
      </c>
      <c r="AT172" s="191" t="s">
        <v>161</v>
      </c>
      <c r="AU172" s="191" t="s">
        <v>86</v>
      </c>
      <c r="AY172" s="19" t="s">
        <v>159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9" t="s">
        <v>84</v>
      </c>
      <c r="BK172" s="192">
        <f>ROUND(I172*H172,2)</f>
        <v>0</v>
      </c>
      <c r="BL172" s="19" t="s">
        <v>166</v>
      </c>
      <c r="BM172" s="191" t="s">
        <v>1027</v>
      </c>
    </row>
    <row r="173" s="14" customFormat="1">
      <c r="A173" s="14"/>
      <c r="B173" s="201"/>
      <c r="C173" s="14"/>
      <c r="D173" s="194" t="s">
        <v>168</v>
      </c>
      <c r="E173" s="202" t="s">
        <v>1</v>
      </c>
      <c r="F173" s="203" t="s">
        <v>1022</v>
      </c>
      <c r="G173" s="14"/>
      <c r="H173" s="204">
        <v>75.849999999999994</v>
      </c>
      <c r="I173" s="205"/>
      <c r="J173" s="14"/>
      <c r="K173" s="14"/>
      <c r="L173" s="201"/>
      <c r="M173" s="206"/>
      <c r="N173" s="207"/>
      <c r="O173" s="207"/>
      <c r="P173" s="207"/>
      <c r="Q173" s="207"/>
      <c r="R173" s="207"/>
      <c r="S173" s="207"/>
      <c r="T173" s="20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2" t="s">
        <v>168</v>
      </c>
      <c r="AU173" s="202" t="s">
        <v>86</v>
      </c>
      <c r="AV173" s="14" t="s">
        <v>86</v>
      </c>
      <c r="AW173" s="14" t="s">
        <v>33</v>
      </c>
      <c r="AX173" s="14" t="s">
        <v>84</v>
      </c>
      <c r="AY173" s="202" t="s">
        <v>159</v>
      </c>
    </row>
    <row r="174" s="12" customFormat="1" ht="22.8" customHeight="1">
      <c r="A174" s="12"/>
      <c r="B174" s="166"/>
      <c r="C174" s="12"/>
      <c r="D174" s="167" t="s">
        <v>76</v>
      </c>
      <c r="E174" s="177" t="s">
        <v>86</v>
      </c>
      <c r="F174" s="177" t="s">
        <v>247</v>
      </c>
      <c r="G174" s="12"/>
      <c r="H174" s="12"/>
      <c r="I174" s="169"/>
      <c r="J174" s="178">
        <f>BK174</f>
        <v>0</v>
      </c>
      <c r="K174" s="12"/>
      <c r="L174" s="166"/>
      <c r="M174" s="171"/>
      <c r="N174" s="172"/>
      <c r="O174" s="172"/>
      <c r="P174" s="173">
        <f>SUM(P175:P183)</f>
        <v>0</v>
      </c>
      <c r="Q174" s="172"/>
      <c r="R174" s="173">
        <f>SUM(R175:R183)</f>
        <v>6.8770218000000005</v>
      </c>
      <c r="S174" s="172"/>
      <c r="T174" s="174">
        <f>SUM(T175:T183)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7" t="s">
        <v>84</v>
      </c>
      <c r="AT174" s="175" t="s">
        <v>76</v>
      </c>
      <c r="AU174" s="175" t="s">
        <v>84</v>
      </c>
      <c r="AY174" s="167" t="s">
        <v>159</v>
      </c>
      <c r="BK174" s="176">
        <f>SUM(BK175:BK183)</f>
        <v>0</v>
      </c>
    </row>
    <row r="175" s="2" customFormat="1" ht="24.15" customHeight="1">
      <c r="A175" s="38"/>
      <c r="B175" s="179"/>
      <c r="C175" s="180" t="s">
        <v>248</v>
      </c>
      <c r="D175" s="180" t="s">
        <v>161</v>
      </c>
      <c r="E175" s="181" t="s">
        <v>548</v>
      </c>
      <c r="F175" s="182" t="s">
        <v>549</v>
      </c>
      <c r="G175" s="183" t="s">
        <v>212</v>
      </c>
      <c r="H175" s="184">
        <v>1.49</v>
      </c>
      <c r="I175" s="185"/>
      <c r="J175" s="186">
        <f>ROUND(I175*H175,2)</f>
        <v>0</v>
      </c>
      <c r="K175" s="182" t="s">
        <v>165</v>
      </c>
      <c r="L175" s="39"/>
      <c r="M175" s="187" t="s">
        <v>1</v>
      </c>
      <c r="N175" s="188" t="s">
        <v>42</v>
      </c>
      <c r="O175" s="77"/>
      <c r="P175" s="189">
        <f>O175*H175</f>
        <v>0</v>
      </c>
      <c r="Q175" s="189">
        <v>2.1600000000000001</v>
      </c>
      <c r="R175" s="189">
        <f>Q175*H175</f>
        <v>3.2184000000000004</v>
      </c>
      <c r="S175" s="189">
        <v>0</v>
      </c>
      <c r="T175" s="19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1" t="s">
        <v>166</v>
      </c>
      <c r="AT175" s="191" t="s">
        <v>161</v>
      </c>
      <c r="AU175" s="191" t="s">
        <v>86</v>
      </c>
      <c r="AY175" s="19" t="s">
        <v>159</v>
      </c>
      <c r="BE175" s="192">
        <f>IF(N175="základní",J175,0)</f>
        <v>0</v>
      </c>
      <c r="BF175" s="192">
        <f>IF(N175="snížená",J175,0)</f>
        <v>0</v>
      </c>
      <c r="BG175" s="192">
        <f>IF(N175="zákl. přenesená",J175,0)</f>
        <v>0</v>
      </c>
      <c r="BH175" s="192">
        <f>IF(N175="sníž. přenesená",J175,0)</f>
        <v>0</v>
      </c>
      <c r="BI175" s="192">
        <f>IF(N175="nulová",J175,0)</f>
        <v>0</v>
      </c>
      <c r="BJ175" s="19" t="s">
        <v>84</v>
      </c>
      <c r="BK175" s="192">
        <f>ROUND(I175*H175,2)</f>
        <v>0</v>
      </c>
      <c r="BL175" s="19" t="s">
        <v>166</v>
      </c>
      <c r="BM175" s="191" t="s">
        <v>1028</v>
      </c>
    </row>
    <row r="176" s="14" customFormat="1">
      <c r="A176" s="14"/>
      <c r="B176" s="201"/>
      <c r="C176" s="14"/>
      <c r="D176" s="194" t="s">
        <v>168</v>
      </c>
      <c r="E176" s="202" t="s">
        <v>1</v>
      </c>
      <c r="F176" s="203" t="s">
        <v>1029</v>
      </c>
      <c r="G176" s="14"/>
      <c r="H176" s="204">
        <v>0.14000000000000001</v>
      </c>
      <c r="I176" s="205"/>
      <c r="J176" s="14"/>
      <c r="K176" s="14"/>
      <c r="L176" s="201"/>
      <c r="M176" s="206"/>
      <c r="N176" s="207"/>
      <c r="O176" s="207"/>
      <c r="P176" s="207"/>
      <c r="Q176" s="207"/>
      <c r="R176" s="207"/>
      <c r="S176" s="207"/>
      <c r="T176" s="20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2" t="s">
        <v>168</v>
      </c>
      <c r="AU176" s="202" t="s">
        <v>86</v>
      </c>
      <c r="AV176" s="14" t="s">
        <v>86</v>
      </c>
      <c r="AW176" s="14" t="s">
        <v>33</v>
      </c>
      <c r="AX176" s="14" t="s">
        <v>77</v>
      </c>
      <c r="AY176" s="202" t="s">
        <v>159</v>
      </c>
    </row>
    <row r="177" s="14" customFormat="1">
      <c r="A177" s="14"/>
      <c r="B177" s="201"/>
      <c r="C177" s="14"/>
      <c r="D177" s="194" t="s">
        <v>168</v>
      </c>
      <c r="E177" s="202" t="s">
        <v>1</v>
      </c>
      <c r="F177" s="203" t="s">
        <v>1030</v>
      </c>
      <c r="G177" s="14"/>
      <c r="H177" s="204">
        <v>0.14999999999999999</v>
      </c>
      <c r="I177" s="205"/>
      <c r="J177" s="14"/>
      <c r="K177" s="14"/>
      <c r="L177" s="201"/>
      <c r="M177" s="206"/>
      <c r="N177" s="207"/>
      <c r="O177" s="207"/>
      <c r="P177" s="207"/>
      <c r="Q177" s="207"/>
      <c r="R177" s="207"/>
      <c r="S177" s="207"/>
      <c r="T177" s="20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2" t="s">
        <v>168</v>
      </c>
      <c r="AU177" s="202" t="s">
        <v>86</v>
      </c>
      <c r="AV177" s="14" t="s">
        <v>86</v>
      </c>
      <c r="AW177" s="14" t="s">
        <v>33</v>
      </c>
      <c r="AX177" s="14" t="s">
        <v>77</v>
      </c>
      <c r="AY177" s="202" t="s">
        <v>159</v>
      </c>
    </row>
    <row r="178" s="14" customFormat="1">
      <c r="A178" s="14"/>
      <c r="B178" s="201"/>
      <c r="C178" s="14"/>
      <c r="D178" s="194" t="s">
        <v>168</v>
      </c>
      <c r="E178" s="202" t="s">
        <v>1</v>
      </c>
      <c r="F178" s="203" t="s">
        <v>1031</v>
      </c>
      <c r="G178" s="14"/>
      <c r="H178" s="204">
        <v>1.2</v>
      </c>
      <c r="I178" s="205"/>
      <c r="J178" s="14"/>
      <c r="K178" s="14"/>
      <c r="L178" s="201"/>
      <c r="M178" s="206"/>
      <c r="N178" s="207"/>
      <c r="O178" s="207"/>
      <c r="P178" s="207"/>
      <c r="Q178" s="207"/>
      <c r="R178" s="207"/>
      <c r="S178" s="207"/>
      <c r="T178" s="20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2" t="s">
        <v>168</v>
      </c>
      <c r="AU178" s="202" t="s">
        <v>86</v>
      </c>
      <c r="AV178" s="14" t="s">
        <v>86</v>
      </c>
      <c r="AW178" s="14" t="s">
        <v>33</v>
      </c>
      <c r="AX178" s="14" t="s">
        <v>77</v>
      </c>
      <c r="AY178" s="202" t="s">
        <v>159</v>
      </c>
    </row>
    <row r="179" s="15" customFormat="1">
      <c r="A179" s="15"/>
      <c r="B179" s="209"/>
      <c r="C179" s="15"/>
      <c r="D179" s="194" t="s">
        <v>168</v>
      </c>
      <c r="E179" s="210" t="s">
        <v>1</v>
      </c>
      <c r="F179" s="211" t="s">
        <v>173</v>
      </c>
      <c r="G179" s="15"/>
      <c r="H179" s="212">
        <v>1.49</v>
      </c>
      <c r="I179" s="213"/>
      <c r="J179" s="15"/>
      <c r="K179" s="15"/>
      <c r="L179" s="209"/>
      <c r="M179" s="214"/>
      <c r="N179" s="215"/>
      <c r="O179" s="215"/>
      <c r="P179" s="215"/>
      <c r="Q179" s="215"/>
      <c r="R179" s="215"/>
      <c r="S179" s="215"/>
      <c r="T179" s="21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10" t="s">
        <v>168</v>
      </c>
      <c r="AU179" s="210" t="s">
        <v>86</v>
      </c>
      <c r="AV179" s="15" t="s">
        <v>166</v>
      </c>
      <c r="AW179" s="15" t="s">
        <v>33</v>
      </c>
      <c r="AX179" s="15" t="s">
        <v>84</v>
      </c>
      <c r="AY179" s="210" t="s">
        <v>159</v>
      </c>
    </row>
    <row r="180" s="2" customFormat="1" ht="16.5" customHeight="1">
      <c r="A180" s="38"/>
      <c r="B180" s="179"/>
      <c r="C180" s="180" t="s">
        <v>252</v>
      </c>
      <c r="D180" s="180" t="s">
        <v>161</v>
      </c>
      <c r="E180" s="181" t="s">
        <v>552</v>
      </c>
      <c r="F180" s="182" t="s">
        <v>553</v>
      </c>
      <c r="G180" s="183" t="s">
        <v>212</v>
      </c>
      <c r="H180" s="184">
        <v>1.5900000000000001</v>
      </c>
      <c r="I180" s="185"/>
      <c r="J180" s="186">
        <f>ROUND(I180*H180,2)</f>
        <v>0</v>
      </c>
      <c r="K180" s="182" t="s">
        <v>165</v>
      </c>
      <c r="L180" s="39"/>
      <c r="M180" s="187" t="s">
        <v>1</v>
      </c>
      <c r="N180" s="188" t="s">
        <v>42</v>
      </c>
      <c r="O180" s="77"/>
      <c r="P180" s="189">
        <f>O180*H180</f>
        <v>0</v>
      </c>
      <c r="Q180" s="189">
        <v>2.3010199999999998</v>
      </c>
      <c r="R180" s="189">
        <f>Q180*H180</f>
        <v>3.6586218000000001</v>
      </c>
      <c r="S180" s="189">
        <v>0</v>
      </c>
      <c r="T180" s="19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1" t="s">
        <v>166</v>
      </c>
      <c r="AT180" s="191" t="s">
        <v>161</v>
      </c>
      <c r="AU180" s="191" t="s">
        <v>86</v>
      </c>
      <c r="AY180" s="19" t="s">
        <v>159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84</v>
      </c>
      <c r="BK180" s="192">
        <f>ROUND(I180*H180,2)</f>
        <v>0</v>
      </c>
      <c r="BL180" s="19" t="s">
        <v>166</v>
      </c>
      <c r="BM180" s="191" t="s">
        <v>1032</v>
      </c>
    </row>
    <row r="181" s="14" customFormat="1">
      <c r="A181" s="14"/>
      <c r="B181" s="201"/>
      <c r="C181" s="14"/>
      <c r="D181" s="194" t="s">
        <v>168</v>
      </c>
      <c r="E181" s="202" t="s">
        <v>1</v>
      </c>
      <c r="F181" s="203" t="s">
        <v>1033</v>
      </c>
      <c r="G181" s="14"/>
      <c r="H181" s="204">
        <v>0.83999999999999997</v>
      </c>
      <c r="I181" s="205"/>
      <c r="J181" s="14"/>
      <c r="K181" s="14"/>
      <c r="L181" s="201"/>
      <c r="M181" s="206"/>
      <c r="N181" s="207"/>
      <c r="O181" s="207"/>
      <c r="P181" s="207"/>
      <c r="Q181" s="207"/>
      <c r="R181" s="207"/>
      <c r="S181" s="207"/>
      <c r="T181" s="20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02" t="s">
        <v>168</v>
      </c>
      <c r="AU181" s="202" t="s">
        <v>86</v>
      </c>
      <c r="AV181" s="14" t="s">
        <v>86</v>
      </c>
      <c r="AW181" s="14" t="s">
        <v>33</v>
      </c>
      <c r="AX181" s="14" t="s">
        <v>77</v>
      </c>
      <c r="AY181" s="202" t="s">
        <v>159</v>
      </c>
    </row>
    <row r="182" s="14" customFormat="1">
      <c r="A182" s="14"/>
      <c r="B182" s="201"/>
      <c r="C182" s="14"/>
      <c r="D182" s="194" t="s">
        <v>168</v>
      </c>
      <c r="E182" s="202" t="s">
        <v>1</v>
      </c>
      <c r="F182" s="203" t="s">
        <v>1034</v>
      </c>
      <c r="G182" s="14"/>
      <c r="H182" s="204">
        <v>0.75</v>
      </c>
      <c r="I182" s="205"/>
      <c r="J182" s="14"/>
      <c r="K182" s="14"/>
      <c r="L182" s="201"/>
      <c r="M182" s="206"/>
      <c r="N182" s="207"/>
      <c r="O182" s="207"/>
      <c r="P182" s="207"/>
      <c r="Q182" s="207"/>
      <c r="R182" s="207"/>
      <c r="S182" s="207"/>
      <c r="T182" s="20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2" t="s">
        <v>168</v>
      </c>
      <c r="AU182" s="202" t="s">
        <v>86</v>
      </c>
      <c r="AV182" s="14" t="s">
        <v>86</v>
      </c>
      <c r="AW182" s="14" t="s">
        <v>33</v>
      </c>
      <c r="AX182" s="14" t="s">
        <v>77</v>
      </c>
      <c r="AY182" s="202" t="s">
        <v>159</v>
      </c>
    </row>
    <row r="183" s="15" customFormat="1">
      <c r="A183" s="15"/>
      <c r="B183" s="209"/>
      <c r="C183" s="15"/>
      <c r="D183" s="194" t="s">
        <v>168</v>
      </c>
      <c r="E183" s="210" t="s">
        <v>1</v>
      </c>
      <c r="F183" s="211" t="s">
        <v>173</v>
      </c>
      <c r="G183" s="15"/>
      <c r="H183" s="212">
        <v>1.5899999999999999</v>
      </c>
      <c r="I183" s="213"/>
      <c r="J183" s="15"/>
      <c r="K183" s="15"/>
      <c r="L183" s="209"/>
      <c r="M183" s="214"/>
      <c r="N183" s="215"/>
      <c r="O183" s="215"/>
      <c r="P183" s="215"/>
      <c r="Q183" s="215"/>
      <c r="R183" s="215"/>
      <c r="S183" s="215"/>
      <c r="T183" s="21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10" t="s">
        <v>168</v>
      </c>
      <c r="AU183" s="210" t="s">
        <v>86</v>
      </c>
      <c r="AV183" s="15" t="s">
        <v>166</v>
      </c>
      <c r="AW183" s="15" t="s">
        <v>33</v>
      </c>
      <c r="AX183" s="15" t="s">
        <v>84</v>
      </c>
      <c r="AY183" s="210" t="s">
        <v>159</v>
      </c>
    </row>
    <row r="184" s="12" customFormat="1" ht="22.8" customHeight="1">
      <c r="A184" s="12"/>
      <c r="B184" s="166"/>
      <c r="C184" s="12"/>
      <c r="D184" s="167" t="s">
        <v>76</v>
      </c>
      <c r="E184" s="177" t="s">
        <v>193</v>
      </c>
      <c r="F184" s="177" t="s">
        <v>262</v>
      </c>
      <c r="G184" s="12"/>
      <c r="H184" s="12"/>
      <c r="I184" s="169"/>
      <c r="J184" s="178">
        <f>BK184</f>
        <v>0</v>
      </c>
      <c r="K184" s="12"/>
      <c r="L184" s="166"/>
      <c r="M184" s="171"/>
      <c r="N184" s="172"/>
      <c r="O184" s="172"/>
      <c r="P184" s="173">
        <f>SUM(P185:P186)</f>
        <v>0</v>
      </c>
      <c r="Q184" s="172"/>
      <c r="R184" s="173">
        <f>SUM(R185:R186)</f>
        <v>43.780000000000001</v>
      </c>
      <c r="S184" s="172"/>
      <c r="T184" s="174">
        <f>SUM(T185:T186)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67" t="s">
        <v>84</v>
      </c>
      <c r="AT184" s="175" t="s">
        <v>76</v>
      </c>
      <c r="AU184" s="175" t="s">
        <v>84</v>
      </c>
      <c r="AY184" s="167" t="s">
        <v>159</v>
      </c>
      <c r="BK184" s="176">
        <f>SUM(BK185:BK186)</f>
        <v>0</v>
      </c>
    </row>
    <row r="185" s="2" customFormat="1" ht="16.5" customHeight="1">
      <c r="A185" s="38"/>
      <c r="B185" s="179"/>
      <c r="C185" s="180" t="s">
        <v>257</v>
      </c>
      <c r="D185" s="180" t="s">
        <v>161</v>
      </c>
      <c r="E185" s="181" t="s">
        <v>1035</v>
      </c>
      <c r="F185" s="182" t="s">
        <v>1036</v>
      </c>
      <c r="G185" s="183" t="s">
        <v>164</v>
      </c>
      <c r="H185" s="184">
        <v>220</v>
      </c>
      <c r="I185" s="185"/>
      <c r="J185" s="186">
        <f>ROUND(I185*H185,2)</f>
        <v>0</v>
      </c>
      <c r="K185" s="182" t="s">
        <v>1</v>
      </c>
      <c r="L185" s="39"/>
      <c r="M185" s="187" t="s">
        <v>1</v>
      </c>
      <c r="N185" s="188" t="s">
        <v>42</v>
      </c>
      <c r="O185" s="77"/>
      <c r="P185" s="189">
        <f>O185*H185</f>
        <v>0</v>
      </c>
      <c r="Q185" s="189">
        <v>0.19900000000000001</v>
      </c>
      <c r="R185" s="189">
        <f>Q185*H185</f>
        <v>43.780000000000001</v>
      </c>
      <c r="S185" s="189">
        <v>0</v>
      </c>
      <c r="T185" s="19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1" t="s">
        <v>166</v>
      </c>
      <c r="AT185" s="191" t="s">
        <v>161</v>
      </c>
      <c r="AU185" s="191" t="s">
        <v>86</v>
      </c>
      <c r="AY185" s="19" t="s">
        <v>159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84</v>
      </c>
      <c r="BK185" s="192">
        <f>ROUND(I185*H185,2)</f>
        <v>0</v>
      </c>
      <c r="BL185" s="19" t="s">
        <v>166</v>
      </c>
      <c r="BM185" s="191" t="s">
        <v>1037</v>
      </c>
    </row>
    <row r="186" s="14" customFormat="1">
      <c r="A186" s="14"/>
      <c r="B186" s="201"/>
      <c r="C186" s="14"/>
      <c r="D186" s="194" t="s">
        <v>168</v>
      </c>
      <c r="E186" s="202" t="s">
        <v>1</v>
      </c>
      <c r="F186" s="203" t="s">
        <v>1038</v>
      </c>
      <c r="G186" s="14"/>
      <c r="H186" s="204">
        <v>220</v>
      </c>
      <c r="I186" s="205"/>
      <c r="J186" s="14"/>
      <c r="K186" s="14"/>
      <c r="L186" s="201"/>
      <c r="M186" s="206"/>
      <c r="N186" s="207"/>
      <c r="O186" s="207"/>
      <c r="P186" s="207"/>
      <c r="Q186" s="207"/>
      <c r="R186" s="207"/>
      <c r="S186" s="207"/>
      <c r="T186" s="20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2" t="s">
        <v>168</v>
      </c>
      <c r="AU186" s="202" t="s">
        <v>86</v>
      </c>
      <c r="AV186" s="14" t="s">
        <v>86</v>
      </c>
      <c r="AW186" s="14" t="s">
        <v>33</v>
      </c>
      <c r="AX186" s="14" t="s">
        <v>84</v>
      </c>
      <c r="AY186" s="202" t="s">
        <v>159</v>
      </c>
    </row>
    <row r="187" s="12" customFormat="1" ht="22.8" customHeight="1">
      <c r="A187" s="12"/>
      <c r="B187" s="166"/>
      <c r="C187" s="12"/>
      <c r="D187" s="167" t="s">
        <v>76</v>
      </c>
      <c r="E187" s="177" t="s">
        <v>197</v>
      </c>
      <c r="F187" s="177" t="s">
        <v>472</v>
      </c>
      <c r="G187" s="12"/>
      <c r="H187" s="12"/>
      <c r="I187" s="169"/>
      <c r="J187" s="178">
        <f>BK187</f>
        <v>0</v>
      </c>
      <c r="K187" s="12"/>
      <c r="L187" s="166"/>
      <c r="M187" s="171"/>
      <c r="N187" s="172"/>
      <c r="O187" s="172"/>
      <c r="P187" s="173">
        <f>SUM(P188:P190)</f>
        <v>0</v>
      </c>
      <c r="Q187" s="172"/>
      <c r="R187" s="173">
        <f>SUM(R188:R190)</f>
        <v>0</v>
      </c>
      <c r="S187" s="172"/>
      <c r="T187" s="174">
        <f>SUM(T188:T190)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7" t="s">
        <v>84</v>
      </c>
      <c r="AT187" s="175" t="s">
        <v>76</v>
      </c>
      <c r="AU187" s="175" t="s">
        <v>84</v>
      </c>
      <c r="AY187" s="167" t="s">
        <v>159</v>
      </c>
      <c r="BK187" s="176">
        <f>SUM(BK188:BK190)</f>
        <v>0</v>
      </c>
    </row>
    <row r="188" s="2" customFormat="1" ht="21.75" customHeight="1">
      <c r="A188" s="38"/>
      <c r="B188" s="179"/>
      <c r="C188" s="180" t="s">
        <v>263</v>
      </c>
      <c r="D188" s="180" t="s">
        <v>161</v>
      </c>
      <c r="E188" s="181" t="s">
        <v>473</v>
      </c>
      <c r="F188" s="182" t="s">
        <v>474</v>
      </c>
      <c r="G188" s="183" t="s">
        <v>212</v>
      </c>
      <c r="H188" s="184">
        <v>1.2</v>
      </c>
      <c r="I188" s="185"/>
      <c r="J188" s="186">
        <f>ROUND(I188*H188,2)</f>
        <v>0</v>
      </c>
      <c r="K188" s="182" t="s">
        <v>1</v>
      </c>
      <c r="L188" s="39"/>
      <c r="M188" s="187" t="s">
        <v>1</v>
      </c>
      <c r="N188" s="188" t="s">
        <v>42</v>
      </c>
      <c r="O188" s="77"/>
      <c r="P188" s="189">
        <f>O188*H188</f>
        <v>0</v>
      </c>
      <c r="Q188" s="189">
        <v>0</v>
      </c>
      <c r="R188" s="189">
        <f>Q188*H188</f>
        <v>0</v>
      </c>
      <c r="S188" s="189">
        <v>0</v>
      </c>
      <c r="T188" s="19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1" t="s">
        <v>166</v>
      </c>
      <c r="AT188" s="191" t="s">
        <v>161</v>
      </c>
      <c r="AU188" s="191" t="s">
        <v>86</v>
      </c>
      <c r="AY188" s="19" t="s">
        <v>159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84</v>
      </c>
      <c r="BK188" s="192">
        <f>ROUND(I188*H188,2)</f>
        <v>0</v>
      </c>
      <c r="BL188" s="19" t="s">
        <v>166</v>
      </c>
      <c r="BM188" s="191" t="s">
        <v>1039</v>
      </c>
    </row>
    <row r="189" s="14" customFormat="1">
      <c r="A189" s="14"/>
      <c r="B189" s="201"/>
      <c r="C189" s="14"/>
      <c r="D189" s="194" t="s">
        <v>168</v>
      </c>
      <c r="E189" s="202" t="s">
        <v>1</v>
      </c>
      <c r="F189" s="203" t="s">
        <v>1040</v>
      </c>
      <c r="G189" s="14"/>
      <c r="H189" s="204">
        <v>1.2</v>
      </c>
      <c r="I189" s="205"/>
      <c r="J189" s="14"/>
      <c r="K189" s="14"/>
      <c r="L189" s="201"/>
      <c r="M189" s="206"/>
      <c r="N189" s="207"/>
      <c r="O189" s="207"/>
      <c r="P189" s="207"/>
      <c r="Q189" s="207"/>
      <c r="R189" s="207"/>
      <c r="S189" s="207"/>
      <c r="T189" s="20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02" t="s">
        <v>168</v>
      </c>
      <c r="AU189" s="202" t="s">
        <v>86</v>
      </c>
      <c r="AV189" s="14" t="s">
        <v>86</v>
      </c>
      <c r="AW189" s="14" t="s">
        <v>33</v>
      </c>
      <c r="AX189" s="14" t="s">
        <v>77</v>
      </c>
      <c r="AY189" s="202" t="s">
        <v>159</v>
      </c>
    </row>
    <row r="190" s="15" customFormat="1">
      <c r="A190" s="15"/>
      <c r="B190" s="209"/>
      <c r="C190" s="15"/>
      <c r="D190" s="194" t="s">
        <v>168</v>
      </c>
      <c r="E190" s="210" t="s">
        <v>1</v>
      </c>
      <c r="F190" s="211" t="s">
        <v>173</v>
      </c>
      <c r="G190" s="15"/>
      <c r="H190" s="212">
        <v>1.2</v>
      </c>
      <c r="I190" s="213"/>
      <c r="J190" s="15"/>
      <c r="K190" s="15"/>
      <c r="L190" s="209"/>
      <c r="M190" s="214"/>
      <c r="N190" s="215"/>
      <c r="O190" s="215"/>
      <c r="P190" s="215"/>
      <c r="Q190" s="215"/>
      <c r="R190" s="215"/>
      <c r="S190" s="215"/>
      <c r="T190" s="21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10" t="s">
        <v>168</v>
      </c>
      <c r="AU190" s="210" t="s">
        <v>86</v>
      </c>
      <c r="AV190" s="15" t="s">
        <v>166</v>
      </c>
      <c r="AW190" s="15" t="s">
        <v>33</v>
      </c>
      <c r="AX190" s="15" t="s">
        <v>84</v>
      </c>
      <c r="AY190" s="210" t="s">
        <v>159</v>
      </c>
    </row>
    <row r="191" s="12" customFormat="1" ht="22.8" customHeight="1">
      <c r="A191" s="12"/>
      <c r="B191" s="166"/>
      <c r="C191" s="12"/>
      <c r="D191" s="167" t="s">
        <v>76</v>
      </c>
      <c r="E191" s="177" t="s">
        <v>216</v>
      </c>
      <c r="F191" s="177" t="s">
        <v>271</v>
      </c>
      <c r="G191" s="12"/>
      <c r="H191" s="12"/>
      <c r="I191" s="169"/>
      <c r="J191" s="178">
        <f>BK191</f>
        <v>0</v>
      </c>
      <c r="K191" s="12"/>
      <c r="L191" s="166"/>
      <c r="M191" s="171"/>
      <c r="N191" s="172"/>
      <c r="O191" s="172"/>
      <c r="P191" s="173">
        <f>SUM(P192:P208)</f>
        <v>0</v>
      </c>
      <c r="Q191" s="172"/>
      <c r="R191" s="173">
        <f>SUM(R192:R208)</f>
        <v>0.055</v>
      </c>
      <c r="S191" s="172"/>
      <c r="T191" s="174">
        <f>SUM(T192:T208)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67" t="s">
        <v>84</v>
      </c>
      <c r="AT191" s="175" t="s">
        <v>76</v>
      </c>
      <c r="AU191" s="175" t="s">
        <v>84</v>
      </c>
      <c r="AY191" s="167" t="s">
        <v>159</v>
      </c>
      <c r="BK191" s="176">
        <f>SUM(BK192:BK208)</f>
        <v>0</v>
      </c>
    </row>
    <row r="192" s="2" customFormat="1" ht="21.75" customHeight="1">
      <c r="A192" s="38"/>
      <c r="B192" s="179"/>
      <c r="C192" s="180" t="s">
        <v>267</v>
      </c>
      <c r="D192" s="180" t="s">
        <v>161</v>
      </c>
      <c r="E192" s="181" t="s">
        <v>1041</v>
      </c>
      <c r="F192" s="182" t="s">
        <v>1042</v>
      </c>
      <c r="G192" s="183" t="s">
        <v>286</v>
      </c>
      <c r="H192" s="184">
        <v>1</v>
      </c>
      <c r="I192" s="185"/>
      <c r="J192" s="186">
        <f>ROUND(I192*H192,2)</f>
        <v>0</v>
      </c>
      <c r="K192" s="182" t="s">
        <v>1</v>
      </c>
      <c r="L192" s="39"/>
      <c r="M192" s="187" t="s">
        <v>1</v>
      </c>
      <c r="N192" s="188" t="s">
        <v>42</v>
      </c>
      <c r="O192" s="77"/>
      <c r="P192" s="189">
        <f>O192*H192</f>
        <v>0</v>
      </c>
      <c r="Q192" s="189">
        <v>0</v>
      </c>
      <c r="R192" s="189">
        <f>Q192*H192</f>
        <v>0</v>
      </c>
      <c r="S192" s="189">
        <v>0</v>
      </c>
      <c r="T192" s="19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1" t="s">
        <v>166</v>
      </c>
      <c r="AT192" s="191" t="s">
        <v>161</v>
      </c>
      <c r="AU192" s="191" t="s">
        <v>86</v>
      </c>
      <c r="AY192" s="19" t="s">
        <v>159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84</v>
      </c>
      <c r="BK192" s="192">
        <f>ROUND(I192*H192,2)</f>
        <v>0</v>
      </c>
      <c r="BL192" s="19" t="s">
        <v>166</v>
      </c>
      <c r="BM192" s="191" t="s">
        <v>1043</v>
      </c>
    </row>
    <row r="193" s="2" customFormat="1" ht="24.15" customHeight="1">
      <c r="A193" s="38"/>
      <c r="B193" s="179"/>
      <c r="C193" s="180" t="s">
        <v>272</v>
      </c>
      <c r="D193" s="180" t="s">
        <v>161</v>
      </c>
      <c r="E193" s="181" t="s">
        <v>1044</v>
      </c>
      <c r="F193" s="182" t="s">
        <v>1045</v>
      </c>
      <c r="G193" s="183" t="s">
        <v>286</v>
      </c>
      <c r="H193" s="184">
        <v>1</v>
      </c>
      <c r="I193" s="185"/>
      <c r="J193" s="186">
        <f>ROUND(I193*H193,2)</f>
        <v>0</v>
      </c>
      <c r="K193" s="182" t="s">
        <v>1</v>
      </c>
      <c r="L193" s="39"/>
      <c r="M193" s="187" t="s">
        <v>1</v>
      </c>
      <c r="N193" s="188" t="s">
        <v>42</v>
      </c>
      <c r="O193" s="77"/>
      <c r="P193" s="189">
        <f>O193*H193</f>
        <v>0</v>
      </c>
      <c r="Q193" s="189">
        <v>0</v>
      </c>
      <c r="R193" s="189">
        <f>Q193*H193</f>
        <v>0</v>
      </c>
      <c r="S193" s="189">
        <v>0</v>
      </c>
      <c r="T193" s="19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1" t="s">
        <v>166</v>
      </c>
      <c r="AT193" s="191" t="s">
        <v>161</v>
      </c>
      <c r="AU193" s="191" t="s">
        <v>86</v>
      </c>
      <c r="AY193" s="19" t="s">
        <v>159</v>
      </c>
      <c r="BE193" s="192">
        <f>IF(N193="základní",J193,0)</f>
        <v>0</v>
      </c>
      <c r="BF193" s="192">
        <f>IF(N193="snížená",J193,0)</f>
        <v>0</v>
      </c>
      <c r="BG193" s="192">
        <f>IF(N193="zákl. přenesená",J193,0)</f>
        <v>0</v>
      </c>
      <c r="BH193" s="192">
        <f>IF(N193="sníž. přenesená",J193,0)</f>
        <v>0</v>
      </c>
      <c r="BI193" s="192">
        <f>IF(N193="nulová",J193,0)</f>
        <v>0</v>
      </c>
      <c r="BJ193" s="19" t="s">
        <v>84</v>
      </c>
      <c r="BK193" s="192">
        <f>ROUND(I193*H193,2)</f>
        <v>0</v>
      </c>
      <c r="BL193" s="19" t="s">
        <v>166</v>
      </c>
      <c r="BM193" s="191" t="s">
        <v>1046</v>
      </c>
    </row>
    <row r="194" s="2" customFormat="1" ht="37.8" customHeight="1">
      <c r="A194" s="38"/>
      <c r="B194" s="179"/>
      <c r="C194" s="180" t="s">
        <v>7</v>
      </c>
      <c r="D194" s="180" t="s">
        <v>161</v>
      </c>
      <c r="E194" s="181" t="s">
        <v>1047</v>
      </c>
      <c r="F194" s="182" t="s">
        <v>1048</v>
      </c>
      <c r="G194" s="183" t="s">
        <v>286</v>
      </c>
      <c r="H194" s="184">
        <v>1</v>
      </c>
      <c r="I194" s="185"/>
      <c r="J194" s="186">
        <f>ROUND(I194*H194,2)</f>
        <v>0</v>
      </c>
      <c r="K194" s="182" t="s">
        <v>1</v>
      </c>
      <c r="L194" s="39"/>
      <c r="M194" s="187" t="s">
        <v>1</v>
      </c>
      <c r="N194" s="188" t="s">
        <v>42</v>
      </c>
      <c r="O194" s="77"/>
      <c r="P194" s="189">
        <f>O194*H194</f>
        <v>0</v>
      </c>
      <c r="Q194" s="189">
        <v>0</v>
      </c>
      <c r="R194" s="189">
        <f>Q194*H194</f>
        <v>0</v>
      </c>
      <c r="S194" s="189">
        <v>0</v>
      </c>
      <c r="T194" s="19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1" t="s">
        <v>166</v>
      </c>
      <c r="AT194" s="191" t="s">
        <v>161</v>
      </c>
      <c r="AU194" s="191" t="s">
        <v>86</v>
      </c>
      <c r="AY194" s="19" t="s">
        <v>159</v>
      </c>
      <c r="BE194" s="192">
        <f>IF(N194="základní",J194,0)</f>
        <v>0</v>
      </c>
      <c r="BF194" s="192">
        <f>IF(N194="snížená",J194,0)</f>
        <v>0</v>
      </c>
      <c r="BG194" s="192">
        <f>IF(N194="zákl. přenesená",J194,0)</f>
        <v>0</v>
      </c>
      <c r="BH194" s="192">
        <f>IF(N194="sníž. přenesená",J194,0)</f>
        <v>0</v>
      </c>
      <c r="BI194" s="192">
        <f>IF(N194="nulová",J194,0)</f>
        <v>0</v>
      </c>
      <c r="BJ194" s="19" t="s">
        <v>84</v>
      </c>
      <c r="BK194" s="192">
        <f>ROUND(I194*H194,2)</f>
        <v>0</v>
      </c>
      <c r="BL194" s="19" t="s">
        <v>166</v>
      </c>
      <c r="BM194" s="191" t="s">
        <v>1049</v>
      </c>
    </row>
    <row r="195" s="2" customFormat="1" ht="37.8" customHeight="1">
      <c r="A195" s="38"/>
      <c r="B195" s="179"/>
      <c r="C195" s="180" t="s">
        <v>283</v>
      </c>
      <c r="D195" s="180" t="s">
        <v>161</v>
      </c>
      <c r="E195" s="181" t="s">
        <v>1050</v>
      </c>
      <c r="F195" s="182" t="s">
        <v>908</v>
      </c>
      <c r="G195" s="183" t="s">
        <v>286</v>
      </c>
      <c r="H195" s="184">
        <v>3</v>
      </c>
      <c r="I195" s="185"/>
      <c r="J195" s="186">
        <f>ROUND(I195*H195,2)</f>
        <v>0</v>
      </c>
      <c r="K195" s="182" t="s">
        <v>1</v>
      </c>
      <c r="L195" s="39"/>
      <c r="M195" s="187" t="s">
        <v>1</v>
      </c>
      <c r="N195" s="188" t="s">
        <v>42</v>
      </c>
      <c r="O195" s="77"/>
      <c r="P195" s="189">
        <f>O195*H195</f>
        <v>0</v>
      </c>
      <c r="Q195" s="189">
        <v>0</v>
      </c>
      <c r="R195" s="189">
        <f>Q195*H195</f>
        <v>0</v>
      </c>
      <c r="S195" s="189">
        <v>0</v>
      </c>
      <c r="T195" s="19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1" t="s">
        <v>166</v>
      </c>
      <c r="AT195" s="191" t="s">
        <v>161</v>
      </c>
      <c r="AU195" s="191" t="s">
        <v>86</v>
      </c>
      <c r="AY195" s="19" t="s">
        <v>159</v>
      </c>
      <c r="BE195" s="192">
        <f>IF(N195="základní",J195,0)</f>
        <v>0</v>
      </c>
      <c r="BF195" s="192">
        <f>IF(N195="snížená",J195,0)</f>
        <v>0</v>
      </c>
      <c r="BG195" s="192">
        <f>IF(N195="zákl. přenesená",J195,0)</f>
        <v>0</v>
      </c>
      <c r="BH195" s="192">
        <f>IF(N195="sníž. přenesená",J195,0)</f>
        <v>0</v>
      </c>
      <c r="BI195" s="192">
        <f>IF(N195="nulová",J195,0)</f>
        <v>0</v>
      </c>
      <c r="BJ195" s="19" t="s">
        <v>84</v>
      </c>
      <c r="BK195" s="192">
        <f>ROUND(I195*H195,2)</f>
        <v>0</v>
      </c>
      <c r="BL195" s="19" t="s">
        <v>166</v>
      </c>
      <c r="BM195" s="191" t="s">
        <v>1051</v>
      </c>
    </row>
    <row r="196" s="2" customFormat="1" ht="24.15" customHeight="1">
      <c r="A196" s="38"/>
      <c r="B196" s="179"/>
      <c r="C196" s="180" t="s">
        <v>288</v>
      </c>
      <c r="D196" s="180" t="s">
        <v>161</v>
      </c>
      <c r="E196" s="181" t="s">
        <v>1052</v>
      </c>
      <c r="F196" s="182" t="s">
        <v>911</v>
      </c>
      <c r="G196" s="183" t="s">
        <v>286</v>
      </c>
      <c r="H196" s="184">
        <v>1</v>
      </c>
      <c r="I196" s="185"/>
      <c r="J196" s="186">
        <f>ROUND(I196*H196,2)</f>
        <v>0</v>
      </c>
      <c r="K196" s="182" t="s">
        <v>1</v>
      </c>
      <c r="L196" s="39"/>
      <c r="M196" s="187" t="s">
        <v>1</v>
      </c>
      <c r="N196" s="188" t="s">
        <v>42</v>
      </c>
      <c r="O196" s="77"/>
      <c r="P196" s="189">
        <f>O196*H196</f>
        <v>0</v>
      </c>
      <c r="Q196" s="189">
        <v>0</v>
      </c>
      <c r="R196" s="189">
        <f>Q196*H196</f>
        <v>0</v>
      </c>
      <c r="S196" s="189">
        <v>0</v>
      </c>
      <c r="T196" s="19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1" t="s">
        <v>166</v>
      </c>
      <c r="AT196" s="191" t="s">
        <v>161</v>
      </c>
      <c r="AU196" s="191" t="s">
        <v>86</v>
      </c>
      <c r="AY196" s="19" t="s">
        <v>159</v>
      </c>
      <c r="BE196" s="192">
        <f>IF(N196="základní",J196,0)</f>
        <v>0</v>
      </c>
      <c r="BF196" s="192">
        <f>IF(N196="snížená",J196,0)</f>
        <v>0</v>
      </c>
      <c r="BG196" s="192">
        <f>IF(N196="zákl. přenesená",J196,0)</f>
        <v>0</v>
      </c>
      <c r="BH196" s="192">
        <f>IF(N196="sníž. přenesená",J196,0)</f>
        <v>0</v>
      </c>
      <c r="BI196" s="192">
        <f>IF(N196="nulová",J196,0)</f>
        <v>0</v>
      </c>
      <c r="BJ196" s="19" t="s">
        <v>84</v>
      </c>
      <c r="BK196" s="192">
        <f>ROUND(I196*H196,2)</f>
        <v>0</v>
      </c>
      <c r="BL196" s="19" t="s">
        <v>166</v>
      </c>
      <c r="BM196" s="191" t="s">
        <v>1053</v>
      </c>
    </row>
    <row r="197" s="2" customFormat="1" ht="44.25" customHeight="1">
      <c r="A197" s="38"/>
      <c r="B197" s="179"/>
      <c r="C197" s="180" t="s">
        <v>292</v>
      </c>
      <c r="D197" s="180" t="s">
        <v>161</v>
      </c>
      <c r="E197" s="181" t="s">
        <v>1054</v>
      </c>
      <c r="F197" s="182" t="s">
        <v>1055</v>
      </c>
      <c r="G197" s="183" t="s">
        <v>286</v>
      </c>
      <c r="H197" s="184">
        <v>1</v>
      </c>
      <c r="I197" s="185"/>
      <c r="J197" s="186">
        <f>ROUND(I197*H197,2)</f>
        <v>0</v>
      </c>
      <c r="K197" s="182" t="s">
        <v>1</v>
      </c>
      <c r="L197" s="39"/>
      <c r="M197" s="187" t="s">
        <v>1</v>
      </c>
      <c r="N197" s="188" t="s">
        <v>42</v>
      </c>
      <c r="O197" s="77"/>
      <c r="P197" s="189">
        <f>O197*H197</f>
        <v>0</v>
      </c>
      <c r="Q197" s="189">
        <v>0</v>
      </c>
      <c r="R197" s="189">
        <f>Q197*H197</f>
        <v>0</v>
      </c>
      <c r="S197" s="189">
        <v>0</v>
      </c>
      <c r="T197" s="19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1" t="s">
        <v>166</v>
      </c>
      <c r="AT197" s="191" t="s">
        <v>161</v>
      </c>
      <c r="AU197" s="191" t="s">
        <v>86</v>
      </c>
      <c r="AY197" s="19" t="s">
        <v>159</v>
      </c>
      <c r="BE197" s="192">
        <f>IF(N197="základní",J197,0)</f>
        <v>0</v>
      </c>
      <c r="BF197" s="192">
        <f>IF(N197="snížená",J197,0)</f>
        <v>0</v>
      </c>
      <c r="BG197" s="192">
        <f>IF(N197="zákl. přenesená",J197,0)</f>
        <v>0</v>
      </c>
      <c r="BH197" s="192">
        <f>IF(N197="sníž. přenesená",J197,0)</f>
        <v>0</v>
      </c>
      <c r="BI197" s="192">
        <f>IF(N197="nulová",J197,0)</f>
        <v>0</v>
      </c>
      <c r="BJ197" s="19" t="s">
        <v>84</v>
      </c>
      <c r="BK197" s="192">
        <f>ROUND(I197*H197,2)</f>
        <v>0</v>
      </c>
      <c r="BL197" s="19" t="s">
        <v>166</v>
      </c>
      <c r="BM197" s="191" t="s">
        <v>1056</v>
      </c>
    </row>
    <row r="198" s="2" customFormat="1" ht="21.75" customHeight="1">
      <c r="A198" s="38"/>
      <c r="B198" s="179"/>
      <c r="C198" s="180" t="s">
        <v>297</v>
      </c>
      <c r="D198" s="180" t="s">
        <v>161</v>
      </c>
      <c r="E198" s="181" t="s">
        <v>1057</v>
      </c>
      <c r="F198" s="182" t="s">
        <v>1058</v>
      </c>
      <c r="G198" s="183" t="s">
        <v>286</v>
      </c>
      <c r="H198" s="184">
        <v>1</v>
      </c>
      <c r="I198" s="185"/>
      <c r="J198" s="186">
        <f>ROUND(I198*H198,2)</f>
        <v>0</v>
      </c>
      <c r="K198" s="182" t="s">
        <v>1</v>
      </c>
      <c r="L198" s="39"/>
      <c r="M198" s="187" t="s">
        <v>1</v>
      </c>
      <c r="N198" s="188" t="s">
        <v>42</v>
      </c>
      <c r="O198" s="77"/>
      <c r="P198" s="189">
        <f>O198*H198</f>
        <v>0</v>
      </c>
      <c r="Q198" s="189">
        <v>0</v>
      </c>
      <c r="R198" s="189">
        <f>Q198*H198</f>
        <v>0</v>
      </c>
      <c r="S198" s="189">
        <v>0</v>
      </c>
      <c r="T198" s="19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1" t="s">
        <v>166</v>
      </c>
      <c r="AT198" s="191" t="s">
        <v>161</v>
      </c>
      <c r="AU198" s="191" t="s">
        <v>86</v>
      </c>
      <c r="AY198" s="19" t="s">
        <v>159</v>
      </c>
      <c r="BE198" s="192">
        <f>IF(N198="základní",J198,0)</f>
        <v>0</v>
      </c>
      <c r="BF198" s="192">
        <f>IF(N198="snížená",J198,0)</f>
        <v>0</v>
      </c>
      <c r="BG198" s="192">
        <f>IF(N198="zákl. přenesená",J198,0)</f>
        <v>0</v>
      </c>
      <c r="BH198" s="192">
        <f>IF(N198="sníž. přenesená",J198,0)</f>
        <v>0</v>
      </c>
      <c r="BI198" s="192">
        <f>IF(N198="nulová",J198,0)</f>
        <v>0</v>
      </c>
      <c r="BJ198" s="19" t="s">
        <v>84</v>
      </c>
      <c r="BK198" s="192">
        <f>ROUND(I198*H198,2)</f>
        <v>0</v>
      </c>
      <c r="BL198" s="19" t="s">
        <v>166</v>
      </c>
      <c r="BM198" s="191" t="s">
        <v>1059</v>
      </c>
    </row>
    <row r="199" s="2" customFormat="1" ht="16.5" customHeight="1">
      <c r="A199" s="38"/>
      <c r="B199" s="179"/>
      <c r="C199" s="180" t="s">
        <v>303</v>
      </c>
      <c r="D199" s="180" t="s">
        <v>161</v>
      </c>
      <c r="E199" s="181" t="s">
        <v>1060</v>
      </c>
      <c r="F199" s="182" t="s">
        <v>1061</v>
      </c>
      <c r="G199" s="183" t="s">
        <v>286</v>
      </c>
      <c r="H199" s="184">
        <v>1</v>
      </c>
      <c r="I199" s="185"/>
      <c r="J199" s="186">
        <f>ROUND(I199*H199,2)</f>
        <v>0</v>
      </c>
      <c r="K199" s="182" t="s">
        <v>1</v>
      </c>
      <c r="L199" s="39"/>
      <c r="M199" s="187" t="s">
        <v>1</v>
      </c>
      <c r="N199" s="188" t="s">
        <v>42</v>
      </c>
      <c r="O199" s="77"/>
      <c r="P199" s="189">
        <f>O199*H199</f>
        <v>0</v>
      </c>
      <c r="Q199" s="189">
        <v>0</v>
      </c>
      <c r="R199" s="189">
        <f>Q199*H199</f>
        <v>0</v>
      </c>
      <c r="S199" s="189">
        <v>0</v>
      </c>
      <c r="T199" s="19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1" t="s">
        <v>166</v>
      </c>
      <c r="AT199" s="191" t="s">
        <v>161</v>
      </c>
      <c r="AU199" s="191" t="s">
        <v>86</v>
      </c>
      <c r="AY199" s="19" t="s">
        <v>159</v>
      </c>
      <c r="BE199" s="192">
        <f>IF(N199="základní",J199,0)</f>
        <v>0</v>
      </c>
      <c r="BF199" s="192">
        <f>IF(N199="snížená",J199,0)</f>
        <v>0</v>
      </c>
      <c r="BG199" s="192">
        <f>IF(N199="zákl. přenesená",J199,0)</f>
        <v>0</v>
      </c>
      <c r="BH199" s="192">
        <f>IF(N199="sníž. přenesená",J199,0)</f>
        <v>0</v>
      </c>
      <c r="BI199" s="192">
        <f>IF(N199="nulová",J199,0)</f>
        <v>0</v>
      </c>
      <c r="BJ199" s="19" t="s">
        <v>84</v>
      </c>
      <c r="BK199" s="192">
        <f>ROUND(I199*H199,2)</f>
        <v>0</v>
      </c>
      <c r="BL199" s="19" t="s">
        <v>166</v>
      </c>
      <c r="BM199" s="191" t="s">
        <v>1062</v>
      </c>
    </row>
    <row r="200" s="2" customFormat="1" ht="16.5" customHeight="1">
      <c r="A200" s="38"/>
      <c r="B200" s="179"/>
      <c r="C200" s="180" t="s">
        <v>307</v>
      </c>
      <c r="D200" s="180" t="s">
        <v>161</v>
      </c>
      <c r="E200" s="181" t="s">
        <v>1063</v>
      </c>
      <c r="F200" s="182" t="s">
        <v>1064</v>
      </c>
      <c r="G200" s="183" t="s">
        <v>286</v>
      </c>
      <c r="H200" s="184">
        <v>1</v>
      </c>
      <c r="I200" s="185"/>
      <c r="J200" s="186">
        <f>ROUND(I200*H200,2)</f>
        <v>0</v>
      </c>
      <c r="K200" s="182" t="s">
        <v>1</v>
      </c>
      <c r="L200" s="39"/>
      <c r="M200" s="187" t="s">
        <v>1</v>
      </c>
      <c r="N200" s="188" t="s">
        <v>42</v>
      </c>
      <c r="O200" s="77"/>
      <c r="P200" s="189">
        <f>O200*H200</f>
        <v>0</v>
      </c>
      <c r="Q200" s="189">
        <v>0</v>
      </c>
      <c r="R200" s="189">
        <f>Q200*H200</f>
        <v>0</v>
      </c>
      <c r="S200" s="189">
        <v>0</v>
      </c>
      <c r="T200" s="19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1" t="s">
        <v>166</v>
      </c>
      <c r="AT200" s="191" t="s">
        <v>161</v>
      </c>
      <c r="AU200" s="191" t="s">
        <v>86</v>
      </c>
      <c r="AY200" s="19" t="s">
        <v>159</v>
      </c>
      <c r="BE200" s="192">
        <f>IF(N200="základní",J200,0)</f>
        <v>0</v>
      </c>
      <c r="BF200" s="192">
        <f>IF(N200="snížená",J200,0)</f>
        <v>0</v>
      </c>
      <c r="BG200" s="192">
        <f>IF(N200="zákl. přenesená",J200,0)</f>
        <v>0</v>
      </c>
      <c r="BH200" s="192">
        <f>IF(N200="sníž. přenesená",J200,0)</f>
        <v>0</v>
      </c>
      <c r="BI200" s="192">
        <f>IF(N200="nulová",J200,0)</f>
        <v>0</v>
      </c>
      <c r="BJ200" s="19" t="s">
        <v>84</v>
      </c>
      <c r="BK200" s="192">
        <f>ROUND(I200*H200,2)</f>
        <v>0</v>
      </c>
      <c r="BL200" s="19" t="s">
        <v>166</v>
      </c>
      <c r="BM200" s="191" t="s">
        <v>1065</v>
      </c>
    </row>
    <row r="201" s="2" customFormat="1" ht="16.5" customHeight="1">
      <c r="A201" s="38"/>
      <c r="B201" s="179"/>
      <c r="C201" s="180" t="s">
        <v>311</v>
      </c>
      <c r="D201" s="180" t="s">
        <v>161</v>
      </c>
      <c r="E201" s="181" t="s">
        <v>1066</v>
      </c>
      <c r="F201" s="182" t="s">
        <v>1067</v>
      </c>
      <c r="G201" s="183" t="s">
        <v>286</v>
      </c>
      <c r="H201" s="184">
        <v>2</v>
      </c>
      <c r="I201" s="185"/>
      <c r="J201" s="186">
        <f>ROUND(I201*H201,2)</f>
        <v>0</v>
      </c>
      <c r="K201" s="182" t="s">
        <v>1</v>
      </c>
      <c r="L201" s="39"/>
      <c r="M201" s="187" t="s">
        <v>1</v>
      </c>
      <c r="N201" s="188" t="s">
        <v>42</v>
      </c>
      <c r="O201" s="77"/>
      <c r="P201" s="189">
        <f>O201*H201</f>
        <v>0</v>
      </c>
      <c r="Q201" s="189">
        <v>0</v>
      </c>
      <c r="R201" s="189">
        <f>Q201*H201</f>
        <v>0</v>
      </c>
      <c r="S201" s="189">
        <v>0</v>
      </c>
      <c r="T201" s="19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1" t="s">
        <v>166</v>
      </c>
      <c r="AT201" s="191" t="s">
        <v>161</v>
      </c>
      <c r="AU201" s="191" t="s">
        <v>86</v>
      </c>
      <c r="AY201" s="19" t="s">
        <v>159</v>
      </c>
      <c r="BE201" s="192">
        <f>IF(N201="základní",J201,0)</f>
        <v>0</v>
      </c>
      <c r="BF201" s="192">
        <f>IF(N201="snížená",J201,0)</f>
        <v>0</v>
      </c>
      <c r="BG201" s="192">
        <f>IF(N201="zákl. přenesená",J201,0)</f>
        <v>0</v>
      </c>
      <c r="BH201" s="192">
        <f>IF(N201="sníž. přenesená",J201,0)</f>
        <v>0</v>
      </c>
      <c r="BI201" s="192">
        <f>IF(N201="nulová",J201,0)</f>
        <v>0</v>
      </c>
      <c r="BJ201" s="19" t="s">
        <v>84</v>
      </c>
      <c r="BK201" s="192">
        <f>ROUND(I201*H201,2)</f>
        <v>0</v>
      </c>
      <c r="BL201" s="19" t="s">
        <v>166</v>
      </c>
      <c r="BM201" s="191" t="s">
        <v>1068</v>
      </c>
    </row>
    <row r="202" s="2" customFormat="1" ht="16.5" customHeight="1">
      <c r="A202" s="38"/>
      <c r="B202" s="179"/>
      <c r="C202" s="180" t="s">
        <v>316</v>
      </c>
      <c r="D202" s="180" t="s">
        <v>161</v>
      </c>
      <c r="E202" s="181" t="s">
        <v>1069</v>
      </c>
      <c r="F202" s="182" t="s">
        <v>1070</v>
      </c>
      <c r="G202" s="183" t="s">
        <v>286</v>
      </c>
      <c r="H202" s="184">
        <v>2</v>
      </c>
      <c r="I202" s="185"/>
      <c r="J202" s="186">
        <f>ROUND(I202*H202,2)</f>
        <v>0</v>
      </c>
      <c r="K202" s="182" t="s">
        <v>1</v>
      </c>
      <c r="L202" s="39"/>
      <c r="M202" s="187" t="s">
        <v>1</v>
      </c>
      <c r="N202" s="188" t="s">
        <v>42</v>
      </c>
      <c r="O202" s="77"/>
      <c r="P202" s="189">
        <f>O202*H202</f>
        <v>0</v>
      </c>
      <c r="Q202" s="189">
        <v>0</v>
      </c>
      <c r="R202" s="189">
        <f>Q202*H202</f>
        <v>0</v>
      </c>
      <c r="S202" s="189">
        <v>0</v>
      </c>
      <c r="T202" s="19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1" t="s">
        <v>166</v>
      </c>
      <c r="AT202" s="191" t="s">
        <v>161</v>
      </c>
      <c r="AU202" s="191" t="s">
        <v>86</v>
      </c>
      <c r="AY202" s="19" t="s">
        <v>159</v>
      </c>
      <c r="BE202" s="192">
        <f>IF(N202="základní",J202,0)</f>
        <v>0</v>
      </c>
      <c r="BF202" s="192">
        <f>IF(N202="snížená",J202,0)</f>
        <v>0</v>
      </c>
      <c r="BG202" s="192">
        <f>IF(N202="zákl. přenesená",J202,0)</f>
        <v>0</v>
      </c>
      <c r="BH202" s="192">
        <f>IF(N202="sníž. přenesená",J202,0)</f>
        <v>0</v>
      </c>
      <c r="BI202" s="192">
        <f>IF(N202="nulová",J202,0)</f>
        <v>0</v>
      </c>
      <c r="BJ202" s="19" t="s">
        <v>84</v>
      </c>
      <c r="BK202" s="192">
        <f>ROUND(I202*H202,2)</f>
        <v>0</v>
      </c>
      <c r="BL202" s="19" t="s">
        <v>166</v>
      </c>
      <c r="BM202" s="191" t="s">
        <v>1071</v>
      </c>
    </row>
    <row r="203" s="2" customFormat="1" ht="16.5" customHeight="1">
      <c r="A203" s="38"/>
      <c r="B203" s="179"/>
      <c r="C203" s="180" t="s">
        <v>321</v>
      </c>
      <c r="D203" s="180" t="s">
        <v>161</v>
      </c>
      <c r="E203" s="181" t="s">
        <v>1072</v>
      </c>
      <c r="F203" s="182" t="s">
        <v>1073</v>
      </c>
      <c r="G203" s="183" t="s">
        <v>286</v>
      </c>
      <c r="H203" s="184">
        <v>1</v>
      </c>
      <c r="I203" s="185"/>
      <c r="J203" s="186">
        <f>ROUND(I203*H203,2)</f>
        <v>0</v>
      </c>
      <c r="K203" s="182" t="s">
        <v>1</v>
      </c>
      <c r="L203" s="39"/>
      <c r="M203" s="187" t="s">
        <v>1</v>
      </c>
      <c r="N203" s="188" t="s">
        <v>42</v>
      </c>
      <c r="O203" s="77"/>
      <c r="P203" s="189">
        <f>O203*H203</f>
        <v>0</v>
      </c>
      <c r="Q203" s="189">
        <v>0</v>
      </c>
      <c r="R203" s="189">
        <f>Q203*H203</f>
        <v>0</v>
      </c>
      <c r="S203" s="189">
        <v>0</v>
      </c>
      <c r="T203" s="19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1" t="s">
        <v>166</v>
      </c>
      <c r="AT203" s="191" t="s">
        <v>161</v>
      </c>
      <c r="AU203" s="191" t="s">
        <v>86</v>
      </c>
      <c r="AY203" s="19" t="s">
        <v>159</v>
      </c>
      <c r="BE203" s="192">
        <f>IF(N203="základní",J203,0)</f>
        <v>0</v>
      </c>
      <c r="BF203" s="192">
        <f>IF(N203="snížená",J203,0)</f>
        <v>0</v>
      </c>
      <c r="BG203" s="192">
        <f>IF(N203="zákl. přenesená",J203,0)</f>
        <v>0</v>
      </c>
      <c r="BH203" s="192">
        <f>IF(N203="sníž. přenesená",J203,0)</f>
        <v>0</v>
      </c>
      <c r="BI203" s="192">
        <f>IF(N203="nulová",J203,0)</f>
        <v>0</v>
      </c>
      <c r="BJ203" s="19" t="s">
        <v>84</v>
      </c>
      <c r="BK203" s="192">
        <f>ROUND(I203*H203,2)</f>
        <v>0</v>
      </c>
      <c r="BL203" s="19" t="s">
        <v>166</v>
      </c>
      <c r="BM203" s="191" t="s">
        <v>1074</v>
      </c>
    </row>
    <row r="204" s="2" customFormat="1" ht="16.5" customHeight="1">
      <c r="A204" s="38"/>
      <c r="B204" s="179"/>
      <c r="C204" s="180" t="s">
        <v>326</v>
      </c>
      <c r="D204" s="180" t="s">
        <v>161</v>
      </c>
      <c r="E204" s="181" t="s">
        <v>1075</v>
      </c>
      <c r="F204" s="182" t="s">
        <v>1076</v>
      </c>
      <c r="G204" s="183" t="s">
        <v>286</v>
      </c>
      <c r="H204" s="184">
        <v>1</v>
      </c>
      <c r="I204" s="185"/>
      <c r="J204" s="186">
        <f>ROUND(I204*H204,2)</f>
        <v>0</v>
      </c>
      <c r="K204" s="182" t="s">
        <v>1</v>
      </c>
      <c r="L204" s="39"/>
      <c r="M204" s="187" t="s">
        <v>1</v>
      </c>
      <c r="N204" s="188" t="s">
        <v>42</v>
      </c>
      <c r="O204" s="77"/>
      <c r="P204" s="189">
        <f>O204*H204</f>
        <v>0</v>
      </c>
      <c r="Q204" s="189">
        <v>0</v>
      </c>
      <c r="R204" s="189">
        <f>Q204*H204</f>
        <v>0</v>
      </c>
      <c r="S204" s="189">
        <v>0</v>
      </c>
      <c r="T204" s="19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1" t="s">
        <v>166</v>
      </c>
      <c r="AT204" s="191" t="s">
        <v>161</v>
      </c>
      <c r="AU204" s="191" t="s">
        <v>86</v>
      </c>
      <c r="AY204" s="19" t="s">
        <v>159</v>
      </c>
      <c r="BE204" s="192">
        <f>IF(N204="základní",J204,0)</f>
        <v>0</v>
      </c>
      <c r="BF204" s="192">
        <f>IF(N204="snížená",J204,0)</f>
        <v>0</v>
      </c>
      <c r="BG204" s="192">
        <f>IF(N204="zákl. přenesená",J204,0)</f>
        <v>0</v>
      </c>
      <c r="BH204" s="192">
        <f>IF(N204="sníž. přenesená",J204,0)</f>
        <v>0</v>
      </c>
      <c r="BI204" s="192">
        <f>IF(N204="nulová",J204,0)</f>
        <v>0</v>
      </c>
      <c r="BJ204" s="19" t="s">
        <v>84</v>
      </c>
      <c r="BK204" s="192">
        <f>ROUND(I204*H204,2)</f>
        <v>0</v>
      </c>
      <c r="BL204" s="19" t="s">
        <v>166</v>
      </c>
      <c r="BM204" s="191" t="s">
        <v>1077</v>
      </c>
    </row>
    <row r="205" s="2" customFormat="1" ht="16.5" customHeight="1">
      <c r="A205" s="38"/>
      <c r="B205" s="179"/>
      <c r="C205" s="180" t="s">
        <v>333</v>
      </c>
      <c r="D205" s="180" t="s">
        <v>161</v>
      </c>
      <c r="E205" s="181" t="s">
        <v>1078</v>
      </c>
      <c r="F205" s="182" t="s">
        <v>1079</v>
      </c>
      <c r="G205" s="183" t="s">
        <v>286</v>
      </c>
      <c r="H205" s="184">
        <v>1</v>
      </c>
      <c r="I205" s="185"/>
      <c r="J205" s="186">
        <f>ROUND(I205*H205,2)</f>
        <v>0</v>
      </c>
      <c r="K205" s="182" t="s">
        <v>1</v>
      </c>
      <c r="L205" s="39"/>
      <c r="M205" s="187" t="s">
        <v>1</v>
      </c>
      <c r="N205" s="188" t="s">
        <v>42</v>
      </c>
      <c r="O205" s="77"/>
      <c r="P205" s="189">
        <f>O205*H205</f>
        <v>0</v>
      </c>
      <c r="Q205" s="189">
        <v>0</v>
      </c>
      <c r="R205" s="189">
        <f>Q205*H205</f>
        <v>0</v>
      </c>
      <c r="S205" s="189">
        <v>0</v>
      </c>
      <c r="T205" s="19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1" t="s">
        <v>166</v>
      </c>
      <c r="AT205" s="191" t="s">
        <v>161</v>
      </c>
      <c r="AU205" s="191" t="s">
        <v>86</v>
      </c>
      <c r="AY205" s="19" t="s">
        <v>159</v>
      </c>
      <c r="BE205" s="192">
        <f>IF(N205="základní",J205,0)</f>
        <v>0</v>
      </c>
      <c r="BF205" s="192">
        <f>IF(N205="snížená",J205,0)</f>
        <v>0</v>
      </c>
      <c r="BG205" s="192">
        <f>IF(N205="zákl. přenesená",J205,0)</f>
        <v>0</v>
      </c>
      <c r="BH205" s="192">
        <f>IF(N205="sníž. přenesená",J205,0)</f>
        <v>0</v>
      </c>
      <c r="BI205" s="192">
        <f>IF(N205="nulová",J205,0)</f>
        <v>0</v>
      </c>
      <c r="BJ205" s="19" t="s">
        <v>84</v>
      </c>
      <c r="BK205" s="192">
        <f>ROUND(I205*H205,2)</f>
        <v>0</v>
      </c>
      <c r="BL205" s="19" t="s">
        <v>166</v>
      </c>
      <c r="BM205" s="191" t="s">
        <v>1080</v>
      </c>
    </row>
    <row r="206" s="2" customFormat="1" ht="16.5" customHeight="1">
      <c r="A206" s="38"/>
      <c r="B206" s="179"/>
      <c r="C206" s="180" t="s">
        <v>341</v>
      </c>
      <c r="D206" s="180" t="s">
        <v>161</v>
      </c>
      <c r="E206" s="181" t="s">
        <v>1081</v>
      </c>
      <c r="F206" s="182" t="s">
        <v>1082</v>
      </c>
      <c r="G206" s="183" t="s">
        <v>286</v>
      </c>
      <c r="H206" s="184">
        <v>1</v>
      </c>
      <c r="I206" s="185"/>
      <c r="J206" s="186">
        <f>ROUND(I206*H206,2)</f>
        <v>0</v>
      </c>
      <c r="K206" s="182" t="s">
        <v>1</v>
      </c>
      <c r="L206" s="39"/>
      <c r="M206" s="187" t="s">
        <v>1</v>
      </c>
      <c r="N206" s="188" t="s">
        <v>42</v>
      </c>
      <c r="O206" s="77"/>
      <c r="P206" s="189">
        <f>O206*H206</f>
        <v>0</v>
      </c>
      <c r="Q206" s="189">
        <v>0</v>
      </c>
      <c r="R206" s="189">
        <f>Q206*H206</f>
        <v>0</v>
      </c>
      <c r="S206" s="189">
        <v>0</v>
      </c>
      <c r="T206" s="19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1" t="s">
        <v>166</v>
      </c>
      <c r="AT206" s="191" t="s">
        <v>161</v>
      </c>
      <c r="AU206" s="191" t="s">
        <v>86</v>
      </c>
      <c r="AY206" s="19" t="s">
        <v>159</v>
      </c>
      <c r="BE206" s="192">
        <f>IF(N206="základní",J206,0)</f>
        <v>0</v>
      </c>
      <c r="BF206" s="192">
        <f>IF(N206="snížená",J206,0)</f>
        <v>0</v>
      </c>
      <c r="BG206" s="192">
        <f>IF(N206="zákl. přenesená",J206,0)</f>
        <v>0</v>
      </c>
      <c r="BH206" s="192">
        <f>IF(N206="sníž. přenesená",J206,0)</f>
        <v>0</v>
      </c>
      <c r="BI206" s="192">
        <f>IF(N206="nulová",J206,0)</f>
        <v>0</v>
      </c>
      <c r="BJ206" s="19" t="s">
        <v>84</v>
      </c>
      <c r="BK206" s="192">
        <f>ROUND(I206*H206,2)</f>
        <v>0</v>
      </c>
      <c r="BL206" s="19" t="s">
        <v>166</v>
      </c>
      <c r="BM206" s="191" t="s">
        <v>1083</v>
      </c>
    </row>
    <row r="207" s="2" customFormat="1" ht="24.15" customHeight="1">
      <c r="A207" s="38"/>
      <c r="B207" s="179"/>
      <c r="C207" s="180" t="s">
        <v>347</v>
      </c>
      <c r="D207" s="180" t="s">
        <v>161</v>
      </c>
      <c r="E207" s="181" t="s">
        <v>1084</v>
      </c>
      <c r="F207" s="182" t="s">
        <v>1085</v>
      </c>
      <c r="G207" s="183" t="s">
        <v>164</v>
      </c>
      <c r="H207" s="184">
        <v>220</v>
      </c>
      <c r="I207" s="185"/>
      <c r="J207" s="186">
        <f>ROUND(I207*H207,2)</f>
        <v>0</v>
      </c>
      <c r="K207" s="182" t="s">
        <v>165</v>
      </c>
      <c r="L207" s="39"/>
      <c r="M207" s="187" t="s">
        <v>1</v>
      </c>
      <c r="N207" s="188" t="s">
        <v>42</v>
      </c>
      <c r="O207" s="77"/>
      <c r="P207" s="189">
        <f>O207*H207</f>
        <v>0</v>
      </c>
      <c r="Q207" s="189">
        <v>0.00025000000000000001</v>
      </c>
      <c r="R207" s="189">
        <f>Q207*H207</f>
        <v>0.055</v>
      </c>
      <c r="S207" s="189">
        <v>0</v>
      </c>
      <c r="T207" s="19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1" t="s">
        <v>166</v>
      </c>
      <c r="AT207" s="191" t="s">
        <v>161</v>
      </c>
      <c r="AU207" s="191" t="s">
        <v>86</v>
      </c>
      <c r="AY207" s="19" t="s">
        <v>159</v>
      </c>
      <c r="BE207" s="192">
        <f>IF(N207="základní",J207,0)</f>
        <v>0</v>
      </c>
      <c r="BF207" s="192">
        <f>IF(N207="snížená",J207,0)</f>
        <v>0</v>
      </c>
      <c r="BG207" s="192">
        <f>IF(N207="zákl. přenesená",J207,0)</f>
        <v>0</v>
      </c>
      <c r="BH207" s="192">
        <f>IF(N207="sníž. přenesená",J207,0)</f>
        <v>0</v>
      </c>
      <c r="BI207" s="192">
        <f>IF(N207="nulová",J207,0)</f>
        <v>0</v>
      </c>
      <c r="BJ207" s="19" t="s">
        <v>84</v>
      </c>
      <c r="BK207" s="192">
        <f>ROUND(I207*H207,2)</f>
        <v>0</v>
      </c>
      <c r="BL207" s="19" t="s">
        <v>166</v>
      </c>
      <c r="BM207" s="191" t="s">
        <v>1086</v>
      </c>
    </row>
    <row r="208" s="14" customFormat="1">
      <c r="A208" s="14"/>
      <c r="B208" s="201"/>
      <c r="C208" s="14"/>
      <c r="D208" s="194" t="s">
        <v>168</v>
      </c>
      <c r="E208" s="202" t="s">
        <v>1</v>
      </c>
      <c r="F208" s="203" t="s">
        <v>1038</v>
      </c>
      <c r="G208" s="14"/>
      <c r="H208" s="204">
        <v>220</v>
      </c>
      <c r="I208" s="205"/>
      <c r="J208" s="14"/>
      <c r="K208" s="14"/>
      <c r="L208" s="201"/>
      <c r="M208" s="206"/>
      <c r="N208" s="207"/>
      <c r="O208" s="207"/>
      <c r="P208" s="207"/>
      <c r="Q208" s="207"/>
      <c r="R208" s="207"/>
      <c r="S208" s="207"/>
      <c r="T208" s="20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2" t="s">
        <v>168</v>
      </c>
      <c r="AU208" s="202" t="s">
        <v>86</v>
      </c>
      <c r="AV208" s="14" t="s">
        <v>86</v>
      </c>
      <c r="AW208" s="14" t="s">
        <v>33</v>
      </c>
      <c r="AX208" s="14" t="s">
        <v>84</v>
      </c>
      <c r="AY208" s="202" t="s">
        <v>159</v>
      </c>
    </row>
    <row r="209" s="12" customFormat="1" ht="22.8" customHeight="1">
      <c r="A209" s="12"/>
      <c r="B209" s="166"/>
      <c r="C209" s="12"/>
      <c r="D209" s="167" t="s">
        <v>76</v>
      </c>
      <c r="E209" s="177" t="s">
        <v>331</v>
      </c>
      <c r="F209" s="177" t="s">
        <v>332</v>
      </c>
      <c r="G209" s="12"/>
      <c r="H209" s="12"/>
      <c r="I209" s="169"/>
      <c r="J209" s="178">
        <f>BK209</f>
        <v>0</v>
      </c>
      <c r="K209" s="12"/>
      <c r="L209" s="166"/>
      <c r="M209" s="171"/>
      <c r="N209" s="172"/>
      <c r="O209" s="172"/>
      <c r="P209" s="173">
        <f>P210</f>
        <v>0</v>
      </c>
      <c r="Q209" s="172"/>
      <c r="R209" s="173">
        <f>R210</f>
        <v>0</v>
      </c>
      <c r="S209" s="172"/>
      <c r="T209" s="174">
        <f>T210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67" t="s">
        <v>84</v>
      </c>
      <c r="AT209" s="175" t="s">
        <v>76</v>
      </c>
      <c r="AU209" s="175" t="s">
        <v>84</v>
      </c>
      <c r="AY209" s="167" t="s">
        <v>159</v>
      </c>
      <c r="BK209" s="176">
        <f>BK210</f>
        <v>0</v>
      </c>
    </row>
    <row r="210" s="2" customFormat="1" ht="16.5" customHeight="1">
      <c r="A210" s="38"/>
      <c r="B210" s="179"/>
      <c r="C210" s="180" t="s">
        <v>351</v>
      </c>
      <c r="D210" s="180" t="s">
        <v>161</v>
      </c>
      <c r="E210" s="181" t="s">
        <v>334</v>
      </c>
      <c r="F210" s="182" t="s">
        <v>335</v>
      </c>
      <c r="G210" s="183" t="s">
        <v>235</v>
      </c>
      <c r="H210" s="184">
        <v>50.713999999999999</v>
      </c>
      <c r="I210" s="185"/>
      <c r="J210" s="186">
        <f>ROUND(I210*H210,2)</f>
        <v>0</v>
      </c>
      <c r="K210" s="182" t="s">
        <v>165</v>
      </c>
      <c r="L210" s="39"/>
      <c r="M210" s="217" t="s">
        <v>1</v>
      </c>
      <c r="N210" s="218" t="s">
        <v>42</v>
      </c>
      <c r="O210" s="219"/>
      <c r="P210" s="220">
        <f>O210*H210</f>
        <v>0</v>
      </c>
      <c r="Q210" s="220">
        <v>0</v>
      </c>
      <c r="R210" s="220">
        <f>Q210*H210</f>
        <v>0</v>
      </c>
      <c r="S210" s="220">
        <v>0</v>
      </c>
      <c r="T210" s="221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1" t="s">
        <v>166</v>
      </c>
      <c r="AT210" s="191" t="s">
        <v>161</v>
      </c>
      <c r="AU210" s="191" t="s">
        <v>86</v>
      </c>
      <c r="AY210" s="19" t="s">
        <v>159</v>
      </c>
      <c r="BE210" s="192">
        <f>IF(N210="základní",J210,0)</f>
        <v>0</v>
      </c>
      <c r="BF210" s="192">
        <f>IF(N210="snížená",J210,0)</f>
        <v>0</v>
      </c>
      <c r="BG210" s="192">
        <f>IF(N210="zákl. přenesená",J210,0)</f>
        <v>0</v>
      </c>
      <c r="BH210" s="192">
        <f>IF(N210="sníž. přenesená",J210,0)</f>
        <v>0</v>
      </c>
      <c r="BI210" s="192">
        <f>IF(N210="nulová",J210,0)</f>
        <v>0</v>
      </c>
      <c r="BJ210" s="19" t="s">
        <v>84</v>
      </c>
      <c r="BK210" s="192">
        <f>ROUND(I210*H210,2)</f>
        <v>0</v>
      </c>
      <c r="BL210" s="19" t="s">
        <v>166</v>
      </c>
      <c r="BM210" s="191" t="s">
        <v>1087</v>
      </c>
    </row>
    <row r="211" s="2" customFormat="1" ht="6.96" customHeight="1">
      <c r="A211" s="38"/>
      <c r="B211" s="60"/>
      <c r="C211" s="61"/>
      <c r="D211" s="61"/>
      <c r="E211" s="61"/>
      <c r="F211" s="61"/>
      <c r="G211" s="61"/>
      <c r="H211" s="61"/>
      <c r="I211" s="61"/>
      <c r="J211" s="61"/>
      <c r="K211" s="61"/>
      <c r="L211" s="39"/>
      <c r="M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</row>
  </sheetData>
  <autoFilter ref="C126:K21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122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Výměna povrchú sportovišť ZŠ Písnická</v>
      </c>
      <c r="F7" s="32"/>
      <c r="G7" s="32"/>
      <c r="H7" s="32"/>
      <c r="L7" s="22"/>
    </row>
    <row r="8" s="1" customFormat="1" ht="12" customHeight="1">
      <c r="B8" s="22"/>
      <c r="D8" s="32" t="s">
        <v>123</v>
      </c>
      <c r="L8" s="22"/>
    </row>
    <row r="9" s="2" customFormat="1" ht="16.5" customHeight="1">
      <c r="A9" s="38"/>
      <c r="B9" s="39"/>
      <c r="C9" s="38"/>
      <c r="D9" s="38"/>
      <c r="E9" s="129" t="s">
        <v>124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125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126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26. 8. 2024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31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32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34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27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36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37</v>
      </c>
      <c r="E32" s="38"/>
      <c r="F32" s="38"/>
      <c r="G32" s="38"/>
      <c r="H32" s="38"/>
      <c r="I32" s="38"/>
      <c r="J32" s="96">
        <f>ROUND(J132,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39</v>
      </c>
      <c r="G34" s="38"/>
      <c r="H34" s="38"/>
      <c r="I34" s="43" t="s">
        <v>38</v>
      </c>
      <c r="J34" s="43" t="s">
        <v>40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41</v>
      </c>
      <c r="E35" s="32" t="s">
        <v>42</v>
      </c>
      <c r="F35" s="135">
        <f>ROUND((SUM(BE132:BE244)),  2)</f>
        <v>0</v>
      </c>
      <c r="G35" s="38"/>
      <c r="H35" s="38"/>
      <c r="I35" s="136">
        <v>0.20999999999999999</v>
      </c>
      <c r="J35" s="135">
        <f>ROUND(((SUM(BE132:BE244))*I35),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43</v>
      </c>
      <c r="F36" s="135">
        <f>ROUND((SUM(BF132:BF244)),  2)</f>
        <v>0</v>
      </c>
      <c r="G36" s="38"/>
      <c r="H36" s="38"/>
      <c r="I36" s="136">
        <v>0.12</v>
      </c>
      <c r="J36" s="135">
        <f>ROUND(((SUM(BF132:BF244))*I36),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44</v>
      </c>
      <c r="F37" s="135">
        <f>ROUND((SUM(BG132:BG244)),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45</v>
      </c>
      <c r="F38" s="135">
        <f>ROUND((SUM(BH132:BH244)),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5">
        <f>ROUND((SUM(BI132:BI244)),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47</v>
      </c>
      <c r="E41" s="81"/>
      <c r="F41" s="81"/>
      <c r="G41" s="139" t="s">
        <v>48</v>
      </c>
      <c r="H41" s="140" t="s">
        <v>49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Výměna povrchú sportovišť ZŠ Písnická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123</v>
      </c>
      <c r="L86" s="22"/>
    </row>
    <row r="87" s="2" customFormat="1" ht="16.5" customHeight="1">
      <c r="A87" s="38"/>
      <c r="B87" s="39"/>
      <c r="C87" s="38"/>
      <c r="D87" s="38"/>
      <c r="E87" s="129" t="s">
        <v>124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01,0 - Přípravné práce pro SO 01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Praha 12 -Písnická</v>
      </c>
      <c r="G91" s="38"/>
      <c r="H91" s="38"/>
      <c r="I91" s="32" t="s">
        <v>22</v>
      </c>
      <c r="J91" s="69" t="str">
        <f>IF(J14="","",J14)</f>
        <v>26. 8. 2024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38"/>
      <c r="E93" s="38"/>
      <c r="F93" s="27" t="str">
        <f>E17</f>
        <v>Městská část Praha 12, Generl. Šišky , Praha4</v>
      </c>
      <c r="G93" s="38"/>
      <c r="H93" s="38"/>
      <c r="I93" s="32" t="s">
        <v>30</v>
      </c>
      <c r="J93" s="36" t="str">
        <f>E23</f>
        <v>PITTER DESIGN, s.r.o. Pardubice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34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128</v>
      </c>
      <c r="D96" s="137"/>
      <c r="E96" s="137"/>
      <c r="F96" s="137"/>
      <c r="G96" s="137"/>
      <c r="H96" s="137"/>
      <c r="I96" s="137"/>
      <c r="J96" s="146" t="s">
        <v>129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130</v>
      </c>
      <c r="D98" s="38"/>
      <c r="E98" s="38"/>
      <c r="F98" s="38"/>
      <c r="G98" s="38"/>
      <c r="H98" s="38"/>
      <c r="I98" s="38"/>
      <c r="J98" s="96">
        <f>J132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131</v>
      </c>
    </row>
    <row r="99" s="9" customFormat="1" ht="24.96" customHeight="1">
      <c r="A99" s="9"/>
      <c r="B99" s="148"/>
      <c r="C99" s="9"/>
      <c r="D99" s="149" t="s">
        <v>132</v>
      </c>
      <c r="E99" s="150"/>
      <c r="F99" s="150"/>
      <c r="G99" s="150"/>
      <c r="H99" s="150"/>
      <c r="I99" s="150"/>
      <c r="J99" s="151">
        <f>J133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133</v>
      </c>
      <c r="E100" s="154"/>
      <c r="F100" s="154"/>
      <c r="G100" s="154"/>
      <c r="H100" s="154"/>
      <c r="I100" s="154"/>
      <c r="J100" s="155">
        <f>J134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134</v>
      </c>
      <c r="E101" s="154"/>
      <c r="F101" s="154"/>
      <c r="G101" s="154"/>
      <c r="H101" s="154"/>
      <c r="I101" s="154"/>
      <c r="J101" s="155">
        <f>J185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135</v>
      </c>
      <c r="E102" s="154"/>
      <c r="F102" s="154"/>
      <c r="G102" s="154"/>
      <c r="H102" s="154"/>
      <c r="I102" s="154"/>
      <c r="J102" s="155">
        <f>J199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136</v>
      </c>
      <c r="E103" s="154"/>
      <c r="F103" s="154"/>
      <c r="G103" s="154"/>
      <c r="H103" s="154"/>
      <c r="I103" s="154"/>
      <c r="J103" s="155">
        <f>J204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137</v>
      </c>
      <c r="E104" s="154"/>
      <c r="F104" s="154"/>
      <c r="G104" s="154"/>
      <c r="H104" s="154"/>
      <c r="I104" s="154"/>
      <c r="J104" s="155">
        <f>J220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138</v>
      </c>
      <c r="E105" s="154"/>
      <c r="F105" s="154"/>
      <c r="G105" s="154"/>
      <c r="H105" s="154"/>
      <c r="I105" s="154"/>
      <c r="J105" s="155">
        <f>J231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8"/>
      <c r="C106" s="9"/>
      <c r="D106" s="149" t="s">
        <v>139</v>
      </c>
      <c r="E106" s="150"/>
      <c r="F106" s="150"/>
      <c r="G106" s="150"/>
      <c r="H106" s="150"/>
      <c r="I106" s="150"/>
      <c r="J106" s="151">
        <f>J233</f>
        <v>0</v>
      </c>
      <c r="K106" s="9"/>
      <c r="L106" s="148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2"/>
      <c r="C107" s="10"/>
      <c r="D107" s="153" t="s">
        <v>140</v>
      </c>
      <c r="E107" s="154"/>
      <c r="F107" s="154"/>
      <c r="G107" s="154"/>
      <c r="H107" s="154"/>
      <c r="I107" s="154"/>
      <c r="J107" s="155">
        <f>J234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2"/>
      <c r="C108" s="10"/>
      <c r="D108" s="153" t="s">
        <v>141</v>
      </c>
      <c r="E108" s="154"/>
      <c r="F108" s="154"/>
      <c r="G108" s="154"/>
      <c r="H108" s="154"/>
      <c r="I108" s="154"/>
      <c r="J108" s="155">
        <f>J238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2"/>
      <c r="C109" s="10"/>
      <c r="D109" s="153" t="s">
        <v>142</v>
      </c>
      <c r="E109" s="154"/>
      <c r="F109" s="154"/>
      <c r="G109" s="154"/>
      <c r="H109" s="154"/>
      <c r="I109" s="154"/>
      <c r="J109" s="155">
        <f>J240</f>
        <v>0</v>
      </c>
      <c r="K109" s="10"/>
      <c r="L109" s="15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2"/>
      <c r="C110" s="10"/>
      <c r="D110" s="153" t="s">
        <v>143</v>
      </c>
      <c r="E110" s="154"/>
      <c r="F110" s="154"/>
      <c r="G110" s="154"/>
      <c r="H110" s="154"/>
      <c r="I110" s="154"/>
      <c r="J110" s="155">
        <f>J242</f>
        <v>0</v>
      </c>
      <c r="K110" s="10"/>
      <c r="L110" s="15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6" s="2" customFormat="1" ht="6.96" customHeight="1">
      <c r="A116" s="38"/>
      <c r="B116" s="62"/>
      <c r="C116" s="63"/>
      <c r="D116" s="63"/>
      <c r="E116" s="63"/>
      <c r="F116" s="63"/>
      <c r="G116" s="63"/>
      <c r="H116" s="63"/>
      <c r="I116" s="63"/>
      <c r="J116" s="63"/>
      <c r="K116" s="63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4.96" customHeight="1">
      <c r="A117" s="38"/>
      <c r="B117" s="39"/>
      <c r="C117" s="23" t="s">
        <v>144</v>
      </c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16</v>
      </c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38"/>
      <c r="D120" s="38"/>
      <c r="E120" s="129" t="str">
        <f>E7</f>
        <v>Výměna povrchú sportovišť ZŠ Písnická</v>
      </c>
      <c r="F120" s="32"/>
      <c r="G120" s="32"/>
      <c r="H120" s="32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" customFormat="1" ht="12" customHeight="1">
      <c r="B121" s="22"/>
      <c r="C121" s="32" t="s">
        <v>123</v>
      </c>
      <c r="L121" s="22"/>
    </row>
    <row r="122" s="2" customFormat="1" ht="16.5" customHeight="1">
      <c r="A122" s="38"/>
      <c r="B122" s="39"/>
      <c r="C122" s="38"/>
      <c r="D122" s="38"/>
      <c r="E122" s="129" t="s">
        <v>124</v>
      </c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125</v>
      </c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38"/>
      <c r="D124" s="38"/>
      <c r="E124" s="67" t="str">
        <f>E11</f>
        <v>01,0 - Přípravné práce pro SO 01</v>
      </c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38"/>
      <c r="D125" s="38"/>
      <c r="E125" s="38"/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20</v>
      </c>
      <c r="D126" s="38"/>
      <c r="E126" s="38"/>
      <c r="F126" s="27" t="str">
        <f>F14</f>
        <v>Praha 12 -Písnická</v>
      </c>
      <c r="G126" s="38"/>
      <c r="H126" s="38"/>
      <c r="I126" s="32" t="s">
        <v>22</v>
      </c>
      <c r="J126" s="69" t="str">
        <f>IF(J14="","",J14)</f>
        <v>26. 8. 2024</v>
      </c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38"/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25.65" customHeight="1">
      <c r="A128" s="38"/>
      <c r="B128" s="39"/>
      <c r="C128" s="32" t="s">
        <v>24</v>
      </c>
      <c r="D128" s="38"/>
      <c r="E128" s="38"/>
      <c r="F128" s="27" t="str">
        <f>E17</f>
        <v>Městská část Praha 12, Generl. Šišky , Praha4</v>
      </c>
      <c r="G128" s="38"/>
      <c r="H128" s="38"/>
      <c r="I128" s="32" t="s">
        <v>30</v>
      </c>
      <c r="J128" s="36" t="str">
        <f>E23</f>
        <v>PITTER DESIGN, s.r.o. Pardubice</v>
      </c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28</v>
      </c>
      <c r="D129" s="38"/>
      <c r="E129" s="38"/>
      <c r="F129" s="27" t="str">
        <f>IF(E20="","",E20)</f>
        <v>Vyplň údaj</v>
      </c>
      <c r="G129" s="38"/>
      <c r="H129" s="38"/>
      <c r="I129" s="32" t="s">
        <v>34</v>
      </c>
      <c r="J129" s="36" t="str">
        <f>E26</f>
        <v xml:space="preserve"> </v>
      </c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0.32" customHeight="1">
      <c r="A130" s="38"/>
      <c r="B130" s="39"/>
      <c r="C130" s="38"/>
      <c r="D130" s="38"/>
      <c r="E130" s="38"/>
      <c r="F130" s="38"/>
      <c r="G130" s="38"/>
      <c r="H130" s="38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1" customFormat="1" ht="29.28" customHeight="1">
      <c r="A131" s="156"/>
      <c r="B131" s="157"/>
      <c r="C131" s="158" t="s">
        <v>145</v>
      </c>
      <c r="D131" s="159" t="s">
        <v>62</v>
      </c>
      <c r="E131" s="159" t="s">
        <v>58</v>
      </c>
      <c r="F131" s="159" t="s">
        <v>59</v>
      </c>
      <c r="G131" s="159" t="s">
        <v>146</v>
      </c>
      <c r="H131" s="159" t="s">
        <v>147</v>
      </c>
      <c r="I131" s="159" t="s">
        <v>148</v>
      </c>
      <c r="J131" s="159" t="s">
        <v>129</v>
      </c>
      <c r="K131" s="160" t="s">
        <v>149</v>
      </c>
      <c r="L131" s="161"/>
      <c r="M131" s="86" t="s">
        <v>1</v>
      </c>
      <c r="N131" s="87" t="s">
        <v>41</v>
      </c>
      <c r="O131" s="87" t="s">
        <v>150</v>
      </c>
      <c r="P131" s="87" t="s">
        <v>151</v>
      </c>
      <c r="Q131" s="87" t="s">
        <v>152</v>
      </c>
      <c r="R131" s="87" t="s">
        <v>153</v>
      </c>
      <c r="S131" s="87" t="s">
        <v>154</v>
      </c>
      <c r="T131" s="88" t="s">
        <v>155</v>
      </c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6"/>
      <c r="AE131" s="156"/>
    </row>
    <row r="132" s="2" customFormat="1" ht="22.8" customHeight="1">
      <c r="A132" s="38"/>
      <c r="B132" s="39"/>
      <c r="C132" s="93" t="s">
        <v>156</v>
      </c>
      <c r="D132" s="38"/>
      <c r="E132" s="38"/>
      <c r="F132" s="38"/>
      <c r="G132" s="38"/>
      <c r="H132" s="38"/>
      <c r="I132" s="38"/>
      <c r="J132" s="162">
        <f>BK132</f>
        <v>0</v>
      </c>
      <c r="K132" s="38"/>
      <c r="L132" s="39"/>
      <c r="M132" s="89"/>
      <c r="N132" s="73"/>
      <c r="O132" s="90"/>
      <c r="P132" s="163">
        <f>P133+P233</f>
        <v>0</v>
      </c>
      <c r="Q132" s="90"/>
      <c r="R132" s="163">
        <f>R133+R233</f>
        <v>349.07261850000003</v>
      </c>
      <c r="S132" s="90"/>
      <c r="T132" s="164">
        <f>T133+T233</f>
        <v>1627.2734500000001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9" t="s">
        <v>76</v>
      </c>
      <c r="AU132" s="19" t="s">
        <v>131</v>
      </c>
      <c r="BK132" s="165">
        <f>BK133+BK233</f>
        <v>0</v>
      </c>
    </row>
    <row r="133" s="12" customFormat="1" ht="25.92" customHeight="1">
      <c r="A133" s="12"/>
      <c r="B133" s="166"/>
      <c r="C133" s="12"/>
      <c r="D133" s="167" t="s">
        <v>76</v>
      </c>
      <c r="E133" s="168" t="s">
        <v>157</v>
      </c>
      <c r="F133" s="168" t="s">
        <v>158</v>
      </c>
      <c r="G133" s="12"/>
      <c r="H133" s="12"/>
      <c r="I133" s="169"/>
      <c r="J133" s="170">
        <f>BK133</f>
        <v>0</v>
      </c>
      <c r="K133" s="12"/>
      <c r="L133" s="166"/>
      <c r="M133" s="171"/>
      <c r="N133" s="172"/>
      <c r="O133" s="172"/>
      <c r="P133" s="173">
        <f>P134+P185+P199+P204+P220+P231</f>
        <v>0</v>
      </c>
      <c r="Q133" s="172"/>
      <c r="R133" s="173">
        <f>R134+R185+R199+R204+R220+R231</f>
        <v>349.07261850000003</v>
      </c>
      <c r="S133" s="172"/>
      <c r="T133" s="174">
        <f>T134+T185+T199+T204+T220+T231</f>
        <v>1627.2734500000001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7" t="s">
        <v>84</v>
      </c>
      <c r="AT133" s="175" t="s">
        <v>76</v>
      </c>
      <c r="AU133" s="175" t="s">
        <v>77</v>
      </c>
      <c r="AY133" s="167" t="s">
        <v>159</v>
      </c>
      <c r="BK133" s="176">
        <f>BK134+BK185+BK199+BK204+BK220+BK231</f>
        <v>0</v>
      </c>
    </row>
    <row r="134" s="12" customFormat="1" ht="22.8" customHeight="1">
      <c r="A134" s="12"/>
      <c r="B134" s="166"/>
      <c r="C134" s="12"/>
      <c r="D134" s="167" t="s">
        <v>76</v>
      </c>
      <c r="E134" s="177" t="s">
        <v>84</v>
      </c>
      <c r="F134" s="177" t="s">
        <v>160</v>
      </c>
      <c r="G134" s="12"/>
      <c r="H134" s="12"/>
      <c r="I134" s="169"/>
      <c r="J134" s="178">
        <f>BK134</f>
        <v>0</v>
      </c>
      <c r="K134" s="12"/>
      <c r="L134" s="166"/>
      <c r="M134" s="171"/>
      <c r="N134" s="172"/>
      <c r="O134" s="172"/>
      <c r="P134" s="173">
        <f>SUM(P135:P184)</f>
        <v>0</v>
      </c>
      <c r="Q134" s="172"/>
      <c r="R134" s="173">
        <f>SUM(R135:R184)</f>
        <v>0.081562499999999996</v>
      </c>
      <c r="S134" s="172"/>
      <c r="T134" s="174">
        <f>SUM(T135:T184)</f>
        <v>1626.3620000000001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7" t="s">
        <v>84</v>
      </c>
      <c r="AT134" s="175" t="s">
        <v>76</v>
      </c>
      <c r="AU134" s="175" t="s">
        <v>84</v>
      </c>
      <c r="AY134" s="167" t="s">
        <v>159</v>
      </c>
      <c r="BK134" s="176">
        <f>SUM(BK135:BK184)</f>
        <v>0</v>
      </c>
    </row>
    <row r="135" s="2" customFormat="1" ht="24.15" customHeight="1">
      <c r="A135" s="38"/>
      <c r="B135" s="179"/>
      <c r="C135" s="180" t="s">
        <v>84</v>
      </c>
      <c r="D135" s="180" t="s">
        <v>161</v>
      </c>
      <c r="E135" s="181" t="s">
        <v>162</v>
      </c>
      <c r="F135" s="182" t="s">
        <v>163</v>
      </c>
      <c r="G135" s="183" t="s">
        <v>164</v>
      </c>
      <c r="H135" s="184">
        <v>96</v>
      </c>
      <c r="I135" s="185"/>
      <c r="J135" s="186">
        <f>ROUND(I135*H135,2)</f>
        <v>0</v>
      </c>
      <c r="K135" s="182" t="s">
        <v>165</v>
      </c>
      <c r="L135" s="39"/>
      <c r="M135" s="187" t="s">
        <v>1</v>
      </c>
      <c r="N135" s="188" t="s">
        <v>42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166</v>
      </c>
      <c r="AT135" s="191" t="s">
        <v>161</v>
      </c>
      <c r="AU135" s="191" t="s">
        <v>86</v>
      </c>
      <c r="AY135" s="19" t="s">
        <v>159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84</v>
      </c>
      <c r="BK135" s="192">
        <f>ROUND(I135*H135,2)</f>
        <v>0</v>
      </c>
      <c r="BL135" s="19" t="s">
        <v>166</v>
      </c>
      <c r="BM135" s="191" t="s">
        <v>167</v>
      </c>
    </row>
    <row r="136" s="13" customFormat="1">
      <c r="A136" s="13"/>
      <c r="B136" s="193"/>
      <c r="C136" s="13"/>
      <c r="D136" s="194" t="s">
        <v>168</v>
      </c>
      <c r="E136" s="195" t="s">
        <v>1</v>
      </c>
      <c r="F136" s="196" t="s">
        <v>169</v>
      </c>
      <c r="G136" s="13"/>
      <c r="H136" s="195" t="s">
        <v>1</v>
      </c>
      <c r="I136" s="197"/>
      <c r="J136" s="13"/>
      <c r="K136" s="13"/>
      <c r="L136" s="193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5" t="s">
        <v>168</v>
      </c>
      <c r="AU136" s="195" t="s">
        <v>86</v>
      </c>
      <c r="AV136" s="13" t="s">
        <v>84</v>
      </c>
      <c r="AW136" s="13" t="s">
        <v>33</v>
      </c>
      <c r="AX136" s="13" t="s">
        <v>77</v>
      </c>
      <c r="AY136" s="195" t="s">
        <v>159</v>
      </c>
    </row>
    <row r="137" s="14" customFormat="1">
      <c r="A137" s="14"/>
      <c r="B137" s="201"/>
      <c r="C137" s="14"/>
      <c r="D137" s="194" t="s">
        <v>168</v>
      </c>
      <c r="E137" s="202" t="s">
        <v>1</v>
      </c>
      <c r="F137" s="203" t="s">
        <v>170</v>
      </c>
      <c r="G137" s="14"/>
      <c r="H137" s="204">
        <v>12</v>
      </c>
      <c r="I137" s="205"/>
      <c r="J137" s="14"/>
      <c r="K137" s="14"/>
      <c r="L137" s="201"/>
      <c r="M137" s="206"/>
      <c r="N137" s="207"/>
      <c r="O137" s="207"/>
      <c r="P137" s="207"/>
      <c r="Q137" s="207"/>
      <c r="R137" s="207"/>
      <c r="S137" s="207"/>
      <c r="T137" s="20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2" t="s">
        <v>168</v>
      </c>
      <c r="AU137" s="202" t="s">
        <v>86</v>
      </c>
      <c r="AV137" s="14" t="s">
        <v>86</v>
      </c>
      <c r="AW137" s="14" t="s">
        <v>33</v>
      </c>
      <c r="AX137" s="14" t="s">
        <v>77</v>
      </c>
      <c r="AY137" s="202" t="s">
        <v>159</v>
      </c>
    </row>
    <row r="138" s="13" customFormat="1">
      <c r="A138" s="13"/>
      <c r="B138" s="193"/>
      <c r="C138" s="13"/>
      <c r="D138" s="194" t="s">
        <v>168</v>
      </c>
      <c r="E138" s="195" t="s">
        <v>1</v>
      </c>
      <c r="F138" s="196" t="s">
        <v>171</v>
      </c>
      <c r="G138" s="13"/>
      <c r="H138" s="195" t="s">
        <v>1</v>
      </c>
      <c r="I138" s="197"/>
      <c r="J138" s="13"/>
      <c r="K138" s="13"/>
      <c r="L138" s="193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5" t="s">
        <v>168</v>
      </c>
      <c r="AU138" s="195" t="s">
        <v>86</v>
      </c>
      <c r="AV138" s="13" t="s">
        <v>84</v>
      </c>
      <c r="AW138" s="13" t="s">
        <v>33</v>
      </c>
      <c r="AX138" s="13" t="s">
        <v>77</v>
      </c>
      <c r="AY138" s="195" t="s">
        <v>159</v>
      </c>
    </row>
    <row r="139" s="14" customFormat="1">
      <c r="A139" s="14"/>
      <c r="B139" s="201"/>
      <c r="C139" s="14"/>
      <c r="D139" s="194" t="s">
        <v>168</v>
      </c>
      <c r="E139" s="202" t="s">
        <v>1</v>
      </c>
      <c r="F139" s="203" t="s">
        <v>172</v>
      </c>
      <c r="G139" s="14"/>
      <c r="H139" s="204">
        <v>84</v>
      </c>
      <c r="I139" s="205"/>
      <c r="J139" s="14"/>
      <c r="K139" s="14"/>
      <c r="L139" s="201"/>
      <c r="M139" s="206"/>
      <c r="N139" s="207"/>
      <c r="O139" s="207"/>
      <c r="P139" s="207"/>
      <c r="Q139" s="207"/>
      <c r="R139" s="207"/>
      <c r="S139" s="207"/>
      <c r="T139" s="20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2" t="s">
        <v>168</v>
      </c>
      <c r="AU139" s="202" t="s">
        <v>86</v>
      </c>
      <c r="AV139" s="14" t="s">
        <v>86</v>
      </c>
      <c r="AW139" s="14" t="s">
        <v>33</v>
      </c>
      <c r="AX139" s="14" t="s">
        <v>77</v>
      </c>
      <c r="AY139" s="202" t="s">
        <v>159</v>
      </c>
    </row>
    <row r="140" s="15" customFormat="1">
      <c r="A140" s="15"/>
      <c r="B140" s="209"/>
      <c r="C140" s="15"/>
      <c r="D140" s="194" t="s">
        <v>168</v>
      </c>
      <c r="E140" s="210" t="s">
        <v>1</v>
      </c>
      <c r="F140" s="211" t="s">
        <v>173</v>
      </c>
      <c r="G140" s="15"/>
      <c r="H140" s="212">
        <v>96</v>
      </c>
      <c r="I140" s="213"/>
      <c r="J140" s="15"/>
      <c r="K140" s="15"/>
      <c r="L140" s="209"/>
      <c r="M140" s="214"/>
      <c r="N140" s="215"/>
      <c r="O140" s="215"/>
      <c r="P140" s="215"/>
      <c r="Q140" s="215"/>
      <c r="R140" s="215"/>
      <c r="S140" s="215"/>
      <c r="T140" s="21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10" t="s">
        <v>168</v>
      </c>
      <c r="AU140" s="210" t="s">
        <v>86</v>
      </c>
      <c r="AV140" s="15" t="s">
        <v>166</v>
      </c>
      <c r="AW140" s="15" t="s">
        <v>33</v>
      </c>
      <c r="AX140" s="15" t="s">
        <v>84</v>
      </c>
      <c r="AY140" s="210" t="s">
        <v>159</v>
      </c>
    </row>
    <row r="141" s="2" customFormat="1" ht="24.15" customHeight="1">
      <c r="A141" s="38"/>
      <c r="B141" s="179"/>
      <c r="C141" s="180" t="s">
        <v>86</v>
      </c>
      <c r="D141" s="180" t="s">
        <v>161</v>
      </c>
      <c r="E141" s="181" t="s">
        <v>174</v>
      </c>
      <c r="F141" s="182" t="s">
        <v>175</v>
      </c>
      <c r="G141" s="183" t="s">
        <v>164</v>
      </c>
      <c r="H141" s="184">
        <v>2718.75</v>
      </c>
      <c r="I141" s="185"/>
      <c r="J141" s="186">
        <f>ROUND(I141*H141,2)</f>
        <v>0</v>
      </c>
      <c r="K141" s="182" t="s">
        <v>165</v>
      </c>
      <c r="L141" s="39"/>
      <c r="M141" s="187" t="s">
        <v>1</v>
      </c>
      <c r="N141" s="188" t="s">
        <v>42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0.029999999999999999</v>
      </c>
      <c r="T141" s="190">
        <f>S141*H141</f>
        <v>81.5625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166</v>
      </c>
      <c r="AT141" s="191" t="s">
        <v>161</v>
      </c>
      <c r="AU141" s="191" t="s">
        <v>86</v>
      </c>
      <c r="AY141" s="19" t="s">
        <v>159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84</v>
      </c>
      <c r="BK141" s="192">
        <f>ROUND(I141*H141,2)</f>
        <v>0</v>
      </c>
      <c r="BL141" s="19" t="s">
        <v>166</v>
      </c>
      <c r="BM141" s="191" t="s">
        <v>176</v>
      </c>
    </row>
    <row r="142" s="13" customFormat="1">
      <c r="A142" s="13"/>
      <c r="B142" s="193"/>
      <c r="C142" s="13"/>
      <c r="D142" s="194" t="s">
        <v>168</v>
      </c>
      <c r="E142" s="195" t="s">
        <v>1</v>
      </c>
      <c r="F142" s="196" t="s">
        <v>177</v>
      </c>
      <c r="G142" s="13"/>
      <c r="H142" s="195" t="s">
        <v>1</v>
      </c>
      <c r="I142" s="197"/>
      <c r="J142" s="13"/>
      <c r="K142" s="13"/>
      <c r="L142" s="193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5" t="s">
        <v>168</v>
      </c>
      <c r="AU142" s="195" t="s">
        <v>86</v>
      </c>
      <c r="AV142" s="13" t="s">
        <v>84</v>
      </c>
      <c r="AW142" s="13" t="s">
        <v>33</v>
      </c>
      <c r="AX142" s="13" t="s">
        <v>77</v>
      </c>
      <c r="AY142" s="195" t="s">
        <v>159</v>
      </c>
    </row>
    <row r="143" s="14" customFormat="1">
      <c r="A143" s="14"/>
      <c r="B143" s="201"/>
      <c r="C143" s="14"/>
      <c r="D143" s="194" t="s">
        <v>168</v>
      </c>
      <c r="E143" s="202" t="s">
        <v>1</v>
      </c>
      <c r="F143" s="203" t="s">
        <v>178</v>
      </c>
      <c r="G143" s="14"/>
      <c r="H143" s="204">
        <v>2718.75</v>
      </c>
      <c r="I143" s="205"/>
      <c r="J143" s="14"/>
      <c r="K143" s="14"/>
      <c r="L143" s="201"/>
      <c r="M143" s="206"/>
      <c r="N143" s="207"/>
      <c r="O143" s="207"/>
      <c r="P143" s="207"/>
      <c r="Q143" s="207"/>
      <c r="R143" s="207"/>
      <c r="S143" s="207"/>
      <c r="T143" s="20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2" t="s">
        <v>168</v>
      </c>
      <c r="AU143" s="202" t="s">
        <v>86</v>
      </c>
      <c r="AV143" s="14" t="s">
        <v>86</v>
      </c>
      <c r="AW143" s="14" t="s">
        <v>33</v>
      </c>
      <c r="AX143" s="14" t="s">
        <v>77</v>
      </c>
      <c r="AY143" s="202" t="s">
        <v>159</v>
      </c>
    </row>
    <row r="144" s="15" customFormat="1">
      <c r="A144" s="15"/>
      <c r="B144" s="209"/>
      <c r="C144" s="15"/>
      <c r="D144" s="194" t="s">
        <v>168</v>
      </c>
      <c r="E144" s="210" t="s">
        <v>1</v>
      </c>
      <c r="F144" s="211" t="s">
        <v>173</v>
      </c>
      <c r="G144" s="15"/>
      <c r="H144" s="212">
        <v>2718.75</v>
      </c>
      <c r="I144" s="213"/>
      <c r="J144" s="15"/>
      <c r="K144" s="15"/>
      <c r="L144" s="209"/>
      <c r="M144" s="214"/>
      <c r="N144" s="215"/>
      <c r="O144" s="215"/>
      <c r="P144" s="215"/>
      <c r="Q144" s="215"/>
      <c r="R144" s="215"/>
      <c r="S144" s="215"/>
      <c r="T144" s="21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10" t="s">
        <v>168</v>
      </c>
      <c r="AU144" s="210" t="s">
        <v>86</v>
      </c>
      <c r="AV144" s="15" t="s">
        <v>166</v>
      </c>
      <c r="AW144" s="15" t="s">
        <v>33</v>
      </c>
      <c r="AX144" s="15" t="s">
        <v>84</v>
      </c>
      <c r="AY144" s="210" t="s">
        <v>159</v>
      </c>
    </row>
    <row r="145" s="2" customFormat="1" ht="33" customHeight="1">
      <c r="A145" s="38"/>
      <c r="B145" s="179"/>
      <c r="C145" s="180" t="s">
        <v>179</v>
      </c>
      <c r="D145" s="180" t="s">
        <v>161</v>
      </c>
      <c r="E145" s="181" t="s">
        <v>180</v>
      </c>
      <c r="F145" s="182" t="s">
        <v>181</v>
      </c>
      <c r="G145" s="183" t="s">
        <v>164</v>
      </c>
      <c r="H145" s="184">
        <v>188.90000000000001</v>
      </c>
      <c r="I145" s="185"/>
      <c r="J145" s="186">
        <f>ROUND(I145*H145,2)</f>
        <v>0</v>
      </c>
      <c r="K145" s="182" t="s">
        <v>165</v>
      </c>
      <c r="L145" s="39"/>
      <c r="M145" s="187" t="s">
        <v>1</v>
      </c>
      <c r="N145" s="188" t="s">
        <v>42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0.255</v>
      </c>
      <c r="T145" s="190">
        <f>S145*H145</f>
        <v>48.169499999999999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166</v>
      </c>
      <c r="AT145" s="191" t="s">
        <v>161</v>
      </c>
      <c r="AU145" s="191" t="s">
        <v>86</v>
      </c>
      <c r="AY145" s="19" t="s">
        <v>159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84</v>
      </c>
      <c r="BK145" s="192">
        <f>ROUND(I145*H145,2)</f>
        <v>0</v>
      </c>
      <c r="BL145" s="19" t="s">
        <v>166</v>
      </c>
      <c r="BM145" s="191" t="s">
        <v>182</v>
      </c>
    </row>
    <row r="146" s="14" customFormat="1">
      <c r="A146" s="14"/>
      <c r="B146" s="201"/>
      <c r="C146" s="14"/>
      <c r="D146" s="194" t="s">
        <v>168</v>
      </c>
      <c r="E146" s="202" t="s">
        <v>1</v>
      </c>
      <c r="F146" s="203" t="s">
        <v>183</v>
      </c>
      <c r="G146" s="14"/>
      <c r="H146" s="204">
        <v>36.5</v>
      </c>
      <c r="I146" s="205"/>
      <c r="J146" s="14"/>
      <c r="K146" s="14"/>
      <c r="L146" s="201"/>
      <c r="M146" s="206"/>
      <c r="N146" s="207"/>
      <c r="O146" s="207"/>
      <c r="P146" s="207"/>
      <c r="Q146" s="207"/>
      <c r="R146" s="207"/>
      <c r="S146" s="207"/>
      <c r="T146" s="20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2" t="s">
        <v>168</v>
      </c>
      <c r="AU146" s="202" t="s">
        <v>86</v>
      </c>
      <c r="AV146" s="14" t="s">
        <v>86</v>
      </c>
      <c r="AW146" s="14" t="s">
        <v>33</v>
      </c>
      <c r="AX146" s="14" t="s">
        <v>77</v>
      </c>
      <c r="AY146" s="202" t="s">
        <v>159</v>
      </c>
    </row>
    <row r="147" s="14" customFormat="1">
      <c r="A147" s="14"/>
      <c r="B147" s="201"/>
      <c r="C147" s="14"/>
      <c r="D147" s="194" t="s">
        <v>168</v>
      </c>
      <c r="E147" s="202" t="s">
        <v>1</v>
      </c>
      <c r="F147" s="203" t="s">
        <v>184</v>
      </c>
      <c r="G147" s="14"/>
      <c r="H147" s="204">
        <v>58.5</v>
      </c>
      <c r="I147" s="205"/>
      <c r="J147" s="14"/>
      <c r="K147" s="14"/>
      <c r="L147" s="201"/>
      <c r="M147" s="206"/>
      <c r="N147" s="207"/>
      <c r="O147" s="207"/>
      <c r="P147" s="207"/>
      <c r="Q147" s="207"/>
      <c r="R147" s="207"/>
      <c r="S147" s="207"/>
      <c r="T147" s="20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2" t="s">
        <v>168</v>
      </c>
      <c r="AU147" s="202" t="s">
        <v>86</v>
      </c>
      <c r="AV147" s="14" t="s">
        <v>86</v>
      </c>
      <c r="AW147" s="14" t="s">
        <v>33</v>
      </c>
      <c r="AX147" s="14" t="s">
        <v>77</v>
      </c>
      <c r="AY147" s="202" t="s">
        <v>159</v>
      </c>
    </row>
    <row r="148" s="14" customFormat="1">
      <c r="A148" s="14"/>
      <c r="B148" s="201"/>
      <c r="C148" s="14"/>
      <c r="D148" s="194" t="s">
        <v>168</v>
      </c>
      <c r="E148" s="202" t="s">
        <v>1</v>
      </c>
      <c r="F148" s="203" t="s">
        <v>185</v>
      </c>
      <c r="G148" s="14"/>
      <c r="H148" s="204">
        <v>3.2000000000000002</v>
      </c>
      <c r="I148" s="205"/>
      <c r="J148" s="14"/>
      <c r="K148" s="14"/>
      <c r="L148" s="201"/>
      <c r="M148" s="206"/>
      <c r="N148" s="207"/>
      <c r="O148" s="207"/>
      <c r="P148" s="207"/>
      <c r="Q148" s="207"/>
      <c r="R148" s="207"/>
      <c r="S148" s="207"/>
      <c r="T148" s="20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2" t="s">
        <v>168</v>
      </c>
      <c r="AU148" s="202" t="s">
        <v>86</v>
      </c>
      <c r="AV148" s="14" t="s">
        <v>86</v>
      </c>
      <c r="AW148" s="14" t="s">
        <v>33</v>
      </c>
      <c r="AX148" s="14" t="s">
        <v>77</v>
      </c>
      <c r="AY148" s="202" t="s">
        <v>159</v>
      </c>
    </row>
    <row r="149" s="14" customFormat="1">
      <c r="A149" s="14"/>
      <c r="B149" s="201"/>
      <c r="C149" s="14"/>
      <c r="D149" s="194" t="s">
        <v>168</v>
      </c>
      <c r="E149" s="202" t="s">
        <v>1</v>
      </c>
      <c r="F149" s="203" t="s">
        <v>186</v>
      </c>
      <c r="G149" s="14"/>
      <c r="H149" s="204">
        <v>16</v>
      </c>
      <c r="I149" s="205"/>
      <c r="J149" s="14"/>
      <c r="K149" s="14"/>
      <c r="L149" s="201"/>
      <c r="M149" s="206"/>
      <c r="N149" s="207"/>
      <c r="O149" s="207"/>
      <c r="P149" s="207"/>
      <c r="Q149" s="207"/>
      <c r="R149" s="207"/>
      <c r="S149" s="207"/>
      <c r="T149" s="20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2" t="s">
        <v>168</v>
      </c>
      <c r="AU149" s="202" t="s">
        <v>86</v>
      </c>
      <c r="AV149" s="14" t="s">
        <v>86</v>
      </c>
      <c r="AW149" s="14" t="s">
        <v>33</v>
      </c>
      <c r="AX149" s="14" t="s">
        <v>77</v>
      </c>
      <c r="AY149" s="202" t="s">
        <v>159</v>
      </c>
    </row>
    <row r="150" s="14" customFormat="1">
      <c r="A150" s="14"/>
      <c r="B150" s="201"/>
      <c r="C150" s="14"/>
      <c r="D150" s="194" t="s">
        <v>168</v>
      </c>
      <c r="E150" s="202" t="s">
        <v>1</v>
      </c>
      <c r="F150" s="203" t="s">
        <v>187</v>
      </c>
      <c r="G150" s="14"/>
      <c r="H150" s="204">
        <v>2</v>
      </c>
      <c r="I150" s="205"/>
      <c r="J150" s="14"/>
      <c r="K150" s="14"/>
      <c r="L150" s="201"/>
      <c r="M150" s="206"/>
      <c r="N150" s="207"/>
      <c r="O150" s="207"/>
      <c r="P150" s="207"/>
      <c r="Q150" s="207"/>
      <c r="R150" s="207"/>
      <c r="S150" s="207"/>
      <c r="T150" s="20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2" t="s">
        <v>168</v>
      </c>
      <c r="AU150" s="202" t="s">
        <v>86</v>
      </c>
      <c r="AV150" s="14" t="s">
        <v>86</v>
      </c>
      <c r="AW150" s="14" t="s">
        <v>33</v>
      </c>
      <c r="AX150" s="14" t="s">
        <v>77</v>
      </c>
      <c r="AY150" s="202" t="s">
        <v>159</v>
      </c>
    </row>
    <row r="151" s="14" customFormat="1">
      <c r="A151" s="14"/>
      <c r="B151" s="201"/>
      <c r="C151" s="14"/>
      <c r="D151" s="194" t="s">
        <v>168</v>
      </c>
      <c r="E151" s="202" t="s">
        <v>1</v>
      </c>
      <c r="F151" s="203" t="s">
        <v>188</v>
      </c>
      <c r="G151" s="14"/>
      <c r="H151" s="204">
        <v>72.700000000000003</v>
      </c>
      <c r="I151" s="205"/>
      <c r="J151" s="14"/>
      <c r="K151" s="14"/>
      <c r="L151" s="201"/>
      <c r="M151" s="206"/>
      <c r="N151" s="207"/>
      <c r="O151" s="207"/>
      <c r="P151" s="207"/>
      <c r="Q151" s="207"/>
      <c r="R151" s="207"/>
      <c r="S151" s="207"/>
      <c r="T151" s="20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2" t="s">
        <v>168</v>
      </c>
      <c r="AU151" s="202" t="s">
        <v>86</v>
      </c>
      <c r="AV151" s="14" t="s">
        <v>86</v>
      </c>
      <c r="AW151" s="14" t="s">
        <v>33</v>
      </c>
      <c r="AX151" s="14" t="s">
        <v>77</v>
      </c>
      <c r="AY151" s="202" t="s">
        <v>159</v>
      </c>
    </row>
    <row r="152" s="15" customFormat="1">
      <c r="A152" s="15"/>
      <c r="B152" s="209"/>
      <c r="C152" s="15"/>
      <c r="D152" s="194" t="s">
        <v>168</v>
      </c>
      <c r="E152" s="210" t="s">
        <v>1</v>
      </c>
      <c r="F152" s="211" t="s">
        <v>173</v>
      </c>
      <c r="G152" s="15"/>
      <c r="H152" s="212">
        <v>188.90000000000001</v>
      </c>
      <c r="I152" s="213"/>
      <c r="J152" s="15"/>
      <c r="K152" s="15"/>
      <c r="L152" s="209"/>
      <c r="M152" s="214"/>
      <c r="N152" s="215"/>
      <c r="O152" s="215"/>
      <c r="P152" s="215"/>
      <c r="Q152" s="215"/>
      <c r="R152" s="215"/>
      <c r="S152" s="215"/>
      <c r="T152" s="21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10" t="s">
        <v>168</v>
      </c>
      <c r="AU152" s="210" t="s">
        <v>86</v>
      </c>
      <c r="AV152" s="15" t="s">
        <v>166</v>
      </c>
      <c r="AW152" s="15" t="s">
        <v>33</v>
      </c>
      <c r="AX152" s="15" t="s">
        <v>84</v>
      </c>
      <c r="AY152" s="210" t="s">
        <v>159</v>
      </c>
    </row>
    <row r="153" s="2" customFormat="1" ht="24.15" customHeight="1">
      <c r="A153" s="38"/>
      <c r="B153" s="179"/>
      <c r="C153" s="180" t="s">
        <v>166</v>
      </c>
      <c r="D153" s="180" t="s">
        <v>161</v>
      </c>
      <c r="E153" s="181" t="s">
        <v>189</v>
      </c>
      <c r="F153" s="182" t="s">
        <v>190</v>
      </c>
      <c r="G153" s="183" t="s">
        <v>164</v>
      </c>
      <c r="H153" s="184">
        <v>2942.75</v>
      </c>
      <c r="I153" s="185"/>
      <c r="J153" s="186">
        <f>ROUND(I153*H153,2)</f>
        <v>0</v>
      </c>
      <c r="K153" s="182" t="s">
        <v>165</v>
      </c>
      <c r="L153" s="39"/>
      <c r="M153" s="187" t="s">
        <v>1</v>
      </c>
      <c r="N153" s="188" t="s">
        <v>42</v>
      </c>
      <c r="O153" s="77"/>
      <c r="P153" s="189">
        <f>O153*H153</f>
        <v>0</v>
      </c>
      <c r="Q153" s="189">
        <v>0</v>
      </c>
      <c r="R153" s="189">
        <f>Q153*H153</f>
        <v>0</v>
      </c>
      <c r="S153" s="189">
        <v>0.28999999999999998</v>
      </c>
      <c r="T153" s="190">
        <f>S153*H153</f>
        <v>853.39749999999992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166</v>
      </c>
      <c r="AT153" s="191" t="s">
        <v>161</v>
      </c>
      <c r="AU153" s="191" t="s">
        <v>86</v>
      </c>
      <c r="AY153" s="19" t="s">
        <v>159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84</v>
      </c>
      <c r="BK153" s="192">
        <f>ROUND(I153*H153,2)</f>
        <v>0</v>
      </c>
      <c r="BL153" s="19" t="s">
        <v>166</v>
      </c>
      <c r="BM153" s="191" t="s">
        <v>191</v>
      </c>
    </row>
    <row r="154" s="14" customFormat="1">
      <c r="A154" s="14"/>
      <c r="B154" s="201"/>
      <c r="C154" s="14"/>
      <c r="D154" s="194" t="s">
        <v>168</v>
      </c>
      <c r="E154" s="202" t="s">
        <v>1</v>
      </c>
      <c r="F154" s="203" t="s">
        <v>192</v>
      </c>
      <c r="G154" s="14"/>
      <c r="H154" s="204">
        <v>2942.75</v>
      </c>
      <c r="I154" s="205"/>
      <c r="J154" s="14"/>
      <c r="K154" s="14"/>
      <c r="L154" s="201"/>
      <c r="M154" s="206"/>
      <c r="N154" s="207"/>
      <c r="O154" s="207"/>
      <c r="P154" s="207"/>
      <c r="Q154" s="207"/>
      <c r="R154" s="207"/>
      <c r="S154" s="207"/>
      <c r="T154" s="20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2" t="s">
        <v>168</v>
      </c>
      <c r="AU154" s="202" t="s">
        <v>86</v>
      </c>
      <c r="AV154" s="14" t="s">
        <v>86</v>
      </c>
      <c r="AW154" s="14" t="s">
        <v>33</v>
      </c>
      <c r="AX154" s="14" t="s">
        <v>84</v>
      </c>
      <c r="AY154" s="202" t="s">
        <v>159</v>
      </c>
    </row>
    <row r="155" s="2" customFormat="1" ht="24.15" customHeight="1">
      <c r="A155" s="38"/>
      <c r="B155" s="179"/>
      <c r="C155" s="180" t="s">
        <v>193</v>
      </c>
      <c r="D155" s="180" t="s">
        <v>161</v>
      </c>
      <c r="E155" s="181" t="s">
        <v>194</v>
      </c>
      <c r="F155" s="182" t="s">
        <v>195</v>
      </c>
      <c r="G155" s="183" t="s">
        <v>164</v>
      </c>
      <c r="H155" s="184">
        <v>2718.75</v>
      </c>
      <c r="I155" s="185"/>
      <c r="J155" s="186">
        <f>ROUND(I155*H155,2)</f>
        <v>0</v>
      </c>
      <c r="K155" s="182" t="s">
        <v>165</v>
      </c>
      <c r="L155" s="39"/>
      <c r="M155" s="187" t="s">
        <v>1</v>
      </c>
      <c r="N155" s="188" t="s">
        <v>42</v>
      </c>
      <c r="O155" s="77"/>
      <c r="P155" s="189">
        <f>O155*H155</f>
        <v>0</v>
      </c>
      <c r="Q155" s="189">
        <v>3.0000000000000001E-05</v>
      </c>
      <c r="R155" s="189">
        <f>Q155*H155</f>
        <v>0.081562499999999996</v>
      </c>
      <c r="S155" s="189">
        <v>0.23000000000000001</v>
      </c>
      <c r="T155" s="190">
        <f>S155*H155</f>
        <v>625.3125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166</v>
      </c>
      <c r="AT155" s="191" t="s">
        <v>161</v>
      </c>
      <c r="AU155" s="191" t="s">
        <v>86</v>
      </c>
      <c r="AY155" s="19" t="s">
        <v>159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84</v>
      </c>
      <c r="BK155" s="192">
        <f>ROUND(I155*H155,2)</f>
        <v>0</v>
      </c>
      <c r="BL155" s="19" t="s">
        <v>166</v>
      </c>
      <c r="BM155" s="191" t="s">
        <v>196</v>
      </c>
    </row>
    <row r="156" s="13" customFormat="1">
      <c r="A156" s="13"/>
      <c r="B156" s="193"/>
      <c r="C156" s="13"/>
      <c r="D156" s="194" t="s">
        <v>168</v>
      </c>
      <c r="E156" s="195" t="s">
        <v>1</v>
      </c>
      <c r="F156" s="196" t="s">
        <v>177</v>
      </c>
      <c r="G156" s="13"/>
      <c r="H156" s="195" t="s">
        <v>1</v>
      </c>
      <c r="I156" s="197"/>
      <c r="J156" s="13"/>
      <c r="K156" s="13"/>
      <c r="L156" s="193"/>
      <c r="M156" s="198"/>
      <c r="N156" s="199"/>
      <c r="O156" s="199"/>
      <c r="P156" s="199"/>
      <c r="Q156" s="199"/>
      <c r="R156" s="199"/>
      <c r="S156" s="199"/>
      <c r="T156" s="20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5" t="s">
        <v>168</v>
      </c>
      <c r="AU156" s="195" t="s">
        <v>86</v>
      </c>
      <c r="AV156" s="13" t="s">
        <v>84</v>
      </c>
      <c r="AW156" s="13" t="s">
        <v>33</v>
      </c>
      <c r="AX156" s="13" t="s">
        <v>77</v>
      </c>
      <c r="AY156" s="195" t="s">
        <v>159</v>
      </c>
    </row>
    <row r="157" s="14" customFormat="1">
      <c r="A157" s="14"/>
      <c r="B157" s="201"/>
      <c r="C157" s="14"/>
      <c r="D157" s="194" t="s">
        <v>168</v>
      </c>
      <c r="E157" s="202" t="s">
        <v>1</v>
      </c>
      <c r="F157" s="203" t="s">
        <v>178</v>
      </c>
      <c r="G157" s="14"/>
      <c r="H157" s="204">
        <v>2718.75</v>
      </c>
      <c r="I157" s="205"/>
      <c r="J157" s="14"/>
      <c r="K157" s="14"/>
      <c r="L157" s="201"/>
      <c r="M157" s="206"/>
      <c r="N157" s="207"/>
      <c r="O157" s="207"/>
      <c r="P157" s="207"/>
      <c r="Q157" s="207"/>
      <c r="R157" s="207"/>
      <c r="S157" s="207"/>
      <c r="T157" s="20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2" t="s">
        <v>168</v>
      </c>
      <c r="AU157" s="202" t="s">
        <v>86</v>
      </c>
      <c r="AV157" s="14" t="s">
        <v>86</v>
      </c>
      <c r="AW157" s="14" t="s">
        <v>33</v>
      </c>
      <c r="AX157" s="14" t="s">
        <v>77</v>
      </c>
      <c r="AY157" s="202" t="s">
        <v>159</v>
      </c>
    </row>
    <row r="158" s="15" customFormat="1">
      <c r="A158" s="15"/>
      <c r="B158" s="209"/>
      <c r="C158" s="15"/>
      <c r="D158" s="194" t="s">
        <v>168</v>
      </c>
      <c r="E158" s="210" t="s">
        <v>1</v>
      </c>
      <c r="F158" s="211" t="s">
        <v>173</v>
      </c>
      <c r="G158" s="15"/>
      <c r="H158" s="212">
        <v>2718.75</v>
      </c>
      <c r="I158" s="213"/>
      <c r="J158" s="15"/>
      <c r="K158" s="15"/>
      <c r="L158" s="209"/>
      <c r="M158" s="214"/>
      <c r="N158" s="215"/>
      <c r="O158" s="215"/>
      <c r="P158" s="215"/>
      <c r="Q158" s="215"/>
      <c r="R158" s="215"/>
      <c r="S158" s="215"/>
      <c r="T158" s="21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10" t="s">
        <v>168</v>
      </c>
      <c r="AU158" s="210" t="s">
        <v>86</v>
      </c>
      <c r="AV158" s="15" t="s">
        <v>166</v>
      </c>
      <c r="AW158" s="15" t="s">
        <v>33</v>
      </c>
      <c r="AX158" s="15" t="s">
        <v>84</v>
      </c>
      <c r="AY158" s="210" t="s">
        <v>159</v>
      </c>
    </row>
    <row r="159" s="2" customFormat="1" ht="16.5" customHeight="1">
      <c r="A159" s="38"/>
      <c r="B159" s="179"/>
      <c r="C159" s="180" t="s">
        <v>197</v>
      </c>
      <c r="D159" s="180" t="s">
        <v>161</v>
      </c>
      <c r="E159" s="181" t="s">
        <v>198</v>
      </c>
      <c r="F159" s="182" t="s">
        <v>199</v>
      </c>
      <c r="G159" s="183" t="s">
        <v>200</v>
      </c>
      <c r="H159" s="184">
        <v>448</v>
      </c>
      <c r="I159" s="185"/>
      <c r="J159" s="186">
        <f>ROUND(I159*H159,2)</f>
        <v>0</v>
      </c>
      <c r="K159" s="182" t="s">
        <v>165</v>
      </c>
      <c r="L159" s="39"/>
      <c r="M159" s="187" t="s">
        <v>1</v>
      </c>
      <c r="N159" s="188" t="s">
        <v>42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0.040000000000000001</v>
      </c>
      <c r="T159" s="190">
        <f>S159*H159</f>
        <v>17.920000000000002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166</v>
      </c>
      <c r="AT159" s="191" t="s">
        <v>161</v>
      </c>
      <c r="AU159" s="191" t="s">
        <v>86</v>
      </c>
      <c r="AY159" s="19" t="s">
        <v>159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84</v>
      </c>
      <c r="BK159" s="192">
        <f>ROUND(I159*H159,2)</f>
        <v>0</v>
      </c>
      <c r="BL159" s="19" t="s">
        <v>166</v>
      </c>
      <c r="BM159" s="191" t="s">
        <v>201</v>
      </c>
    </row>
    <row r="160" s="14" customFormat="1">
      <c r="A160" s="14"/>
      <c r="B160" s="201"/>
      <c r="C160" s="14"/>
      <c r="D160" s="194" t="s">
        <v>168</v>
      </c>
      <c r="E160" s="202" t="s">
        <v>1</v>
      </c>
      <c r="F160" s="203" t="s">
        <v>202</v>
      </c>
      <c r="G160" s="14"/>
      <c r="H160" s="204">
        <v>228</v>
      </c>
      <c r="I160" s="205"/>
      <c r="J160" s="14"/>
      <c r="K160" s="14"/>
      <c r="L160" s="201"/>
      <c r="M160" s="206"/>
      <c r="N160" s="207"/>
      <c r="O160" s="207"/>
      <c r="P160" s="207"/>
      <c r="Q160" s="207"/>
      <c r="R160" s="207"/>
      <c r="S160" s="207"/>
      <c r="T160" s="20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168</v>
      </c>
      <c r="AU160" s="202" t="s">
        <v>86</v>
      </c>
      <c r="AV160" s="14" t="s">
        <v>86</v>
      </c>
      <c r="AW160" s="14" t="s">
        <v>33</v>
      </c>
      <c r="AX160" s="14" t="s">
        <v>77</v>
      </c>
      <c r="AY160" s="202" t="s">
        <v>159</v>
      </c>
    </row>
    <row r="161" s="14" customFormat="1">
      <c r="A161" s="14"/>
      <c r="B161" s="201"/>
      <c r="C161" s="14"/>
      <c r="D161" s="194" t="s">
        <v>168</v>
      </c>
      <c r="E161" s="202" t="s">
        <v>1</v>
      </c>
      <c r="F161" s="203" t="s">
        <v>203</v>
      </c>
      <c r="G161" s="14"/>
      <c r="H161" s="204">
        <v>220</v>
      </c>
      <c r="I161" s="205"/>
      <c r="J161" s="14"/>
      <c r="K161" s="14"/>
      <c r="L161" s="201"/>
      <c r="M161" s="206"/>
      <c r="N161" s="207"/>
      <c r="O161" s="207"/>
      <c r="P161" s="207"/>
      <c r="Q161" s="207"/>
      <c r="R161" s="207"/>
      <c r="S161" s="207"/>
      <c r="T161" s="20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2" t="s">
        <v>168</v>
      </c>
      <c r="AU161" s="202" t="s">
        <v>86</v>
      </c>
      <c r="AV161" s="14" t="s">
        <v>86</v>
      </c>
      <c r="AW161" s="14" t="s">
        <v>33</v>
      </c>
      <c r="AX161" s="14" t="s">
        <v>77</v>
      </c>
      <c r="AY161" s="202" t="s">
        <v>159</v>
      </c>
    </row>
    <row r="162" s="15" customFormat="1">
      <c r="A162" s="15"/>
      <c r="B162" s="209"/>
      <c r="C162" s="15"/>
      <c r="D162" s="194" t="s">
        <v>168</v>
      </c>
      <c r="E162" s="210" t="s">
        <v>1</v>
      </c>
      <c r="F162" s="211" t="s">
        <v>173</v>
      </c>
      <c r="G162" s="15"/>
      <c r="H162" s="212">
        <v>448</v>
      </c>
      <c r="I162" s="213"/>
      <c r="J162" s="15"/>
      <c r="K162" s="15"/>
      <c r="L162" s="209"/>
      <c r="M162" s="214"/>
      <c r="N162" s="215"/>
      <c r="O162" s="215"/>
      <c r="P162" s="215"/>
      <c r="Q162" s="215"/>
      <c r="R162" s="215"/>
      <c r="S162" s="215"/>
      <c r="T162" s="21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10" t="s">
        <v>168</v>
      </c>
      <c r="AU162" s="210" t="s">
        <v>86</v>
      </c>
      <c r="AV162" s="15" t="s">
        <v>166</v>
      </c>
      <c r="AW162" s="15" t="s">
        <v>33</v>
      </c>
      <c r="AX162" s="15" t="s">
        <v>84</v>
      </c>
      <c r="AY162" s="210" t="s">
        <v>159</v>
      </c>
    </row>
    <row r="163" s="2" customFormat="1" ht="24.15" customHeight="1">
      <c r="A163" s="38"/>
      <c r="B163" s="179"/>
      <c r="C163" s="180" t="s">
        <v>204</v>
      </c>
      <c r="D163" s="180" t="s">
        <v>161</v>
      </c>
      <c r="E163" s="181" t="s">
        <v>205</v>
      </c>
      <c r="F163" s="182" t="s">
        <v>206</v>
      </c>
      <c r="G163" s="183" t="s">
        <v>164</v>
      </c>
      <c r="H163" s="184">
        <v>96</v>
      </c>
      <c r="I163" s="185"/>
      <c r="J163" s="186">
        <f>ROUND(I163*H163,2)</f>
        <v>0</v>
      </c>
      <c r="K163" s="182" t="s">
        <v>165</v>
      </c>
      <c r="L163" s="39"/>
      <c r="M163" s="187" t="s">
        <v>1</v>
      </c>
      <c r="N163" s="188" t="s">
        <v>42</v>
      </c>
      <c r="O163" s="77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1" t="s">
        <v>166</v>
      </c>
      <c r="AT163" s="191" t="s">
        <v>161</v>
      </c>
      <c r="AU163" s="191" t="s">
        <v>86</v>
      </c>
      <c r="AY163" s="19" t="s">
        <v>159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84</v>
      </c>
      <c r="BK163" s="192">
        <f>ROUND(I163*H163,2)</f>
        <v>0</v>
      </c>
      <c r="BL163" s="19" t="s">
        <v>166</v>
      </c>
      <c r="BM163" s="191" t="s">
        <v>207</v>
      </c>
    </row>
    <row r="164" s="14" customFormat="1">
      <c r="A164" s="14"/>
      <c r="B164" s="201"/>
      <c r="C164" s="14"/>
      <c r="D164" s="194" t="s">
        <v>168</v>
      </c>
      <c r="E164" s="202" t="s">
        <v>1</v>
      </c>
      <c r="F164" s="203" t="s">
        <v>208</v>
      </c>
      <c r="G164" s="14"/>
      <c r="H164" s="204">
        <v>96</v>
      </c>
      <c r="I164" s="205"/>
      <c r="J164" s="14"/>
      <c r="K164" s="14"/>
      <c r="L164" s="201"/>
      <c r="M164" s="206"/>
      <c r="N164" s="207"/>
      <c r="O164" s="207"/>
      <c r="P164" s="207"/>
      <c r="Q164" s="207"/>
      <c r="R164" s="207"/>
      <c r="S164" s="207"/>
      <c r="T164" s="20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2" t="s">
        <v>168</v>
      </c>
      <c r="AU164" s="202" t="s">
        <v>86</v>
      </c>
      <c r="AV164" s="14" t="s">
        <v>86</v>
      </c>
      <c r="AW164" s="14" t="s">
        <v>33</v>
      </c>
      <c r="AX164" s="14" t="s">
        <v>84</v>
      </c>
      <c r="AY164" s="202" t="s">
        <v>159</v>
      </c>
    </row>
    <row r="165" s="2" customFormat="1" ht="33" customHeight="1">
      <c r="A165" s="38"/>
      <c r="B165" s="179"/>
      <c r="C165" s="180" t="s">
        <v>209</v>
      </c>
      <c r="D165" s="180" t="s">
        <v>161</v>
      </c>
      <c r="E165" s="181" t="s">
        <v>210</v>
      </c>
      <c r="F165" s="182" t="s">
        <v>211</v>
      </c>
      <c r="G165" s="183" t="s">
        <v>212</v>
      </c>
      <c r="H165" s="184">
        <v>24</v>
      </c>
      <c r="I165" s="185"/>
      <c r="J165" s="186">
        <f>ROUND(I165*H165,2)</f>
        <v>0</v>
      </c>
      <c r="K165" s="182" t="s">
        <v>165</v>
      </c>
      <c r="L165" s="39"/>
      <c r="M165" s="187" t="s">
        <v>1</v>
      </c>
      <c r="N165" s="188" t="s">
        <v>42</v>
      </c>
      <c r="O165" s="77"/>
      <c r="P165" s="189">
        <f>O165*H165</f>
        <v>0</v>
      </c>
      <c r="Q165" s="189">
        <v>0</v>
      </c>
      <c r="R165" s="189">
        <f>Q165*H165</f>
        <v>0</v>
      </c>
      <c r="S165" s="189">
        <v>0</v>
      </c>
      <c r="T165" s="19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1" t="s">
        <v>166</v>
      </c>
      <c r="AT165" s="191" t="s">
        <v>161</v>
      </c>
      <c r="AU165" s="191" t="s">
        <v>86</v>
      </c>
      <c r="AY165" s="19" t="s">
        <v>159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84</v>
      </c>
      <c r="BK165" s="192">
        <f>ROUND(I165*H165,2)</f>
        <v>0</v>
      </c>
      <c r="BL165" s="19" t="s">
        <v>166</v>
      </c>
      <c r="BM165" s="191" t="s">
        <v>213</v>
      </c>
    </row>
    <row r="166" s="13" customFormat="1">
      <c r="A166" s="13"/>
      <c r="B166" s="193"/>
      <c r="C166" s="13"/>
      <c r="D166" s="194" t="s">
        <v>168</v>
      </c>
      <c r="E166" s="195" t="s">
        <v>1</v>
      </c>
      <c r="F166" s="196" t="s">
        <v>214</v>
      </c>
      <c r="G166" s="13"/>
      <c r="H166" s="195" t="s">
        <v>1</v>
      </c>
      <c r="I166" s="197"/>
      <c r="J166" s="13"/>
      <c r="K166" s="13"/>
      <c r="L166" s="193"/>
      <c r="M166" s="198"/>
      <c r="N166" s="199"/>
      <c r="O166" s="199"/>
      <c r="P166" s="199"/>
      <c r="Q166" s="199"/>
      <c r="R166" s="199"/>
      <c r="S166" s="199"/>
      <c r="T166" s="20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5" t="s">
        <v>168</v>
      </c>
      <c r="AU166" s="195" t="s">
        <v>86</v>
      </c>
      <c r="AV166" s="13" t="s">
        <v>84</v>
      </c>
      <c r="AW166" s="13" t="s">
        <v>33</v>
      </c>
      <c r="AX166" s="13" t="s">
        <v>77</v>
      </c>
      <c r="AY166" s="195" t="s">
        <v>159</v>
      </c>
    </row>
    <row r="167" s="13" customFormat="1">
      <c r="A167" s="13"/>
      <c r="B167" s="193"/>
      <c r="C167" s="13"/>
      <c r="D167" s="194" t="s">
        <v>168</v>
      </c>
      <c r="E167" s="195" t="s">
        <v>1</v>
      </c>
      <c r="F167" s="196" t="s">
        <v>169</v>
      </c>
      <c r="G167" s="13"/>
      <c r="H167" s="195" t="s">
        <v>1</v>
      </c>
      <c r="I167" s="197"/>
      <c r="J167" s="13"/>
      <c r="K167" s="13"/>
      <c r="L167" s="193"/>
      <c r="M167" s="198"/>
      <c r="N167" s="199"/>
      <c r="O167" s="199"/>
      <c r="P167" s="199"/>
      <c r="Q167" s="199"/>
      <c r="R167" s="199"/>
      <c r="S167" s="199"/>
      <c r="T167" s="20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5" t="s">
        <v>168</v>
      </c>
      <c r="AU167" s="195" t="s">
        <v>86</v>
      </c>
      <c r="AV167" s="13" t="s">
        <v>84</v>
      </c>
      <c r="AW167" s="13" t="s">
        <v>33</v>
      </c>
      <c r="AX167" s="13" t="s">
        <v>77</v>
      </c>
      <c r="AY167" s="195" t="s">
        <v>159</v>
      </c>
    </row>
    <row r="168" s="14" customFormat="1">
      <c r="A168" s="14"/>
      <c r="B168" s="201"/>
      <c r="C168" s="14"/>
      <c r="D168" s="194" t="s">
        <v>168</v>
      </c>
      <c r="E168" s="202" t="s">
        <v>1</v>
      </c>
      <c r="F168" s="203" t="s">
        <v>215</v>
      </c>
      <c r="G168" s="14"/>
      <c r="H168" s="204">
        <v>24</v>
      </c>
      <c r="I168" s="205"/>
      <c r="J168" s="14"/>
      <c r="K168" s="14"/>
      <c r="L168" s="201"/>
      <c r="M168" s="206"/>
      <c r="N168" s="207"/>
      <c r="O168" s="207"/>
      <c r="P168" s="207"/>
      <c r="Q168" s="207"/>
      <c r="R168" s="207"/>
      <c r="S168" s="207"/>
      <c r="T168" s="20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2" t="s">
        <v>168</v>
      </c>
      <c r="AU168" s="202" t="s">
        <v>86</v>
      </c>
      <c r="AV168" s="14" t="s">
        <v>86</v>
      </c>
      <c r="AW168" s="14" t="s">
        <v>33</v>
      </c>
      <c r="AX168" s="14" t="s">
        <v>84</v>
      </c>
      <c r="AY168" s="202" t="s">
        <v>159</v>
      </c>
    </row>
    <row r="169" s="2" customFormat="1" ht="33" customHeight="1">
      <c r="A169" s="38"/>
      <c r="B169" s="179"/>
      <c r="C169" s="180" t="s">
        <v>216</v>
      </c>
      <c r="D169" s="180" t="s">
        <v>161</v>
      </c>
      <c r="E169" s="181" t="s">
        <v>217</v>
      </c>
      <c r="F169" s="182" t="s">
        <v>218</v>
      </c>
      <c r="G169" s="183" t="s">
        <v>212</v>
      </c>
      <c r="H169" s="184">
        <v>105.12000000000001</v>
      </c>
      <c r="I169" s="185"/>
      <c r="J169" s="186">
        <f>ROUND(I169*H169,2)</f>
        <v>0</v>
      </c>
      <c r="K169" s="182" t="s">
        <v>165</v>
      </c>
      <c r="L169" s="39"/>
      <c r="M169" s="187" t="s">
        <v>1</v>
      </c>
      <c r="N169" s="188" t="s">
        <v>42</v>
      </c>
      <c r="O169" s="77"/>
      <c r="P169" s="189">
        <f>O169*H169</f>
        <v>0</v>
      </c>
      <c r="Q169" s="189">
        <v>0</v>
      </c>
      <c r="R169" s="189">
        <f>Q169*H169</f>
        <v>0</v>
      </c>
      <c r="S169" s="189">
        <v>0</v>
      </c>
      <c r="T169" s="19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1" t="s">
        <v>166</v>
      </c>
      <c r="AT169" s="191" t="s">
        <v>161</v>
      </c>
      <c r="AU169" s="191" t="s">
        <v>86</v>
      </c>
      <c r="AY169" s="19" t="s">
        <v>159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84</v>
      </c>
      <c r="BK169" s="192">
        <f>ROUND(I169*H169,2)</f>
        <v>0</v>
      </c>
      <c r="BL169" s="19" t="s">
        <v>166</v>
      </c>
      <c r="BM169" s="191" t="s">
        <v>219</v>
      </c>
    </row>
    <row r="170" s="13" customFormat="1">
      <c r="A170" s="13"/>
      <c r="B170" s="193"/>
      <c r="C170" s="13"/>
      <c r="D170" s="194" t="s">
        <v>168</v>
      </c>
      <c r="E170" s="195" t="s">
        <v>1</v>
      </c>
      <c r="F170" s="196" t="s">
        <v>220</v>
      </c>
      <c r="G170" s="13"/>
      <c r="H170" s="195" t="s">
        <v>1</v>
      </c>
      <c r="I170" s="197"/>
      <c r="J170" s="13"/>
      <c r="K170" s="13"/>
      <c r="L170" s="193"/>
      <c r="M170" s="198"/>
      <c r="N170" s="199"/>
      <c r="O170" s="199"/>
      <c r="P170" s="199"/>
      <c r="Q170" s="199"/>
      <c r="R170" s="199"/>
      <c r="S170" s="199"/>
      <c r="T170" s="20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5" t="s">
        <v>168</v>
      </c>
      <c r="AU170" s="195" t="s">
        <v>86</v>
      </c>
      <c r="AV170" s="13" t="s">
        <v>84</v>
      </c>
      <c r="AW170" s="13" t="s">
        <v>33</v>
      </c>
      <c r="AX170" s="13" t="s">
        <v>77</v>
      </c>
      <c r="AY170" s="195" t="s">
        <v>159</v>
      </c>
    </row>
    <row r="171" s="14" customFormat="1">
      <c r="A171" s="14"/>
      <c r="B171" s="201"/>
      <c r="C171" s="14"/>
      <c r="D171" s="194" t="s">
        <v>168</v>
      </c>
      <c r="E171" s="202" t="s">
        <v>1</v>
      </c>
      <c r="F171" s="203" t="s">
        <v>221</v>
      </c>
      <c r="G171" s="14"/>
      <c r="H171" s="204">
        <v>63.719999999999999</v>
      </c>
      <c r="I171" s="205"/>
      <c r="J171" s="14"/>
      <c r="K171" s="14"/>
      <c r="L171" s="201"/>
      <c r="M171" s="206"/>
      <c r="N171" s="207"/>
      <c r="O171" s="207"/>
      <c r="P171" s="207"/>
      <c r="Q171" s="207"/>
      <c r="R171" s="207"/>
      <c r="S171" s="207"/>
      <c r="T171" s="20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2" t="s">
        <v>168</v>
      </c>
      <c r="AU171" s="202" t="s">
        <v>86</v>
      </c>
      <c r="AV171" s="14" t="s">
        <v>86</v>
      </c>
      <c r="AW171" s="14" t="s">
        <v>33</v>
      </c>
      <c r="AX171" s="14" t="s">
        <v>77</v>
      </c>
      <c r="AY171" s="202" t="s">
        <v>159</v>
      </c>
    </row>
    <row r="172" s="14" customFormat="1">
      <c r="A172" s="14"/>
      <c r="B172" s="201"/>
      <c r="C172" s="14"/>
      <c r="D172" s="194" t="s">
        <v>168</v>
      </c>
      <c r="E172" s="202" t="s">
        <v>1</v>
      </c>
      <c r="F172" s="203" t="s">
        <v>222</v>
      </c>
      <c r="G172" s="14"/>
      <c r="H172" s="204">
        <v>41.399999999999999</v>
      </c>
      <c r="I172" s="205"/>
      <c r="J172" s="14"/>
      <c r="K172" s="14"/>
      <c r="L172" s="201"/>
      <c r="M172" s="206"/>
      <c r="N172" s="207"/>
      <c r="O172" s="207"/>
      <c r="P172" s="207"/>
      <c r="Q172" s="207"/>
      <c r="R172" s="207"/>
      <c r="S172" s="207"/>
      <c r="T172" s="20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2" t="s">
        <v>168</v>
      </c>
      <c r="AU172" s="202" t="s">
        <v>86</v>
      </c>
      <c r="AV172" s="14" t="s">
        <v>86</v>
      </c>
      <c r="AW172" s="14" t="s">
        <v>33</v>
      </c>
      <c r="AX172" s="14" t="s">
        <v>77</v>
      </c>
      <c r="AY172" s="202" t="s">
        <v>159</v>
      </c>
    </row>
    <row r="173" s="15" customFormat="1">
      <c r="A173" s="15"/>
      <c r="B173" s="209"/>
      <c r="C173" s="15"/>
      <c r="D173" s="194" t="s">
        <v>168</v>
      </c>
      <c r="E173" s="210" t="s">
        <v>1</v>
      </c>
      <c r="F173" s="211" t="s">
        <v>173</v>
      </c>
      <c r="G173" s="15"/>
      <c r="H173" s="212">
        <v>105.12000000000001</v>
      </c>
      <c r="I173" s="213"/>
      <c r="J173" s="15"/>
      <c r="K173" s="15"/>
      <c r="L173" s="209"/>
      <c r="M173" s="214"/>
      <c r="N173" s="215"/>
      <c r="O173" s="215"/>
      <c r="P173" s="215"/>
      <c r="Q173" s="215"/>
      <c r="R173" s="215"/>
      <c r="S173" s="215"/>
      <c r="T173" s="216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10" t="s">
        <v>168</v>
      </c>
      <c r="AU173" s="210" t="s">
        <v>86</v>
      </c>
      <c r="AV173" s="15" t="s">
        <v>166</v>
      </c>
      <c r="AW173" s="15" t="s">
        <v>33</v>
      </c>
      <c r="AX173" s="15" t="s">
        <v>84</v>
      </c>
      <c r="AY173" s="210" t="s">
        <v>159</v>
      </c>
    </row>
    <row r="174" s="2" customFormat="1" ht="33" customHeight="1">
      <c r="A174" s="38"/>
      <c r="B174" s="179"/>
      <c r="C174" s="180" t="s">
        <v>223</v>
      </c>
      <c r="D174" s="180" t="s">
        <v>161</v>
      </c>
      <c r="E174" s="181" t="s">
        <v>224</v>
      </c>
      <c r="F174" s="182" t="s">
        <v>225</v>
      </c>
      <c r="G174" s="183" t="s">
        <v>212</v>
      </c>
      <c r="H174" s="184">
        <v>129.12000000000001</v>
      </c>
      <c r="I174" s="185"/>
      <c r="J174" s="186">
        <f>ROUND(I174*H174,2)</f>
        <v>0</v>
      </c>
      <c r="K174" s="182" t="s">
        <v>165</v>
      </c>
      <c r="L174" s="39"/>
      <c r="M174" s="187" t="s">
        <v>1</v>
      </c>
      <c r="N174" s="188" t="s">
        <v>42</v>
      </c>
      <c r="O174" s="77"/>
      <c r="P174" s="189">
        <f>O174*H174</f>
        <v>0</v>
      </c>
      <c r="Q174" s="189">
        <v>0</v>
      </c>
      <c r="R174" s="189">
        <f>Q174*H174</f>
        <v>0</v>
      </c>
      <c r="S174" s="189">
        <v>0</v>
      </c>
      <c r="T174" s="19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1" t="s">
        <v>166</v>
      </c>
      <c r="AT174" s="191" t="s">
        <v>161</v>
      </c>
      <c r="AU174" s="191" t="s">
        <v>86</v>
      </c>
      <c r="AY174" s="19" t="s">
        <v>159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9" t="s">
        <v>84</v>
      </c>
      <c r="BK174" s="192">
        <f>ROUND(I174*H174,2)</f>
        <v>0</v>
      </c>
      <c r="BL174" s="19" t="s">
        <v>166</v>
      </c>
      <c r="BM174" s="191" t="s">
        <v>226</v>
      </c>
    </row>
    <row r="175" s="14" customFormat="1">
      <c r="A175" s="14"/>
      <c r="B175" s="201"/>
      <c r="C175" s="14"/>
      <c r="D175" s="194" t="s">
        <v>168</v>
      </c>
      <c r="E175" s="202" t="s">
        <v>1</v>
      </c>
      <c r="F175" s="203" t="s">
        <v>227</v>
      </c>
      <c r="G175" s="14"/>
      <c r="H175" s="204">
        <v>129.12000000000001</v>
      </c>
      <c r="I175" s="205"/>
      <c r="J175" s="14"/>
      <c r="K175" s="14"/>
      <c r="L175" s="201"/>
      <c r="M175" s="206"/>
      <c r="N175" s="207"/>
      <c r="O175" s="207"/>
      <c r="P175" s="207"/>
      <c r="Q175" s="207"/>
      <c r="R175" s="207"/>
      <c r="S175" s="207"/>
      <c r="T175" s="20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02" t="s">
        <v>168</v>
      </c>
      <c r="AU175" s="202" t="s">
        <v>86</v>
      </c>
      <c r="AV175" s="14" t="s">
        <v>86</v>
      </c>
      <c r="AW175" s="14" t="s">
        <v>33</v>
      </c>
      <c r="AX175" s="14" t="s">
        <v>77</v>
      </c>
      <c r="AY175" s="202" t="s">
        <v>159</v>
      </c>
    </row>
    <row r="176" s="15" customFormat="1">
      <c r="A176" s="15"/>
      <c r="B176" s="209"/>
      <c r="C176" s="15"/>
      <c r="D176" s="194" t="s">
        <v>168</v>
      </c>
      <c r="E176" s="210" t="s">
        <v>1</v>
      </c>
      <c r="F176" s="211" t="s">
        <v>173</v>
      </c>
      <c r="G176" s="15"/>
      <c r="H176" s="212">
        <v>129.12000000000001</v>
      </c>
      <c r="I176" s="213"/>
      <c r="J176" s="15"/>
      <c r="K176" s="15"/>
      <c r="L176" s="209"/>
      <c r="M176" s="214"/>
      <c r="N176" s="215"/>
      <c r="O176" s="215"/>
      <c r="P176" s="215"/>
      <c r="Q176" s="215"/>
      <c r="R176" s="215"/>
      <c r="S176" s="215"/>
      <c r="T176" s="21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10" t="s">
        <v>168</v>
      </c>
      <c r="AU176" s="210" t="s">
        <v>86</v>
      </c>
      <c r="AV176" s="15" t="s">
        <v>166</v>
      </c>
      <c r="AW176" s="15" t="s">
        <v>33</v>
      </c>
      <c r="AX176" s="15" t="s">
        <v>84</v>
      </c>
      <c r="AY176" s="210" t="s">
        <v>159</v>
      </c>
    </row>
    <row r="177" s="2" customFormat="1" ht="24.15" customHeight="1">
      <c r="A177" s="38"/>
      <c r="B177" s="179"/>
      <c r="C177" s="180" t="s">
        <v>228</v>
      </c>
      <c r="D177" s="180" t="s">
        <v>161</v>
      </c>
      <c r="E177" s="181" t="s">
        <v>229</v>
      </c>
      <c r="F177" s="182" t="s">
        <v>230</v>
      </c>
      <c r="G177" s="183" t="s">
        <v>212</v>
      </c>
      <c r="H177" s="184">
        <v>129.12000000000001</v>
      </c>
      <c r="I177" s="185"/>
      <c r="J177" s="186">
        <f>ROUND(I177*H177,2)</f>
        <v>0</v>
      </c>
      <c r="K177" s="182" t="s">
        <v>165</v>
      </c>
      <c r="L177" s="39"/>
      <c r="M177" s="187" t="s">
        <v>1</v>
      </c>
      <c r="N177" s="188" t="s">
        <v>42</v>
      </c>
      <c r="O177" s="77"/>
      <c r="P177" s="189">
        <f>O177*H177</f>
        <v>0</v>
      </c>
      <c r="Q177" s="189">
        <v>0</v>
      </c>
      <c r="R177" s="189">
        <f>Q177*H177</f>
        <v>0</v>
      </c>
      <c r="S177" s="189">
        <v>0</v>
      </c>
      <c r="T177" s="19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1" t="s">
        <v>166</v>
      </c>
      <c r="AT177" s="191" t="s">
        <v>161</v>
      </c>
      <c r="AU177" s="191" t="s">
        <v>86</v>
      </c>
      <c r="AY177" s="19" t="s">
        <v>159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84</v>
      </c>
      <c r="BK177" s="192">
        <f>ROUND(I177*H177,2)</f>
        <v>0</v>
      </c>
      <c r="BL177" s="19" t="s">
        <v>166</v>
      </c>
      <c r="BM177" s="191" t="s">
        <v>231</v>
      </c>
    </row>
    <row r="178" s="14" customFormat="1">
      <c r="A178" s="14"/>
      <c r="B178" s="201"/>
      <c r="C178" s="14"/>
      <c r="D178" s="194" t="s">
        <v>168</v>
      </c>
      <c r="E178" s="202" t="s">
        <v>1</v>
      </c>
      <c r="F178" s="203" t="s">
        <v>232</v>
      </c>
      <c r="G178" s="14"/>
      <c r="H178" s="204">
        <v>129.12000000000001</v>
      </c>
      <c r="I178" s="205"/>
      <c r="J178" s="14"/>
      <c r="K178" s="14"/>
      <c r="L178" s="201"/>
      <c r="M178" s="206"/>
      <c r="N178" s="207"/>
      <c r="O178" s="207"/>
      <c r="P178" s="207"/>
      <c r="Q178" s="207"/>
      <c r="R178" s="207"/>
      <c r="S178" s="207"/>
      <c r="T178" s="20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2" t="s">
        <v>168</v>
      </c>
      <c r="AU178" s="202" t="s">
        <v>86</v>
      </c>
      <c r="AV178" s="14" t="s">
        <v>86</v>
      </c>
      <c r="AW178" s="14" t="s">
        <v>33</v>
      </c>
      <c r="AX178" s="14" t="s">
        <v>77</v>
      </c>
      <c r="AY178" s="202" t="s">
        <v>159</v>
      </c>
    </row>
    <row r="179" s="15" customFormat="1">
      <c r="A179" s="15"/>
      <c r="B179" s="209"/>
      <c r="C179" s="15"/>
      <c r="D179" s="194" t="s">
        <v>168</v>
      </c>
      <c r="E179" s="210" t="s">
        <v>1</v>
      </c>
      <c r="F179" s="211" t="s">
        <v>173</v>
      </c>
      <c r="G179" s="15"/>
      <c r="H179" s="212">
        <v>129.12000000000001</v>
      </c>
      <c r="I179" s="213"/>
      <c r="J179" s="15"/>
      <c r="K179" s="15"/>
      <c r="L179" s="209"/>
      <c r="M179" s="214"/>
      <c r="N179" s="215"/>
      <c r="O179" s="215"/>
      <c r="P179" s="215"/>
      <c r="Q179" s="215"/>
      <c r="R179" s="215"/>
      <c r="S179" s="215"/>
      <c r="T179" s="21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10" t="s">
        <v>168</v>
      </c>
      <c r="AU179" s="210" t="s">
        <v>86</v>
      </c>
      <c r="AV179" s="15" t="s">
        <v>166</v>
      </c>
      <c r="AW179" s="15" t="s">
        <v>33</v>
      </c>
      <c r="AX179" s="15" t="s">
        <v>84</v>
      </c>
      <c r="AY179" s="210" t="s">
        <v>159</v>
      </c>
    </row>
    <row r="180" s="2" customFormat="1" ht="33" customHeight="1">
      <c r="A180" s="38"/>
      <c r="B180" s="179"/>
      <c r="C180" s="180" t="s">
        <v>8</v>
      </c>
      <c r="D180" s="180" t="s">
        <v>161</v>
      </c>
      <c r="E180" s="181" t="s">
        <v>233</v>
      </c>
      <c r="F180" s="182" t="s">
        <v>234</v>
      </c>
      <c r="G180" s="183" t="s">
        <v>235</v>
      </c>
      <c r="H180" s="184">
        <v>206.59200000000001</v>
      </c>
      <c r="I180" s="185"/>
      <c r="J180" s="186">
        <f>ROUND(I180*H180,2)</f>
        <v>0</v>
      </c>
      <c r="K180" s="182" t="s">
        <v>165</v>
      </c>
      <c r="L180" s="39"/>
      <c r="M180" s="187" t="s">
        <v>1</v>
      </c>
      <c r="N180" s="188" t="s">
        <v>42</v>
      </c>
      <c r="O180" s="77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1" t="s">
        <v>166</v>
      </c>
      <c r="AT180" s="191" t="s">
        <v>161</v>
      </c>
      <c r="AU180" s="191" t="s">
        <v>86</v>
      </c>
      <c r="AY180" s="19" t="s">
        <v>159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84</v>
      </c>
      <c r="BK180" s="192">
        <f>ROUND(I180*H180,2)</f>
        <v>0</v>
      </c>
      <c r="BL180" s="19" t="s">
        <v>166</v>
      </c>
      <c r="BM180" s="191" t="s">
        <v>236</v>
      </c>
    </row>
    <row r="181" s="14" customFormat="1">
      <c r="A181" s="14"/>
      <c r="B181" s="201"/>
      <c r="C181" s="14"/>
      <c r="D181" s="194" t="s">
        <v>168</v>
      </c>
      <c r="E181" s="202" t="s">
        <v>1</v>
      </c>
      <c r="F181" s="203" t="s">
        <v>237</v>
      </c>
      <c r="G181" s="14"/>
      <c r="H181" s="204">
        <v>206.59200000000001</v>
      </c>
      <c r="I181" s="205"/>
      <c r="J181" s="14"/>
      <c r="K181" s="14"/>
      <c r="L181" s="201"/>
      <c r="M181" s="206"/>
      <c r="N181" s="207"/>
      <c r="O181" s="207"/>
      <c r="P181" s="207"/>
      <c r="Q181" s="207"/>
      <c r="R181" s="207"/>
      <c r="S181" s="207"/>
      <c r="T181" s="20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02" t="s">
        <v>168</v>
      </c>
      <c r="AU181" s="202" t="s">
        <v>86</v>
      </c>
      <c r="AV181" s="14" t="s">
        <v>86</v>
      </c>
      <c r="AW181" s="14" t="s">
        <v>33</v>
      </c>
      <c r="AX181" s="14" t="s">
        <v>84</v>
      </c>
      <c r="AY181" s="202" t="s">
        <v>159</v>
      </c>
    </row>
    <row r="182" s="2" customFormat="1" ht="16.5" customHeight="1">
      <c r="A182" s="38"/>
      <c r="B182" s="179"/>
      <c r="C182" s="180" t="s">
        <v>238</v>
      </c>
      <c r="D182" s="180" t="s">
        <v>161</v>
      </c>
      <c r="E182" s="181" t="s">
        <v>239</v>
      </c>
      <c r="F182" s="182" t="s">
        <v>240</v>
      </c>
      <c r="G182" s="183" t="s">
        <v>212</v>
      </c>
      <c r="H182" s="184">
        <v>129.12000000000001</v>
      </c>
      <c r="I182" s="185"/>
      <c r="J182" s="186">
        <f>ROUND(I182*H182,2)</f>
        <v>0</v>
      </c>
      <c r="K182" s="182" t="s">
        <v>165</v>
      </c>
      <c r="L182" s="39"/>
      <c r="M182" s="187" t="s">
        <v>1</v>
      </c>
      <c r="N182" s="188" t="s">
        <v>42</v>
      </c>
      <c r="O182" s="77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1" t="s">
        <v>166</v>
      </c>
      <c r="AT182" s="191" t="s">
        <v>161</v>
      </c>
      <c r="AU182" s="191" t="s">
        <v>86</v>
      </c>
      <c r="AY182" s="19" t="s">
        <v>159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84</v>
      </c>
      <c r="BK182" s="192">
        <f>ROUND(I182*H182,2)</f>
        <v>0</v>
      </c>
      <c r="BL182" s="19" t="s">
        <v>166</v>
      </c>
      <c r="BM182" s="191" t="s">
        <v>241</v>
      </c>
    </row>
    <row r="183" s="14" customFormat="1">
      <c r="A183" s="14"/>
      <c r="B183" s="201"/>
      <c r="C183" s="14"/>
      <c r="D183" s="194" t="s">
        <v>168</v>
      </c>
      <c r="E183" s="202" t="s">
        <v>1</v>
      </c>
      <c r="F183" s="203" t="s">
        <v>232</v>
      </c>
      <c r="G183" s="14"/>
      <c r="H183" s="204">
        <v>129.12000000000001</v>
      </c>
      <c r="I183" s="205"/>
      <c r="J183" s="14"/>
      <c r="K183" s="14"/>
      <c r="L183" s="201"/>
      <c r="M183" s="206"/>
      <c r="N183" s="207"/>
      <c r="O183" s="207"/>
      <c r="P183" s="207"/>
      <c r="Q183" s="207"/>
      <c r="R183" s="207"/>
      <c r="S183" s="207"/>
      <c r="T183" s="20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02" t="s">
        <v>168</v>
      </c>
      <c r="AU183" s="202" t="s">
        <v>86</v>
      </c>
      <c r="AV183" s="14" t="s">
        <v>86</v>
      </c>
      <c r="AW183" s="14" t="s">
        <v>33</v>
      </c>
      <c r="AX183" s="14" t="s">
        <v>84</v>
      </c>
      <c r="AY183" s="202" t="s">
        <v>159</v>
      </c>
    </row>
    <row r="184" s="2" customFormat="1" ht="24.15" customHeight="1">
      <c r="A184" s="38"/>
      <c r="B184" s="179"/>
      <c r="C184" s="180" t="s">
        <v>242</v>
      </c>
      <c r="D184" s="180" t="s">
        <v>161</v>
      </c>
      <c r="E184" s="181" t="s">
        <v>243</v>
      </c>
      <c r="F184" s="182" t="s">
        <v>244</v>
      </c>
      <c r="G184" s="183" t="s">
        <v>245</v>
      </c>
      <c r="H184" s="184">
        <v>1</v>
      </c>
      <c r="I184" s="185"/>
      <c r="J184" s="186">
        <f>ROUND(I184*H184,2)</f>
        <v>0</v>
      </c>
      <c r="K184" s="182" t="s">
        <v>1</v>
      </c>
      <c r="L184" s="39"/>
      <c r="M184" s="187" t="s">
        <v>1</v>
      </c>
      <c r="N184" s="188" t="s">
        <v>42</v>
      </c>
      <c r="O184" s="77"/>
      <c r="P184" s="189">
        <f>O184*H184</f>
        <v>0</v>
      </c>
      <c r="Q184" s="189">
        <v>0</v>
      </c>
      <c r="R184" s="189">
        <f>Q184*H184</f>
        <v>0</v>
      </c>
      <c r="S184" s="189">
        <v>0</v>
      </c>
      <c r="T184" s="19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1" t="s">
        <v>166</v>
      </c>
      <c r="AT184" s="191" t="s">
        <v>161</v>
      </c>
      <c r="AU184" s="191" t="s">
        <v>86</v>
      </c>
      <c r="AY184" s="19" t="s">
        <v>159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9" t="s">
        <v>84</v>
      </c>
      <c r="BK184" s="192">
        <f>ROUND(I184*H184,2)</f>
        <v>0</v>
      </c>
      <c r="BL184" s="19" t="s">
        <v>166</v>
      </c>
      <c r="BM184" s="191" t="s">
        <v>246</v>
      </c>
    </row>
    <row r="185" s="12" customFormat="1" ht="22.8" customHeight="1">
      <c r="A185" s="12"/>
      <c r="B185" s="166"/>
      <c r="C185" s="12"/>
      <c r="D185" s="167" t="s">
        <v>76</v>
      </c>
      <c r="E185" s="177" t="s">
        <v>86</v>
      </c>
      <c r="F185" s="177" t="s">
        <v>247</v>
      </c>
      <c r="G185" s="12"/>
      <c r="H185" s="12"/>
      <c r="I185" s="169"/>
      <c r="J185" s="178">
        <f>BK185</f>
        <v>0</v>
      </c>
      <c r="K185" s="12"/>
      <c r="L185" s="166"/>
      <c r="M185" s="171"/>
      <c r="N185" s="172"/>
      <c r="O185" s="172"/>
      <c r="P185" s="173">
        <f>SUM(P186:P198)</f>
        <v>0</v>
      </c>
      <c r="Q185" s="172"/>
      <c r="R185" s="173">
        <f>SUM(R186:R198)</f>
        <v>299.01371999999998</v>
      </c>
      <c r="S185" s="172"/>
      <c r="T185" s="174">
        <f>SUM(T186:T198)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7" t="s">
        <v>84</v>
      </c>
      <c r="AT185" s="175" t="s">
        <v>76</v>
      </c>
      <c r="AU185" s="175" t="s">
        <v>84</v>
      </c>
      <c r="AY185" s="167" t="s">
        <v>159</v>
      </c>
      <c r="BK185" s="176">
        <f>SUM(BK186:BK198)</f>
        <v>0</v>
      </c>
    </row>
    <row r="186" s="2" customFormat="1" ht="33" customHeight="1">
      <c r="A186" s="38"/>
      <c r="B186" s="179"/>
      <c r="C186" s="180" t="s">
        <v>248</v>
      </c>
      <c r="D186" s="180" t="s">
        <v>161</v>
      </c>
      <c r="E186" s="181" t="s">
        <v>249</v>
      </c>
      <c r="F186" s="182" t="s">
        <v>250</v>
      </c>
      <c r="G186" s="183" t="s">
        <v>212</v>
      </c>
      <c r="H186" s="184">
        <v>105.12000000000001</v>
      </c>
      <c r="I186" s="185"/>
      <c r="J186" s="186">
        <f>ROUND(I186*H186,2)</f>
        <v>0</v>
      </c>
      <c r="K186" s="182" t="s">
        <v>165</v>
      </c>
      <c r="L186" s="39"/>
      <c r="M186" s="187" t="s">
        <v>1</v>
      </c>
      <c r="N186" s="188" t="s">
        <v>42</v>
      </c>
      <c r="O186" s="77"/>
      <c r="P186" s="189">
        <f>O186*H186</f>
        <v>0</v>
      </c>
      <c r="Q186" s="189">
        <v>1.665</v>
      </c>
      <c r="R186" s="189">
        <f>Q186*H186</f>
        <v>175.0248</v>
      </c>
      <c r="S186" s="189">
        <v>0</v>
      </c>
      <c r="T186" s="19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1" t="s">
        <v>166</v>
      </c>
      <c r="AT186" s="191" t="s">
        <v>161</v>
      </c>
      <c r="AU186" s="191" t="s">
        <v>86</v>
      </c>
      <c r="AY186" s="19" t="s">
        <v>159</v>
      </c>
      <c r="BE186" s="192">
        <f>IF(N186="základní",J186,0)</f>
        <v>0</v>
      </c>
      <c r="BF186" s="192">
        <f>IF(N186="snížená",J186,0)</f>
        <v>0</v>
      </c>
      <c r="BG186" s="192">
        <f>IF(N186="zákl. přenesená",J186,0)</f>
        <v>0</v>
      </c>
      <c r="BH186" s="192">
        <f>IF(N186="sníž. přenesená",J186,0)</f>
        <v>0</v>
      </c>
      <c r="BI186" s="192">
        <f>IF(N186="nulová",J186,0)</f>
        <v>0</v>
      </c>
      <c r="BJ186" s="19" t="s">
        <v>84</v>
      </c>
      <c r="BK186" s="192">
        <f>ROUND(I186*H186,2)</f>
        <v>0</v>
      </c>
      <c r="BL186" s="19" t="s">
        <v>166</v>
      </c>
      <c r="BM186" s="191" t="s">
        <v>251</v>
      </c>
    </row>
    <row r="187" s="13" customFormat="1">
      <c r="A187" s="13"/>
      <c r="B187" s="193"/>
      <c r="C187" s="13"/>
      <c r="D187" s="194" t="s">
        <v>168</v>
      </c>
      <c r="E187" s="195" t="s">
        <v>1</v>
      </c>
      <c r="F187" s="196" t="s">
        <v>220</v>
      </c>
      <c r="G187" s="13"/>
      <c r="H187" s="195" t="s">
        <v>1</v>
      </c>
      <c r="I187" s="197"/>
      <c r="J187" s="13"/>
      <c r="K187" s="13"/>
      <c r="L187" s="193"/>
      <c r="M187" s="198"/>
      <c r="N187" s="199"/>
      <c r="O187" s="199"/>
      <c r="P187" s="199"/>
      <c r="Q187" s="199"/>
      <c r="R187" s="199"/>
      <c r="S187" s="199"/>
      <c r="T187" s="20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5" t="s">
        <v>168</v>
      </c>
      <c r="AU187" s="195" t="s">
        <v>86</v>
      </c>
      <c r="AV187" s="13" t="s">
        <v>84</v>
      </c>
      <c r="AW187" s="13" t="s">
        <v>33</v>
      </c>
      <c r="AX187" s="13" t="s">
        <v>77</v>
      </c>
      <c r="AY187" s="195" t="s">
        <v>159</v>
      </c>
    </row>
    <row r="188" s="14" customFormat="1">
      <c r="A188" s="14"/>
      <c r="B188" s="201"/>
      <c r="C188" s="14"/>
      <c r="D188" s="194" t="s">
        <v>168</v>
      </c>
      <c r="E188" s="202" t="s">
        <v>1</v>
      </c>
      <c r="F188" s="203" t="s">
        <v>221</v>
      </c>
      <c r="G188" s="14"/>
      <c r="H188" s="204">
        <v>63.719999999999999</v>
      </c>
      <c r="I188" s="205"/>
      <c r="J188" s="14"/>
      <c r="K188" s="14"/>
      <c r="L188" s="201"/>
      <c r="M188" s="206"/>
      <c r="N188" s="207"/>
      <c r="O188" s="207"/>
      <c r="P188" s="207"/>
      <c r="Q188" s="207"/>
      <c r="R188" s="207"/>
      <c r="S188" s="207"/>
      <c r="T188" s="20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2" t="s">
        <v>168</v>
      </c>
      <c r="AU188" s="202" t="s">
        <v>86</v>
      </c>
      <c r="AV188" s="14" t="s">
        <v>86</v>
      </c>
      <c r="AW188" s="14" t="s">
        <v>33</v>
      </c>
      <c r="AX188" s="14" t="s">
        <v>77</v>
      </c>
      <c r="AY188" s="202" t="s">
        <v>159</v>
      </c>
    </row>
    <row r="189" s="14" customFormat="1">
      <c r="A189" s="14"/>
      <c r="B189" s="201"/>
      <c r="C189" s="14"/>
      <c r="D189" s="194" t="s">
        <v>168</v>
      </c>
      <c r="E189" s="202" t="s">
        <v>1</v>
      </c>
      <c r="F189" s="203" t="s">
        <v>222</v>
      </c>
      <c r="G189" s="14"/>
      <c r="H189" s="204">
        <v>41.399999999999999</v>
      </c>
      <c r="I189" s="205"/>
      <c r="J189" s="14"/>
      <c r="K189" s="14"/>
      <c r="L189" s="201"/>
      <c r="M189" s="206"/>
      <c r="N189" s="207"/>
      <c r="O189" s="207"/>
      <c r="P189" s="207"/>
      <c r="Q189" s="207"/>
      <c r="R189" s="207"/>
      <c r="S189" s="207"/>
      <c r="T189" s="20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02" t="s">
        <v>168</v>
      </c>
      <c r="AU189" s="202" t="s">
        <v>86</v>
      </c>
      <c r="AV189" s="14" t="s">
        <v>86</v>
      </c>
      <c r="AW189" s="14" t="s">
        <v>33</v>
      </c>
      <c r="AX189" s="14" t="s">
        <v>77</v>
      </c>
      <c r="AY189" s="202" t="s">
        <v>159</v>
      </c>
    </row>
    <row r="190" s="15" customFormat="1">
      <c r="A190" s="15"/>
      <c r="B190" s="209"/>
      <c r="C190" s="15"/>
      <c r="D190" s="194" t="s">
        <v>168</v>
      </c>
      <c r="E190" s="210" t="s">
        <v>1</v>
      </c>
      <c r="F190" s="211" t="s">
        <v>173</v>
      </c>
      <c r="G190" s="15"/>
      <c r="H190" s="212">
        <v>105.12000000000001</v>
      </c>
      <c r="I190" s="213"/>
      <c r="J190" s="15"/>
      <c r="K190" s="15"/>
      <c r="L190" s="209"/>
      <c r="M190" s="214"/>
      <c r="N190" s="215"/>
      <c r="O190" s="215"/>
      <c r="P190" s="215"/>
      <c r="Q190" s="215"/>
      <c r="R190" s="215"/>
      <c r="S190" s="215"/>
      <c r="T190" s="21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10" t="s">
        <v>168</v>
      </c>
      <c r="AU190" s="210" t="s">
        <v>86</v>
      </c>
      <c r="AV190" s="15" t="s">
        <v>166</v>
      </c>
      <c r="AW190" s="15" t="s">
        <v>33</v>
      </c>
      <c r="AX190" s="15" t="s">
        <v>84</v>
      </c>
      <c r="AY190" s="210" t="s">
        <v>159</v>
      </c>
    </row>
    <row r="191" s="2" customFormat="1" ht="37.8" customHeight="1">
      <c r="A191" s="38"/>
      <c r="B191" s="179"/>
      <c r="C191" s="180" t="s">
        <v>252</v>
      </c>
      <c r="D191" s="180" t="s">
        <v>161</v>
      </c>
      <c r="E191" s="181" t="s">
        <v>253</v>
      </c>
      <c r="F191" s="182" t="s">
        <v>254</v>
      </c>
      <c r="G191" s="183" t="s">
        <v>200</v>
      </c>
      <c r="H191" s="184">
        <v>492</v>
      </c>
      <c r="I191" s="185"/>
      <c r="J191" s="186">
        <f>ROUND(I191*H191,2)</f>
        <v>0</v>
      </c>
      <c r="K191" s="182" t="s">
        <v>165</v>
      </c>
      <c r="L191" s="39"/>
      <c r="M191" s="187" t="s">
        <v>1</v>
      </c>
      <c r="N191" s="188" t="s">
        <v>42</v>
      </c>
      <c r="O191" s="77"/>
      <c r="P191" s="189">
        <f>O191*H191</f>
        <v>0</v>
      </c>
      <c r="Q191" s="189">
        <v>0.20449000000000001</v>
      </c>
      <c r="R191" s="189">
        <f>Q191*H191</f>
        <v>100.60908000000001</v>
      </c>
      <c r="S191" s="189">
        <v>0</v>
      </c>
      <c r="T191" s="19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1" t="s">
        <v>166</v>
      </c>
      <c r="AT191" s="191" t="s">
        <v>161</v>
      </c>
      <c r="AU191" s="191" t="s">
        <v>86</v>
      </c>
      <c r="AY191" s="19" t="s">
        <v>159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9" t="s">
        <v>84</v>
      </c>
      <c r="BK191" s="192">
        <f>ROUND(I191*H191,2)</f>
        <v>0</v>
      </c>
      <c r="BL191" s="19" t="s">
        <v>166</v>
      </c>
      <c r="BM191" s="191" t="s">
        <v>255</v>
      </c>
    </row>
    <row r="192" s="13" customFormat="1">
      <c r="A192" s="13"/>
      <c r="B192" s="193"/>
      <c r="C192" s="13"/>
      <c r="D192" s="194" t="s">
        <v>168</v>
      </c>
      <c r="E192" s="195" t="s">
        <v>1</v>
      </c>
      <c r="F192" s="196" t="s">
        <v>220</v>
      </c>
      <c r="G192" s="13"/>
      <c r="H192" s="195" t="s">
        <v>1</v>
      </c>
      <c r="I192" s="197"/>
      <c r="J192" s="13"/>
      <c r="K192" s="13"/>
      <c r="L192" s="193"/>
      <c r="M192" s="198"/>
      <c r="N192" s="199"/>
      <c r="O192" s="199"/>
      <c r="P192" s="199"/>
      <c r="Q192" s="199"/>
      <c r="R192" s="199"/>
      <c r="S192" s="199"/>
      <c r="T192" s="20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5" t="s">
        <v>168</v>
      </c>
      <c r="AU192" s="195" t="s">
        <v>86</v>
      </c>
      <c r="AV192" s="13" t="s">
        <v>84</v>
      </c>
      <c r="AW192" s="13" t="s">
        <v>33</v>
      </c>
      <c r="AX192" s="13" t="s">
        <v>77</v>
      </c>
      <c r="AY192" s="195" t="s">
        <v>159</v>
      </c>
    </row>
    <row r="193" s="14" customFormat="1">
      <c r="A193" s="14"/>
      <c r="B193" s="201"/>
      <c r="C193" s="14"/>
      <c r="D193" s="194" t="s">
        <v>168</v>
      </c>
      <c r="E193" s="202" t="s">
        <v>1</v>
      </c>
      <c r="F193" s="203" t="s">
        <v>256</v>
      </c>
      <c r="G193" s="14"/>
      <c r="H193" s="204">
        <v>492</v>
      </c>
      <c r="I193" s="205"/>
      <c r="J193" s="14"/>
      <c r="K193" s="14"/>
      <c r="L193" s="201"/>
      <c r="M193" s="206"/>
      <c r="N193" s="207"/>
      <c r="O193" s="207"/>
      <c r="P193" s="207"/>
      <c r="Q193" s="207"/>
      <c r="R193" s="207"/>
      <c r="S193" s="207"/>
      <c r="T193" s="20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2" t="s">
        <v>168</v>
      </c>
      <c r="AU193" s="202" t="s">
        <v>86</v>
      </c>
      <c r="AV193" s="14" t="s">
        <v>86</v>
      </c>
      <c r="AW193" s="14" t="s">
        <v>33</v>
      </c>
      <c r="AX193" s="14" t="s">
        <v>77</v>
      </c>
      <c r="AY193" s="202" t="s">
        <v>159</v>
      </c>
    </row>
    <row r="194" s="15" customFormat="1">
      <c r="A194" s="15"/>
      <c r="B194" s="209"/>
      <c r="C194" s="15"/>
      <c r="D194" s="194" t="s">
        <v>168</v>
      </c>
      <c r="E194" s="210" t="s">
        <v>1</v>
      </c>
      <c r="F194" s="211" t="s">
        <v>173</v>
      </c>
      <c r="G194" s="15"/>
      <c r="H194" s="212">
        <v>492</v>
      </c>
      <c r="I194" s="213"/>
      <c r="J194" s="15"/>
      <c r="K194" s="15"/>
      <c r="L194" s="209"/>
      <c r="M194" s="214"/>
      <c r="N194" s="215"/>
      <c r="O194" s="215"/>
      <c r="P194" s="215"/>
      <c r="Q194" s="215"/>
      <c r="R194" s="215"/>
      <c r="S194" s="215"/>
      <c r="T194" s="216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10" t="s">
        <v>168</v>
      </c>
      <c r="AU194" s="210" t="s">
        <v>86</v>
      </c>
      <c r="AV194" s="15" t="s">
        <v>166</v>
      </c>
      <c r="AW194" s="15" t="s">
        <v>33</v>
      </c>
      <c r="AX194" s="15" t="s">
        <v>84</v>
      </c>
      <c r="AY194" s="210" t="s">
        <v>159</v>
      </c>
    </row>
    <row r="195" s="2" customFormat="1" ht="24.15" customHeight="1">
      <c r="A195" s="38"/>
      <c r="B195" s="179"/>
      <c r="C195" s="180" t="s">
        <v>257</v>
      </c>
      <c r="D195" s="180" t="s">
        <v>161</v>
      </c>
      <c r="E195" s="181" t="s">
        <v>258</v>
      </c>
      <c r="F195" s="182" t="s">
        <v>259</v>
      </c>
      <c r="G195" s="183" t="s">
        <v>212</v>
      </c>
      <c r="H195" s="184">
        <v>11.808</v>
      </c>
      <c r="I195" s="185"/>
      <c r="J195" s="186">
        <f>ROUND(I195*H195,2)</f>
        <v>0</v>
      </c>
      <c r="K195" s="182" t="s">
        <v>165</v>
      </c>
      <c r="L195" s="39"/>
      <c r="M195" s="187" t="s">
        <v>1</v>
      </c>
      <c r="N195" s="188" t="s">
        <v>42</v>
      </c>
      <c r="O195" s="77"/>
      <c r="P195" s="189">
        <f>O195*H195</f>
        <v>0</v>
      </c>
      <c r="Q195" s="189">
        <v>1.98</v>
      </c>
      <c r="R195" s="189">
        <f>Q195*H195</f>
        <v>23.379839999999998</v>
      </c>
      <c r="S195" s="189">
        <v>0</v>
      </c>
      <c r="T195" s="19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1" t="s">
        <v>166</v>
      </c>
      <c r="AT195" s="191" t="s">
        <v>161</v>
      </c>
      <c r="AU195" s="191" t="s">
        <v>86</v>
      </c>
      <c r="AY195" s="19" t="s">
        <v>159</v>
      </c>
      <c r="BE195" s="192">
        <f>IF(N195="základní",J195,0)</f>
        <v>0</v>
      </c>
      <c r="BF195" s="192">
        <f>IF(N195="snížená",J195,0)</f>
        <v>0</v>
      </c>
      <c r="BG195" s="192">
        <f>IF(N195="zákl. přenesená",J195,0)</f>
        <v>0</v>
      </c>
      <c r="BH195" s="192">
        <f>IF(N195="sníž. přenesená",J195,0)</f>
        <v>0</v>
      </c>
      <c r="BI195" s="192">
        <f>IF(N195="nulová",J195,0)</f>
        <v>0</v>
      </c>
      <c r="BJ195" s="19" t="s">
        <v>84</v>
      </c>
      <c r="BK195" s="192">
        <f>ROUND(I195*H195,2)</f>
        <v>0</v>
      </c>
      <c r="BL195" s="19" t="s">
        <v>166</v>
      </c>
      <c r="BM195" s="191" t="s">
        <v>260</v>
      </c>
    </row>
    <row r="196" s="13" customFormat="1">
      <c r="A196" s="13"/>
      <c r="B196" s="193"/>
      <c r="C196" s="13"/>
      <c r="D196" s="194" t="s">
        <v>168</v>
      </c>
      <c r="E196" s="195" t="s">
        <v>1</v>
      </c>
      <c r="F196" s="196" t="s">
        <v>220</v>
      </c>
      <c r="G196" s="13"/>
      <c r="H196" s="195" t="s">
        <v>1</v>
      </c>
      <c r="I196" s="197"/>
      <c r="J196" s="13"/>
      <c r="K196" s="13"/>
      <c r="L196" s="193"/>
      <c r="M196" s="198"/>
      <c r="N196" s="199"/>
      <c r="O196" s="199"/>
      <c r="P196" s="199"/>
      <c r="Q196" s="199"/>
      <c r="R196" s="199"/>
      <c r="S196" s="199"/>
      <c r="T196" s="20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5" t="s">
        <v>168</v>
      </c>
      <c r="AU196" s="195" t="s">
        <v>86</v>
      </c>
      <c r="AV196" s="13" t="s">
        <v>84</v>
      </c>
      <c r="AW196" s="13" t="s">
        <v>33</v>
      </c>
      <c r="AX196" s="13" t="s">
        <v>77</v>
      </c>
      <c r="AY196" s="195" t="s">
        <v>159</v>
      </c>
    </row>
    <row r="197" s="14" customFormat="1">
      <c r="A197" s="14"/>
      <c r="B197" s="201"/>
      <c r="C197" s="14"/>
      <c r="D197" s="194" t="s">
        <v>168</v>
      </c>
      <c r="E197" s="202" t="s">
        <v>1</v>
      </c>
      <c r="F197" s="203" t="s">
        <v>261</v>
      </c>
      <c r="G197" s="14"/>
      <c r="H197" s="204">
        <v>11.808</v>
      </c>
      <c r="I197" s="205"/>
      <c r="J197" s="14"/>
      <c r="K197" s="14"/>
      <c r="L197" s="201"/>
      <c r="M197" s="206"/>
      <c r="N197" s="207"/>
      <c r="O197" s="207"/>
      <c r="P197" s="207"/>
      <c r="Q197" s="207"/>
      <c r="R197" s="207"/>
      <c r="S197" s="207"/>
      <c r="T197" s="20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02" t="s">
        <v>168</v>
      </c>
      <c r="AU197" s="202" t="s">
        <v>86</v>
      </c>
      <c r="AV197" s="14" t="s">
        <v>86</v>
      </c>
      <c r="AW197" s="14" t="s">
        <v>33</v>
      </c>
      <c r="AX197" s="14" t="s">
        <v>77</v>
      </c>
      <c r="AY197" s="202" t="s">
        <v>159</v>
      </c>
    </row>
    <row r="198" s="15" customFormat="1">
      <c r="A198" s="15"/>
      <c r="B198" s="209"/>
      <c r="C198" s="15"/>
      <c r="D198" s="194" t="s">
        <v>168</v>
      </c>
      <c r="E198" s="210" t="s">
        <v>1</v>
      </c>
      <c r="F198" s="211" t="s">
        <v>173</v>
      </c>
      <c r="G198" s="15"/>
      <c r="H198" s="212">
        <v>11.808</v>
      </c>
      <c r="I198" s="213"/>
      <c r="J198" s="15"/>
      <c r="K198" s="15"/>
      <c r="L198" s="209"/>
      <c r="M198" s="214"/>
      <c r="N198" s="215"/>
      <c r="O198" s="215"/>
      <c r="P198" s="215"/>
      <c r="Q198" s="215"/>
      <c r="R198" s="215"/>
      <c r="S198" s="215"/>
      <c r="T198" s="21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10" t="s">
        <v>168</v>
      </c>
      <c r="AU198" s="210" t="s">
        <v>86</v>
      </c>
      <c r="AV198" s="15" t="s">
        <v>166</v>
      </c>
      <c r="AW198" s="15" t="s">
        <v>33</v>
      </c>
      <c r="AX198" s="15" t="s">
        <v>84</v>
      </c>
      <c r="AY198" s="210" t="s">
        <v>159</v>
      </c>
    </row>
    <row r="199" s="12" customFormat="1" ht="22.8" customHeight="1">
      <c r="A199" s="12"/>
      <c r="B199" s="166"/>
      <c r="C199" s="12"/>
      <c r="D199" s="167" t="s">
        <v>76</v>
      </c>
      <c r="E199" s="177" t="s">
        <v>193</v>
      </c>
      <c r="F199" s="177" t="s">
        <v>262</v>
      </c>
      <c r="G199" s="12"/>
      <c r="H199" s="12"/>
      <c r="I199" s="169"/>
      <c r="J199" s="178">
        <f>BK199</f>
        <v>0</v>
      </c>
      <c r="K199" s="12"/>
      <c r="L199" s="166"/>
      <c r="M199" s="171"/>
      <c r="N199" s="172"/>
      <c r="O199" s="172"/>
      <c r="P199" s="173">
        <f>SUM(P200:P203)</f>
        <v>0</v>
      </c>
      <c r="Q199" s="172"/>
      <c r="R199" s="173">
        <f>SUM(R200:R203)</f>
        <v>49.728000000000002</v>
      </c>
      <c r="S199" s="172"/>
      <c r="T199" s="174">
        <f>SUM(T200:T203)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67" t="s">
        <v>84</v>
      </c>
      <c r="AT199" s="175" t="s">
        <v>76</v>
      </c>
      <c r="AU199" s="175" t="s">
        <v>84</v>
      </c>
      <c r="AY199" s="167" t="s">
        <v>159</v>
      </c>
      <c r="BK199" s="176">
        <f>SUM(BK200:BK203)</f>
        <v>0</v>
      </c>
    </row>
    <row r="200" s="2" customFormat="1" ht="24.15" customHeight="1">
      <c r="A200" s="38"/>
      <c r="B200" s="179"/>
      <c r="C200" s="180" t="s">
        <v>263</v>
      </c>
      <c r="D200" s="180" t="s">
        <v>161</v>
      </c>
      <c r="E200" s="181" t="s">
        <v>264</v>
      </c>
      <c r="F200" s="182" t="s">
        <v>265</v>
      </c>
      <c r="G200" s="183" t="s">
        <v>164</v>
      </c>
      <c r="H200" s="184">
        <v>84</v>
      </c>
      <c r="I200" s="185"/>
      <c r="J200" s="186">
        <f>ROUND(I200*H200,2)</f>
        <v>0</v>
      </c>
      <c r="K200" s="182" t="s">
        <v>165</v>
      </c>
      <c r="L200" s="39"/>
      <c r="M200" s="187" t="s">
        <v>1</v>
      </c>
      <c r="N200" s="188" t="s">
        <v>42</v>
      </c>
      <c r="O200" s="77"/>
      <c r="P200" s="189">
        <f>O200*H200</f>
        <v>0</v>
      </c>
      <c r="Q200" s="189">
        <v>0.105</v>
      </c>
      <c r="R200" s="189">
        <f>Q200*H200</f>
        <v>8.8200000000000003</v>
      </c>
      <c r="S200" s="189">
        <v>0</v>
      </c>
      <c r="T200" s="19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1" t="s">
        <v>166</v>
      </c>
      <c r="AT200" s="191" t="s">
        <v>161</v>
      </c>
      <c r="AU200" s="191" t="s">
        <v>86</v>
      </c>
      <c r="AY200" s="19" t="s">
        <v>159</v>
      </c>
      <c r="BE200" s="192">
        <f>IF(N200="základní",J200,0)</f>
        <v>0</v>
      </c>
      <c r="BF200" s="192">
        <f>IF(N200="snížená",J200,0)</f>
        <v>0</v>
      </c>
      <c r="BG200" s="192">
        <f>IF(N200="zákl. přenesená",J200,0)</f>
        <v>0</v>
      </c>
      <c r="BH200" s="192">
        <f>IF(N200="sníž. přenesená",J200,0)</f>
        <v>0</v>
      </c>
      <c r="BI200" s="192">
        <f>IF(N200="nulová",J200,0)</f>
        <v>0</v>
      </c>
      <c r="BJ200" s="19" t="s">
        <v>84</v>
      </c>
      <c r="BK200" s="192">
        <f>ROUND(I200*H200,2)</f>
        <v>0</v>
      </c>
      <c r="BL200" s="19" t="s">
        <v>166</v>
      </c>
      <c r="BM200" s="191" t="s">
        <v>266</v>
      </c>
    </row>
    <row r="201" s="2" customFormat="1" ht="24.15" customHeight="1">
      <c r="A201" s="38"/>
      <c r="B201" s="179"/>
      <c r="C201" s="180" t="s">
        <v>267</v>
      </c>
      <c r="D201" s="180" t="s">
        <v>161</v>
      </c>
      <c r="E201" s="181" t="s">
        <v>268</v>
      </c>
      <c r="F201" s="182" t="s">
        <v>269</v>
      </c>
      <c r="G201" s="183" t="s">
        <v>164</v>
      </c>
      <c r="H201" s="184">
        <v>84</v>
      </c>
      <c r="I201" s="185"/>
      <c r="J201" s="186">
        <f>ROUND(I201*H201,2)</f>
        <v>0</v>
      </c>
      <c r="K201" s="182" t="s">
        <v>165</v>
      </c>
      <c r="L201" s="39"/>
      <c r="M201" s="187" t="s">
        <v>1</v>
      </c>
      <c r="N201" s="188" t="s">
        <v>42</v>
      </c>
      <c r="O201" s="77"/>
      <c r="P201" s="189">
        <f>O201*H201</f>
        <v>0</v>
      </c>
      <c r="Q201" s="189">
        <v>0.48699999999999999</v>
      </c>
      <c r="R201" s="189">
        <f>Q201*H201</f>
        <v>40.908000000000001</v>
      </c>
      <c r="S201" s="189">
        <v>0</v>
      </c>
      <c r="T201" s="19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1" t="s">
        <v>166</v>
      </c>
      <c r="AT201" s="191" t="s">
        <v>161</v>
      </c>
      <c r="AU201" s="191" t="s">
        <v>86</v>
      </c>
      <c r="AY201" s="19" t="s">
        <v>159</v>
      </c>
      <c r="BE201" s="192">
        <f>IF(N201="základní",J201,0)</f>
        <v>0</v>
      </c>
      <c r="BF201" s="192">
        <f>IF(N201="snížená",J201,0)</f>
        <v>0</v>
      </c>
      <c r="BG201" s="192">
        <f>IF(N201="zákl. přenesená",J201,0)</f>
        <v>0</v>
      </c>
      <c r="BH201" s="192">
        <f>IF(N201="sníž. přenesená",J201,0)</f>
        <v>0</v>
      </c>
      <c r="BI201" s="192">
        <f>IF(N201="nulová",J201,0)</f>
        <v>0</v>
      </c>
      <c r="BJ201" s="19" t="s">
        <v>84</v>
      </c>
      <c r="BK201" s="192">
        <f>ROUND(I201*H201,2)</f>
        <v>0</v>
      </c>
      <c r="BL201" s="19" t="s">
        <v>166</v>
      </c>
      <c r="BM201" s="191" t="s">
        <v>270</v>
      </c>
    </row>
    <row r="202" s="13" customFormat="1">
      <c r="A202" s="13"/>
      <c r="B202" s="193"/>
      <c r="C202" s="13"/>
      <c r="D202" s="194" t="s">
        <v>168</v>
      </c>
      <c r="E202" s="195" t="s">
        <v>1</v>
      </c>
      <c r="F202" s="196" t="s">
        <v>171</v>
      </c>
      <c r="G202" s="13"/>
      <c r="H202" s="195" t="s">
        <v>1</v>
      </c>
      <c r="I202" s="197"/>
      <c r="J202" s="13"/>
      <c r="K202" s="13"/>
      <c r="L202" s="193"/>
      <c r="M202" s="198"/>
      <c r="N202" s="199"/>
      <c r="O202" s="199"/>
      <c r="P202" s="199"/>
      <c r="Q202" s="199"/>
      <c r="R202" s="199"/>
      <c r="S202" s="199"/>
      <c r="T202" s="20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5" t="s">
        <v>168</v>
      </c>
      <c r="AU202" s="195" t="s">
        <v>86</v>
      </c>
      <c r="AV202" s="13" t="s">
        <v>84</v>
      </c>
      <c r="AW202" s="13" t="s">
        <v>33</v>
      </c>
      <c r="AX202" s="13" t="s">
        <v>77</v>
      </c>
      <c r="AY202" s="195" t="s">
        <v>159</v>
      </c>
    </row>
    <row r="203" s="14" customFormat="1">
      <c r="A203" s="14"/>
      <c r="B203" s="201"/>
      <c r="C203" s="14"/>
      <c r="D203" s="194" t="s">
        <v>168</v>
      </c>
      <c r="E203" s="202" t="s">
        <v>1</v>
      </c>
      <c r="F203" s="203" t="s">
        <v>172</v>
      </c>
      <c r="G203" s="14"/>
      <c r="H203" s="204">
        <v>84</v>
      </c>
      <c r="I203" s="205"/>
      <c r="J203" s="14"/>
      <c r="K203" s="14"/>
      <c r="L203" s="201"/>
      <c r="M203" s="206"/>
      <c r="N203" s="207"/>
      <c r="O203" s="207"/>
      <c r="P203" s="207"/>
      <c r="Q203" s="207"/>
      <c r="R203" s="207"/>
      <c r="S203" s="207"/>
      <c r="T203" s="20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2" t="s">
        <v>168</v>
      </c>
      <c r="AU203" s="202" t="s">
        <v>86</v>
      </c>
      <c r="AV203" s="14" t="s">
        <v>86</v>
      </c>
      <c r="AW203" s="14" t="s">
        <v>33</v>
      </c>
      <c r="AX203" s="14" t="s">
        <v>84</v>
      </c>
      <c r="AY203" s="202" t="s">
        <v>159</v>
      </c>
    </row>
    <row r="204" s="12" customFormat="1" ht="22.8" customHeight="1">
      <c r="A204" s="12"/>
      <c r="B204" s="166"/>
      <c r="C204" s="12"/>
      <c r="D204" s="167" t="s">
        <v>76</v>
      </c>
      <c r="E204" s="177" t="s">
        <v>216</v>
      </c>
      <c r="F204" s="177" t="s">
        <v>271</v>
      </c>
      <c r="G204" s="12"/>
      <c r="H204" s="12"/>
      <c r="I204" s="169"/>
      <c r="J204" s="178">
        <f>BK204</f>
        <v>0</v>
      </c>
      <c r="K204" s="12"/>
      <c r="L204" s="166"/>
      <c r="M204" s="171"/>
      <c r="N204" s="172"/>
      <c r="O204" s="172"/>
      <c r="P204" s="173">
        <f>SUM(P205:P219)</f>
        <v>0</v>
      </c>
      <c r="Q204" s="172"/>
      <c r="R204" s="173">
        <f>SUM(R205:R219)</f>
        <v>0.249336</v>
      </c>
      <c r="S204" s="172"/>
      <c r="T204" s="174">
        <f>SUM(T205:T219)</f>
        <v>0.91144999999999987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67" t="s">
        <v>84</v>
      </c>
      <c r="AT204" s="175" t="s">
        <v>76</v>
      </c>
      <c r="AU204" s="175" t="s">
        <v>84</v>
      </c>
      <c r="AY204" s="167" t="s">
        <v>159</v>
      </c>
      <c r="BK204" s="176">
        <f>SUM(BK205:BK219)</f>
        <v>0</v>
      </c>
    </row>
    <row r="205" s="2" customFormat="1" ht="24.15" customHeight="1">
      <c r="A205" s="38"/>
      <c r="B205" s="179"/>
      <c r="C205" s="180" t="s">
        <v>272</v>
      </c>
      <c r="D205" s="180" t="s">
        <v>161</v>
      </c>
      <c r="E205" s="181" t="s">
        <v>273</v>
      </c>
      <c r="F205" s="182" t="s">
        <v>274</v>
      </c>
      <c r="G205" s="183" t="s">
        <v>164</v>
      </c>
      <c r="H205" s="184">
        <v>573.60000000000002</v>
      </c>
      <c r="I205" s="185"/>
      <c r="J205" s="186">
        <f>ROUND(I205*H205,2)</f>
        <v>0</v>
      </c>
      <c r="K205" s="182" t="s">
        <v>165</v>
      </c>
      <c r="L205" s="39"/>
      <c r="M205" s="187" t="s">
        <v>1</v>
      </c>
      <c r="N205" s="188" t="s">
        <v>42</v>
      </c>
      <c r="O205" s="77"/>
      <c r="P205" s="189">
        <f>O205*H205</f>
        <v>0</v>
      </c>
      <c r="Q205" s="189">
        <v>0.00036000000000000002</v>
      </c>
      <c r="R205" s="189">
        <f>Q205*H205</f>
        <v>0.20649600000000001</v>
      </c>
      <c r="S205" s="189">
        <v>0</v>
      </c>
      <c r="T205" s="19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1" t="s">
        <v>166</v>
      </c>
      <c r="AT205" s="191" t="s">
        <v>161</v>
      </c>
      <c r="AU205" s="191" t="s">
        <v>86</v>
      </c>
      <c r="AY205" s="19" t="s">
        <v>159</v>
      </c>
      <c r="BE205" s="192">
        <f>IF(N205="základní",J205,0)</f>
        <v>0</v>
      </c>
      <c r="BF205" s="192">
        <f>IF(N205="snížená",J205,0)</f>
        <v>0</v>
      </c>
      <c r="BG205" s="192">
        <f>IF(N205="zákl. přenesená",J205,0)</f>
        <v>0</v>
      </c>
      <c r="BH205" s="192">
        <f>IF(N205="sníž. přenesená",J205,0)</f>
        <v>0</v>
      </c>
      <c r="BI205" s="192">
        <f>IF(N205="nulová",J205,0)</f>
        <v>0</v>
      </c>
      <c r="BJ205" s="19" t="s">
        <v>84</v>
      </c>
      <c r="BK205" s="192">
        <f>ROUND(I205*H205,2)</f>
        <v>0</v>
      </c>
      <c r="BL205" s="19" t="s">
        <v>166</v>
      </c>
      <c r="BM205" s="191" t="s">
        <v>275</v>
      </c>
    </row>
    <row r="206" s="13" customFormat="1">
      <c r="A206" s="13"/>
      <c r="B206" s="193"/>
      <c r="C206" s="13"/>
      <c r="D206" s="194" t="s">
        <v>168</v>
      </c>
      <c r="E206" s="195" t="s">
        <v>1</v>
      </c>
      <c r="F206" s="196" t="s">
        <v>276</v>
      </c>
      <c r="G206" s="13"/>
      <c r="H206" s="195" t="s">
        <v>1</v>
      </c>
      <c r="I206" s="197"/>
      <c r="J206" s="13"/>
      <c r="K206" s="13"/>
      <c r="L206" s="193"/>
      <c r="M206" s="198"/>
      <c r="N206" s="199"/>
      <c r="O206" s="199"/>
      <c r="P206" s="199"/>
      <c r="Q206" s="199"/>
      <c r="R206" s="199"/>
      <c r="S206" s="199"/>
      <c r="T206" s="20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5" t="s">
        <v>168</v>
      </c>
      <c r="AU206" s="195" t="s">
        <v>86</v>
      </c>
      <c r="AV206" s="13" t="s">
        <v>84</v>
      </c>
      <c r="AW206" s="13" t="s">
        <v>33</v>
      </c>
      <c r="AX206" s="13" t="s">
        <v>77</v>
      </c>
      <c r="AY206" s="195" t="s">
        <v>159</v>
      </c>
    </row>
    <row r="207" s="13" customFormat="1">
      <c r="A207" s="13"/>
      <c r="B207" s="193"/>
      <c r="C207" s="13"/>
      <c r="D207" s="194" t="s">
        <v>168</v>
      </c>
      <c r="E207" s="195" t="s">
        <v>1</v>
      </c>
      <c r="F207" s="196" t="s">
        <v>220</v>
      </c>
      <c r="G207" s="13"/>
      <c r="H207" s="195" t="s">
        <v>1</v>
      </c>
      <c r="I207" s="197"/>
      <c r="J207" s="13"/>
      <c r="K207" s="13"/>
      <c r="L207" s="193"/>
      <c r="M207" s="198"/>
      <c r="N207" s="199"/>
      <c r="O207" s="199"/>
      <c r="P207" s="199"/>
      <c r="Q207" s="199"/>
      <c r="R207" s="199"/>
      <c r="S207" s="199"/>
      <c r="T207" s="20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5" t="s">
        <v>168</v>
      </c>
      <c r="AU207" s="195" t="s">
        <v>86</v>
      </c>
      <c r="AV207" s="13" t="s">
        <v>84</v>
      </c>
      <c r="AW207" s="13" t="s">
        <v>33</v>
      </c>
      <c r="AX207" s="13" t="s">
        <v>77</v>
      </c>
      <c r="AY207" s="195" t="s">
        <v>159</v>
      </c>
    </row>
    <row r="208" s="14" customFormat="1">
      <c r="A208" s="14"/>
      <c r="B208" s="201"/>
      <c r="C208" s="14"/>
      <c r="D208" s="194" t="s">
        <v>168</v>
      </c>
      <c r="E208" s="202" t="s">
        <v>1</v>
      </c>
      <c r="F208" s="203" t="s">
        <v>277</v>
      </c>
      <c r="G208" s="14"/>
      <c r="H208" s="204">
        <v>492</v>
      </c>
      <c r="I208" s="205"/>
      <c r="J208" s="14"/>
      <c r="K208" s="14"/>
      <c r="L208" s="201"/>
      <c r="M208" s="206"/>
      <c r="N208" s="207"/>
      <c r="O208" s="207"/>
      <c r="P208" s="207"/>
      <c r="Q208" s="207"/>
      <c r="R208" s="207"/>
      <c r="S208" s="207"/>
      <c r="T208" s="20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2" t="s">
        <v>168</v>
      </c>
      <c r="AU208" s="202" t="s">
        <v>86</v>
      </c>
      <c r="AV208" s="14" t="s">
        <v>86</v>
      </c>
      <c r="AW208" s="14" t="s">
        <v>33</v>
      </c>
      <c r="AX208" s="14" t="s">
        <v>77</v>
      </c>
      <c r="AY208" s="202" t="s">
        <v>159</v>
      </c>
    </row>
    <row r="209" s="13" customFormat="1">
      <c r="A209" s="13"/>
      <c r="B209" s="193"/>
      <c r="C209" s="13"/>
      <c r="D209" s="194" t="s">
        <v>168</v>
      </c>
      <c r="E209" s="195" t="s">
        <v>1</v>
      </c>
      <c r="F209" s="196" t="s">
        <v>278</v>
      </c>
      <c r="G209" s="13"/>
      <c r="H209" s="195" t="s">
        <v>1</v>
      </c>
      <c r="I209" s="197"/>
      <c r="J209" s="13"/>
      <c r="K209" s="13"/>
      <c r="L209" s="193"/>
      <c r="M209" s="198"/>
      <c r="N209" s="199"/>
      <c r="O209" s="199"/>
      <c r="P209" s="199"/>
      <c r="Q209" s="199"/>
      <c r="R209" s="199"/>
      <c r="S209" s="199"/>
      <c r="T209" s="20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5" t="s">
        <v>168</v>
      </c>
      <c r="AU209" s="195" t="s">
        <v>86</v>
      </c>
      <c r="AV209" s="13" t="s">
        <v>84</v>
      </c>
      <c r="AW209" s="13" t="s">
        <v>33</v>
      </c>
      <c r="AX209" s="13" t="s">
        <v>77</v>
      </c>
      <c r="AY209" s="195" t="s">
        <v>159</v>
      </c>
    </row>
    <row r="210" s="14" customFormat="1">
      <c r="A210" s="14"/>
      <c r="B210" s="201"/>
      <c r="C210" s="14"/>
      <c r="D210" s="194" t="s">
        <v>168</v>
      </c>
      <c r="E210" s="202" t="s">
        <v>1</v>
      </c>
      <c r="F210" s="203" t="s">
        <v>279</v>
      </c>
      <c r="G210" s="14"/>
      <c r="H210" s="204">
        <v>81.599999999999994</v>
      </c>
      <c r="I210" s="205"/>
      <c r="J210" s="14"/>
      <c r="K210" s="14"/>
      <c r="L210" s="201"/>
      <c r="M210" s="206"/>
      <c r="N210" s="207"/>
      <c r="O210" s="207"/>
      <c r="P210" s="207"/>
      <c r="Q210" s="207"/>
      <c r="R210" s="207"/>
      <c r="S210" s="207"/>
      <c r="T210" s="20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02" t="s">
        <v>168</v>
      </c>
      <c r="AU210" s="202" t="s">
        <v>86</v>
      </c>
      <c r="AV210" s="14" t="s">
        <v>86</v>
      </c>
      <c r="AW210" s="14" t="s">
        <v>33</v>
      </c>
      <c r="AX210" s="14" t="s">
        <v>77</v>
      </c>
      <c r="AY210" s="202" t="s">
        <v>159</v>
      </c>
    </row>
    <row r="211" s="15" customFormat="1">
      <c r="A211" s="15"/>
      <c r="B211" s="209"/>
      <c r="C211" s="15"/>
      <c r="D211" s="194" t="s">
        <v>168</v>
      </c>
      <c r="E211" s="210" t="s">
        <v>1</v>
      </c>
      <c r="F211" s="211" t="s">
        <v>173</v>
      </c>
      <c r="G211" s="15"/>
      <c r="H211" s="212">
        <v>573.60000000000002</v>
      </c>
      <c r="I211" s="213"/>
      <c r="J211" s="15"/>
      <c r="K211" s="15"/>
      <c r="L211" s="209"/>
      <c r="M211" s="214"/>
      <c r="N211" s="215"/>
      <c r="O211" s="215"/>
      <c r="P211" s="215"/>
      <c r="Q211" s="215"/>
      <c r="R211" s="215"/>
      <c r="S211" s="215"/>
      <c r="T211" s="216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10" t="s">
        <v>168</v>
      </c>
      <c r="AU211" s="210" t="s">
        <v>86</v>
      </c>
      <c r="AV211" s="15" t="s">
        <v>166</v>
      </c>
      <c r="AW211" s="15" t="s">
        <v>33</v>
      </c>
      <c r="AX211" s="15" t="s">
        <v>84</v>
      </c>
      <c r="AY211" s="210" t="s">
        <v>159</v>
      </c>
    </row>
    <row r="212" s="2" customFormat="1" ht="33" customHeight="1">
      <c r="A212" s="38"/>
      <c r="B212" s="179"/>
      <c r="C212" s="180" t="s">
        <v>7</v>
      </c>
      <c r="D212" s="180" t="s">
        <v>161</v>
      </c>
      <c r="E212" s="181" t="s">
        <v>280</v>
      </c>
      <c r="F212" s="182" t="s">
        <v>281</v>
      </c>
      <c r="G212" s="183" t="s">
        <v>164</v>
      </c>
      <c r="H212" s="184">
        <v>84</v>
      </c>
      <c r="I212" s="185"/>
      <c r="J212" s="186">
        <f>ROUND(I212*H212,2)</f>
        <v>0</v>
      </c>
      <c r="K212" s="182" t="s">
        <v>165</v>
      </c>
      <c r="L212" s="39"/>
      <c r="M212" s="187" t="s">
        <v>1</v>
      </c>
      <c r="N212" s="188" t="s">
        <v>42</v>
      </c>
      <c r="O212" s="77"/>
      <c r="P212" s="189">
        <f>O212*H212</f>
        <v>0</v>
      </c>
      <c r="Q212" s="189">
        <v>0.00051000000000000004</v>
      </c>
      <c r="R212" s="189">
        <f>Q212*H212</f>
        <v>0.042840000000000003</v>
      </c>
      <c r="S212" s="189">
        <v>0</v>
      </c>
      <c r="T212" s="19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1" t="s">
        <v>166</v>
      </c>
      <c r="AT212" s="191" t="s">
        <v>161</v>
      </c>
      <c r="AU212" s="191" t="s">
        <v>86</v>
      </c>
      <c r="AY212" s="19" t="s">
        <v>159</v>
      </c>
      <c r="BE212" s="192">
        <f>IF(N212="základní",J212,0)</f>
        <v>0</v>
      </c>
      <c r="BF212" s="192">
        <f>IF(N212="snížená",J212,0)</f>
        <v>0</v>
      </c>
      <c r="BG212" s="192">
        <f>IF(N212="zákl. přenesená",J212,0)</f>
        <v>0</v>
      </c>
      <c r="BH212" s="192">
        <f>IF(N212="sníž. přenesená",J212,0)</f>
        <v>0</v>
      </c>
      <c r="BI212" s="192">
        <f>IF(N212="nulová",J212,0)</f>
        <v>0</v>
      </c>
      <c r="BJ212" s="19" t="s">
        <v>84</v>
      </c>
      <c r="BK212" s="192">
        <f>ROUND(I212*H212,2)</f>
        <v>0</v>
      </c>
      <c r="BL212" s="19" t="s">
        <v>166</v>
      </c>
      <c r="BM212" s="191" t="s">
        <v>282</v>
      </c>
    </row>
    <row r="213" s="13" customFormat="1">
      <c r="A213" s="13"/>
      <c r="B213" s="193"/>
      <c r="C213" s="13"/>
      <c r="D213" s="194" t="s">
        <v>168</v>
      </c>
      <c r="E213" s="195" t="s">
        <v>1</v>
      </c>
      <c r="F213" s="196" t="s">
        <v>171</v>
      </c>
      <c r="G213" s="13"/>
      <c r="H213" s="195" t="s">
        <v>1</v>
      </c>
      <c r="I213" s="197"/>
      <c r="J213" s="13"/>
      <c r="K213" s="13"/>
      <c r="L213" s="193"/>
      <c r="M213" s="198"/>
      <c r="N213" s="199"/>
      <c r="O213" s="199"/>
      <c r="P213" s="199"/>
      <c r="Q213" s="199"/>
      <c r="R213" s="199"/>
      <c r="S213" s="199"/>
      <c r="T213" s="20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5" t="s">
        <v>168</v>
      </c>
      <c r="AU213" s="195" t="s">
        <v>86</v>
      </c>
      <c r="AV213" s="13" t="s">
        <v>84</v>
      </c>
      <c r="AW213" s="13" t="s">
        <v>33</v>
      </c>
      <c r="AX213" s="13" t="s">
        <v>77</v>
      </c>
      <c r="AY213" s="195" t="s">
        <v>159</v>
      </c>
    </row>
    <row r="214" s="14" customFormat="1">
      <c r="A214" s="14"/>
      <c r="B214" s="201"/>
      <c r="C214" s="14"/>
      <c r="D214" s="194" t="s">
        <v>168</v>
      </c>
      <c r="E214" s="202" t="s">
        <v>1</v>
      </c>
      <c r="F214" s="203" t="s">
        <v>172</v>
      </c>
      <c r="G214" s="14"/>
      <c r="H214" s="204">
        <v>84</v>
      </c>
      <c r="I214" s="205"/>
      <c r="J214" s="14"/>
      <c r="K214" s="14"/>
      <c r="L214" s="201"/>
      <c r="M214" s="206"/>
      <c r="N214" s="207"/>
      <c r="O214" s="207"/>
      <c r="P214" s="207"/>
      <c r="Q214" s="207"/>
      <c r="R214" s="207"/>
      <c r="S214" s="207"/>
      <c r="T214" s="208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02" t="s">
        <v>168</v>
      </c>
      <c r="AU214" s="202" t="s">
        <v>86</v>
      </c>
      <c r="AV214" s="14" t="s">
        <v>86</v>
      </c>
      <c r="AW214" s="14" t="s">
        <v>33</v>
      </c>
      <c r="AX214" s="14" t="s">
        <v>84</v>
      </c>
      <c r="AY214" s="202" t="s">
        <v>159</v>
      </c>
    </row>
    <row r="215" s="2" customFormat="1" ht="24.15" customHeight="1">
      <c r="A215" s="38"/>
      <c r="B215" s="179"/>
      <c r="C215" s="180" t="s">
        <v>283</v>
      </c>
      <c r="D215" s="180" t="s">
        <v>161</v>
      </c>
      <c r="E215" s="181" t="s">
        <v>284</v>
      </c>
      <c r="F215" s="182" t="s">
        <v>285</v>
      </c>
      <c r="G215" s="183" t="s">
        <v>286</v>
      </c>
      <c r="H215" s="184">
        <v>11</v>
      </c>
      <c r="I215" s="185"/>
      <c r="J215" s="186">
        <f>ROUND(I215*H215,2)</f>
        <v>0</v>
      </c>
      <c r="K215" s="182" t="s">
        <v>165</v>
      </c>
      <c r="L215" s="39"/>
      <c r="M215" s="187" t="s">
        <v>1</v>
      </c>
      <c r="N215" s="188" t="s">
        <v>42</v>
      </c>
      <c r="O215" s="77"/>
      <c r="P215" s="189">
        <f>O215*H215</f>
        <v>0</v>
      </c>
      <c r="Q215" s="189">
        <v>0</v>
      </c>
      <c r="R215" s="189">
        <f>Q215*H215</f>
        <v>0</v>
      </c>
      <c r="S215" s="189">
        <v>0</v>
      </c>
      <c r="T215" s="19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1" t="s">
        <v>166</v>
      </c>
      <c r="AT215" s="191" t="s">
        <v>161</v>
      </c>
      <c r="AU215" s="191" t="s">
        <v>86</v>
      </c>
      <c r="AY215" s="19" t="s">
        <v>159</v>
      </c>
      <c r="BE215" s="192">
        <f>IF(N215="základní",J215,0)</f>
        <v>0</v>
      </c>
      <c r="BF215" s="192">
        <f>IF(N215="snížená",J215,0)</f>
        <v>0</v>
      </c>
      <c r="BG215" s="192">
        <f>IF(N215="zákl. přenesená",J215,0)</f>
        <v>0</v>
      </c>
      <c r="BH215" s="192">
        <f>IF(N215="sníž. přenesená",J215,0)</f>
        <v>0</v>
      </c>
      <c r="BI215" s="192">
        <f>IF(N215="nulová",J215,0)</f>
        <v>0</v>
      </c>
      <c r="BJ215" s="19" t="s">
        <v>84</v>
      </c>
      <c r="BK215" s="192">
        <f>ROUND(I215*H215,2)</f>
        <v>0</v>
      </c>
      <c r="BL215" s="19" t="s">
        <v>166</v>
      </c>
      <c r="BM215" s="191" t="s">
        <v>287</v>
      </c>
    </row>
    <row r="216" s="2" customFormat="1" ht="24.15" customHeight="1">
      <c r="A216" s="38"/>
      <c r="B216" s="179"/>
      <c r="C216" s="180" t="s">
        <v>288</v>
      </c>
      <c r="D216" s="180" t="s">
        <v>161</v>
      </c>
      <c r="E216" s="181" t="s">
        <v>289</v>
      </c>
      <c r="F216" s="182" t="s">
        <v>290</v>
      </c>
      <c r="G216" s="183" t="s">
        <v>286</v>
      </c>
      <c r="H216" s="184">
        <v>11</v>
      </c>
      <c r="I216" s="185"/>
      <c r="J216" s="186">
        <f>ROUND(I216*H216,2)</f>
        <v>0</v>
      </c>
      <c r="K216" s="182" t="s">
        <v>165</v>
      </c>
      <c r="L216" s="39"/>
      <c r="M216" s="187" t="s">
        <v>1</v>
      </c>
      <c r="N216" s="188" t="s">
        <v>42</v>
      </c>
      <c r="O216" s="77"/>
      <c r="P216" s="189">
        <f>O216*H216</f>
        <v>0</v>
      </c>
      <c r="Q216" s="189">
        <v>0</v>
      </c>
      <c r="R216" s="189">
        <f>Q216*H216</f>
        <v>0</v>
      </c>
      <c r="S216" s="189">
        <v>0.065699999999999995</v>
      </c>
      <c r="T216" s="190">
        <f>S216*H216</f>
        <v>0.7226999999999999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1" t="s">
        <v>166</v>
      </c>
      <c r="AT216" s="191" t="s">
        <v>161</v>
      </c>
      <c r="AU216" s="191" t="s">
        <v>86</v>
      </c>
      <c r="AY216" s="19" t="s">
        <v>159</v>
      </c>
      <c r="BE216" s="192">
        <f>IF(N216="základní",J216,0)</f>
        <v>0</v>
      </c>
      <c r="BF216" s="192">
        <f>IF(N216="snížená",J216,0)</f>
        <v>0</v>
      </c>
      <c r="BG216" s="192">
        <f>IF(N216="zákl. přenesená",J216,0)</f>
        <v>0</v>
      </c>
      <c r="BH216" s="192">
        <f>IF(N216="sníž. přenesená",J216,0)</f>
        <v>0</v>
      </c>
      <c r="BI216" s="192">
        <f>IF(N216="nulová",J216,0)</f>
        <v>0</v>
      </c>
      <c r="BJ216" s="19" t="s">
        <v>84</v>
      </c>
      <c r="BK216" s="192">
        <f>ROUND(I216*H216,2)</f>
        <v>0</v>
      </c>
      <c r="BL216" s="19" t="s">
        <v>166</v>
      </c>
      <c r="BM216" s="191" t="s">
        <v>291</v>
      </c>
    </row>
    <row r="217" s="2" customFormat="1" ht="24.15" customHeight="1">
      <c r="A217" s="38"/>
      <c r="B217" s="179"/>
      <c r="C217" s="180" t="s">
        <v>292</v>
      </c>
      <c r="D217" s="180" t="s">
        <v>161</v>
      </c>
      <c r="E217" s="181" t="s">
        <v>293</v>
      </c>
      <c r="F217" s="182" t="s">
        <v>294</v>
      </c>
      <c r="G217" s="183" t="s">
        <v>200</v>
      </c>
      <c r="H217" s="184">
        <v>25</v>
      </c>
      <c r="I217" s="185"/>
      <c r="J217" s="186">
        <f>ROUND(I217*H217,2)</f>
        <v>0</v>
      </c>
      <c r="K217" s="182" t="s">
        <v>165</v>
      </c>
      <c r="L217" s="39"/>
      <c r="M217" s="187" t="s">
        <v>1</v>
      </c>
      <c r="N217" s="188" t="s">
        <v>42</v>
      </c>
      <c r="O217" s="77"/>
      <c r="P217" s="189">
        <f>O217*H217</f>
        <v>0</v>
      </c>
      <c r="Q217" s="189">
        <v>0</v>
      </c>
      <c r="R217" s="189">
        <f>Q217*H217</f>
        <v>0</v>
      </c>
      <c r="S217" s="189">
        <v>0.00348</v>
      </c>
      <c r="T217" s="190">
        <f>S217*H217</f>
        <v>0.086999999999999994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1" t="s">
        <v>166</v>
      </c>
      <c r="AT217" s="191" t="s">
        <v>161</v>
      </c>
      <c r="AU217" s="191" t="s">
        <v>86</v>
      </c>
      <c r="AY217" s="19" t="s">
        <v>159</v>
      </c>
      <c r="BE217" s="192">
        <f>IF(N217="základní",J217,0)</f>
        <v>0</v>
      </c>
      <c r="BF217" s="192">
        <f>IF(N217="snížená",J217,0)</f>
        <v>0</v>
      </c>
      <c r="BG217" s="192">
        <f>IF(N217="zákl. přenesená",J217,0)</f>
        <v>0</v>
      </c>
      <c r="BH217" s="192">
        <f>IF(N217="sníž. přenesená",J217,0)</f>
        <v>0</v>
      </c>
      <c r="BI217" s="192">
        <f>IF(N217="nulová",J217,0)</f>
        <v>0</v>
      </c>
      <c r="BJ217" s="19" t="s">
        <v>84</v>
      </c>
      <c r="BK217" s="192">
        <f>ROUND(I217*H217,2)</f>
        <v>0</v>
      </c>
      <c r="BL217" s="19" t="s">
        <v>166</v>
      </c>
      <c r="BM217" s="191" t="s">
        <v>295</v>
      </c>
    </row>
    <row r="218" s="14" customFormat="1">
      <c r="A218" s="14"/>
      <c r="B218" s="201"/>
      <c r="C218" s="14"/>
      <c r="D218" s="194" t="s">
        <v>168</v>
      </c>
      <c r="E218" s="202" t="s">
        <v>1</v>
      </c>
      <c r="F218" s="203" t="s">
        <v>296</v>
      </c>
      <c r="G218" s="14"/>
      <c r="H218" s="204">
        <v>25</v>
      </c>
      <c r="I218" s="205"/>
      <c r="J218" s="14"/>
      <c r="K218" s="14"/>
      <c r="L218" s="201"/>
      <c r="M218" s="206"/>
      <c r="N218" s="207"/>
      <c r="O218" s="207"/>
      <c r="P218" s="207"/>
      <c r="Q218" s="207"/>
      <c r="R218" s="207"/>
      <c r="S218" s="207"/>
      <c r="T218" s="20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02" t="s">
        <v>168</v>
      </c>
      <c r="AU218" s="202" t="s">
        <v>86</v>
      </c>
      <c r="AV218" s="14" t="s">
        <v>86</v>
      </c>
      <c r="AW218" s="14" t="s">
        <v>33</v>
      </c>
      <c r="AX218" s="14" t="s">
        <v>84</v>
      </c>
      <c r="AY218" s="202" t="s">
        <v>159</v>
      </c>
    </row>
    <row r="219" s="2" customFormat="1" ht="24.15" customHeight="1">
      <c r="A219" s="38"/>
      <c r="B219" s="179"/>
      <c r="C219" s="180" t="s">
        <v>297</v>
      </c>
      <c r="D219" s="180" t="s">
        <v>161</v>
      </c>
      <c r="E219" s="181" t="s">
        <v>298</v>
      </c>
      <c r="F219" s="182" t="s">
        <v>299</v>
      </c>
      <c r="G219" s="183" t="s">
        <v>200</v>
      </c>
      <c r="H219" s="184">
        <v>11</v>
      </c>
      <c r="I219" s="185"/>
      <c r="J219" s="186">
        <f>ROUND(I219*H219,2)</f>
        <v>0</v>
      </c>
      <c r="K219" s="182" t="s">
        <v>165</v>
      </c>
      <c r="L219" s="39"/>
      <c r="M219" s="187" t="s">
        <v>1</v>
      </c>
      <c r="N219" s="188" t="s">
        <v>42</v>
      </c>
      <c r="O219" s="77"/>
      <c r="P219" s="189">
        <f>O219*H219</f>
        <v>0</v>
      </c>
      <c r="Q219" s="189">
        <v>0</v>
      </c>
      <c r="R219" s="189">
        <f>Q219*H219</f>
        <v>0</v>
      </c>
      <c r="S219" s="189">
        <v>0.0092499999999999995</v>
      </c>
      <c r="T219" s="190">
        <f>S219*H219</f>
        <v>0.10174999999999999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1" t="s">
        <v>166</v>
      </c>
      <c r="AT219" s="191" t="s">
        <v>161</v>
      </c>
      <c r="AU219" s="191" t="s">
        <v>86</v>
      </c>
      <c r="AY219" s="19" t="s">
        <v>159</v>
      </c>
      <c r="BE219" s="192">
        <f>IF(N219="základní",J219,0)</f>
        <v>0</v>
      </c>
      <c r="BF219" s="192">
        <f>IF(N219="snížená",J219,0)</f>
        <v>0</v>
      </c>
      <c r="BG219" s="192">
        <f>IF(N219="zákl. přenesená",J219,0)</f>
        <v>0</v>
      </c>
      <c r="BH219" s="192">
        <f>IF(N219="sníž. přenesená",J219,0)</f>
        <v>0</v>
      </c>
      <c r="BI219" s="192">
        <f>IF(N219="nulová",J219,0)</f>
        <v>0</v>
      </c>
      <c r="BJ219" s="19" t="s">
        <v>84</v>
      </c>
      <c r="BK219" s="192">
        <f>ROUND(I219*H219,2)</f>
        <v>0</v>
      </c>
      <c r="BL219" s="19" t="s">
        <v>166</v>
      </c>
      <c r="BM219" s="191" t="s">
        <v>300</v>
      </c>
    </row>
    <row r="220" s="12" customFormat="1" ht="22.8" customHeight="1">
      <c r="A220" s="12"/>
      <c r="B220" s="166"/>
      <c r="C220" s="12"/>
      <c r="D220" s="167" t="s">
        <v>76</v>
      </c>
      <c r="E220" s="177" t="s">
        <v>301</v>
      </c>
      <c r="F220" s="177" t="s">
        <v>302</v>
      </c>
      <c r="G220" s="12"/>
      <c r="H220" s="12"/>
      <c r="I220" s="169"/>
      <c r="J220" s="178">
        <f>BK220</f>
        <v>0</v>
      </c>
      <c r="K220" s="12"/>
      <c r="L220" s="166"/>
      <c r="M220" s="171"/>
      <c r="N220" s="172"/>
      <c r="O220" s="172"/>
      <c r="P220" s="173">
        <f>SUM(P221:P230)</f>
        <v>0</v>
      </c>
      <c r="Q220" s="172"/>
      <c r="R220" s="173">
        <f>SUM(R221:R230)</f>
        <v>0</v>
      </c>
      <c r="S220" s="172"/>
      <c r="T220" s="174">
        <f>SUM(T221:T230)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67" t="s">
        <v>84</v>
      </c>
      <c r="AT220" s="175" t="s">
        <v>76</v>
      </c>
      <c r="AU220" s="175" t="s">
        <v>84</v>
      </c>
      <c r="AY220" s="167" t="s">
        <v>159</v>
      </c>
      <c r="BK220" s="176">
        <f>SUM(BK221:BK230)</f>
        <v>0</v>
      </c>
    </row>
    <row r="221" s="2" customFormat="1" ht="37.8" customHeight="1">
      <c r="A221" s="38"/>
      <c r="B221" s="179"/>
      <c r="C221" s="180" t="s">
        <v>303</v>
      </c>
      <c r="D221" s="180" t="s">
        <v>161</v>
      </c>
      <c r="E221" s="181" t="s">
        <v>304</v>
      </c>
      <c r="F221" s="182" t="s">
        <v>305</v>
      </c>
      <c r="G221" s="183" t="s">
        <v>235</v>
      </c>
      <c r="H221" s="184">
        <v>81.563000000000002</v>
      </c>
      <c r="I221" s="185"/>
      <c r="J221" s="186">
        <f>ROUND(I221*H221,2)</f>
        <v>0</v>
      </c>
      <c r="K221" s="182" t="s">
        <v>165</v>
      </c>
      <c r="L221" s="39"/>
      <c r="M221" s="187" t="s">
        <v>1</v>
      </c>
      <c r="N221" s="188" t="s">
        <v>42</v>
      </c>
      <c r="O221" s="77"/>
      <c r="P221" s="189">
        <f>O221*H221</f>
        <v>0</v>
      </c>
      <c r="Q221" s="189">
        <v>0</v>
      </c>
      <c r="R221" s="189">
        <f>Q221*H221</f>
        <v>0</v>
      </c>
      <c r="S221" s="189">
        <v>0</v>
      </c>
      <c r="T221" s="19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1" t="s">
        <v>166</v>
      </c>
      <c r="AT221" s="191" t="s">
        <v>161</v>
      </c>
      <c r="AU221" s="191" t="s">
        <v>86</v>
      </c>
      <c r="AY221" s="19" t="s">
        <v>159</v>
      </c>
      <c r="BE221" s="192">
        <f>IF(N221="základní",J221,0)</f>
        <v>0</v>
      </c>
      <c r="BF221" s="192">
        <f>IF(N221="snížená",J221,0)</f>
        <v>0</v>
      </c>
      <c r="BG221" s="192">
        <f>IF(N221="zákl. přenesená",J221,0)</f>
        <v>0</v>
      </c>
      <c r="BH221" s="192">
        <f>IF(N221="sníž. přenesená",J221,0)</f>
        <v>0</v>
      </c>
      <c r="BI221" s="192">
        <f>IF(N221="nulová",J221,0)</f>
        <v>0</v>
      </c>
      <c r="BJ221" s="19" t="s">
        <v>84</v>
      </c>
      <c r="BK221" s="192">
        <f>ROUND(I221*H221,2)</f>
        <v>0</v>
      </c>
      <c r="BL221" s="19" t="s">
        <v>166</v>
      </c>
      <c r="BM221" s="191" t="s">
        <v>306</v>
      </c>
    </row>
    <row r="222" s="2" customFormat="1" ht="21.75" customHeight="1">
      <c r="A222" s="38"/>
      <c r="B222" s="179"/>
      <c r="C222" s="180" t="s">
        <v>307</v>
      </c>
      <c r="D222" s="180" t="s">
        <v>161</v>
      </c>
      <c r="E222" s="181" t="s">
        <v>308</v>
      </c>
      <c r="F222" s="182" t="s">
        <v>309</v>
      </c>
      <c r="G222" s="183" t="s">
        <v>235</v>
      </c>
      <c r="H222" s="184">
        <v>1627.2729999999999</v>
      </c>
      <c r="I222" s="185"/>
      <c r="J222" s="186">
        <f>ROUND(I222*H222,2)</f>
        <v>0</v>
      </c>
      <c r="K222" s="182" t="s">
        <v>165</v>
      </c>
      <c r="L222" s="39"/>
      <c r="M222" s="187" t="s">
        <v>1</v>
      </c>
      <c r="N222" s="188" t="s">
        <v>42</v>
      </c>
      <c r="O222" s="77"/>
      <c r="P222" s="189">
        <f>O222*H222</f>
        <v>0</v>
      </c>
      <c r="Q222" s="189">
        <v>0</v>
      </c>
      <c r="R222" s="189">
        <f>Q222*H222</f>
        <v>0</v>
      </c>
      <c r="S222" s="189">
        <v>0</v>
      </c>
      <c r="T222" s="19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1" t="s">
        <v>166</v>
      </c>
      <c r="AT222" s="191" t="s">
        <v>161</v>
      </c>
      <c r="AU222" s="191" t="s">
        <v>86</v>
      </c>
      <c r="AY222" s="19" t="s">
        <v>159</v>
      </c>
      <c r="BE222" s="192">
        <f>IF(N222="základní",J222,0)</f>
        <v>0</v>
      </c>
      <c r="BF222" s="192">
        <f>IF(N222="snížená",J222,0)</f>
        <v>0</v>
      </c>
      <c r="BG222" s="192">
        <f>IF(N222="zákl. přenesená",J222,0)</f>
        <v>0</v>
      </c>
      <c r="BH222" s="192">
        <f>IF(N222="sníž. přenesená",J222,0)</f>
        <v>0</v>
      </c>
      <c r="BI222" s="192">
        <f>IF(N222="nulová",J222,0)</f>
        <v>0</v>
      </c>
      <c r="BJ222" s="19" t="s">
        <v>84</v>
      </c>
      <c r="BK222" s="192">
        <f>ROUND(I222*H222,2)</f>
        <v>0</v>
      </c>
      <c r="BL222" s="19" t="s">
        <v>166</v>
      </c>
      <c r="BM222" s="191" t="s">
        <v>310</v>
      </c>
    </row>
    <row r="223" s="2" customFormat="1" ht="24.15" customHeight="1">
      <c r="A223" s="38"/>
      <c r="B223" s="179"/>
      <c r="C223" s="180" t="s">
        <v>311</v>
      </c>
      <c r="D223" s="180" t="s">
        <v>161</v>
      </c>
      <c r="E223" s="181" t="s">
        <v>312</v>
      </c>
      <c r="F223" s="182" t="s">
        <v>313</v>
      </c>
      <c r="G223" s="183" t="s">
        <v>235</v>
      </c>
      <c r="H223" s="184">
        <v>14645.457</v>
      </c>
      <c r="I223" s="185"/>
      <c r="J223" s="186">
        <f>ROUND(I223*H223,2)</f>
        <v>0</v>
      </c>
      <c r="K223" s="182" t="s">
        <v>165</v>
      </c>
      <c r="L223" s="39"/>
      <c r="M223" s="187" t="s">
        <v>1</v>
      </c>
      <c r="N223" s="188" t="s">
        <v>42</v>
      </c>
      <c r="O223" s="77"/>
      <c r="P223" s="189">
        <f>O223*H223</f>
        <v>0</v>
      </c>
      <c r="Q223" s="189">
        <v>0</v>
      </c>
      <c r="R223" s="189">
        <f>Q223*H223</f>
        <v>0</v>
      </c>
      <c r="S223" s="189">
        <v>0</v>
      </c>
      <c r="T223" s="19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1" t="s">
        <v>166</v>
      </c>
      <c r="AT223" s="191" t="s">
        <v>161</v>
      </c>
      <c r="AU223" s="191" t="s">
        <v>86</v>
      </c>
      <c r="AY223" s="19" t="s">
        <v>159</v>
      </c>
      <c r="BE223" s="192">
        <f>IF(N223="základní",J223,0)</f>
        <v>0</v>
      </c>
      <c r="BF223" s="192">
        <f>IF(N223="snížená",J223,0)</f>
        <v>0</v>
      </c>
      <c r="BG223" s="192">
        <f>IF(N223="zákl. přenesená",J223,0)</f>
        <v>0</v>
      </c>
      <c r="BH223" s="192">
        <f>IF(N223="sníž. přenesená",J223,0)</f>
        <v>0</v>
      </c>
      <c r="BI223" s="192">
        <f>IF(N223="nulová",J223,0)</f>
        <v>0</v>
      </c>
      <c r="BJ223" s="19" t="s">
        <v>84</v>
      </c>
      <c r="BK223" s="192">
        <f>ROUND(I223*H223,2)</f>
        <v>0</v>
      </c>
      <c r="BL223" s="19" t="s">
        <v>166</v>
      </c>
      <c r="BM223" s="191" t="s">
        <v>314</v>
      </c>
    </row>
    <row r="224" s="14" customFormat="1">
      <c r="A224" s="14"/>
      <c r="B224" s="201"/>
      <c r="C224" s="14"/>
      <c r="D224" s="194" t="s">
        <v>168</v>
      </c>
      <c r="E224" s="202" t="s">
        <v>1</v>
      </c>
      <c r="F224" s="203" t="s">
        <v>315</v>
      </c>
      <c r="G224" s="14"/>
      <c r="H224" s="204">
        <v>14645.457</v>
      </c>
      <c r="I224" s="205"/>
      <c r="J224" s="14"/>
      <c r="K224" s="14"/>
      <c r="L224" s="201"/>
      <c r="M224" s="206"/>
      <c r="N224" s="207"/>
      <c r="O224" s="207"/>
      <c r="P224" s="207"/>
      <c r="Q224" s="207"/>
      <c r="R224" s="207"/>
      <c r="S224" s="207"/>
      <c r="T224" s="20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02" t="s">
        <v>168</v>
      </c>
      <c r="AU224" s="202" t="s">
        <v>86</v>
      </c>
      <c r="AV224" s="14" t="s">
        <v>86</v>
      </c>
      <c r="AW224" s="14" t="s">
        <v>33</v>
      </c>
      <c r="AX224" s="14" t="s">
        <v>84</v>
      </c>
      <c r="AY224" s="202" t="s">
        <v>159</v>
      </c>
    </row>
    <row r="225" s="2" customFormat="1" ht="37.8" customHeight="1">
      <c r="A225" s="38"/>
      <c r="B225" s="179"/>
      <c r="C225" s="180" t="s">
        <v>316</v>
      </c>
      <c r="D225" s="180" t="s">
        <v>161</v>
      </c>
      <c r="E225" s="181" t="s">
        <v>317</v>
      </c>
      <c r="F225" s="182" t="s">
        <v>318</v>
      </c>
      <c r="G225" s="183" t="s">
        <v>235</v>
      </c>
      <c r="H225" s="184">
        <v>67.001000000000005</v>
      </c>
      <c r="I225" s="185"/>
      <c r="J225" s="186">
        <f>ROUND(I225*H225,2)</f>
        <v>0</v>
      </c>
      <c r="K225" s="182" t="s">
        <v>165</v>
      </c>
      <c r="L225" s="39"/>
      <c r="M225" s="187" t="s">
        <v>1</v>
      </c>
      <c r="N225" s="188" t="s">
        <v>42</v>
      </c>
      <c r="O225" s="77"/>
      <c r="P225" s="189">
        <f>O225*H225</f>
        <v>0</v>
      </c>
      <c r="Q225" s="189">
        <v>0</v>
      </c>
      <c r="R225" s="189">
        <f>Q225*H225</f>
        <v>0</v>
      </c>
      <c r="S225" s="189">
        <v>0</v>
      </c>
      <c r="T225" s="19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1" t="s">
        <v>166</v>
      </c>
      <c r="AT225" s="191" t="s">
        <v>161</v>
      </c>
      <c r="AU225" s="191" t="s">
        <v>86</v>
      </c>
      <c r="AY225" s="19" t="s">
        <v>159</v>
      </c>
      <c r="BE225" s="192">
        <f>IF(N225="základní",J225,0)</f>
        <v>0</v>
      </c>
      <c r="BF225" s="192">
        <f>IF(N225="snížená",J225,0)</f>
        <v>0</v>
      </c>
      <c r="BG225" s="192">
        <f>IF(N225="zákl. přenesená",J225,0)</f>
        <v>0</v>
      </c>
      <c r="BH225" s="192">
        <f>IF(N225="sníž. přenesená",J225,0)</f>
        <v>0</v>
      </c>
      <c r="BI225" s="192">
        <f>IF(N225="nulová",J225,0)</f>
        <v>0</v>
      </c>
      <c r="BJ225" s="19" t="s">
        <v>84</v>
      </c>
      <c r="BK225" s="192">
        <f>ROUND(I225*H225,2)</f>
        <v>0</v>
      </c>
      <c r="BL225" s="19" t="s">
        <v>166</v>
      </c>
      <c r="BM225" s="191" t="s">
        <v>319</v>
      </c>
    </row>
    <row r="226" s="14" customFormat="1">
      <c r="A226" s="14"/>
      <c r="B226" s="201"/>
      <c r="C226" s="14"/>
      <c r="D226" s="194" t="s">
        <v>168</v>
      </c>
      <c r="E226" s="202" t="s">
        <v>1</v>
      </c>
      <c r="F226" s="203" t="s">
        <v>320</v>
      </c>
      <c r="G226" s="14"/>
      <c r="H226" s="204">
        <v>67.001000000000005</v>
      </c>
      <c r="I226" s="205"/>
      <c r="J226" s="14"/>
      <c r="K226" s="14"/>
      <c r="L226" s="201"/>
      <c r="M226" s="206"/>
      <c r="N226" s="207"/>
      <c r="O226" s="207"/>
      <c r="P226" s="207"/>
      <c r="Q226" s="207"/>
      <c r="R226" s="207"/>
      <c r="S226" s="207"/>
      <c r="T226" s="20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02" t="s">
        <v>168</v>
      </c>
      <c r="AU226" s="202" t="s">
        <v>86</v>
      </c>
      <c r="AV226" s="14" t="s">
        <v>86</v>
      </c>
      <c r="AW226" s="14" t="s">
        <v>33</v>
      </c>
      <c r="AX226" s="14" t="s">
        <v>84</v>
      </c>
      <c r="AY226" s="202" t="s">
        <v>159</v>
      </c>
    </row>
    <row r="227" s="2" customFormat="1" ht="44.25" customHeight="1">
      <c r="A227" s="38"/>
      <c r="B227" s="179"/>
      <c r="C227" s="180" t="s">
        <v>321</v>
      </c>
      <c r="D227" s="180" t="s">
        <v>161</v>
      </c>
      <c r="E227" s="181" t="s">
        <v>322</v>
      </c>
      <c r="F227" s="182" t="s">
        <v>323</v>
      </c>
      <c r="G227" s="183" t="s">
        <v>235</v>
      </c>
      <c r="H227" s="184">
        <v>853.39800000000002</v>
      </c>
      <c r="I227" s="185"/>
      <c r="J227" s="186">
        <f>ROUND(I227*H227,2)</f>
        <v>0</v>
      </c>
      <c r="K227" s="182" t="s">
        <v>165</v>
      </c>
      <c r="L227" s="39"/>
      <c r="M227" s="187" t="s">
        <v>1</v>
      </c>
      <c r="N227" s="188" t="s">
        <v>42</v>
      </c>
      <c r="O227" s="77"/>
      <c r="P227" s="189">
        <f>O227*H227</f>
        <v>0</v>
      </c>
      <c r="Q227" s="189">
        <v>0</v>
      </c>
      <c r="R227" s="189">
        <f>Q227*H227</f>
        <v>0</v>
      </c>
      <c r="S227" s="189">
        <v>0</v>
      </c>
      <c r="T227" s="19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1" t="s">
        <v>166</v>
      </c>
      <c r="AT227" s="191" t="s">
        <v>161</v>
      </c>
      <c r="AU227" s="191" t="s">
        <v>86</v>
      </c>
      <c r="AY227" s="19" t="s">
        <v>159</v>
      </c>
      <c r="BE227" s="192">
        <f>IF(N227="základní",J227,0)</f>
        <v>0</v>
      </c>
      <c r="BF227" s="192">
        <f>IF(N227="snížená",J227,0)</f>
        <v>0</v>
      </c>
      <c r="BG227" s="192">
        <f>IF(N227="zákl. přenesená",J227,0)</f>
        <v>0</v>
      </c>
      <c r="BH227" s="192">
        <f>IF(N227="sníž. přenesená",J227,0)</f>
        <v>0</v>
      </c>
      <c r="BI227" s="192">
        <f>IF(N227="nulová",J227,0)</f>
        <v>0</v>
      </c>
      <c r="BJ227" s="19" t="s">
        <v>84</v>
      </c>
      <c r="BK227" s="192">
        <f>ROUND(I227*H227,2)</f>
        <v>0</v>
      </c>
      <c r="BL227" s="19" t="s">
        <v>166</v>
      </c>
      <c r="BM227" s="191" t="s">
        <v>324</v>
      </c>
    </row>
    <row r="228" s="14" customFormat="1">
      <c r="A228" s="14"/>
      <c r="B228" s="201"/>
      <c r="C228" s="14"/>
      <c r="D228" s="194" t="s">
        <v>168</v>
      </c>
      <c r="E228" s="202" t="s">
        <v>1</v>
      </c>
      <c r="F228" s="203" t="s">
        <v>325</v>
      </c>
      <c r="G228" s="14"/>
      <c r="H228" s="204">
        <v>853.39800000000002</v>
      </c>
      <c r="I228" s="205"/>
      <c r="J228" s="14"/>
      <c r="K228" s="14"/>
      <c r="L228" s="201"/>
      <c r="M228" s="206"/>
      <c r="N228" s="207"/>
      <c r="O228" s="207"/>
      <c r="P228" s="207"/>
      <c r="Q228" s="207"/>
      <c r="R228" s="207"/>
      <c r="S228" s="207"/>
      <c r="T228" s="208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2" t="s">
        <v>168</v>
      </c>
      <c r="AU228" s="202" t="s">
        <v>86</v>
      </c>
      <c r="AV228" s="14" t="s">
        <v>86</v>
      </c>
      <c r="AW228" s="14" t="s">
        <v>33</v>
      </c>
      <c r="AX228" s="14" t="s">
        <v>84</v>
      </c>
      <c r="AY228" s="202" t="s">
        <v>159</v>
      </c>
    </row>
    <row r="229" s="2" customFormat="1" ht="44.25" customHeight="1">
      <c r="A229" s="38"/>
      <c r="B229" s="179"/>
      <c r="C229" s="180" t="s">
        <v>326</v>
      </c>
      <c r="D229" s="180" t="s">
        <v>161</v>
      </c>
      <c r="E229" s="181" t="s">
        <v>327</v>
      </c>
      <c r="F229" s="182" t="s">
        <v>328</v>
      </c>
      <c r="G229" s="183" t="s">
        <v>235</v>
      </c>
      <c r="H229" s="184">
        <v>625.31299999999999</v>
      </c>
      <c r="I229" s="185"/>
      <c r="J229" s="186">
        <f>ROUND(I229*H229,2)</f>
        <v>0</v>
      </c>
      <c r="K229" s="182" t="s">
        <v>165</v>
      </c>
      <c r="L229" s="39"/>
      <c r="M229" s="187" t="s">
        <v>1</v>
      </c>
      <c r="N229" s="188" t="s">
        <v>42</v>
      </c>
      <c r="O229" s="77"/>
      <c r="P229" s="189">
        <f>O229*H229</f>
        <v>0</v>
      </c>
      <c r="Q229" s="189">
        <v>0</v>
      </c>
      <c r="R229" s="189">
        <f>Q229*H229</f>
        <v>0</v>
      </c>
      <c r="S229" s="189">
        <v>0</v>
      </c>
      <c r="T229" s="19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1" t="s">
        <v>166</v>
      </c>
      <c r="AT229" s="191" t="s">
        <v>161</v>
      </c>
      <c r="AU229" s="191" t="s">
        <v>86</v>
      </c>
      <c r="AY229" s="19" t="s">
        <v>159</v>
      </c>
      <c r="BE229" s="192">
        <f>IF(N229="základní",J229,0)</f>
        <v>0</v>
      </c>
      <c r="BF229" s="192">
        <f>IF(N229="snížená",J229,0)</f>
        <v>0</v>
      </c>
      <c r="BG229" s="192">
        <f>IF(N229="zákl. přenesená",J229,0)</f>
        <v>0</v>
      </c>
      <c r="BH229" s="192">
        <f>IF(N229="sníž. přenesená",J229,0)</f>
        <v>0</v>
      </c>
      <c r="BI229" s="192">
        <f>IF(N229="nulová",J229,0)</f>
        <v>0</v>
      </c>
      <c r="BJ229" s="19" t="s">
        <v>84</v>
      </c>
      <c r="BK229" s="192">
        <f>ROUND(I229*H229,2)</f>
        <v>0</v>
      </c>
      <c r="BL229" s="19" t="s">
        <v>166</v>
      </c>
      <c r="BM229" s="191" t="s">
        <v>329</v>
      </c>
    </row>
    <row r="230" s="14" customFormat="1">
      <c r="A230" s="14"/>
      <c r="B230" s="201"/>
      <c r="C230" s="14"/>
      <c r="D230" s="194" t="s">
        <v>168</v>
      </c>
      <c r="E230" s="202" t="s">
        <v>1</v>
      </c>
      <c r="F230" s="203" t="s">
        <v>330</v>
      </c>
      <c r="G230" s="14"/>
      <c r="H230" s="204">
        <v>625.31299999999999</v>
      </c>
      <c r="I230" s="205"/>
      <c r="J230" s="14"/>
      <c r="K230" s="14"/>
      <c r="L230" s="201"/>
      <c r="M230" s="206"/>
      <c r="N230" s="207"/>
      <c r="O230" s="207"/>
      <c r="P230" s="207"/>
      <c r="Q230" s="207"/>
      <c r="R230" s="207"/>
      <c r="S230" s="207"/>
      <c r="T230" s="208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02" t="s">
        <v>168</v>
      </c>
      <c r="AU230" s="202" t="s">
        <v>86</v>
      </c>
      <c r="AV230" s="14" t="s">
        <v>86</v>
      </c>
      <c r="AW230" s="14" t="s">
        <v>33</v>
      </c>
      <c r="AX230" s="14" t="s">
        <v>84</v>
      </c>
      <c r="AY230" s="202" t="s">
        <v>159</v>
      </c>
    </row>
    <row r="231" s="12" customFormat="1" ht="22.8" customHeight="1">
      <c r="A231" s="12"/>
      <c r="B231" s="166"/>
      <c r="C231" s="12"/>
      <c r="D231" s="167" t="s">
        <v>76</v>
      </c>
      <c r="E231" s="177" t="s">
        <v>331</v>
      </c>
      <c r="F231" s="177" t="s">
        <v>332</v>
      </c>
      <c r="G231" s="12"/>
      <c r="H231" s="12"/>
      <c r="I231" s="169"/>
      <c r="J231" s="178">
        <f>BK231</f>
        <v>0</v>
      </c>
      <c r="K231" s="12"/>
      <c r="L231" s="166"/>
      <c r="M231" s="171"/>
      <c r="N231" s="172"/>
      <c r="O231" s="172"/>
      <c r="P231" s="173">
        <f>P232</f>
        <v>0</v>
      </c>
      <c r="Q231" s="172"/>
      <c r="R231" s="173">
        <f>R232</f>
        <v>0</v>
      </c>
      <c r="S231" s="172"/>
      <c r="T231" s="174">
        <f>T232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67" t="s">
        <v>84</v>
      </c>
      <c r="AT231" s="175" t="s">
        <v>76</v>
      </c>
      <c r="AU231" s="175" t="s">
        <v>84</v>
      </c>
      <c r="AY231" s="167" t="s">
        <v>159</v>
      </c>
      <c r="BK231" s="176">
        <f>BK232</f>
        <v>0</v>
      </c>
    </row>
    <row r="232" s="2" customFormat="1" ht="16.5" customHeight="1">
      <c r="A232" s="38"/>
      <c r="B232" s="179"/>
      <c r="C232" s="180" t="s">
        <v>333</v>
      </c>
      <c r="D232" s="180" t="s">
        <v>161</v>
      </c>
      <c r="E232" s="181" t="s">
        <v>334</v>
      </c>
      <c r="F232" s="182" t="s">
        <v>335</v>
      </c>
      <c r="G232" s="183" t="s">
        <v>235</v>
      </c>
      <c r="H232" s="184">
        <v>349.07299999999998</v>
      </c>
      <c r="I232" s="185"/>
      <c r="J232" s="186">
        <f>ROUND(I232*H232,2)</f>
        <v>0</v>
      </c>
      <c r="K232" s="182" t="s">
        <v>165</v>
      </c>
      <c r="L232" s="39"/>
      <c r="M232" s="187" t="s">
        <v>1</v>
      </c>
      <c r="N232" s="188" t="s">
        <v>42</v>
      </c>
      <c r="O232" s="77"/>
      <c r="P232" s="189">
        <f>O232*H232</f>
        <v>0</v>
      </c>
      <c r="Q232" s="189">
        <v>0</v>
      </c>
      <c r="R232" s="189">
        <f>Q232*H232</f>
        <v>0</v>
      </c>
      <c r="S232" s="189">
        <v>0</v>
      </c>
      <c r="T232" s="19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1" t="s">
        <v>166</v>
      </c>
      <c r="AT232" s="191" t="s">
        <v>161</v>
      </c>
      <c r="AU232" s="191" t="s">
        <v>86</v>
      </c>
      <c r="AY232" s="19" t="s">
        <v>159</v>
      </c>
      <c r="BE232" s="192">
        <f>IF(N232="základní",J232,0)</f>
        <v>0</v>
      </c>
      <c r="BF232" s="192">
        <f>IF(N232="snížená",J232,0)</f>
        <v>0</v>
      </c>
      <c r="BG232" s="192">
        <f>IF(N232="zákl. přenesená",J232,0)</f>
        <v>0</v>
      </c>
      <c r="BH232" s="192">
        <f>IF(N232="sníž. přenesená",J232,0)</f>
        <v>0</v>
      </c>
      <c r="BI232" s="192">
        <f>IF(N232="nulová",J232,0)</f>
        <v>0</v>
      </c>
      <c r="BJ232" s="19" t="s">
        <v>84</v>
      </c>
      <c r="BK232" s="192">
        <f>ROUND(I232*H232,2)</f>
        <v>0</v>
      </c>
      <c r="BL232" s="19" t="s">
        <v>166</v>
      </c>
      <c r="BM232" s="191" t="s">
        <v>336</v>
      </c>
    </row>
    <row r="233" s="12" customFormat="1" ht="25.92" customHeight="1">
      <c r="A233" s="12"/>
      <c r="B233" s="166"/>
      <c r="C233" s="12"/>
      <c r="D233" s="167" t="s">
        <v>76</v>
      </c>
      <c r="E233" s="168" t="s">
        <v>337</v>
      </c>
      <c r="F233" s="168" t="s">
        <v>338</v>
      </c>
      <c r="G233" s="12"/>
      <c r="H233" s="12"/>
      <c r="I233" s="169"/>
      <c r="J233" s="170">
        <f>BK233</f>
        <v>0</v>
      </c>
      <c r="K233" s="12"/>
      <c r="L233" s="166"/>
      <c r="M233" s="171"/>
      <c r="N233" s="172"/>
      <c r="O233" s="172"/>
      <c r="P233" s="173">
        <f>P234+P238+P240+P242</f>
        <v>0</v>
      </c>
      <c r="Q233" s="172"/>
      <c r="R233" s="173">
        <f>R234+R238+R240+R242</f>
        <v>0</v>
      </c>
      <c r="S233" s="172"/>
      <c r="T233" s="174">
        <f>T234+T238+T240+T242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167" t="s">
        <v>193</v>
      </c>
      <c r="AT233" s="175" t="s">
        <v>76</v>
      </c>
      <c r="AU233" s="175" t="s">
        <v>77</v>
      </c>
      <c r="AY233" s="167" t="s">
        <v>159</v>
      </c>
      <c r="BK233" s="176">
        <f>BK234+BK238+BK240+BK242</f>
        <v>0</v>
      </c>
    </row>
    <row r="234" s="12" customFormat="1" ht="22.8" customHeight="1">
      <c r="A234" s="12"/>
      <c r="B234" s="166"/>
      <c r="C234" s="12"/>
      <c r="D234" s="167" t="s">
        <v>76</v>
      </c>
      <c r="E234" s="177" t="s">
        <v>339</v>
      </c>
      <c r="F234" s="177" t="s">
        <v>340</v>
      </c>
      <c r="G234" s="12"/>
      <c r="H234" s="12"/>
      <c r="I234" s="169"/>
      <c r="J234" s="178">
        <f>BK234</f>
        <v>0</v>
      </c>
      <c r="K234" s="12"/>
      <c r="L234" s="166"/>
      <c r="M234" s="171"/>
      <c r="N234" s="172"/>
      <c r="O234" s="172"/>
      <c r="P234" s="173">
        <f>SUM(P235:P237)</f>
        <v>0</v>
      </c>
      <c r="Q234" s="172"/>
      <c r="R234" s="173">
        <f>SUM(R235:R237)</f>
        <v>0</v>
      </c>
      <c r="S234" s="172"/>
      <c r="T234" s="174">
        <f>SUM(T235:T237)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67" t="s">
        <v>193</v>
      </c>
      <c r="AT234" s="175" t="s">
        <v>76</v>
      </c>
      <c r="AU234" s="175" t="s">
        <v>84</v>
      </c>
      <c r="AY234" s="167" t="s">
        <v>159</v>
      </c>
      <c r="BK234" s="176">
        <f>SUM(BK235:BK237)</f>
        <v>0</v>
      </c>
    </row>
    <row r="235" s="2" customFormat="1" ht="16.5" customHeight="1">
      <c r="A235" s="38"/>
      <c r="B235" s="179"/>
      <c r="C235" s="180" t="s">
        <v>341</v>
      </c>
      <c r="D235" s="180" t="s">
        <v>161</v>
      </c>
      <c r="E235" s="181" t="s">
        <v>342</v>
      </c>
      <c r="F235" s="182" t="s">
        <v>343</v>
      </c>
      <c r="G235" s="183" t="s">
        <v>344</v>
      </c>
      <c r="H235" s="184">
        <v>1</v>
      </c>
      <c r="I235" s="185"/>
      <c r="J235" s="186">
        <f>ROUND(I235*H235,2)</f>
        <v>0</v>
      </c>
      <c r="K235" s="182" t="s">
        <v>165</v>
      </c>
      <c r="L235" s="39"/>
      <c r="M235" s="187" t="s">
        <v>1</v>
      </c>
      <c r="N235" s="188" t="s">
        <v>42</v>
      </c>
      <c r="O235" s="77"/>
      <c r="P235" s="189">
        <f>O235*H235</f>
        <v>0</v>
      </c>
      <c r="Q235" s="189">
        <v>0</v>
      </c>
      <c r="R235" s="189">
        <f>Q235*H235</f>
        <v>0</v>
      </c>
      <c r="S235" s="189">
        <v>0</v>
      </c>
      <c r="T235" s="19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1" t="s">
        <v>345</v>
      </c>
      <c r="AT235" s="191" t="s">
        <v>161</v>
      </c>
      <c r="AU235" s="191" t="s">
        <v>86</v>
      </c>
      <c r="AY235" s="19" t="s">
        <v>159</v>
      </c>
      <c r="BE235" s="192">
        <f>IF(N235="základní",J235,0)</f>
        <v>0</v>
      </c>
      <c r="BF235" s="192">
        <f>IF(N235="snížená",J235,0)</f>
        <v>0</v>
      </c>
      <c r="BG235" s="192">
        <f>IF(N235="zákl. přenesená",J235,0)</f>
        <v>0</v>
      </c>
      <c r="BH235" s="192">
        <f>IF(N235="sníž. přenesená",J235,0)</f>
        <v>0</v>
      </c>
      <c r="BI235" s="192">
        <f>IF(N235="nulová",J235,0)</f>
        <v>0</v>
      </c>
      <c r="BJ235" s="19" t="s">
        <v>84</v>
      </c>
      <c r="BK235" s="192">
        <f>ROUND(I235*H235,2)</f>
        <v>0</v>
      </c>
      <c r="BL235" s="19" t="s">
        <v>345</v>
      </c>
      <c r="BM235" s="191" t="s">
        <v>346</v>
      </c>
    </row>
    <row r="236" s="2" customFormat="1" ht="16.5" customHeight="1">
      <c r="A236" s="38"/>
      <c r="B236" s="179"/>
      <c r="C236" s="180" t="s">
        <v>347</v>
      </c>
      <c r="D236" s="180" t="s">
        <v>161</v>
      </c>
      <c r="E236" s="181" t="s">
        <v>348</v>
      </c>
      <c r="F236" s="182" t="s">
        <v>349</v>
      </c>
      <c r="G236" s="183" t="s">
        <v>344</v>
      </c>
      <c r="H236" s="184">
        <v>1</v>
      </c>
      <c r="I236" s="185"/>
      <c r="J236" s="186">
        <f>ROUND(I236*H236,2)</f>
        <v>0</v>
      </c>
      <c r="K236" s="182" t="s">
        <v>165</v>
      </c>
      <c r="L236" s="39"/>
      <c r="M236" s="187" t="s">
        <v>1</v>
      </c>
      <c r="N236" s="188" t="s">
        <v>42</v>
      </c>
      <c r="O236" s="77"/>
      <c r="P236" s="189">
        <f>O236*H236</f>
        <v>0</v>
      </c>
      <c r="Q236" s="189">
        <v>0</v>
      </c>
      <c r="R236" s="189">
        <f>Q236*H236</f>
        <v>0</v>
      </c>
      <c r="S236" s="189">
        <v>0</v>
      </c>
      <c r="T236" s="19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1" t="s">
        <v>345</v>
      </c>
      <c r="AT236" s="191" t="s">
        <v>161</v>
      </c>
      <c r="AU236" s="191" t="s">
        <v>86</v>
      </c>
      <c r="AY236" s="19" t="s">
        <v>159</v>
      </c>
      <c r="BE236" s="192">
        <f>IF(N236="základní",J236,0)</f>
        <v>0</v>
      </c>
      <c r="BF236" s="192">
        <f>IF(N236="snížená",J236,0)</f>
        <v>0</v>
      </c>
      <c r="BG236" s="192">
        <f>IF(N236="zákl. přenesená",J236,0)</f>
        <v>0</v>
      </c>
      <c r="BH236" s="192">
        <f>IF(N236="sníž. přenesená",J236,0)</f>
        <v>0</v>
      </c>
      <c r="BI236" s="192">
        <f>IF(N236="nulová",J236,0)</f>
        <v>0</v>
      </c>
      <c r="BJ236" s="19" t="s">
        <v>84</v>
      </c>
      <c r="BK236" s="192">
        <f>ROUND(I236*H236,2)</f>
        <v>0</v>
      </c>
      <c r="BL236" s="19" t="s">
        <v>345</v>
      </c>
      <c r="BM236" s="191" t="s">
        <v>350</v>
      </c>
    </row>
    <row r="237" s="2" customFormat="1" ht="16.5" customHeight="1">
      <c r="A237" s="38"/>
      <c r="B237" s="179"/>
      <c r="C237" s="180" t="s">
        <v>351</v>
      </c>
      <c r="D237" s="180" t="s">
        <v>161</v>
      </c>
      <c r="E237" s="181" t="s">
        <v>352</v>
      </c>
      <c r="F237" s="182" t="s">
        <v>353</v>
      </c>
      <c r="G237" s="183" t="s">
        <v>344</v>
      </c>
      <c r="H237" s="184">
        <v>1</v>
      </c>
      <c r="I237" s="185"/>
      <c r="J237" s="186">
        <f>ROUND(I237*H237,2)</f>
        <v>0</v>
      </c>
      <c r="K237" s="182" t="s">
        <v>165</v>
      </c>
      <c r="L237" s="39"/>
      <c r="M237" s="187" t="s">
        <v>1</v>
      </c>
      <c r="N237" s="188" t="s">
        <v>42</v>
      </c>
      <c r="O237" s="77"/>
      <c r="P237" s="189">
        <f>O237*H237</f>
        <v>0</v>
      </c>
      <c r="Q237" s="189">
        <v>0</v>
      </c>
      <c r="R237" s="189">
        <f>Q237*H237</f>
        <v>0</v>
      </c>
      <c r="S237" s="189">
        <v>0</v>
      </c>
      <c r="T237" s="19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1" t="s">
        <v>345</v>
      </c>
      <c r="AT237" s="191" t="s">
        <v>161</v>
      </c>
      <c r="AU237" s="191" t="s">
        <v>86</v>
      </c>
      <c r="AY237" s="19" t="s">
        <v>159</v>
      </c>
      <c r="BE237" s="192">
        <f>IF(N237="základní",J237,0)</f>
        <v>0</v>
      </c>
      <c r="BF237" s="192">
        <f>IF(N237="snížená",J237,0)</f>
        <v>0</v>
      </c>
      <c r="BG237" s="192">
        <f>IF(N237="zákl. přenesená",J237,0)</f>
        <v>0</v>
      </c>
      <c r="BH237" s="192">
        <f>IF(N237="sníž. přenesená",J237,0)</f>
        <v>0</v>
      </c>
      <c r="BI237" s="192">
        <f>IF(N237="nulová",J237,0)</f>
        <v>0</v>
      </c>
      <c r="BJ237" s="19" t="s">
        <v>84</v>
      </c>
      <c r="BK237" s="192">
        <f>ROUND(I237*H237,2)</f>
        <v>0</v>
      </c>
      <c r="BL237" s="19" t="s">
        <v>345</v>
      </c>
      <c r="BM237" s="191" t="s">
        <v>354</v>
      </c>
    </row>
    <row r="238" s="12" customFormat="1" ht="22.8" customHeight="1">
      <c r="A238" s="12"/>
      <c r="B238" s="166"/>
      <c r="C238" s="12"/>
      <c r="D238" s="167" t="s">
        <v>76</v>
      </c>
      <c r="E238" s="177" t="s">
        <v>355</v>
      </c>
      <c r="F238" s="177" t="s">
        <v>356</v>
      </c>
      <c r="G238" s="12"/>
      <c r="H238" s="12"/>
      <c r="I238" s="169"/>
      <c r="J238" s="178">
        <f>BK238</f>
        <v>0</v>
      </c>
      <c r="K238" s="12"/>
      <c r="L238" s="166"/>
      <c r="M238" s="171"/>
      <c r="N238" s="172"/>
      <c r="O238" s="172"/>
      <c r="P238" s="173">
        <f>P239</f>
        <v>0</v>
      </c>
      <c r="Q238" s="172"/>
      <c r="R238" s="173">
        <f>R239</f>
        <v>0</v>
      </c>
      <c r="S238" s="172"/>
      <c r="T238" s="174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167" t="s">
        <v>193</v>
      </c>
      <c r="AT238" s="175" t="s">
        <v>76</v>
      </c>
      <c r="AU238" s="175" t="s">
        <v>84</v>
      </c>
      <c r="AY238" s="167" t="s">
        <v>159</v>
      </c>
      <c r="BK238" s="176">
        <f>BK239</f>
        <v>0</v>
      </c>
    </row>
    <row r="239" s="2" customFormat="1" ht="16.5" customHeight="1">
      <c r="A239" s="38"/>
      <c r="B239" s="179"/>
      <c r="C239" s="180" t="s">
        <v>357</v>
      </c>
      <c r="D239" s="180" t="s">
        <v>161</v>
      </c>
      <c r="E239" s="181" t="s">
        <v>358</v>
      </c>
      <c r="F239" s="182" t="s">
        <v>359</v>
      </c>
      <c r="G239" s="183" t="s">
        <v>344</v>
      </c>
      <c r="H239" s="184">
        <v>1</v>
      </c>
      <c r="I239" s="185"/>
      <c r="J239" s="186">
        <f>ROUND(I239*H239,2)</f>
        <v>0</v>
      </c>
      <c r="K239" s="182" t="s">
        <v>165</v>
      </c>
      <c r="L239" s="39"/>
      <c r="M239" s="187" t="s">
        <v>1</v>
      </c>
      <c r="N239" s="188" t="s">
        <v>42</v>
      </c>
      <c r="O239" s="77"/>
      <c r="P239" s="189">
        <f>O239*H239</f>
        <v>0</v>
      </c>
      <c r="Q239" s="189">
        <v>0</v>
      </c>
      <c r="R239" s="189">
        <f>Q239*H239</f>
        <v>0</v>
      </c>
      <c r="S239" s="189">
        <v>0</v>
      </c>
      <c r="T239" s="19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1" t="s">
        <v>345</v>
      </c>
      <c r="AT239" s="191" t="s">
        <v>161</v>
      </c>
      <c r="AU239" s="191" t="s">
        <v>86</v>
      </c>
      <c r="AY239" s="19" t="s">
        <v>159</v>
      </c>
      <c r="BE239" s="192">
        <f>IF(N239="základní",J239,0)</f>
        <v>0</v>
      </c>
      <c r="BF239" s="192">
        <f>IF(N239="snížená",J239,0)</f>
        <v>0</v>
      </c>
      <c r="BG239" s="192">
        <f>IF(N239="zákl. přenesená",J239,0)</f>
        <v>0</v>
      </c>
      <c r="BH239" s="192">
        <f>IF(N239="sníž. přenesená",J239,0)</f>
        <v>0</v>
      </c>
      <c r="BI239" s="192">
        <f>IF(N239="nulová",J239,0)</f>
        <v>0</v>
      </c>
      <c r="BJ239" s="19" t="s">
        <v>84</v>
      </c>
      <c r="BK239" s="192">
        <f>ROUND(I239*H239,2)</f>
        <v>0</v>
      </c>
      <c r="BL239" s="19" t="s">
        <v>345</v>
      </c>
      <c r="BM239" s="191" t="s">
        <v>360</v>
      </c>
    </row>
    <row r="240" s="12" customFormat="1" ht="22.8" customHeight="1">
      <c r="A240" s="12"/>
      <c r="B240" s="166"/>
      <c r="C240" s="12"/>
      <c r="D240" s="167" t="s">
        <v>76</v>
      </c>
      <c r="E240" s="177" t="s">
        <v>361</v>
      </c>
      <c r="F240" s="177" t="s">
        <v>362</v>
      </c>
      <c r="G240" s="12"/>
      <c r="H240" s="12"/>
      <c r="I240" s="169"/>
      <c r="J240" s="178">
        <f>BK240</f>
        <v>0</v>
      </c>
      <c r="K240" s="12"/>
      <c r="L240" s="166"/>
      <c r="M240" s="171"/>
      <c r="N240" s="172"/>
      <c r="O240" s="172"/>
      <c r="P240" s="173">
        <f>P241</f>
        <v>0</v>
      </c>
      <c r="Q240" s="172"/>
      <c r="R240" s="173">
        <f>R241</f>
        <v>0</v>
      </c>
      <c r="S240" s="172"/>
      <c r="T240" s="174">
        <f>T241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67" t="s">
        <v>193</v>
      </c>
      <c r="AT240" s="175" t="s">
        <v>76</v>
      </c>
      <c r="AU240" s="175" t="s">
        <v>84</v>
      </c>
      <c r="AY240" s="167" t="s">
        <v>159</v>
      </c>
      <c r="BK240" s="176">
        <f>BK241</f>
        <v>0</v>
      </c>
    </row>
    <row r="241" s="2" customFormat="1" ht="16.5" customHeight="1">
      <c r="A241" s="38"/>
      <c r="B241" s="179"/>
      <c r="C241" s="180" t="s">
        <v>363</v>
      </c>
      <c r="D241" s="180" t="s">
        <v>161</v>
      </c>
      <c r="E241" s="181" t="s">
        <v>364</v>
      </c>
      <c r="F241" s="182" t="s">
        <v>365</v>
      </c>
      <c r="G241" s="183" t="s">
        <v>344</v>
      </c>
      <c r="H241" s="184">
        <v>1</v>
      </c>
      <c r="I241" s="185"/>
      <c r="J241" s="186">
        <f>ROUND(I241*H241,2)</f>
        <v>0</v>
      </c>
      <c r="K241" s="182" t="s">
        <v>165</v>
      </c>
      <c r="L241" s="39"/>
      <c r="M241" s="187" t="s">
        <v>1</v>
      </c>
      <c r="N241" s="188" t="s">
        <v>42</v>
      </c>
      <c r="O241" s="77"/>
      <c r="P241" s="189">
        <f>O241*H241</f>
        <v>0</v>
      </c>
      <c r="Q241" s="189">
        <v>0</v>
      </c>
      <c r="R241" s="189">
        <f>Q241*H241</f>
        <v>0</v>
      </c>
      <c r="S241" s="189">
        <v>0</v>
      </c>
      <c r="T241" s="190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1" t="s">
        <v>345</v>
      </c>
      <c r="AT241" s="191" t="s">
        <v>161</v>
      </c>
      <c r="AU241" s="191" t="s">
        <v>86</v>
      </c>
      <c r="AY241" s="19" t="s">
        <v>159</v>
      </c>
      <c r="BE241" s="192">
        <f>IF(N241="základní",J241,0)</f>
        <v>0</v>
      </c>
      <c r="BF241" s="192">
        <f>IF(N241="snížená",J241,0)</f>
        <v>0</v>
      </c>
      <c r="BG241" s="192">
        <f>IF(N241="zákl. přenesená",J241,0)</f>
        <v>0</v>
      </c>
      <c r="BH241" s="192">
        <f>IF(N241="sníž. přenesená",J241,0)</f>
        <v>0</v>
      </c>
      <c r="BI241" s="192">
        <f>IF(N241="nulová",J241,0)</f>
        <v>0</v>
      </c>
      <c r="BJ241" s="19" t="s">
        <v>84</v>
      </c>
      <c r="BK241" s="192">
        <f>ROUND(I241*H241,2)</f>
        <v>0</v>
      </c>
      <c r="BL241" s="19" t="s">
        <v>345</v>
      </c>
      <c r="BM241" s="191" t="s">
        <v>366</v>
      </c>
    </row>
    <row r="242" s="12" customFormat="1" ht="22.8" customHeight="1">
      <c r="A242" s="12"/>
      <c r="B242" s="166"/>
      <c r="C242" s="12"/>
      <c r="D242" s="167" t="s">
        <v>76</v>
      </c>
      <c r="E242" s="177" t="s">
        <v>367</v>
      </c>
      <c r="F242" s="177" t="s">
        <v>368</v>
      </c>
      <c r="G242" s="12"/>
      <c r="H242" s="12"/>
      <c r="I242" s="169"/>
      <c r="J242" s="178">
        <f>BK242</f>
        <v>0</v>
      </c>
      <c r="K242" s="12"/>
      <c r="L242" s="166"/>
      <c r="M242" s="171"/>
      <c r="N242" s="172"/>
      <c r="O242" s="172"/>
      <c r="P242" s="173">
        <f>SUM(P243:P244)</f>
        <v>0</v>
      </c>
      <c r="Q242" s="172"/>
      <c r="R242" s="173">
        <f>SUM(R243:R244)</f>
        <v>0</v>
      </c>
      <c r="S242" s="172"/>
      <c r="T242" s="174">
        <f>SUM(T243:T244)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67" t="s">
        <v>193</v>
      </c>
      <c r="AT242" s="175" t="s">
        <v>76</v>
      </c>
      <c r="AU242" s="175" t="s">
        <v>84</v>
      </c>
      <c r="AY242" s="167" t="s">
        <v>159</v>
      </c>
      <c r="BK242" s="176">
        <f>SUM(BK243:BK244)</f>
        <v>0</v>
      </c>
    </row>
    <row r="243" s="2" customFormat="1" ht="16.5" customHeight="1">
      <c r="A243" s="38"/>
      <c r="B243" s="179"/>
      <c r="C243" s="180" t="s">
        <v>369</v>
      </c>
      <c r="D243" s="180" t="s">
        <v>161</v>
      </c>
      <c r="E243" s="181" t="s">
        <v>370</v>
      </c>
      <c r="F243" s="182" t="s">
        <v>371</v>
      </c>
      <c r="G243" s="183" t="s">
        <v>372</v>
      </c>
      <c r="H243" s="184">
        <v>1</v>
      </c>
      <c r="I243" s="185"/>
      <c r="J243" s="186">
        <f>ROUND(I243*H243,2)</f>
        <v>0</v>
      </c>
      <c r="K243" s="182" t="s">
        <v>1</v>
      </c>
      <c r="L243" s="39"/>
      <c r="M243" s="187" t="s">
        <v>1</v>
      </c>
      <c r="N243" s="188" t="s">
        <v>42</v>
      </c>
      <c r="O243" s="77"/>
      <c r="P243" s="189">
        <f>O243*H243</f>
        <v>0</v>
      </c>
      <c r="Q243" s="189">
        <v>0</v>
      </c>
      <c r="R243" s="189">
        <f>Q243*H243</f>
        <v>0</v>
      </c>
      <c r="S243" s="189">
        <v>0</v>
      </c>
      <c r="T243" s="190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1" t="s">
        <v>345</v>
      </c>
      <c r="AT243" s="191" t="s">
        <v>161</v>
      </c>
      <c r="AU243" s="191" t="s">
        <v>86</v>
      </c>
      <c r="AY243" s="19" t="s">
        <v>159</v>
      </c>
      <c r="BE243" s="192">
        <f>IF(N243="základní",J243,0)</f>
        <v>0</v>
      </c>
      <c r="BF243" s="192">
        <f>IF(N243="snížená",J243,0)</f>
        <v>0</v>
      </c>
      <c r="BG243" s="192">
        <f>IF(N243="zákl. přenesená",J243,0)</f>
        <v>0</v>
      </c>
      <c r="BH243" s="192">
        <f>IF(N243="sníž. přenesená",J243,0)</f>
        <v>0</v>
      </c>
      <c r="BI243" s="192">
        <f>IF(N243="nulová",J243,0)</f>
        <v>0</v>
      </c>
      <c r="BJ243" s="19" t="s">
        <v>84</v>
      </c>
      <c r="BK243" s="192">
        <f>ROUND(I243*H243,2)</f>
        <v>0</v>
      </c>
      <c r="BL243" s="19" t="s">
        <v>345</v>
      </c>
      <c r="BM243" s="191" t="s">
        <v>373</v>
      </c>
    </row>
    <row r="244" s="2" customFormat="1" ht="16.5" customHeight="1">
      <c r="A244" s="38"/>
      <c r="B244" s="179"/>
      <c r="C244" s="180" t="s">
        <v>374</v>
      </c>
      <c r="D244" s="180" t="s">
        <v>161</v>
      </c>
      <c r="E244" s="181" t="s">
        <v>375</v>
      </c>
      <c r="F244" s="182" t="s">
        <v>376</v>
      </c>
      <c r="G244" s="183" t="s">
        <v>344</v>
      </c>
      <c r="H244" s="184">
        <v>1</v>
      </c>
      <c r="I244" s="185"/>
      <c r="J244" s="186">
        <f>ROUND(I244*H244,2)</f>
        <v>0</v>
      </c>
      <c r="K244" s="182" t="s">
        <v>165</v>
      </c>
      <c r="L244" s="39"/>
      <c r="M244" s="217" t="s">
        <v>1</v>
      </c>
      <c r="N244" s="218" t="s">
        <v>42</v>
      </c>
      <c r="O244" s="219"/>
      <c r="P244" s="220">
        <f>O244*H244</f>
        <v>0</v>
      </c>
      <c r="Q244" s="220">
        <v>0</v>
      </c>
      <c r="R244" s="220">
        <f>Q244*H244</f>
        <v>0</v>
      </c>
      <c r="S244" s="220">
        <v>0</v>
      </c>
      <c r="T244" s="221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1" t="s">
        <v>345</v>
      </c>
      <c r="AT244" s="191" t="s">
        <v>161</v>
      </c>
      <c r="AU244" s="191" t="s">
        <v>86</v>
      </c>
      <c r="AY244" s="19" t="s">
        <v>159</v>
      </c>
      <c r="BE244" s="192">
        <f>IF(N244="základní",J244,0)</f>
        <v>0</v>
      </c>
      <c r="BF244" s="192">
        <f>IF(N244="snížená",J244,0)</f>
        <v>0</v>
      </c>
      <c r="BG244" s="192">
        <f>IF(N244="zákl. přenesená",J244,0)</f>
        <v>0</v>
      </c>
      <c r="BH244" s="192">
        <f>IF(N244="sníž. přenesená",J244,0)</f>
        <v>0</v>
      </c>
      <c r="BI244" s="192">
        <f>IF(N244="nulová",J244,0)</f>
        <v>0</v>
      </c>
      <c r="BJ244" s="19" t="s">
        <v>84</v>
      </c>
      <c r="BK244" s="192">
        <f>ROUND(I244*H244,2)</f>
        <v>0</v>
      </c>
      <c r="BL244" s="19" t="s">
        <v>345</v>
      </c>
      <c r="BM244" s="191" t="s">
        <v>377</v>
      </c>
    </row>
    <row r="245" s="2" customFormat="1" ht="6.96" customHeight="1">
      <c r="A245" s="38"/>
      <c r="B245" s="60"/>
      <c r="C245" s="61"/>
      <c r="D245" s="61"/>
      <c r="E245" s="61"/>
      <c r="F245" s="61"/>
      <c r="G245" s="61"/>
      <c r="H245" s="61"/>
      <c r="I245" s="61"/>
      <c r="J245" s="61"/>
      <c r="K245" s="61"/>
      <c r="L245" s="39"/>
      <c r="M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</row>
  </sheetData>
  <autoFilter ref="C131:K24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122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Výměna povrchú sportovišť ZŠ Písnická</v>
      </c>
      <c r="F7" s="32"/>
      <c r="G7" s="32"/>
      <c r="H7" s="32"/>
      <c r="L7" s="22"/>
    </row>
    <row r="8" s="1" customFormat="1" ht="12" customHeight="1">
      <c r="B8" s="22"/>
      <c r="D8" s="32" t="s">
        <v>123</v>
      </c>
      <c r="L8" s="22"/>
    </row>
    <row r="9" s="2" customFormat="1" ht="16.5" customHeight="1">
      <c r="A9" s="38"/>
      <c r="B9" s="39"/>
      <c r="C9" s="38"/>
      <c r="D9" s="38"/>
      <c r="E9" s="129" t="s">
        <v>124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125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378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26. 8. 2024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31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32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34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27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36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37</v>
      </c>
      <c r="E32" s="38"/>
      <c r="F32" s="38"/>
      <c r="G32" s="38"/>
      <c r="H32" s="38"/>
      <c r="I32" s="38"/>
      <c r="J32" s="96">
        <f>ROUND(J125,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39</v>
      </c>
      <c r="G34" s="38"/>
      <c r="H34" s="38"/>
      <c r="I34" s="43" t="s">
        <v>38</v>
      </c>
      <c r="J34" s="43" t="s">
        <v>40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41</v>
      </c>
      <c r="E35" s="32" t="s">
        <v>42</v>
      </c>
      <c r="F35" s="135">
        <f>ROUND((SUM(BE125:BE152)),  2)</f>
        <v>0</v>
      </c>
      <c r="G35" s="38"/>
      <c r="H35" s="38"/>
      <c r="I35" s="136">
        <v>0.20999999999999999</v>
      </c>
      <c r="J35" s="135">
        <f>ROUND(((SUM(BE125:BE152))*I35),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43</v>
      </c>
      <c r="F36" s="135">
        <f>ROUND((SUM(BF125:BF152)),  2)</f>
        <v>0</v>
      </c>
      <c r="G36" s="38"/>
      <c r="H36" s="38"/>
      <c r="I36" s="136">
        <v>0.12</v>
      </c>
      <c r="J36" s="135">
        <f>ROUND(((SUM(BF125:BF152))*I36),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44</v>
      </c>
      <c r="F37" s="135">
        <f>ROUND((SUM(BG125:BG152)),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45</v>
      </c>
      <c r="F38" s="135">
        <f>ROUND((SUM(BH125:BH152)),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5">
        <f>ROUND((SUM(BI125:BI152)),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47</v>
      </c>
      <c r="E41" s="81"/>
      <c r="F41" s="81"/>
      <c r="G41" s="139" t="s">
        <v>48</v>
      </c>
      <c r="H41" s="140" t="s">
        <v>49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Výměna povrchú sportovišť ZŠ Písnická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123</v>
      </c>
      <c r="L86" s="22"/>
    </row>
    <row r="87" s="2" customFormat="1" ht="16.5" customHeight="1">
      <c r="A87" s="38"/>
      <c r="B87" s="39"/>
      <c r="C87" s="38"/>
      <c r="D87" s="38"/>
      <c r="E87" s="129" t="s">
        <v>124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1,01 - Běžecká rovinka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Praha 12 -Písnická</v>
      </c>
      <c r="G91" s="38"/>
      <c r="H91" s="38"/>
      <c r="I91" s="32" t="s">
        <v>22</v>
      </c>
      <c r="J91" s="69" t="str">
        <f>IF(J14="","",J14)</f>
        <v>26. 8. 2024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38"/>
      <c r="E93" s="38"/>
      <c r="F93" s="27" t="str">
        <f>E17</f>
        <v>Městská část Praha 12, Generl. Šišky , Praha4</v>
      </c>
      <c r="G93" s="38"/>
      <c r="H93" s="38"/>
      <c r="I93" s="32" t="s">
        <v>30</v>
      </c>
      <c r="J93" s="36" t="str">
        <f>E23</f>
        <v>PITTER DESIGN, s.r.o. Pardubice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34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128</v>
      </c>
      <c r="D96" s="137"/>
      <c r="E96" s="137"/>
      <c r="F96" s="137"/>
      <c r="G96" s="137"/>
      <c r="H96" s="137"/>
      <c r="I96" s="137"/>
      <c r="J96" s="146" t="s">
        <v>129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130</v>
      </c>
      <c r="D98" s="38"/>
      <c r="E98" s="38"/>
      <c r="F98" s="38"/>
      <c r="G98" s="38"/>
      <c r="H98" s="38"/>
      <c r="I98" s="38"/>
      <c r="J98" s="96">
        <f>J125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131</v>
      </c>
    </row>
    <row r="99" s="9" customFormat="1" ht="24.96" customHeight="1">
      <c r="A99" s="9"/>
      <c r="B99" s="148"/>
      <c r="C99" s="9"/>
      <c r="D99" s="149" t="s">
        <v>132</v>
      </c>
      <c r="E99" s="150"/>
      <c r="F99" s="150"/>
      <c r="G99" s="150"/>
      <c r="H99" s="150"/>
      <c r="I99" s="150"/>
      <c r="J99" s="151">
        <f>J126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133</v>
      </c>
      <c r="E100" s="154"/>
      <c r="F100" s="154"/>
      <c r="G100" s="154"/>
      <c r="H100" s="154"/>
      <c r="I100" s="154"/>
      <c r="J100" s="155">
        <f>J127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135</v>
      </c>
      <c r="E101" s="154"/>
      <c r="F101" s="154"/>
      <c r="G101" s="154"/>
      <c r="H101" s="154"/>
      <c r="I101" s="154"/>
      <c r="J101" s="155">
        <f>J130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136</v>
      </c>
      <c r="E102" s="154"/>
      <c r="F102" s="154"/>
      <c r="G102" s="154"/>
      <c r="H102" s="154"/>
      <c r="I102" s="154"/>
      <c r="J102" s="155">
        <f>J142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138</v>
      </c>
      <c r="E103" s="154"/>
      <c r="F103" s="154"/>
      <c r="G103" s="154"/>
      <c r="H103" s="154"/>
      <c r="I103" s="154"/>
      <c r="J103" s="155">
        <f>J151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144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129" t="str">
        <f>E7</f>
        <v>Výměna povrchú sportovišť ZŠ Písnická</v>
      </c>
      <c r="F113" s="32"/>
      <c r="G113" s="32"/>
      <c r="H113" s="32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2"/>
      <c r="C114" s="32" t="s">
        <v>123</v>
      </c>
      <c r="L114" s="22"/>
    </row>
    <row r="115" s="2" customFormat="1" ht="16.5" customHeight="1">
      <c r="A115" s="38"/>
      <c r="B115" s="39"/>
      <c r="C115" s="38"/>
      <c r="D115" s="38"/>
      <c r="E115" s="129" t="s">
        <v>124</v>
      </c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125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38"/>
      <c r="D117" s="38"/>
      <c r="E117" s="67" t="str">
        <f>E11</f>
        <v>1,01 - Běžecká rovinka</v>
      </c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38"/>
      <c r="E119" s="38"/>
      <c r="F119" s="27" t="str">
        <f>F14</f>
        <v>Praha 12 -Písnická</v>
      </c>
      <c r="G119" s="38"/>
      <c r="H119" s="38"/>
      <c r="I119" s="32" t="s">
        <v>22</v>
      </c>
      <c r="J119" s="69" t="str">
        <f>IF(J14="","",J14)</f>
        <v>26. 8. 2024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24</v>
      </c>
      <c r="D121" s="38"/>
      <c r="E121" s="38"/>
      <c r="F121" s="27" t="str">
        <f>E17</f>
        <v>Městská část Praha 12, Generl. Šišky , Praha4</v>
      </c>
      <c r="G121" s="38"/>
      <c r="H121" s="38"/>
      <c r="I121" s="32" t="s">
        <v>30</v>
      </c>
      <c r="J121" s="36" t="str">
        <f>E23</f>
        <v>PITTER DESIGN, s.r.o. Pardubice</v>
      </c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38"/>
      <c r="E122" s="38"/>
      <c r="F122" s="27" t="str">
        <f>IF(E20="","",E20)</f>
        <v>Vyplň údaj</v>
      </c>
      <c r="G122" s="38"/>
      <c r="H122" s="38"/>
      <c r="I122" s="32" t="s">
        <v>34</v>
      </c>
      <c r="J122" s="36" t="str">
        <f>E26</f>
        <v xml:space="preserve"> 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56"/>
      <c r="B124" s="157"/>
      <c r="C124" s="158" t="s">
        <v>145</v>
      </c>
      <c r="D124" s="159" t="s">
        <v>62</v>
      </c>
      <c r="E124" s="159" t="s">
        <v>58</v>
      </c>
      <c r="F124" s="159" t="s">
        <v>59</v>
      </c>
      <c r="G124" s="159" t="s">
        <v>146</v>
      </c>
      <c r="H124" s="159" t="s">
        <v>147</v>
      </c>
      <c r="I124" s="159" t="s">
        <v>148</v>
      </c>
      <c r="J124" s="159" t="s">
        <v>129</v>
      </c>
      <c r="K124" s="160" t="s">
        <v>149</v>
      </c>
      <c r="L124" s="161"/>
      <c r="M124" s="86" t="s">
        <v>1</v>
      </c>
      <c r="N124" s="87" t="s">
        <v>41</v>
      </c>
      <c r="O124" s="87" t="s">
        <v>150</v>
      </c>
      <c r="P124" s="87" t="s">
        <v>151</v>
      </c>
      <c r="Q124" s="87" t="s">
        <v>152</v>
      </c>
      <c r="R124" s="87" t="s">
        <v>153</v>
      </c>
      <c r="S124" s="87" t="s">
        <v>154</v>
      </c>
      <c r="T124" s="88" t="s">
        <v>155</v>
      </c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</row>
    <row r="125" s="2" customFormat="1" ht="22.8" customHeight="1">
      <c r="A125" s="38"/>
      <c r="B125" s="39"/>
      <c r="C125" s="93" t="s">
        <v>156</v>
      </c>
      <c r="D125" s="38"/>
      <c r="E125" s="38"/>
      <c r="F125" s="38"/>
      <c r="G125" s="38"/>
      <c r="H125" s="38"/>
      <c r="I125" s="38"/>
      <c r="J125" s="162">
        <f>BK125</f>
        <v>0</v>
      </c>
      <c r="K125" s="38"/>
      <c r="L125" s="39"/>
      <c r="M125" s="89"/>
      <c r="N125" s="73"/>
      <c r="O125" s="90"/>
      <c r="P125" s="163">
        <f>P126</f>
        <v>0</v>
      </c>
      <c r="Q125" s="90"/>
      <c r="R125" s="163">
        <f>R126</f>
        <v>151.64628490000001</v>
      </c>
      <c r="S125" s="90"/>
      <c r="T125" s="164">
        <f>T126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9" t="s">
        <v>76</v>
      </c>
      <c r="AU125" s="19" t="s">
        <v>131</v>
      </c>
      <c r="BK125" s="165">
        <f>BK126</f>
        <v>0</v>
      </c>
    </row>
    <row r="126" s="12" customFormat="1" ht="25.92" customHeight="1">
      <c r="A126" s="12"/>
      <c r="B126" s="166"/>
      <c r="C126" s="12"/>
      <c r="D126" s="167" t="s">
        <v>76</v>
      </c>
      <c r="E126" s="168" t="s">
        <v>157</v>
      </c>
      <c r="F126" s="168" t="s">
        <v>158</v>
      </c>
      <c r="G126" s="12"/>
      <c r="H126" s="12"/>
      <c r="I126" s="169"/>
      <c r="J126" s="170">
        <f>BK126</f>
        <v>0</v>
      </c>
      <c r="K126" s="12"/>
      <c r="L126" s="166"/>
      <c r="M126" s="171"/>
      <c r="N126" s="172"/>
      <c r="O126" s="172"/>
      <c r="P126" s="173">
        <f>P127+P130+P142+P151</f>
        <v>0</v>
      </c>
      <c r="Q126" s="172"/>
      <c r="R126" s="173">
        <f>R127+R130+R142+R151</f>
        <v>151.64628490000001</v>
      </c>
      <c r="S126" s="172"/>
      <c r="T126" s="174">
        <f>T127+T130+T142+T151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7" t="s">
        <v>84</v>
      </c>
      <c r="AT126" s="175" t="s">
        <v>76</v>
      </c>
      <c r="AU126" s="175" t="s">
        <v>77</v>
      </c>
      <c r="AY126" s="167" t="s">
        <v>159</v>
      </c>
      <c r="BK126" s="176">
        <f>BK127+BK130+BK142+BK151</f>
        <v>0</v>
      </c>
    </row>
    <row r="127" s="12" customFormat="1" ht="22.8" customHeight="1">
      <c r="A127" s="12"/>
      <c r="B127" s="166"/>
      <c r="C127" s="12"/>
      <c r="D127" s="167" t="s">
        <v>76</v>
      </c>
      <c r="E127" s="177" t="s">
        <v>84</v>
      </c>
      <c r="F127" s="177" t="s">
        <v>160</v>
      </c>
      <c r="G127" s="12"/>
      <c r="H127" s="12"/>
      <c r="I127" s="169"/>
      <c r="J127" s="178">
        <f>BK127</f>
        <v>0</v>
      </c>
      <c r="K127" s="12"/>
      <c r="L127" s="166"/>
      <c r="M127" s="171"/>
      <c r="N127" s="172"/>
      <c r="O127" s="172"/>
      <c r="P127" s="173">
        <f>SUM(P128:P129)</f>
        <v>0</v>
      </c>
      <c r="Q127" s="172"/>
      <c r="R127" s="173">
        <f>SUM(R128:R129)</f>
        <v>0</v>
      </c>
      <c r="S127" s="172"/>
      <c r="T127" s="174">
        <f>SUM(T128:T129)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7" t="s">
        <v>84</v>
      </c>
      <c r="AT127" s="175" t="s">
        <v>76</v>
      </c>
      <c r="AU127" s="175" t="s">
        <v>84</v>
      </c>
      <c r="AY127" s="167" t="s">
        <v>159</v>
      </c>
      <c r="BK127" s="176">
        <f>SUM(BK128:BK129)</f>
        <v>0</v>
      </c>
    </row>
    <row r="128" s="2" customFormat="1" ht="24.15" customHeight="1">
      <c r="A128" s="38"/>
      <c r="B128" s="179"/>
      <c r="C128" s="180" t="s">
        <v>84</v>
      </c>
      <c r="D128" s="180" t="s">
        <v>161</v>
      </c>
      <c r="E128" s="181" t="s">
        <v>379</v>
      </c>
      <c r="F128" s="182" t="s">
        <v>380</v>
      </c>
      <c r="G128" s="183" t="s">
        <v>164</v>
      </c>
      <c r="H128" s="184">
        <v>355.10000000000002</v>
      </c>
      <c r="I128" s="185"/>
      <c r="J128" s="186">
        <f>ROUND(I128*H128,2)</f>
        <v>0</v>
      </c>
      <c r="K128" s="182" t="s">
        <v>165</v>
      </c>
      <c r="L128" s="39"/>
      <c r="M128" s="187" t="s">
        <v>1</v>
      </c>
      <c r="N128" s="188" t="s">
        <v>42</v>
      </c>
      <c r="O128" s="77"/>
      <c r="P128" s="189">
        <f>O128*H128</f>
        <v>0</v>
      </c>
      <c r="Q128" s="189">
        <v>0</v>
      </c>
      <c r="R128" s="189">
        <f>Q128*H128</f>
        <v>0</v>
      </c>
      <c r="S128" s="189">
        <v>0</v>
      </c>
      <c r="T128" s="19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1" t="s">
        <v>166</v>
      </c>
      <c r="AT128" s="191" t="s">
        <v>161</v>
      </c>
      <c r="AU128" s="191" t="s">
        <v>86</v>
      </c>
      <c r="AY128" s="19" t="s">
        <v>159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84</v>
      </c>
      <c r="BK128" s="192">
        <f>ROUND(I128*H128,2)</f>
        <v>0</v>
      </c>
      <c r="BL128" s="19" t="s">
        <v>166</v>
      </c>
      <c r="BM128" s="191" t="s">
        <v>381</v>
      </c>
    </row>
    <row r="129" s="14" customFormat="1">
      <c r="A129" s="14"/>
      <c r="B129" s="201"/>
      <c r="C129" s="14"/>
      <c r="D129" s="194" t="s">
        <v>168</v>
      </c>
      <c r="E129" s="202" t="s">
        <v>1</v>
      </c>
      <c r="F129" s="203" t="s">
        <v>382</v>
      </c>
      <c r="G129" s="14"/>
      <c r="H129" s="204">
        <v>355.10000000000002</v>
      </c>
      <c r="I129" s="205"/>
      <c r="J129" s="14"/>
      <c r="K129" s="14"/>
      <c r="L129" s="201"/>
      <c r="M129" s="206"/>
      <c r="N129" s="207"/>
      <c r="O129" s="207"/>
      <c r="P129" s="207"/>
      <c r="Q129" s="207"/>
      <c r="R129" s="207"/>
      <c r="S129" s="207"/>
      <c r="T129" s="20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2" t="s">
        <v>168</v>
      </c>
      <c r="AU129" s="202" t="s">
        <v>86</v>
      </c>
      <c r="AV129" s="14" t="s">
        <v>86</v>
      </c>
      <c r="AW129" s="14" t="s">
        <v>33</v>
      </c>
      <c r="AX129" s="14" t="s">
        <v>84</v>
      </c>
      <c r="AY129" s="202" t="s">
        <v>159</v>
      </c>
    </row>
    <row r="130" s="12" customFormat="1" ht="22.8" customHeight="1">
      <c r="A130" s="12"/>
      <c r="B130" s="166"/>
      <c r="C130" s="12"/>
      <c r="D130" s="167" t="s">
        <v>76</v>
      </c>
      <c r="E130" s="177" t="s">
        <v>193</v>
      </c>
      <c r="F130" s="177" t="s">
        <v>262</v>
      </c>
      <c r="G130" s="12"/>
      <c r="H130" s="12"/>
      <c r="I130" s="169"/>
      <c r="J130" s="178">
        <f>BK130</f>
        <v>0</v>
      </c>
      <c r="K130" s="12"/>
      <c r="L130" s="166"/>
      <c r="M130" s="171"/>
      <c r="N130" s="172"/>
      <c r="O130" s="172"/>
      <c r="P130" s="173">
        <f>SUM(P131:P141)</f>
        <v>0</v>
      </c>
      <c r="Q130" s="172"/>
      <c r="R130" s="173">
        <f>SUM(R131:R141)</f>
        <v>137.42720000000003</v>
      </c>
      <c r="S130" s="172"/>
      <c r="T130" s="174">
        <f>SUM(T131:T141)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7" t="s">
        <v>84</v>
      </c>
      <c r="AT130" s="175" t="s">
        <v>76</v>
      </c>
      <c r="AU130" s="175" t="s">
        <v>84</v>
      </c>
      <c r="AY130" s="167" t="s">
        <v>159</v>
      </c>
      <c r="BK130" s="176">
        <f>SUM(BK131:BK141)</f>
        <v>0</v>
      </c>
    </row>
    <row r="131" s="2" customFormat="1" ht="24.15" customHeight="1">
      <c r="A131" s="38"/>
      <c r="B131" s="179"/>
      <c r="C131" s="180" t="s">
        <v>86</v>
      </c>
      <c r="D131" s="180" t="s">
        <v>161</v>
      </c>
      <c r="E131" s="181" t="s">
        <v>383</v>
      </c>
      <c r="F131" s="182" t="s">
        <v>384</v>
      </c>
      <c r="G131" s="183" t="s">
        <v>164</v>
      </c>
      <c r="H131" s="184">
        <v>355.10000000000002</v>
      </c>
      <c r="I131" s="185"/>
      <c r="J131" s="186">
        <f>ROUND(I131*H131,2)</f>
        <v>0</v>
      </c>
      <c r="K131" s="182" t="s">
        <v>165</v>
      </c>
      <c r="L131" s="39"/>
      <c r="M131" s="187" t="s">
        <v>1</v>
      </c>
      <c r="N131" s="188" t="s">
        <v>42</v>
      </c>
      <c r="O131" s="77"/>
      <c r="P131" s="189">
        <f>O131*H131</f>
        <v>0</v>
      </c>
      <c r="Q131" s="189">
        <v>0.38700000000000001</v>
      </c>
      <c r="R131" s="189">
        <f>Q131*H131</f>
        <v>137.42370000000003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166</v>
      </c>
      <c r="AT131" s="191" t="s">
        <v>161</v>
      </c>
      <c r="AU131" s="191" t="s">
        <v>86</v>
      </c>
      <c r="AY131" s="19" t="s">
        <v>159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84</v>
      </c>
      <c r="BK131" s="192">
        <f>ROUND(I131*H131,2)</f>
        <v>0</v>
      </c>
      <c r="BL131" s="19" t="s">
        <v>166</v>
      </c>
      <c r="BM131" s="191" t="s">
        <v>385</v>
      </c>
    </row>
    <row r="132" s="14" customFormat="1">
      <c r="A132" s="14"/>
      <c r="B132" s="201"/>
      <c r="C132" s="14"/>
      <c r="D132" s="194" t="s">
        <v>168</v>
      </c>
      <c r="E132" s="202" t="s">
        <v>1</v>
      </c>
      <c r="F132" s="203" t="s">
        <v>382</v>
      </c>
      <c r="G132" s="14"/>
      <c r="H132" s="204">
        <v>355.10000000000002</v>
      </c>
      <c r="I132" s="205"/>
      <c r="J132" s="14"/>
      <c r="K132" s="14"/>
      <c r="L132" s="201"/>
      <c r="M132" s="206"/>
      <c r="N132" s="207"/>
      <c r="O132" s="207"/>
      <c r="P132" s="207"/>
      <c r="Q132" s="207"/>
      <c r="R132" s="207"/>
      <c r="S132" s="207"/>
      <c r="T132" s="20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2" t="s">
        <v>168</v>
      </c>
      <c r="AU132" s="202" t="s">
        <v>86</v>
      </c>
      <c r="AV132" s="14" t="s">
        <v>86</v>
      </c>
      <c r="AW132" s="14" t="s">
        <v>33</v>
      </c>
      <c r="AX132" s="14" t="s">
        <v>84</v>
      </c>
      <c r="AY132" s="202" t="s">
        <v>159</v>
      </c>
    </row>
    <row r="133" s="2" customFormat="1" ht="16.5" customHeight="1">
      <c r="A133" s="38"/>
      <c r="B133" s="179"/>
      <c r="C133" s="180" t="s">
        <v>179</v>
      </c>
      <c r="D133" s="180" t="s">
        <v>161</v>
      </c>
      <c r="E133" s="181" t="s">
        <v>386</v>
      </c>
      <c r="F133" s="182" t="s">
        <v>387</v>
      </c>
      <c r="G133" s="183" t="s">
        <v>164</v>
      </c>
      <c r="H133" s="184">
        <v>333.19999999999999</v>
      </c>
      <c r="I133" s="185"/>
      <c r="J133" s="186">
        <f>ROUND(I133*H133,2)</f>
        <v>0</v>
      </c>
      <c r="K133" s="182" t="s">
        <v>1</v>
      </c>
      <c r="L133" s="39"/>
      <c r="M133" s="187" t="s">
        <v>1</v>
      </c>
      <c r="N133" s="188" t="s">
        <v>42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166</v>
      </c>
      <c r="AT133" s="191" t="s">
        <v>161</v>
      </c>
      <c r="AU133" s="191" t="s">
        <v>86</v>
      </c>
      <c r="AY133" s="19" t="s">
        <v>159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84</v>
      </c>
      <c r="BK133" s="192">
        <f>ROUND(I133*H133,2)</f>
        <v>0</v>
      </c>
      <c r="BL133" s="19" t="s">
        <v>166</v>
      </c>
      <c r="BM133" s="191" t="s">
        <v>388</v>
      </c>
    </row>
    <row r="134" s="13" customFormat="1">
      <c r="A134" s="13"/>
      <c r="B134" s="193"/>
      <c r="C134" s="13"/>
      <c r="D134" s="194" t="s">
        <v>168</v>
      </c>
      <c r="E134" s="195" t="s">
        <v>1</v>
      </c>
      <c r="F134" s="196" t="s">
        <v>389</v>
      </c>
      <c r="G134" s="13"/>
      <c r="H134" s="195" t="s">
        <v>1</v>
      </c>
      <c r="I134" s="197"/>
      <c r="J134" s="13"/>
      <c r="K134" s="13"/>
      <c r="L134" s="193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5" t="s">
        <v>168</v>
      </c>
      <c r="AU134" s="195" t="s">
        <v>86</v>
      </c>
      <c r="AV134" s="13" t="s">
        <v>84</v>
      </c>
      <c r="AW134" s="13" t="s">
        <v>33</v>
      </c>
      <c r="AX134" s="13" t="s">
        <v>77</v>
      </c>
      <c r="AY134" s="195" t="s">
        <v>159</v>
      </c>
    </row>
    <row r="135" s="14" customFormat="1">
      <c r="A135" s="14"/>
      <c r="B135" s="201"/>
      <c r="C135" s="14"/>
      <c r="D135" s="194" t="s">
        <v>168</v>
      </c>
      <c r="E135" s="202" t="s">
        <v>1</v>
      </c>
      <c r="F135" s="203" t="s">
        <v>390</v>
      </c>
      <c r="G135" s="14"/>
      <c r="H135" s="204">
        <v>333.19999999999999</v>
      </c>
      <c r="I135" s="205"/>
      <c r="J135" s="14"/>
      <c r="K135" s="14"/>
      <c r="L135" s="201"/>
      <c r="M135" s="206"/>
      <c r="N135" s="207"/>
      <c r="O135" s="207"/>
      <c r="P135" s="207"/>
      <c r="Q135" s="207"/>
      <c r="R135" s="207"/>
      <c r="S135" s="207"/>
      <c r="T135" s="20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2" t="s">
        <v>168</v>
      </c>
      <c r="AU135" s="202" t="s">
        <v>86</v>
      </c>
      <c r="AV135" s="14" t="s">
        <v>86</v>
      </c>
      <c r="AW135" s="14" t="s">
        <v>33</v>
      </c>
      <c r="AX135" s="14" t="s">
        <v>77</v>
      </c>
      <c r="AY135" s="202" t="s">
        <v>159</v>
      </c>
    </row>
    <row r="136" s="15" customFormat="1">
      <c r="A136" s="15"/>
      <c r="B136" s="209"/>
      <c r="C136" s="15"/>
      <c r="D136" s="194" t="s">
        <v>168</v>
      </c>
      <c r="E136" s="210" t="s">
        <v>1</v>
      </c>
      <c r="F136" s="211" t="s">
        <v>173</v>
      </c>
      <c r="G136" s="15"/>
      <c r="H136" s="212">
        <v>333.19999999999999</v>
      </c>
      <c r="I136" s="213"/>
      <c r="J136" s="15"/>
      <c r="K136" s="15"/>
      <c r="L136" s="209"/>
      <c r="M136" s="214"/>
      <c r="N136" s="215"/>
      <c r="O136" s="215"/>
      <c r="P136" s="215"/>
      <c r="Q136" s="215"/>
      <c r="R136" s="215"/>
      <c r="S136" s="215"/>
      <c r="T136" s="21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10" t="s">
        <v>168</v>
      </c>
      <c r="AU136" s="210" t="s">
        <v>86</v>
      </c>
      <c r="AV136" s="15" t="s">
        <v>166</v>
      </c>
      <c r="AW136" s="15" t="s">
        <v>33</v>
      </c>
      <c r="AX136" s="15" t="s">
        <v>84</v>
      </c>
      <c r="AY136" s="210" t="s">
        <v>159</v>
      </c>
    </row>
    <row r="137" s="2" customFormat="1" ht="16.5" customHeight="1">
      <c r="A137" s="38"/>
      <c r="B137" s="179"/>
      <c r="C137" s="180" t="s">
        <v>166</v>
      </c>
      <c r="D137" s="180" t="s">
        <v>161</v>
      </c>
      <c r="E137" s="181" t="s">
        <v>391</v>
      </c>
      <c r="F137" s="182" t="s">
        <v>392</v>
      </c>
      <c r="G137" s="183" t="s">
        <v>164</v>
      </c>
      <c r="H137" s="184">
        <v>333.19999999999999</v>
      </c>
      <c r="I137" s="185"/>
      <c r="J137" s="186">
        <f>ROUND(I137*H137,2)</f>
        <v>0</v>
      </c>
      <c r="K137" s="182" t="s">
        <v>1</v>
      </c>
      <c r="L137" s="39"/>
      <c r="M137" s="187" t="s">
        <v>1</v>
      </c>
      <c r="N137" s="188" t="s">
        <v>42</v>
      </c>
      <c r="O137" s="77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1" t="s">
        <v>166</v>
      </c>
      <c r="AT137" s="191" t="s">
        <v>161</v>
      </c>
      <c r="AU137" s="191" t="s">
        <v>86</v>
      </c>
      <c r="AY137" s="19" t="s">
        <v>159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84</v>
      </c>
      <c r="BK137" s="192">
        <f>ROUND(I137*H137,2)</f>
        <v>0</v>
      </c>
      <c r="BL137" s="19" t="s">
        <v>166</v>
      </c>
      <c r="BM137" s="191" t="s">
        <v>393</v>
      </c>
    </row>
    <row r="138" s="2" customFormat="1" ht="16.5" customHeight="1">
      <c r="A138" s="38"/>
      <c r="B138" s="179"/>
      <c r="C138" s="180" t="s">
        <v>193</v>
      </c>
      <c r="D138" s="180" t="s">
        <v>161</v>
      </c>
      <c r="E138" s="181" t="s">
        <v>394</v>
      </c>
      <c r="F138" s="182" t="s">
        <v>395</v>
      </c>
      <c r="G138" s="183" t="s">
        <v>164</v>
      </c>
      <c r="H138" s="184">
        <v>332.19999999999999</v>
      </c>
      <c r="I138" s="185"/>
      <c r="J138" s="186">
        <f>ROUND(I138*H138,2)</f>
        <v>0</v>
      </c>
      <c r="K138" s="182" t="s">
        <v>1</v>
      </c>
      <c r="L138" s="39"/>
      <c r="M138" s="187" t="s">
        <v>1</v>
      </c>
      <c r="N138" s="188" t="s">
        <v>42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166</v>
      </c>
      <c r="AT138" s="191" t="s">
        <v>161</v>
      </c>
      <c r="AU138" s="191" t="s">
        <v>86</v>
      </c>
      <c r="AY138" s="19" t="s">
        <v>159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84</v>
      </c>
      <c r="BK138" s="192">
        <f>ROUND(I138*H138,2)</f>
        <v>0</v>
      </c>
      <c r="BL138" s="19" t="s">
        <v>166</v>
      </c>
      <c r="BM138" s="191" t="s">
        <v>396</v>
      </c>
    </row>
    <row r="139" s="2" customFormat="1" ht="24.15" customHeight="1">
      <c r="A139" s="38"/>
      <c r="B139" s="179"/>
      <c r="C139" s="180" t="s">
        <v>197</v>
      </c>
      <c r="D139" s="180" t="s">
        <v>161</v>
      </c>
      <c r="E139" s="181" t="s">
        <v>397</v>
      </c>
      <c r="F139" s="182" t="s">
        <v>398</v>
      </c>
      <c r="G139" s="183" t="s">
        <v>200</v>
      </c>
      <c r="H139" s="184">
        <v>350</v>
      </c>
      <c r="I139" s="185"/>
      <c r="J139" s="186">
        <f>ROUND(I139*H139,2)</f>
        <v>0</v>
      </c>
      <c r="K139" s="182" t="s">
        <v>165</v>
      </c>
      <c r="L139" s="39"/>
      <c r="M139" s="187" t="s">
        <v>1</v>
      </c>
      <c r="N139" s="188" t="s">
        <v>42</v>
      </c>
      <c r="O139" s="77"/>
      <c r="P139" s="189">
        <f>O139*H139</f>
        <v>0</v>
      </c>
      <c r="Q139" s="189">
        <v>1.0000000000000001E-05</v>
      </c>
      <c r="R139" s="189">
        <f>Q139*H139</f>
        <v>0.0035000000000000001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166</v>
      </c>
      <c r="AT139" s="191" t="s">
        <v>161</v>
      </c>
      <c r="AU139" s="191" t="s">
        <v>86</v>
      </c>
      <c r="AY139" s="19" t="s">
        <v>159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84</v>
      </c>
      <c r="BK139" s="192">
        <f>ROUND(I139*H139,2)</f>
        <v>0</v>
      </c>
      <c r="BL139" s="19" t="s">
        <v>166</v>
      </c>
      <c r="BM139" s="191" t="s">
        <v>399</v>
      </c>
    </row>
    <row r="140" s="14" customFormat="1">
      <c r="A140" s="14"/>
      <c r="B140" s="201"/>
      <c r="C140" s="14"/>
      <c r="D140" s="194" t="s">
        <v>168</v>
      </c>
      <c r="E140" s="202" t="s">
        <v>1</v>
      </c>
      <c r="F140" s="203" t="s">
        <v>400</v>
      </c>
      <c r="G140" s="14"/>
      <c r="H140" s="204">
        <v>350</v>
      </c>
      <c r="I140" s="205"/>
      <c r="J140" s="14"/>
      <c r="K140" s="14"/>
      <c r="L140" s="201"/>
      <c r="M140" s="206"/>
      <c r="N140" s="207"/>
      <c r="O140" s="207"/>
      <c r="P140" s="207"/>
      <c r="Q140" s="207"/>
      <c r="R140" s="207"/>
      <c r="S140" s="207"/>
      <c r="T140" s="20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2" t="s">
        <v>168</v>
      </c>
      <c r="AU140" s="202" t="s">
        <v>86</v>
      </c>
      <c r="AV140" s="14" t="s">
        <v>86</v>
      </c>
      <c r="AW140" s="14" t="s">
        <v>33</v>
      </c>
      <c r="AX140" s="14" t="s">
        <v>84</v>
      </c>
      <c r="AY140" s="202" t="s">
        <v>159</v>
      </c>
    </row>
    <row r="141" s="2" customFormat="1" ht="37.8" customHeight="1">
      <c r="A141" s="38"/>
      <c r="B141" s="179"/>
      <c r="C141" s="180" t="s">
        <v>204</v>
      </c>
      <c r="D141" s="180" t="s">
        <v>161</v>
      </c>
      <c r="E141" s="181" t="s">
        <v>401</v>
      </c>
      <c r="F141" s="182" t="s">
        <v>402</v>
      </c>
      <c r="G141" s="183" t="s">
        <v>164</v>
      </c>
      <c r="H141" s="184">
        <v>333.19999999999999</v>
      </c>
      <c r="I141" s="185"/>
      <c r="J141" s="186">
        <f>ROUND(I141*H141,2)</f>
        <v>0</v>
      </c>
      <c r="K141" s="182" t="s">
        <v>1</v>
      </c>
      <c r="L141" s="39"/>
      <c r="M141" s="187" t="s">
        <v>1</v>
      </c>
      <c r="N141" s="188" t="s">
        <v>42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166</v>
      </c>
      <c r="AT141" s="191" t="s">
        <v>161</v>
      </c>
      <c r="AU141" s="191" t="s">
        <v>86</v>
      </c>
      <c r="AY141" s="19" t="s">
        <v>159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84</v>
      </c>
      <c r="BK141" s="192">
        <f>ROUND(I141*H141,2)</f>
        <v>0</v>
      </c>
      <c r="BL141" s="19" t="s">
        <v>166</v>
      </c>
      <c r="BM141" s="191" t="s">
        <v>403</v>
      </c>
    </row>
    <row r="142" s="12" customFormat="1" ht="22.8" customHeight="1">
      <c r="A142" s="12"/>
      <c r="B142" s="166"/>
      <c r="C142" s="12"/>
      <c r="D142" s="167" t="s">
        <v>76</v>
      </c>
      <c r="E142" s="177" t="s">
        <v>216</v>
      </c>
      <c r="F142" s="177" t="s">
        <v>271</v>
      </c>
      <c r="G142" s="12"/>
      <c r="H142" s="12"/>
      <c r="I142" s="169"/>
      <c r="J142" s="178">
        <f>BK142</f>
        <v>0</v>
      </c>
      <c r="K142" s="12"/>
      <c r="L142" s="166"/>
      <c r="M142" s="171"/>
      <c r="N142" s="172"/>
      <c r="O142" s="172"/>
      <c r="P142" s="173">
        <f>SUM(P143:P150)</f>
        <v>0</v>
      </c>
      <c r="Q142" s="172"/>
      <c r="R142" s="173">
        <f>SUM(R143:R150)</f>
        <v>14.219084899999999</v>
      </c>
      <c r="S142" s="172"/>
      <c r="T142" s="174">
        <f>SUM(T143:T150)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7" t="s">
        <v>84</v>
      </c>
      <c r="AT142" s="175" t="s">
        <v>76</v>
      </c>
      <c r="AU142" s="175" t="s">
        <v>84</v>
      </c>
      <c r="AY142" s="167" t="s">
        <v>159</v>
      </c>
      <c r="BK142" s="176">
        <f>SUM(BK143:BK150)</f>
        <v>0</v>
      </c>
    </row>
    <row r="143" s="2" customFormat="1" ht="24.15" customHeight="1">
      <c r="A143" s="38"/>
      <c r="B143" s="179"/>
      <c r="C143" s="180" t="s">
        <v>209</v>
      </c>
      <c r="D143" s="180" t="s">
        <v>161</v>
      </c>
      <c r="E143" s="181" t="s">
        <v>404</v>
      </c>
      <c r="F143" s="182" t="s">
        <v>405</v>
      </c>
      <c r="G143" s="183" t="s">
        <v>200</v>
      </c>
      <c r="H143" s="184">
        <v>74.5</v>
      </c>
      <c r="I143" s="185"/>
      <c r="J143" s="186">
        <f>ROUND(I143*H143,2)</f>
        <v>0</v>
      </c>
      <c r="K143" s="182" t="s">
        <v>165</v>
      </c>
      <c r="L143" s="39"/>
      <c r="M143" s="187" t="s">
        <v>1</v>
      </c>
      <c r="N143" s="188" t="s">
        <v>42</v>
      </c>
      <c r="O143" s="77"/>
      <c r="P143" s="189">
        <f>O143*H143</f>
        <v>0</v>
      </c>
      <c r="Q143" s="189">
        <v>0.10095</v>
      </c>
      <c r="R143" s="189">
        <f>Q143*H143</f>
        <v>7.5207749999999995</v>
      </c>
      <c r="S143" s="189">
        <v>0</v>
      </c>
      <c r="T143" s="19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166</v>
      </c>
      <c r="AT143" s="191" t="s">
        <v>161</v>
      </c>
      <c r="AU143" s="191" t="s">
        <v>86</v>
      </c>
      <c r="AY143" s="19" t="s">
        <v>159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84</v>
      </c>
      <c r="BK143" s="192">
        <f>ROUND(I143*H143,2)</f>
        <v>0</v>
      </c>
      <c r="BL143" s="19" t="s">
        <v>166</v>
      </c>
      <c r="BM143" s="191" t="s">
        <v>406</v>
      </c>
    </row>
    <row r="144" s="13" customFormat="1">
      <c r="A144" s="13"/>
      <c r="B144" s="193"/>
      <c r="C144" s="13"/>
      <c r="D144" s="194" t="s">
        <v>168</v>
      </c>
      <c r="E144" s="195" t="s">
        <v>1</v>
      </c>
      <c r="F144" s="196" t="s">
        <v>407</v>
      </c>
      <c r="G144" s="13"/>
      <c r="H144" s="195" t="s">
        <v>1</v>
      </c>
      <c r="I144" s="197"/>
      <c r="J144" s="13"/>
      <c r="K144" s="13"/>
      <c r="L144" s="193"/>
      <c r="M144" s="198"/>
      <c r="N144" s="199"/>
      <c r="O144" s="199"/>
      <c r="P144" s="199"/>
      <c r="Q144" s="199"/>
      <c r="R144" s="199"/>
      <c r="S144" s="199"/>
      <c r="T144" s="20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5" t="s">
        <v>168</v>
      </c>
      <c r="AU144" s="195" t="s">
        <v>86</v>
      </c>
      <c r="AV144" s="13" t="s">
        <v>84</v>
      </c>
      <c r="AW144" s="13" t="s">
        <v>33</v>
      </c>
      <c r="AX144" s="13" t="s">
        <v>77</v>
      </c>
      <c r="AY144" s="195" t="s">
        <v>159</v>
      </c>
    </row>
    <row r="145" s="14" customFormat="1">
      <c r="A145" s="14"/>
      <c r="B145" s="201"/>
      <c r="C145" s="14"/>
      <c r="D145" s="194" t="s">
        <v>168</v>
      </c>
      <c r="E145" s="202" t="s">
        <v>1</v>
      </c>
      <c r="F145" s="203" t="s">
        <v>408</v>
      </c>
      <c r="G145" s="14"/>
      <c r="H145" s="204">
        <v>74.5</v>
      </c>
      <c r="I145" s="205"/>
      <c r="J145" s="14"/>
      <c r="K145" s="14"/>
      <c r="L145" s="201"/>
      <c r="M145" s="206"/>
      <c r="N145" s="207"/>
      <c r="O145" s="207"/>
      <c r="P145" s="207"/>
      <c r="Q145" s="207"/>
      <c r="R145" s="207"/>
      <c r="S145" s="207"/>
      <c r="T145" s="20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2" t="s">
        <v>168</v>
      </c>
      <c r="AU145" s="202" t="s">
        <v>86</v>
      </c>
      <c r="AV145" s="14" t="s">
        <v>86</v>
      </c>
      <c r="AW145" s="14" t="s">
        <v>33</v>
      </c>
      <c r="AX145" s="14" t="s">
        <v>77</v>
      </c>
      <c r="AY145" s="202" t="s">
        <v>159</v>
      </c>
    </row>
    <row r="146" s="15" customFormat="1">
      <c r="A146" s="15"/>
      <c r="B146" s="209"/>
      <c r="C146" s="15"/>
      <c r="D146" s="194" t="s">
        <v>168</v>
      </c>
      <c r="E146" s="210" t="s">
        <v>1</v>
      </c>
      <c r="F146" s="211" t="s">
        <v>173</v>
      </c>
      <c r="G146" s="15"/>
      <c r="H146" s="212">
        <v>74.5</v>
      </c>
      <c r="I146" s="213"/>
      <c r="J146" s="15"/>
      <c r="K146" s="15"/>
      <c r="L146" s="209"/>
      <c r="M146" s="214"/>
      <c r="N146" s="215"/>
      <c r="O146" s="215"/>
      <c r="P146" s="215"/>
      <c r="Q146" s="215"/>
      <c r="R146" s="215"/>
      <c r="S146" s="215"/>
      <c r="T146" s="21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10" t="s">
        <v>168</v>
      </c>
      <c r="AU146" s="210" t="s">
        <v>86</v>
      </c>
      <c r="AV146" s="15" t="s">
        <v>166</v>
      </c>
      <c r="AW146" s="15" t="s">
        <v>33</v>
      </c>
      <c r="AX146" s="15" t="s">
        <v>84</v>
      </c>
      <c r="AY146" s="210" t="s">
        <v>159</v>
      </c>
    </row>
    <row r="147" s="2" customFormat="1" ht="21.75" customHeight="1">
      <c r="A147" s="38"/>
      <c r="B147" s="179"/>
      <c r="C147" s="222" t="s">
        <v>216</v>
      </c>
      <c r="D147" s="222" t="s">
        <v>409</v>
      </c>
      <c r="E147" s="223" t="s">
        <v>410</v>
      </c>
      <c r="F147" s="224" t="s">
        <v>411</v>
      </c>
      <c r="G147" s="225" t="s">
        <v>200</v>
      </c>
      <c r="H147" s="226">
        <v>75.245000000000005</v>
      </c>
      <c r="I147" s="227"/>
      <c r="J147" s="228">
        <f>ROUND(I147*H147,2)</f>
        <v>0</v>
      </c>
      <c r="K147" s="224" t="s">
        <v>165</v>
      </c>
      <c r="L147" s="229"/>
      <c r="M147" s="230" t="s">
        <v>1</v>
      </c>
      <c r="N147" s="231" t="s">
        <v>42</v>
      </c>
      <c r="O147" s="77"/>
      <c r="P147" s="189">
        <f>O147*H147</f>
        <v>0</v>
      </c>
      <c r="Q147" s="189">
        <v>0.021999999999999999</v>
      </c>
      <c r="R147" s="189">
        <f>Q147*H147</f>
        <v>1.6553899999999999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209</v>
      </c>
      <c r="AT147" s="191" t="s">
        <v>409</v>
      </c>
      <c r="AU147" s="191" t="s">
        <v>86</v>
      </c>
      <c r="AY147" s="19" t="s">
        <v>159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84</v>
      </c>
      <c r="BK147" s="192">
        <f>ROUND(I147*H147,2)</f>
        <v>0</v>
      </c>
      <c r="BL147" s="19" t="s">
        <v>166</v>
      </c>
      <c r="BM147" s="191" t="s">
        <v>412</v>
      </c>
    </row>
    <row r="148" s="14" customFormat="1">
      <c r="A148" s="14"/>
      <c r="B148" s="201"/>
      <c r="C148" s="14"/>
      <c r="D148" s="194" t="s">
        <v>168</v>
      </c>
      <c r="E148" s="202" t="s">
        <v>1</v>
      </c>
      <c r="F148" s="203" t="s">
        <v>413</v>
      </c>
      <c r="G148" s="14"/>
      <c r="H148" s="204">
        <v>75.245000000000005</v>
      </c>
      <c r="I148" s="205"/>
      <c r="J148" s="14"/>
      <c r="K148" s="14"/>
      <c r="L148" s="201"/>
      <c r="M148" s="206"/>
      <c r="N148" s="207"/>
      <c r="O148" s="207"/>
      <c r="P148" s="207"/>
      <c r="Q148" s="207"/>
      <c r="R148" s="207"/>
      <c r="S148" s="207"/>
      <c r="T148" s="20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2" t="s">
        <v>168</v>
      </c>
      <c r="AU148" s="202" t="s">
        <v>86</v>
      </c>
      <c r="AV148" s="14" t="s">
        <v>86</v>
      </c>
      <c r="AW148" s="14" t="s">
        <v>33</v>
      </c>
      <c r="AX148" s="14" t="s">
        <v>84</v>
      </c>
      <c r="AY148" s="202" t="s">
        <v>159</v>
      </c>
    </row>
    <row r="149" s="2" customFormat="1" ht="24.15" customHeight="1">
      <c r="A149" s="38"/>
      <c r="B149" s="179"/>
      <c r="C149" s="180" t="s">
        <v>223</v>
      </c>
      <c r="D149" s="180" t="s">
        <v>161</v>
      </c>
      <c r="E149" s="181" t="s">
        <v>414</v>
      </c>
      <c r="F149" s="182" t="s">
        <v>415</v>
      </c>
      <c r="G149" s="183" t="s">
        <v>212</v>
      </c>
      <c r="H149" s="184">
        <v>2.2349999999999999</v>
      </c>
      <c r="I149" s="185"/>
      <c r="J149" s="186">
        <f>ROUND(I149*H149,2)</f>
        <v>0</v>
      </c>
      <c r="K149" s="182" t="s">
        <v>165</v>
      </c>
      <c r="L149" s="39"/>
      <c r="M149" s="187" t="s">
        <v>1</v>
      </c>
      <c r="N149" s="188" t="s">
        <v>42</v>
      </c>
      <c r="O149" s="77"/>
      <c r="P149" s="189">
        <f>O149*H149</f>
        <v>0</v>
      </c>
      <c r="Q149" s="189">
        <v>2.2563399999999998</v>
      </c>
      <c r="R149" s="189">
        <f>Q149*H149</f>
        <v>5.0429198999999993</v>
      </c>
      <c r="S149" s="189">
        <v>0</v>
      </c>
      <c r="T149" s="19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1" t="s">
        <v>166</v>
      </c>
      <c r="AT149" s="191" t="s">
        <v>161</v>
      </c>
      <c r="AU149" s="191" t="s">
        <v>86</v>
      </c>
      <c r="AY149" s="19" t="s">
        <v>159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84</v>
      </c>
      <c r="BK149" s="192">
        <f>ROUND(I149*H149,2)</f>
        <v>0</v>
      </c>
      <c r="BL149" s="19" t="s">
        <v>166</v>
      </c>
      <c r="BM149" s="191" t="s">
        <v>416</v>
      </c>
    </row>
    <row r="150" s="14" customFormat="1">
      <c r="A150" s="14"/>
      <c r="B150" s="201"/>
      <c r="C150" s="14"/>
      <c r="D150" s="194" t="s">
        <v>168</v>
      </c>
      <c r="E150" s="202" t="s">
        <v>1</v>
      </c>
      <c r="F150" s="203" t="s">
        <v>417</v>
      </c>
      <c r="G150" s="14"/>
      <c r="H150" s="204">
        <v>2.2349999999999999</v>
      </c>
      <c r="I150" s="205"/>
      <c r="J150" s="14"/>
      <c r="K150" s="14"/>
      <c r="L150" s="201"/>
      <c r="M150" s="206"/>
      <c r="N150" s="207"/>
      <c r="O150" s="207"/>
      <c r="P150" s="207"/>
      <c r="Q150" s="207"/>
      <c r="R150" s="207"/>
      <c r="S150" s="207"/>
      <c r="T150" s="20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2" t="s">
        <v>168</v>
      </c>
      <c r="AU150" s="202" t="s">
        <v>86</v>
      </c>
      <c r="AV150" s="14" t="s">
        <v>86</v>
      </c>
      <c r="AW150" s="14" t="s">
        <v>33</v>
      </c>
      <c r="AX150" s="14" t="s">
        <v>84</v>
      </c>
      <c r="AY150" s="202" t="s">
        <v>159</v>
      </c>
    </row>
    <row r="151" s="12" customFormat="1" ht="22.8" customHeight="1">
      <c r="A151" s="12"/>
      <c r="B151" s="166"/>
      <c r="C151" s="12"/>
      <c r="D151" s="167" t="s">
        <v>76</v>
      </c>
      <c r="E151" s="177" t="s">
        <v>331</v>
      </c>
      <c r="F151" s="177" t="s">
        <v>332</v>
      </c>
      <c r="G151" s="12"/>
      <c r="H151" s="12"/>
      <c r="I151" s="169"/>
      <c r="J151" s="178">
        <f>BK151</f>
        <v>0</v>
      </c>
      <c r="K151" s="12"/>
      <c r="L151" s="166"/>
      <c r="M151" s="171"/>
      <c r="N151" s="172"/>
      <c r="O151" s="172"/>
      <c r="P151" s="173">
        <f>P152</f>
        <v>0</v>
      </c>
      <c r="Q151" s="172"/>
      <c r="R151" s="173">
        <f>R152</f>
        <v>0</v>
      </c>
      <c r="S151" s="172"/>
      <c r="T151" s="174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7" t="s">
        <v>84</v>
      </c>
      <c r="AT151" s="175" t="s">
        <v>76</v>
      </c>
      <c r="AU151" s="175" t="s">
        <v>84</v>
      </c>
      <c r="AY151" s="167" t="s">
        <v>159</v>
      </c>
      <c r="BK151" s="176">
        <f>BK152</f>
        <v>0</v>
      </c>
    </row>
    <row r="152" s="2" customFormat="1" ht="16.5" customHeight="1">
      <c r="A152" s="38"/>
      <c r="B152" s="179"/>
      <c r="C152" s="180" t="s">
        <v>228</v>
      </c>
      <c r="D152" s="180" t="s">
        <v>161</v>
      </c>
      <c r="E152" s="181" t="s">
        <v>334</v>
      </c>
      <c r="F152" s="182" t="s">
        <v>335</v>
      </c>
      <c r="G152" s="183" t="s">
        <v>235</v>
      </c>
      <c r="H152" s="184">
        <v>151.64599999999999</v>
      </c>
      <c r="I152" s="185"/>
      <c r="J152" s="186">
        <f>ROUND(I152*H152,2)</f>
        <v>0</v>
      </c>
      <c r="K152" s="182" t="s">
        <v>165</v>
      </c>
      <c r="L152" s="39"/>
      <c r="M152" s="217" t="s">
        <v>1</v>
      </c>
      <c r="N152" s="218" t="s">
        <v>42</v>
      </c>
      <c r="O152" s="219"/>
      <c r="P152" s="220">
        <f>O152*H152</f>
        <v>0</v>
      </c>
      <c r="Q152" s="220">
        <v>0</v>
      </c>
      <c r="R152" s="220">
        <f>Q152*H152</f>
        <v>0</v>
      </c>
      <c r="S152" s="220">
        <v>0</v>
      </c>
      <c r="T152" s="221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1" t="s">
        <v>166</v>
      </c>
      <c r="AT152" s="191" t="s">
        <v>161</v>
      </c>
      <c r="AU152" s="191" t="s">
        <v>86</v>
      </c>
      <c r="AY152" s="19" t="s">
        <v>159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84</v>
      </c>
      <c r="BK152" s="192">
        <f>ROUND(I152*H152,2)</f>
        <v>0</v>
      </c>
      <c r="BL152" s="19" t="s">
        <v>166</v>
      </c>
      <c r="BM152" s="191" t="s">
        <v>336</v>
      </c>
    </row>
    <row r="153" s="2" customFormat="1" ht="6.96" customHeight="1">
      <c r="A153" s="38"/>
      <c r="B153" s="60"/>
      <c r="C153" s="61"/>
      <c r="D153" s="61"/>
      <c r="E153" s="61"/>
      <c r="F153" s="61"/>
      <c r="G153" s="61"/>
      <c r="H153" s="61"/>
      <c r="I153" s="61"/>
      <c r="J153" s="61"/>
      <c r="K153" s="61"/>
      <c r="L153" s="39"/>
      <c r="M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</row>
  </sheetData>
  <autoFilter ref="C124:K15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122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Výměna povrchú sportovišť ZŠ Písnická</v>
      </c>
      <c r="F7" s="32"/>
      <c r="G7" s="32"/>
      <c r="H7" s="32"/>
      <c r="L7" s="22"/>
    </row>
    <row r="8" s="1" customFormat="1" ht="12" customHeight="1">
      <c r="B8" s="22"/>
      <c r="D8" s="32" t="s">
        <v>123</v>
      </c>
      <c r="L8" s="22"/>
    </row>
    <row r="9" s="2" customFormat="1" ht="16.5" customHeight="1">
      <c r="A9" s="38"/>
      <c r="B9" s="39"/>
      <c r="C9" s="38"/>
      <c r="D9" s="38"/>
      <c r="E9" s="129" t="s">
        <v>124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125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418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26. 8. 2024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31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32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34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27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36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37</v>
      </c>
      <c r="E32" s="38"/>
      <c r="F32" s="38"/>
      <c r="G32" s="38"/>
      <c r="H32" s="38"/>
      <c r="I32" s="38"/>
      <c r="J32" s="96">
        <f>ROUND(J127,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39</v>
      </c>
      <c r="G34" s="38"/>
      <c r="H34" s="38"/>
      <c r="I34" s="43" t="s">
        <v>38</v>
      </c>
      <c r="J34" s="43" t="s">
        <v>40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41</v>
      </c>
      <c r="E35" s="32" t="s">
        <v>42</v>
      </c>
      <c r="F35" s="135">
        <f>ROUND((SUM(BE127:BE214)),  2)</f>
        <v>0</v>
      </c>
      <c r="G35" s="38"/>
      <c r="H35" s="38"/>
      <c r="I35" s="136">
        <v>0.20999999999999999</v>
      </c>
      <c r="J35" s="135">
        <f>ROUND(((SUM(BE127:BE214))*I35),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43</v>
      </c>
      <c r="F36" s="135">
        <f>ROUND((SUM(BF127:BF214)),  2)</f>
        <v>0</v>
      </c>
      <c r="G36" s="38"/>
      <c r="H36" s="38"/>
      <c r="I36" s="136">
        <v>0.12</v>
      </c>
      <c r="J36" s="135">
        <f>ROUND(((SUM(BF127:BF214))*I36),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44</v>
      </c>
      <c r="F37" s="135">
        <f>ROUND((SUM(BG127:BG214)),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45</v>
      </c>
      <c r="F38" s="135">
        <f>ROUND((SUM(BH127:BH214)),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5">
        <f>ROUND((SUM(BI127:BI214)),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47</v>
      </c>
      <c r="E41" s="81"/>
      <c r="F41" s="81"/>
      <c r="G41" s="139" t="s">
        <v>48</v>
      </c>
      <c r="H41" s="140" t="s">
        <v>49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Výměna povrchú sportovišť ZŠ Písnická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123</v>
      </c>
      <c r="L86" s="22"/>
    </row>
    <row r="87" s="2" customFormat="1" ht="16.5" customHeight="1">
      <c r="A87" s="38"/>
      <c r="B87" s="39"/>
      <c r="C87" s="38"/>
      <c r="D87" s="38"/>
      <c r="E87" s="129" t="s">
        <v>124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1-02 - Doskočiště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Praha 12 -Písnická</v>
      </c>
      <c r="G91" s="38"/>
      <c r="H91" s="38"/>
      <c r="I91" s="32" t="s">
        <v>22</v>
      </c>
      <c r="J91" s="69" t="str">
        <f>IF(J14="","",J14)</f>
        <v>26. 8. 2024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38"/>
      <c r="E93" s="38"/>
      <c r="F93" s="27" t="str">
        <f>E17</f>
        <v>Městská část Praha 12, Generl. Šišky , Praha4</v>
      </c>
      <c r="G93" s="38"/>
      <c r="H93" s="38"/>
      <c r="I93" s="32" t="s">
        <v>30</v>
      </c>
      <c r="J93" s="36" t="str">
        <f>E23</f>
        <v>PITTER DESIGN, s.r.o. Pardubice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34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128</v>
      </c>
      <c r="D96" s="137"/>
      <c r="E96" s="137"/>
      <c r="F96" s="137"/>
      <c r="G96" s="137"/>
      <c r="H96" s="137"/>
      <c r="I96" s="137"/>
      <c r="J96" s="146" t="s">
        <v>129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130</v>
      </c>
      <c r="D98" s="38"/>
      <c r="E98" s="38"/>
      <c r="F98" s="38"/>
      <c r="G98" s="38"/>
      <c r="H98" s="38"/>
      <c r="I98" s="38"/>
      <c r="J98" s="96">
        <f>J127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131</v>
      </c>
    </row>
    <row r="99" s="9" customFormat="1" ht="24.96" customHeight="1">
      <c r="A99" s="9"/>
      <c r="B99" s="148"/>
      <c r="C99" s="9"/>
      <c r="D99" s="149" t="s">
        <v>132</v>
      </c>
      <c r="E99" s="150"/>
      <c r="F99" s="150"/>
      <c r="G99" s="150"/>
      <c r="H99" s="150"/>
      <c r="I99" s="150"/>
      <c r="J99" s="151">
        <f>J128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133</v>
      </c>
      <c r="E100" s="154"/>
      <c r="F100" s="154"/>
      <c r="G100" s="154"/>
      <c r="H100" s="154"/>
      <c r="I100" s="154"/>
      <c r="J100" s="155">
        <f>J129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134</v>
      </c>
      <c r="E101" s="154"/>
      <c r="F101" s="154"/>
      <c r="G101" s="154"/>
      <c r="H101" s="154"/>
      <c r="I101" s="154"/>
      <c r="J101" s="155">
        <f>J143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135</v>
      </c>
      <c r="E102" s="154"/>
      <c r="F102" s="154"/>
      <c r="G102" s="154"/>
      <c r="H102" s="154"/>
      <c r="I102" s="154"/>
      <c r="J102" s="155">
        <f>J171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419</v>
      </c>
      <c r="E103" s="154"/>
      <c r="F103" s="154"/>
      <c r="G103" s="154"/>
      <c r="H103" s="154"/>
      <c r="I103" s="154"/>
      <c r="J103" s="155">
        <f>J176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136</v>
      </c>
      <c r="E104" s="154"/>
      <c r="F104" s="154"/>
      <c r="G104" s="154"/>
      <c r="H104" s="154"/>
      <c r="I104" s="154"/>
      <c r="J104" s="155">
        <f>J181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138</v>
      </c>
      <c r="E105" s="154"/>
      <c r="F105" s="154"/>
      <c r="G105" s="154"/>
      <c r="H105" s="154"/>
      <c r="I105" s="154"/>
      <c r="J105" s="155">
        <f>J213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38"/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144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38"/>
      <c r="D115" s="38"/>
      <c r="E115" s="129" t="str">
        <f>E7</f>
        <v>Výměna povrchú sportovišť ZŠ Písnická</v>
      </c>
      <c r="F115" s="32"/>
      <c r="G115" s="32"/>
      <c r="H115" s="32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2"/>
      <c r="C116" s="32" t="s">
        <v>123</v>
      </c>
      <c r="L116" s="22"/>
    </row>
    <row r="117" s="2" customFormat="1" ht="16.5" customHeight="1">
      <c r="A117" s="38"/>
      <c r="B117" s="39"/>
      <c r="C117" s="38"/>
      <c r="D117" s="38"/>
      <c r="E117" s="129" t="s">
        <v>124</v>
      </c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125</v>
      </c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38"/>
      <c r="D119" s="38"/>
      <c r="E119" s="67" t="str">
        <f>E11</f>
        <v>1-02 - Doskočiště</v>
      </c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38"/>
      <c r="E121" s="38"/>
      <c r="F121" s="27" t="str">
        <f>F14</f>
        <v>Praha 12 -Písnická</v>
      </c>
      <c r="G121" s="38"/>
      <c r="H121" s="38"/>
      <c r="I121" s="32" t="s">
        <v>22</v>
      </c>
      <c r="J121" s="69" t="str">
        <f>IF(J14="","",J14)</f>
        <v>26. 8. 2024</v>
      </c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24</v>
      </c>
      <c r="D123" s="38"/>
      <c r="E123" s="38"/>
      <c r="F123" s="27" t="str">
        <f>E17</f>
        <v>Městská část Praha 12, Generl. Šišky , Praha4</v>
      </c>
      <c r="G123" s="38"/>
      <c r="H123" s="38"/>
      <c r="I123" s="32" t="s">
        <v>30</v>
      </c>
      <c r="J123" s="36" t="str">
        <f>E23</f>
        <v>PITTER DESIGN, s.r.o. Pardubice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38"/>
      <c r="E124" s="38"/>
      <c r="F124" s="27" t="str">
        <f>IF(E20="","",E20)</f>
        <v>Vyplň údaj</v>
      </c>
      <c r="G124" s="38"/>
      <c r="H124" s="38"/>
      <c r="I124" s="32" t="s">
        <v>34</v>
      </c>
      <c r="J124" s="36" t="str">
        <f>E26</f>
        <v xml:space="preserve"> </v>
      </c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38"/>
      <c r="D125" s="38"/>
      <c r="E125" s="38"/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56"/>
      <c r="B126" s="157"/>
      <c r="C126" s="158" t="s">
        <v>145</v>
      </c>
      <c r="D126" s="159" t="s">
        <v>62</v>
      </c>
      <c r="E126" s="159" t="s">
        <v>58</v>
      </c>
      <c r="F126" s="159" t="s">
        <v>59</v>
      </c>
      <c r="G126" s="159" t="s">
        <v>146</v>
      </c>
      <c r="H126" s="159" t="s">
        <v>147</v>
      </c>
      <c r="I126" s="159" t="s">
        <v>148</v>
      </c>
      <c r="J126" s="159" t="s">
        <v>129</v>
      </c>
      <c r="K126" s="160" t="s">
        <v>149</v>
      </c>
      <c r="L126" s="161"/>
      <c r="M126" s="86" t="s">
        <v>1</v>
      </c>
      <c r="N126" s="87" t="s">
        <v>41</v>
      </c>
      <c r="O126" s="87" t="s">
        <v>150</v>
      </c>
      <c r="P126" s="87" t="s">
        <v>151</v>
      </c>
      <c r="Q126" s="87" t="s">
        <v>152</v>
      </c>
      <c r="R126" s="87" t="s">
        <v>153</v>
      </c>
      <c r="S126" s="87" t="s">
        <v>154</v>
      </c>
      <c r="T126" s="88" t="s">
        <v>155</v>
      </c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</row>
    <row r="127" s="2" customFormat="1" ht="22.8" customHeight="1">
      <c r="A127" s="38"/>
      <c r="B127" s="39"/>
      <c r="C127" s="93" t="s">
        <v>156</v>
      </c>
      <c r="D127" s="38"/>
      <c r="E127" s="38"/>
      <c r="F127" s="38"/>
      <c r="G127" s="38"/>
      <c r="H127" s="38"/>
      <c r="I127" s="38"/>
      <c r="J127" s="162">
        <f>BK127</f>
        <v>0</v>
      </c>
      <c r="K127" s="38"/>
      <c r="L127" s="39"/>
      <c r="M127" s="89"/>
      <c r="N127" s="73"/>
      <c r="O127" s="90"/>
      <c r="P127" s="163">
        <f>P128</f>
        <v>0</v>
      </c>
      <c r="Q127" s="90"/>
      <c r="R127" s="163">
        <f>R128</f>
        <v>18.038028019999999</v>
      </c>
      <c r="S127" s="90"/>
      <c r="T127" s="164">
        <f>T128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9" t="s">
        <v>76</v>
      </c>
      <c r="AU127" s="19" t="s">
        <v>131</v>
      </c>
      <c r="BK127" s="165">
        <f>BK128</f>
        <v>0</v>
      </c>
    </row>
    <row r="128" s="12" customFormat="1" ht="25.92" customHeight="1">
      <c r="A128" s="12"/>
      <c r="B128" s="166"/>
      <c r="C128" s="12"/>
      <c r="D128" s="167" t="s">
        <v>76</v>
      </c>
      <c r="E128" s="168" t="s">
        <v>157</v>
      </c>
      <c r="F128" s="168" t="s">
        <v>158</v>
      </c>
      <c r="G128" s="12"/>
      <c r="H128" s="12"/>
      <c r="I128" s="169"/>
      <c r="J128" s="170">
        <f>BK128</f>
        <v>0</v>
      </c>
      <c r="K128" s="12"/>
      <c r="L128" s="166"/>
      <c r="M128" s="171"/>
      <c r="N128" s="172"/>
      <c r="O128" s="172"/>
      <c r="P128" s="173">
        <f>P129+P143+P171+P176+P181+P213</f>
        <v>0</v>
      </c>
      <c r="Q128" s="172"/>
      <c r="R128" s="173">
        <f>R129+R143+R171+R176+R181+R213</f>
        <v>18.038028019999999</v>
      </c>
      <c r="S128" s="172"/>
      <c r="T128" s="174">
        <f>T129+T143+T171+T176+T181+T213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7" t="s">
        <v>84</v>
      </c>
      <c r="AT128" s="175" t="s">
        <v>76</v>
      </c>
      <c r="AU128" s="175" t="s">
        <v>77</v>
      </c>
      <c r="AY128" s="167" t="s">
        <v>159</v>
      </c>
      <c r="BK128" s="176">
        <f>BK129+BK143+BK171+BK176+BK181+BK213</f>
        <v>0</v>
      </c>
    </row>
    <row r="129" s="12" customFormat="1" ht="22.8" customHeight="1">
      <c r="A129" s="12"/>
      <c r="B129" s="166"/>
      <c r="C129" s="12"/>
      <c r="D129" s="167" t="s">
        <v>76</v>
      </c>
      <c r="E129" s="177" t="s">
        <v>84</v>
      </c>
      <c r="F129" s="177" t="s">
        <v>160</v>
      </c>
      <c r="G129" s="12"/>
      <c r="H129" s="12"/>
      <c r="I129" s="169"/>
      <c r="J129" s="178">
        <f>BK129</f>
        <v>0</v>
      </c>
      <c r="K129" s="12"/>
      <c r="L129" s="166"/>
      <c r="M129" s="171"/>
      <c r="N129" s="172"/>
      <c r="O129" s="172"/>
      <c r="P129" s="173">
        <f>SUM(P130:P142)</f>
        <v>0</v>
      </c>
      <c r="Q129" s="172"/>
      <c r="R129" s="173">
        <f>SUM(R130:R142)</f>
        <v>0</v>
      </c>
      <c r="S129" s="172"/>
      <c r="T129" s="174">
        <f>SUM(T130:T142)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7" t="s">
        <v>84</v>
      </c>
      <c r="AT129" s="175" t="s">
        <v>76</v>
      </c>
      <c r="AU129" s="175" t="s">
        <v>84</v>
      </c>
      <c r="AY129" s="167" t="s">
        <v>159</v>
      </c>
      <c r="BK129" s="176">
        <f>SUM(BK130:BK142)</f>
        <v>0</v>
      </c>
    </row>
    <row r="130" s="2" customFormat="1" ht="24.15" customHeight="1">
      <c r="A130" s="38"/>
      <c r="B130" s="179"/>
      <c r="C130" s="180" t="s">
        <v>84</v>
      </c>
      <c r="D130" s="180" t="s">
        <v>161</v>
      </c>
      <c r="E130" s="181" t="s">
        <v>210</v>
      </c>
      <c r="F130" s="182" t="s">
        <v>420</v>
      </c>
      <c r="G130" s="183" t="s">
        <v>212</v>
      </c>
      <c r="H130" s="184">
        <v>7.7619999999999996</v>
      </c>
      <c r="I130" s="185"/>
      <c r="J130" s="186">
        <f>ROUND(I130*H130,2)</f>
        <v>0</v>
      </c>
      <c r="K130" s="182" t="s">
        <v>165</v>
      </c>
      <c r="L130" s="39"/>
      <c r="M130" s="187" t="s">
        <v>1</v>
      </c>
      <c r="N130" s="188" t="s">
        <v>42</v>
      </c>
      <c r="O130" s="77"/>
      <c r="P130" s="189">
        <f>O130*H130</f>
        <v>0</v>
      </c>
      <c r="Q130" s="189">
        <v>0</v>
      </c>
      <c r="R130" s="189">
        <f>Q130*H130</f>
        <v>0</v>
      </c>
      <c r="S130" s="189">
        <v>0</v>
      </c>
      <c r="T130" s="19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1" t="s">
        <v>166</v>
      </c>
      <c r="AT130" s="191" t="s">
        <v>161</v>
      </c>
      <c r="AU130" s="191" t="s">
        <v>86</v>
      </c>
      <c r="AY130" s="19" t="s">
        <v>159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9" t="s">
        <v>84</v>
      </c>
      <c r="BK130" s="192">
        <f>ROUND(I130*H130,2)</f>
        <v>0</v>
      </c>
      <c r="BL130" s="19" t="s">
        <v>166</v>
      </c>
      <c r="BM130" s="191" t="s">
        <v>421</v>
      </c>
    </row>
    <row r="131" s="13" customFormat="1">
      <c r="A131" s="13"/>
      <c r="B131" s="193"/>
      <c r="C131" s="13"/>
      <c r="D131" s="194" t="s">
        <v>168</v>
      </c>
      <c r="E131" s="195" t="s">
        <v>1</v>
      </c>
      <c r="F131" s="196" t="s">
        <v>422</v>
      </c>
      <c r="G131" s="13"/>
      <c r="H131" s="195" t="s">
        <v>1</v>
      </c>
      <c r="I131" s="197"/>
      <c r="J131" s="13"/>
      <c r="K131" s="13"/>
      <c r="L131" s="193"/>
      <c r="M131" s="198"/>
      <c r="N131" s="199"/>
      <c r="O131" s="199"/>
      <c r="P131" s="199"/>
      <c r="Q131" s="199"/>
      <c r="R131" s="199"/>
      <c r="S131" s="199"/>
      <c r="T131" s="20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5" t="s">
        <v>168</v>
      </c>
      <c r="AU131" s="195" t="s">
        <v>86</v>
      </c>
      <c r="AV131" s="13" t="s">
        <v>84</v>
      </c>
      <c r="AW131" s="13" t="s">
        <v>33</v>
      </c>
      <c r="AX131" s="13" t="s">
        <v>77</v>
      </c>
      <c r="AY131" s="195" t="s">
        <v>159</v>
      </c>
    </row>
    <row r="132" s="14" customFormat="1">
      <c r="A132" s="14"/>
      <c r="B132" s="201"/>
      <c r="C132" s="14"/>
      <c r="D132" s="194" t="s">
        <v>168</v>
      </c>
      <c r="E132" s="202" t="s">
        <v>1</v>
      </c>
      <c r="F132" s="203" t="s">
        <v>423</v>
      </c>
      <c r="G132" s="14"/>
      <c r="H132" s="204">
        <v>7.7619999999999996</v>
      </c>
      <c r="I132" s="205"/>
      <c r="J132" s="14"/>
      <c r="K132" s="14"/>
      <c r="L132" s="201"/>
      <c r="M132" s="206"/>
      <c r="N132" s="207"/>
      <c r="O132" s="207"/>
      <c r="P132" s="207"/>
      <c r="Q132" s="207"/>
      <c r="R132" s="207"/>
      <c r="S132" s="207"/>
      <c r="T132" s="20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2" t="s">
        <v>168</v>
      </c>
      <c r="AU132" s="202" t="s">
        <v>86</v>
      </c>
      <c r="AV132" s="14" t="s">
        <v>86</v>
      </c>
      <c r="AW132" s="14" t="s">
        <v>33</v>
      </c>
      <c r="AX132" s="14" t="s">
        <v>77</v>
      </c>
      <c r="AY132" s="202" t="s">
        <v>159</v>
      </c>
    </row>
    <row r="133" s="15" customFormat="1">
      <c r="A133" s="15"/>
      <c r="B133" s="209"/>
      <c r="C133" s="15"/>
      <c r="D133" s="194" t="s">
        <v>168</v>
      </c>
      <c r="E133" s="210" t="s">
        <v>1</v>
      </c>
      <c r="F133" s="211" t="s">
        <v>173</v>
      </c>
      <c r="G133" s="15"/>
      <c r="H133" s="212">
        <v>7.7619999999999996</v>
      </c>
      <c r="I133" s="213"/>
      <c r="J133" s="15"/>
      <c r="K133" s="15"/>
      <c r="L133" s="209"/>
      <c r="M133" s="214"/>
      <c r="N133" s="215"/>
      <c r="O133" s="215"/>
      <c r="P133" s="215"/>
      <c r="Q133" s="215"/>
      <c r="R133" s="215"/>
      <c r="S133" s="215"/>
      <c r="T133" s="21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10" t="s">
        <v>168</v>
      </c>
      <c r="AU133" s="210" t="s">
        <v>86</v>
      </c>
      <c r="AV133" s="15" t="s">
        <v>166</v>
      </c>
      <c r="AW133" s="15" t="s">
        <v>33</v>
      </c>
      <c r="AX133" s="15" t="s">
        <v>84</v>
      </c>
      <c r="AY133" s="210" t="s">
        <v>159</v>
      </c>
    </row>
    <row r="134" s="2" customFormat="1" ht="37.8" customHeight="1">
      <c r="A134" s="38"/>
      <c r="B134" s="179"/>
      <c r="C134" s="180" t="s">
        <v>86</v>
      </c>
      <c r="D134" s="180" t="s">
        <v>161</v>
      </c>
      <c r="E134" s="181" t="s">
        <v>224</v>
      </c>
      <c r="F134" s="182" t="s">
        <v>424</v>
      </c>
      <c r="G134" s="183" t="s">
        <v>212</v>
      </c>
      <c r="H134" s="184">
        <v>7.7619999999999996</v>
      </c>
      <c r="I134" s="185"/>
      <c r="J134" s="186">
        <f>ROUND(I134*H134,2)</f>
        <v>0</v>
      </c>
      <c r="K134" s="182" t="s">
        <v>165</v>
      </c>
      <c r="L134" s="39"/>
      <c r="M134" s="187" t="s">
        <v>1</v>
      </c>
      <c r="N134" s="188" t="s">
        <v>42</v>
      </c>
      <c r="O134" s="77"/>
      <c r="P134" s="189">
        <f>O134*H134</f>
        <v>0</v>
      </c>
      <c r="Q134" s="189">
        <v>0</v>
      </c>
      <c r="R134" s="189">
        <f>Q134*H134</f>
        <v>0</v>
      </c>
      <c r="S134" s="189">
        <v>0</v>
      </c>
      <c r="T134" s="19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1" t="s">
        <v>166</v>
      </c>
      <c r="AT134" s="191" t="s">
        <v>161</v>
      </c>
      <c r="AU134" s="191" t="s">
        <v>86</v>
      </c>
      <c r="AY134" s="19" t="s">
        <v>159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84</v>
      </c>
      <c r="BK134" s="192">
        <f>ROUND(I134*H134,2)</f>
        <v>0</v>
      </c>
      <c r="BL134" s="19" t="s">
        <v>166</v>
      </c>
      <c r="BM134" s="191" t="s">
        <v>425</v>
      </c>
    </row>
    <row r="135" s="14" customFormat="1">
      <c r="A135" s="14"/>
      <c r="B135" s="201"/>
      <c r="C135" s="14"/>
      <c r="D135" s="194" t="s">
        <v>168</v>
      </c>
      <c r="E135" s="202" t="s">
        <v>1</v>
      </c>
      <c r="F135" s="203" t="s">
        <v>426</v>
      </c>
      <c r="G135" s="14"/>
      <c r="H135" s="204">
        <v>7.7619999999999996</v>
      </c>
      <c r="I135" s="205"/>
      <c r="J135" s="14"/>
      <c r="K135" s="14"/>
      <c r="L135" s="201"/>
      <c r="M135" s="206"/>
      <c r="N135" s="207"/>
      <c r="O135" s="207"/>
      <c r="P135" s="207"/>
      <c r="Q135" s="207"/>
      <c r="R135" s="207"/>
      <c r="S135" s="207"/>
      <c r="T135" s="20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2" t="s">
        <v>168</v>
      </c>
      <c r="AU135" s="202" t="s">
        <v>86</v>
      </c>
      <c r="AV135" s="14" t="s">
        <v>86</v>
      </c>
      <c r="AW135" s="14" t="s">
        <v>33</v>
      </c>
      <c r="AX135" s="14" t="s">
        <v>84</v>
      </c>
      <c r="AY135" s="202" t="s">
        <v>159</v>
      </c>
    </row>
    <row r="136" s="2" customFormat="1" ht="24.15" customHeight="1">
      <c r="A136" s="38"/>
      <c r="B136" s="179"/>
      <c r="C136" s="180" t="s">
        <v>179</v>
      </c>
      <c r="D136" s="180" t="s">
        <v>161</v>
      </c>
      <c r="E136" s="181" t="s">
        <v>427</v>
      </c>
      <c r="F136" s="182" t="s">
        <v>428</v>
      </c>
      <c r="G136" s="183" t="s">
        <v>164</v>
      </c>
      <c r="H136" s="184">
        <v>27.719999999999999</v>
      </c>
      <c r="I136" s="185"/>
      <c r="J136" s="186">
        <f>ROUND(I136*H136,2)</f>
        <v>0</v>
      </c>
      <c r="K136" s="182" t="s">
        <v>165</v>
      </c>
      <c r="L136" s="39"/>
      <c r="M136" s="187" t="s">
        <v>1</v>
      </c>
      <c r="N136" s="188" t="s">
        <v>42</v>
      </c>
      <c r="O136" s="77"/>
      <c r="P136" s="189">
        <f>O136*H136</f>
        <v>0</v>
      </c>
      <c r="Q136" s="189">
        <v>0</v>
      </c>
      <c r="R136" s="189">
        <f>Q136*H136</f>
        <v>0</v>
      </c>
      <c r="S136" s="189">
        <v>0</v>
      </c>
      <c r="T136" s="19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1" t="s">
        <v>166</v>
      </c>
      <c r="AT136" s="191" t="s">
        <v>161</v>
      </c>
      <c r="AU136" s="191" t="s">
        <v>86</v>
      </c>
      <c r="AY136" s="19" t="s">
        <v>159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9" t="s">
        <v>84</v>
      </c>
      <c r="BK136" s="192">
        <f>ROUND(I136*H136,2)</f>
        <v>0</v>
      </c>
      <c r="BL136" s="19" t="s">
        <v>166</v>
      </c>
      <c r="BM136" s="191" t="s">
        <v>429</v>
      </c>
    </row>
    <row r="137" s="14" customFormat="1">
      <c r="A137" s="14"/>
      <c r="B137" s="201"/>
      <c r="C137" s="14"/>
      <c r="D137" s="194" t="s">
        <v>168</v>
      </c>
      <c r="E137" s="202" t="s">
        <v>1</v>
      </c>
      <c r="F137" s="203" t="s">
        <v>430</v>
      </c>
      <c r="G137" s="14"/>
      <c r="H137" s="204">
        <v>27.719999999999999</v>
      </c>
      <c r="I137" s="205"/>
      <c r="J137" s="14"/>
      <c r="K137" s="14"/>
      <c r="L137" s="201"/>
      <c r="M137" s="206"/>
      <c r="N137" s="207"/>
      <c r="O137" s="207"/>
      <c r="P137" s="207"/>
      <c r="Q137" s="207"/>
      <c r="R137" s="207"/>
      <c r="S137" s="207"/>
      <c r="T137" s="20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2" t="s">
        <v>168</v>
      </c>
      <c r="AU137" s="202" t="s">
        <v>86</v>
      </c>
      <c r="AV137" s="14" t="s">
        <v>86</v>
      </c>
      <c r="AW137" s="14" t="s">
        <v>33</v>
      </c>
      <c r="AX137" s="14" t="s">
        <v>84</v>
      </c>
      <c r="AY137" s="202" t="s">
        <v>159</v>
      </c>
    </row>
    <row r="138" s="2" customFormat="1" ht="16.5" customHeight="1">
      <c r="A138" s="38"/>
      <c r="B138" s="179"/>
      <c r="C138" s="180" t="s">
        <v>166</v>
      </c>
      <c r="D138" s="180" t="s">
        <v>161</v>
      </c>
      <c r="E138" s="181" t="s">
        <v>431</v>
      </c>
      <c r="F138" s="182" t="s">
        <v>240</v>
      </c>
      <c r="G138" s="183" t="s">
        <v>212</v>
      </c>
      <c r="H138" s="184">
        <v>7.7619999999999996</v>
      </c>
      <c r="I138" s="185"/>
      <c r="J138" s="186">
        <f>ROUND(I138*H138,2)</f>
        <v>0</v>
      </c>
      <c r="K138" s="182" t="s">
        <v>165</v>
      </c>
      <c r="L138" s="39"/>
      <c r="M138" s="187" t="s">
        <v>1</v>
      </c>
      <c r="N138" s="188" t="s">
        <v>42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166</v>
      </c>
      <c r="AT138" s="191" t="s">
        <v>161</v>
      </c>
      <c r="AU138" s="191" t="s">
        <v>86</v>
      </c>
      <c r="AY138" s="19" t="s">
        <v>159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84</v>
      </c>
      <c r="BK138" s="192">
        <f>ROUND(I138*H138,2)</f>
        <v>0</v>
      </c>
      <c r="BL138" s="19" t="s">
        <v>166</v>
      </c>
      <c r="BM138" s="191" t="s">
        <v>432</v>
      </c>
    </row>
    <row r="139" s="14" customFormat="1">
      <c r="A139" s="14"/>
      <c r="B139" s="201"/>
      <c r="C139" s="14"/>
      <c r="D139" s="194" t="s">
        <v>168</v>
      </c>
      <c r="E139" s="202" t="s">
        <v>1</v>
      </c>
      <c r="F139" s="203" t="s">
        <v>433</v>
      </c>
      <c r="G139" s="14"/>
      <c r="H139" s="204">
        <v>7.7619999999999996</v>
      </c>
      <c r="I139" s="205"/>
      <c r="J139" s="14"/>
      <c r="K139" s="14"/>
      <c r="L139" s="201"/>
      <c r="M139" s="206"/>
      <c r="N139" s="207"/>
      <c r="O139" s="207"/>
      <c r="P139" s="207"/>
      <c r="Q139" s="207"/>
      <c r="R139" s="207"/>
      <c r="S139" s="207"/>
      <c r="T139" s="20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2" t="s">
        <v>168</v>
      </c>
      <c r="AU139" s="202" t="s">
        <v>86</v>
      </c>
      <c r="AV139" s="14" t="s">
        <v>86</v>
      </c>
      <c r="AW139" s="14" t="s">
        <v>33</v>
      </c>
      <c r="AX139" s="14" t="s">
        <v>77</v>
      </c>
      <c r="AY139" s="202" t="s">
        <v>159</v>
      </c>
    </row>
    <row r="140" s="15" customFormat="1">
      <c r="A140" s="15"/>
      <c r="B140" s="209"/>
      <c r="C140" s="15"/>
      <c r="D140" s="194" t="s">
        <v>168</v>
      </c>
      <c r="E140" s="210" t="s">
        <v>1</v>
      </c>
      <c r="F140" s="211" t="s">
        <v>173</v>
      </c>
      <c r="G140" s="15"/>
      <c r="H140" s="212">
        <v>7.7619999999999996</v>
      </c>
      <c r="I140" s="213"/>
      <c r="J140" s="15"/>
      <c r="K140" s="15"/>
      <c r="L140" s="209"/>
      <c r="M140" s="214"/>
      <c r="N140" s="215"/>
      <c r="O140" s="215"/>
      <c r="P140" s="215"/>
      <c r="Q140" s="215"/>
      <c r="R140" s="215"/>
      <c r="S140" s="215"/>
      <c r="T140" s="21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10" t="s">
        <v>168</v>
      </c>
      <c r="AU140" s="210" t="s">
        <v>86</v>
      </c>
      <c r="AV140" s="15" t="s">
        <v>166</v>
      </c>
      <c r="AW140" s="15" t="s">
        <v>33</v>
      </c>
      <c r="AX140" s="15" t="s">
        <v>84</v>
      </c>
      <c r="AY140" s="210" t="s">
        <v>159</v>
      </c>
    </row>
    <row r="141" s="2" customFormat="1" ht="33" customHeight="1">
      <c r="A141" s="38"/>
      <c r="B141" s="179"/>
      <c r="C141" s="180" t="s">
        <v>193</v>
      </c>
      <c r="D141" s="180" t="s">
        <v>161</v>
      </c>
      <c r="E141" s="181" t="s">
        <v>233</v>
      </c>
      <c r="F141" s="182" t="s">
        <v>234</v>
      </c>
      <c r="G141" s="183" t="s">
        <v>235</v>
      </c>
      <c r="H141" s="184">
        <v>12.419000000000001</v>
      </c>
      <c r="I141" s="185"/>
      <c r="J141" s="186">
        <f>ROUND(I141*H141,2)</f>
        <v>0</v>
      </c>
      <c r="K141" s="182" t="s">
        <v>165</v>
      </c>
      <c r="L141" s="39"/>
      <c r="M141" s="187" t="s">
        <v>1</v>
      </c>
      <c r="N141" s="188" t="s">
        <v>42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166</v>
      </c>
      <c r="AT141" s="191" t="s">
        <v>161</v>
      </c>
      <c r="AU141" s="191" t="s">
        <v>86</v>
      </c>
      <c r="AY141" s="19" t="s">
        <v>159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84</v>
      </c>
      <c r="BK141" s="192">
        <f>ROUND(I141*H141,2)</f>
        <v>0</v>
      </c>
      <c r="BL141" s="19" t="s">
        <v>166</v>
      </c>
      <c r="BM141" s="191" t="s">
        <v>434</v>
      </c>
    </row>
    <row r="142" s="14" customFormat="1">
      <c r="A142" s="14"/>
      <c r="B142" s="201"/>
      <c r="C142" s="14"/>
      <c r="D142" s="194" t="s">
        <v>168</v>
      </c>
      <c r="E142" s="202" t="s">
        <v>1</v>
      </c>
      <c r="F142" s="203" t="s">
        <v>435</v>
      </c>
      <c r="G142" s="14"/>
      <c r="H142" s="204">
        <v>12.419000000000001</v>
      </c>
      <c r="I142" s="205"/>
      <c r="J142" s="14"/>
      <c r="K142" s="14"/>
      <c r="L142" s="201"/>
      <c r="M142" s="206"/>
      <c r="N142" s="207"/>
      <c r="O142" s="207"/>
      <c r="P142" s="207"/>
      <c r="Q142" s="207"/>
      <c r="R142" s="207"/>
      <c r="S142" s="207"/>
      <c r="T142" s="20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2" t="s">
        <v>168</v>
      </c>
      <c r="AU142" s="202" t="s">
        <v>86</v>
      </c>
      <c r="AV142" s="14" t="s">
        <v>86</v>
      </c>
      <c r="AW142" s="14" t="s">
        <v>33</v>
      </c>
      <c r="AX142" s="14" t="s">
        <v>84</v>
      </c>
      <c r="AY142" s="202" t="s">
        <v>159</v>
      </c>
    </row>
    <row r="143" s="12" customFormat="1" ht="22.8" customHeight="1">
      <c r="A143" s="12"/>
      <c r="B143" s="166"/>
      <c r="C143" s="12"/>
      <c r="D143" s="167" t="s">
        <v>76</v>
      </c>
      <c r="E143" s="177" t="s">
        <v>86</v>
      </c>
      <c r="F143" s="177" t="s">
        <v>247</v>
      </c>
      <c r="G143" s="12"/>
      <c r="H143" s="12"/>
      <c r="I143" s="169"/>
      <c r="J143" s="178">
        <f>BK143</f>
        <v>0</v>
      </c>
      <c r="K143" s="12"/>
      <c r="L143" s="166"/>
      <c r="M143" s="171"/>
      <c r="N143" s="172"/>
      <c r="O143" s="172"/>
      <c r="P143" s="173">
        <f>SUM(P144:P170)</f>
        <v>0</v>
      </c>
      <c r="Q143" s="172"/>
      <c r="R143" s="173">
        <f>SUM(R144:R170)</f>
        <v>9.0429016200000003</v>
      </c>
      <c r="S143" s="172"/>
      <c r="T143" s="174">
        <f>SUM(T144:T170)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7" t="s">
        <v>84</v>
      </c>
      <c r="AT143" s="175" t="s">
        <v>76</v>
      </c>
      <c r="AU143" s="175" t="s">
        <v>84</v>
      </c>
      <c r="AY143" s="167" t="s">
        <v>159</v>
      </c>
      <c r="BK143" s="176">
        <f>SUM(BK144:BK170)</f>
        <v>0</v>
      </c>
    </row>
    <row r="144" s="2" customFormat="1" ht="24.15" customHeight="1">
      <c r="A144" s="38"/>
      <c r="B144" s="179"/>
      <c r="C144" s="180" t="s">
        <v>197</v>
      </c>
      <c r="D144" s="180" t="s">
        <v>161</v>
      </c>
      <c r="E144" s="181" t="s">
        <v>258</v>
      </c>
      <c r="F144" s="182" t="s">
        <v>259</v>
      </c>
      <c r="G144" s="183" t="s">
        <v>212</v>
      </c>
      <c r="H144" s="184">
        <v>1.7989999999999999</v>
      </c>
      <c r="I144" s="185"/>
      <c r="J144" s="186">
        <f>ROUND(I144*H144,2)</f>
        <v>0</v>
      </c>
      <c r="K144" s="182" t="s">
        <v>165</v>
      </c>
      <c r="L144" s="39"/>
      <c r="M144" s="187" t="s">
        <v>1</v>
      </c>
      <c r="N144" s="188" t="s">
        <v>42</v>
      </c>
      <c r="O144" s="77"/>
      <c r="P144" s="189">
        <f>O144*H144</f>
        <v>0</v>
      </c>
      <c r="Q144" s="189">
        <v>1.98</v>
      </c>
      <c r="R144" s="189">
        <f>Q144*H144</f>
        <v>3.56202</v>
      </c>
      <c r="S144" s="189">
        <v>0</v>
      </c>
      <c r="T144" s="19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1" t="s">
        <v>166</v>
      </c>
      <c r="AT144" s="191" t="s">
        <v>161</v>
      </c>
      <c r="AU144" s="191" t="s">
        <v>86</v>
      </c>
      <c r="AY144" s="19" t="s">
        <v>159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84</v>
      </c>
      <c r="BK144" s="192">
        <f>ROUND(I144*H144,2)</f>
        <v>0</v>
      </c>
      <c r="BL144" s="19" t="s">
        <v>166</v>
      </c>
      <c r="BM144" s="191" t="s">
        <v>436</v>
      </c>
    </row>
    <row r="145" s="13" customFormat="1">
      <c r="A145" s="13"/>
      <c r="B145" s="193"/>
      <c r="C145" s="13"/>
      <c r="D145" s="194" t="s">
        <v>168</v>
      </c>
      <c r="E145" s="195" t="s">
        <v>1</v>
      </c>
      <c r="F145" s="196" t="s">
        <v>437</v>
      </c>
      <c r="G145" s="13"/>
      <c r="H145" s="195" t="s">
        <v>1</v>
      </c>
      <c r="I145" s="197"/>
      <c r="J145" s="13"/>
      <c r="K145" s="13"/>
      <c r="L145" s="193"/>
      <c r="M145" s="198"/>
      <c r="N145" s="199"/>
      <c r="O145" s="199"/>
      <c r="P145" s="199"/>
      <c r="Q145" s="199"/>
      <c r="R145" s="199"/>
      <c r="S145" s="199"/>
      <c r="T145" s="20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5" t="s">
        <v>168</v>
      </c>
      <c r="AU145" s="195" t="s">
        <v>86</v>
      </c>
      <c r="AV145" s="13" t="s">
        <v>84</v>
      </c>
      <c r="AW145" s="13" t="s">
        <v>33</v>
      </c>
      <c r="AX145" s="13" t="s">
        <v>77</v>
      </c>
      <c r="AY145" s="195" t="s">
        <v>159</v>
      </c>
    </row>
    <row r="146" s="13" customFormat="1">
      <c r="A146" s="13"/>
      <c r="B146" s="193"/>
      <c r="C146" s="13"/>
      <c r="D146" s="194" t="s">
        <v>168</v>
      </c>
      <c r="E146" s="195" t="s">
        <v>1</v>
      </c>
      <c r="F146" s="196" t="s">
        <v>438</v>
      </c>
      <c r="G146" s="13"/>
      <c r="H146" s="195" t="s">
        <v>1</v>
      </c>
      <c r="I146" s="197"/>
      <c r="J146" s="13"/>
      <c r="K146" s="13"/>
      <c r="L146" s="193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5" t="s">
        <v>168</v>
      </c>
      <c r="AU146" s="195" t="s">
        <v>86</v>
      </c>
      <c r="AV146" s="13" t="s">
        <v>84</v>
      </c>
      <c r="AW146" s="13" t="s">
        <v>33</v>
      </c>
      <c r="AX146" s="13" t="s">
        <v>77</v>
      </c>
      <c r="AY146" s="195" t="s">
        <v>159</v>
      </c>
    </row>
    <row r="147" s="14" customFormat="1">
      <c r="A147" s="14"/>
      <c r="B147" s="201"/>
      <c r="C147" s="14"/>
      <c r="D147" s="194" t="s">
        <v>168</v>
      </c>
      <c r="E147" s="202" t="s">
        <v>1</v>
      </c>
      <c r="F147" s="203" t="s">
        <v>439</v>
      </c>
      <c r="G147" s="14"/>
      <c r="H147" s="204">
        <v>1.7</v>
      </c>
      <c r="I147" s="205"/>
      <c r="J147" s="14"/>
      <c r="K147" s="14"/>
      <c r="L147" s="201"/>
      <c r="M147" s="206"/>
      <c r="N147" s="207"/>
      <c r="O147" s="207"/>
      <c r="P147" s="207"/>
      <c r="Q147" s="207"/>
      <c r="R147" s="207"/>
      <c r="S147" s="207"/>
      <c r="T147" s="20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2" t="s">
        <v>168</v>
      </c>
      <c r="AU147" s="202" t="s">
        <v>86</v>
      </c>
      <c r="AV147" s="14" t="s">
        <v>86</v>
      </c>
      <c r="AW147" s="14" t="s">
        <v>33</v>
      </c>
      <c r="AX147" s="14" t="s">
        <v>77</v>
      </c>
      <c r="AY147" s="202" t="s">
        <v>159</v>
      </c>
    </row>
    <row r="148" s="14" customFormat="1">
      <c r="A148" s="14"/>
      <c r="B148" s="201"/>
      <c r="C148" s="14"/>
      <c r="D148" s="194" t="s">
        <v>168</v>
      </c>
      <c r="E148" s="202" t="s">
        <v>1</v>
      </c>
      <c r="F148" s="203" t="s">
        <v>440</v>
      </c>
      <c r="G148" s="14"/>
      <c r="H148" s="204">
        <v>0.099000000000000005</v>
      </c>
      <c r="I148" s="205"/>
      <c r="J148" s="14"/>
      <c r="K148" s="14"/>
      <c r="L148" s="201"/>
      <c r="M148" s="206"/>
      <c r="N148" s="207"/>
      <c r="O148" s="207"/>
      <c r="P148" s="207"/>
      <c r="Q148" s="207"/>
      <c r="R148" s="207"/>
      <c r="S148" s="207"/>
      <c r="T148" s="20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2" t="s">
        <v>168</v>
      </c>
      <c r="AU148" s="202" t="s">
        <v>86</v>
      </c>
      <c r="AV148" s="14" t="s">
        <v>86</v>
      </c>
      <c r="AW148" s="14" t="s">
        <v>33</v>
      </c>
      <c r="AX148" s="14" t="s">
        <v>77</v>
      </c>
      <c r="AY148" s="202" t="s">
        <v>159</v>
      </c>
    </row>
    <row r="149" s="15" customFormat="1">
      <c r="A149" s="15"/>
      <c r="B149" s="209"/>
      <c r="C149" s="15"/>
      <c r="D149" s="194" t="s">
        <v>168</v>
      </c>
      <c r="E149" s="210" t="s">
        <v>1</v>
      </c>
      <c r="F149" s="211" t="s">
        <v>173</v>
      </c>
      <c r="G149" s="15"/>
      <c r="H149" s="212">
        <v>1.7989999999999999</v>
      </c>
      <c r="I149" s="213"/>
      <c r="J149" s="15"/>
      <c r="K149" s="15"/>
      <c r="L149" s="209"/>
      <c r="M149" s="214"/>
      <c r="N149" s="215"/>
      <c r="O149" s="215"/>
      <c r="P149" s="215"/>
      <c r="Q149" s="215"/>
      <c r="R149" s="215"/>
      <c r="S149" s="215"/>
      <c r="T149" s="21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10" t="s">
        <v>168</v>
      </c>
      <c r="AU149" s="210" t="s">
        <v>86</v>
      </c>
      <c r="AV149" s="15" t="s">
        <v>166</v>
      </c>
      <c r="AW149" s="15" t="s">
        <v>33</v>
      </c>
      <c r="AX149" s="15" t="s">
        <v>84</v>
      </c>
      <c r="AY149" s="210" t="s">
        <v>159</v>
      </c>
    </row>
    <row r="150" s="2" customFormat="1" ht="16.5" customHeight="1">
      <c r="A150" s="38"/>
      <c r="B150" s="179"/>
      <c r="C150" s="180" t="s">
        <v>204</v>
      </c>
      <c r="D150" s="180" t="s">
        <v>161</v>
      </c>
      <c r="E150" s="181" t="s">
        <v>441</v>
      </c>
      <c r="F150" s="182" t="s">
        <v>442</v>
      </c>
      <c r="G150" s="183" t="s">
        <v>212</v>
      </c>
      <c r="H150" s="184">
        <v>2.3580000000000001</v>
      </c>
      <c r="I150" s="185"/>
      <c r="J150" s="186">
        <f>ROUND(I150*H150,2)</f>
        <v>0</v>
      </c>
      <c r="K150" s="182" t="s">
        <v>165</v>
      </c>
      <c r="L150" s="39"/>
      <c r="M150" s="187" t="s">
        <v>1</v>
      </c>
      <c r="N150" s="188" t="s">
        <v>42</v>
      </c>
      <c r="O150" s="77"/>
      <c r="P150" s="189">
        <f>O150*H150</f>
        <v>0</v>
      </c>
      <c r="Q150" s="189">
        <v>2.3010199999999998</v>
      </c>
      <c r="R150" s="189">
        <f>Q150*H150</f>
        <v>5.4258051599999995</v>
      </c>
      <c r="S150" s="189">
        <v>0</v>
      </c>
      <c r="T150" s="19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1" t="s">
        <v>166</v>
      </c>
      <c r="AT150" s="191" t="s">
        <v>161</v>
      </c>
      <c r="AU150" s="191" t="s">
        <v>86</v>
      </c>
      <c r="AY150" s="19" t="s">
        <v>159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84</v>
      </c>
      <c r="BK150" s="192">
        <f>ROUND(I150*H150,2)</f>
        <v>0</v>
      </c>
      <c r="BL150" s="19" t="s">
        <v>166</v>
      </c>
      <c r="BM150" s="191" t="s">
        <v>443</v>
      </c>
    </row>
    <row r="151" s="13" customFormat="1">
      <c r="A151" s="13"/>
      <c r="B151" s="193"/>
      <c r="C151" s="13"/>
      <c r="D151" s="194" t="s">
        <v>168</v>
      </c>
      <c r="E151" s="195" t="s">
        <v>1</v>
      </c>
      <c r="F151" s="196" t="s">
        <v>444</v>
      </c>
      <c r="G151" s="13"/>
      <c r="H151" s="195" t="s">
        <v>1</v>
      </c>
      <c r="I151" s="197"/>
      <c r="J151" s="13"/>
      <c r="K151" s="13"/>
      <c r="L151" s="193"/>
      <c r="M151" s="198"/>
      <c r="N151" s="199"/>
      <c r="O151" s="199"/>
      <c r="P151" s="199"/>
      <c r="Q151" s="199"/>
      <c r="R151" s="199"/>
      <c r="S151" s="199"/>
      <c r="T151" s="20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5" t="s">
        <v>168</v>
      </c>
      <c r="AU151" s="195" t="s">
        <v>86</v>
      </c>
      <c r="AV151" s="13" t="s">
        <v>84</v>
      </c>
      <c r="AW151" s="13" t="s">
        <v>33</v>
      </c>
      <c r="AX151" s="13" t="s">
        <v>77</v>
      </c>
      <c r="AY151" s="195" t="s">
        <v>159</v>
      </c>
    </row>
    <row r="152" s="13" customFormat="1">
      <c r="A152" s="13"/>
      <c r="B152" s="193"/>
      <c r="C152" s="13"/>
      <c r="D152" s="194" t="s">
        <v>168</v>
      </c>
      <c r="E152" s="195" t="s">
        <v>1</v>
      </c>
      <c r="F152" s="196" t="s">
        <v>445</v>
      </c>
      <c r="G152" s="13"/>
      <c r="H152" s="195" t="s">
        <v>1</v>
      </c>
      <c r="I152" s="197"/>
      <c r="J152" s="13"/>
      <c r="K152" s="13"/>
      <c r="L152" s="193"/>
      <c r="M152" s="198"/>
      <c r="N152" s="199"/>
      <c r="O152" s="199"/>
      <c r="P152" s="199"/>
      <c r="Q152" s="199"/>
      <c r="R152" s="199"/>
      <c r="S152" s="199"/>
      <c r="T152" s="20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5" t="s">
        <v>168</v>
      </c>
      <c r="AU152" s="195" t="s">
        <v>86</v>
      </c>
      <c r="AV152" s="13" t="s">
        <v>84</v>
      </c>
      <c r="AW152" s="13" t="s">
        <v>33</v>
      </c>
      <c r="AX152" s="13" t="s">
        <v>77</v>
      </c>
      <c r="AY152" s="195" t="s">
        <v>159</v>
      </c>
    </row>
    <row r="153" s="14" customFormat="1">
      <c r="A153" s="14"/>
      <c r="B153" s="201"/>
      <c r="C153" s="14"/>
      <c r="D153" s="194" t="s">
        <v>168</v>
      </c>
      <c r="E153" s="202" t="s">
        <v>1</v>
      </c>
      <c r="F153" s="203" t="s">
        <v>446</v>
      </c>
      <c r="G153" s="14"/>
      <c r="H153" s="204">
        <v>2.2829999999999999</v>
      </c>
      <c r="I153" s="205"/>
      <c r="J153" s="14"/>
      <c r="K153" s="14"/>
      <c r="L153" s="201"/>
      <c r="M153" s="206"/>
      <c r="N153" s="207"/>
      <c r="O153" s="207"/>
      <c r="P153" s="207"/>
      <c r="Q153" s="207"/>
      <c r="R153" s="207"/>
      <c r="S153" s="207"/>
      <c r="T153" s="20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2" t="s">
        <v>168</v>
      </c>
      <c r="AU153" s="202" t="s">
        <v>86</v>
      </c>
      <c r="AV153" s="14" t="s">
        <v>86</v>
      </c>
      <c r="AW153" s="14" t="s">
        <v>33</v>
      </c>
      <c r="AX153" s="14" t="s">
        <v>77</v>
      </c>
      <c r="AY153" s="202" t="s">
        <v>159</v>
      </c>
    </row>
    <row r="154" s="13" customFormat="1">
      <c r="A154" s="13"/>
      <c r="B154" s="193"/>
      <c r="C154" s="13"/>
      <c r="D154" s="194" t="s">
        <v>168</v>
      </c>
      <c r="E154" s="195" t="s">
        <v>1</v>
      </c>
      <c r="F154" s="196" t="s">
        <v>447</v>
      </c>
      <c r="G154" s="13"/>
      <c r="H154" s="195" t="s">
        <v>1</v>
      </c>
      <c r="I154" s="197"/>
      <c r="J154" s="13"/>
      <c r="K154" s="13"/>
      <c r="L154" s="193"/>
      <c r="M154" s="198"/>
      <c r="N154" s="199"/>
      <c r="O154" s="199"/>
      <c r="P154" s="199"/>
      <c r="Q154" s="199"/>
      <c r="R154" s="199"/>
      <c r="S154" s="199"/>
      <c r="T154" s="20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5" t="s">
        <v>168</v>
      </c>
      <c r="AU154" s="195" t="s">
        <v>86</v>
      </c>
      <c r="AV154" s="13" t="s">
        <v>84</v>
      </c>
      <c r="AW154" s="13" t="s">
        <v>33</v>
      </c>
      <c r="AX154" s="13" t="s">
        <v>77</v>
      </c>
      <c r="AY154" s="195" t="s">
        <v>159</v>
      </c>
    </row>
    <row r="155" s="14" customFormat="1">
      <c r="A155" s="14"/>
      <c r="B155" s="201"/>
      <c r="C155" s="14"/>
      <c r="D155" s="194" t="s">
        <v>168</v>
      </c>
      <c r="E155" s="202" t="s">
        <v>1</v>
      </c>
      <c r="F155" s="203" t="s">
        <v>448</v>
      </c>
      <c r="G155" s="14"/>
      <c r="H155" s="204">
        <v>0.074999999999999997</v>
      </c>
      <c r="I155" s="205"/>
      <c r="J155" s="14"/>
      <c r="K155" s="14"/>
      <c r="L155" s="201"/>
      <c r="M155" s="206"/>
      <c r="N155" s="207"/>
      <c r="O155" s="207"/>
      <c r="P155" s="207"/>
      <c r="Q155" s="207"/>
      <c r="R155" s="207"/>
      <c r="S155" s="207"/>
      <c r="T155" s="20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2" t="s">
        <v>168</v>
      </c>
      <c r="AU155" s="202" t="s">
        <v>86</v>
      </c>
      <c r="AV155" s="14" t="s">
        <v>86</v>
      </c>
      <c r="AW155" s="14" t="s">
        <v>33</v>
      </c>
      <c r="AX155" s="14" t="s">
        <v>77</v>
      </c>
      <c r="AY155" s="202" t="s">
        <v>159</v>
      </c>
    </row>
    <row r="156" s="15" customFormat="1">
      <c r="A156" s="15"/>
      <c r="B156" s="209"/>
      <c r="C156" s="15"/>
      <c r="D156" s="194" t="s">
        <v>168</v>
      </c>
      <c r="E156" s="210" t="s">
        <v>1</v>
      </c>
      <c r="F156" s="211" t="s">
        <v>173</v>
      </c>
      <c r="G156" s="15"/>
      <c r="H156" s="212">
        <v>2.3580000000000001</v>
      </c>
      <c r="I156" s="213"/>
      <c r="J156" s="15"/>
      <c r="K156" s="15"/>
      <c r="L156" s="209"/>
      <c r="M156" s="214"/>
      <c r="N156" s="215"/>
      <c r="O156" s="215"/>
      <c r="P156" s="215"/>
      <c r="Q156" s="215"/>
      <c r="R156" s="215"/>
      <c r="S156" s="215"/>
      <c r="T156" s="21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10" t="s">
        <v>168</v>
      </c>
      <c r="AU156" s="210" t="s">
        <v>86</v>
      </c>
      <c r="AV156" s="15" t="s">
        <v>166</v>
      </c>
      <c r="AW156" s="15" t="s">
        <v>33</v>
      </c>
      <c r="AX156" s="15" t="s">
        <v>84</v>
      </c>
      <c r="AY156" s="210" t="s">
        <v>159</v>
      </c>
    </row>
    <row r="157" s="2" customFormat="1" ht="16.5" customHeight="1">
      <c r="A157" s="38"/>
      <c r="B157" s="179"/>
      <c r="C157" s="180" t="s">
        <v>209</v>
      </c>
      <c r="D157" s="180" t="s">
        <v>161</v>
      </c>
      <c r="E157" s="181" t="s">
        <v>449</v>
      </c>
      <c r="F157" s="182" t="s">
        <v>450</v>
      </c>
      <c r="G157" s="183" t="s">
        <v>164</v>
      </c>
      <c r="H157" s="184">
        <v>14.166</v>
      </c>
      <c r="I157" s="185"/>
      <c r="J157" s="186">
        <f>ROUND(I157*H157,2)</f>
        <v>0</v>
      </c>
      <c r="K157" s="182" t="s">
        <v>165</v>
      </c>
      <c r="L157" s="39"/>
      <c r="M157" s="187" t="s">
        <v>1</v>
      </c>
      <c r="N157" s="188" t="s">
        <v>42</v>
      </c>
      <c r="O157" s="77"/>
      <c r="P157" s="189">
        <f>O157*H157</f>
        <v>0</v>
      </c>
      <c r="Q157" s="189">
        <v>0.0026900000000000001</v>
      </c>
      <c r="R157" s="189">
        <f>Q157*H157</f>
        <v>0.038106540000000001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166</v>
      </c>
      <c r="AT157" s="191" t="s">
        <v>161</v>
      </c>
      <c r="AU157" s="191" t="s">
        <v>86</v>
      </c>
      <c r="AY157" s="19" t="s">
        <v>159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84</v>
      </c>
      <c r="BK157" s="192">
        <f>ROUND(I157*H157,2)</f>
        <v>0</v>
      </c>
      <c r="BL157" s="19" t="s">
        <v>166</v>
      </c>
      <c r="BM157" s="191" t="s">
        <v>451</v>
      </c>
    </row>
    <row r="158" s="14" customFormat="1">
      <c r="A158" s="14"/>
      <c r="B158" s="201"/>
      <c r="C158" s="14"/>
      <c r="D158" s="194" t="s">
        <v>168</v>
      </c>
      <c r="E158" s="202" t="s">
        <v>1</v>
      </c>
      <c r="F158" s="203" t="s">
        <v>452</v>
      </c>
      <c r="G158" s="14"/>
      <c r="H158" s="204">
        <v>8.968</v>
      </c>
      <c r="I158" s="205"/>
      <c r="J158" s="14"/>
      <c r="K158" s="14"/>
      <c r="L158" s="201"/>
      <c r="M158" s="206"/>
      <c r="N158" s="207"/>
      <c r="O158" s="207"/>
      <c r="P158" s="207"/>
      <c r="Q158" s="207"/>
      <c r="R158" s="207"/>
      <c r="S158" s="207"/>
      <c r="T158" s="20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2" t="s">
        <v>168</v>
      </c>
      <c r="AU158" s="202" t="s">
        <v>86</v>
      </c>
      <c r="AV158" s="14" t="s">
        <v>86</v>
      </c>
      <c r="AW158" s="14" t="s">
        <v>33</v>
      </c>
      <c r="AX158" s="14" t="s">
        <v>77</v>
      </c>
      <c r="AY158" s="202" t="s">
        <v>159</v>
      </c>
    </row>
    <row r="159" s="14" customFormat="1">
      <c r="A159" s="14"/>
      <c r="B159" s="201"/>
      <c r="C159" s="14"/>
      <c r="D159" s="194" t="s">
        <v>168</v>
      </c>
      <c r="E159" s="202" t="s">
        <v>1</v>
      </c>
      <c r="F159" s="203" t="s">
        <v>453</v>
      </c>
      <c r="G159" s="14"/>
      <c r="H159" s="204">
        <v>2.5499999999999998</v>
      </c>
      <c r="I159" s="205"/>
      <c r="J159" s="14"/>
      <c r="K159" s="14"/>
      <c r="L159" s="201"/>
      <c r="M159" s="206"/>
      <c r="N159" s="207"/>
      <c r="O159" s="207"/>
      <c r="P159" s="207"/>
      <c r="Q159" s="207"/>
      <c r="R159" s="207"/>
      <c r="S159" s="207"/>
      <c r="T159" s="20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2" t="s">
        <v>168</v>
      </c>
      <c r="AU159" s="202" t="s">
        <v>86</v>
      </c>
      <c r="AV159" s="14" t="s">
        <v>86</v>
      </c>
      <c r="AW159" s="14" t="s">
        <v>33</v>
      </c>
      <c r="AX159" s="14" t="s">
        <v>77</v>
      </c>
      <c r="AY159" s="202" t="s">
        <v>159</v>
      </c>
    </row>
    <row r="160" s="14" customFormat="1">
      <c r="A160" s="14"/>
      <c r="B160" s="201"/>
      <c r="C160" s="14"/>
      <c r="D160" s="194" t="s">
        <v>168</v>
      </c>
      <c r="E160" s="202" t="s">
        <v>1</v>
      </c>
      <c r="F160" s="203" t="s">
        <v>454</v>
      </c>
      <c r="G160" s="14"/>
      <c r="H160" s="204">
        <v>2.6480000000000001</v>
      </c>
      <c r="I160" s="205"/>
      <c r="J160" s="14"/>
      <c r="K160" s="14"/>
      <c r="L160" s="201"/>
      <c r="M160" s="206"/>
      <c r="N160" s="207"/>
      <c r="O160" s="207"/>
      <c r="P160" s="207"/>
      <c r="Q160" s="207"/>
      <c r="R160" s="207"/>
      <c r="S160" s="207"/>
      <c r="T160" s="20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168</v>
      </c>
      <c r="AU160" s="202" t="s">
        <v>86</v>
      </c>
      <c r="AV160" s="14" t="s">
        <v>86</v>
      </c>
      <c r="AW160" s="14" t="s">
        <v>33</v>
      </c>
      <c r="AX160" s="14" t="s">
        <v>77</v>
      </c>
      <c r="AY160" s="202" t="s">
        <v>159</v>
      </c>
    </row>
    <row r="161" s="15" customFormat="1">
      <c r="A161" s="15"/>
      <c r="B161" s="209"/>
      <c r="C161" s="15"/>
      <c r="D161" s="194" t="s">
        <v>168</v>
      </c>
      <c r="E161" s="210" t="s">
        <v>1</v>
      </c>
      <c r="F161" s="211" t="s">
        <v>173</v>
      </c>
      <c r="G161" s="15"/>
      <c r="H161" s="212">
        <v>14.166</v>
      </c>
      <c r="I161" s="213"/>
      <c r="J161" s="15"/>
      <c r="K161" s="15"/>
      <c r="L161" s="209"/>
      <c r="M161" s="214"/>
      <c r="N161" s="215"/>
      <c r="O161" s="215"/>
      <c r="P161" s="215"/>
      <c r="Q161" s="215"/>
      <c r="R161" s="215"/>
      <c r="S161" s="215"/>
      <c r="T161" s="21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10" t="s">
        <v>168</v>
      </c>
      <c r="AU161" s="210" t="s">
        <v>86</v>
      </c>
      <c r="AV161" s="15" t="s">
        <v>166</v>
      </c>
      <c r="AW161" s="15" t="s">
        <v>33</v>
      </c>
      <c r="AX161" s="15" t="s">
        <v>84</v>
      </c>
      <c r="AY161" s="210" t="s">
        <v>159</v>
      </c>
    </row>
    <row r="162" s="2" customFormat="1" ht="16.5" customHeight="1">
      <c r="A162" s="38"/>
      <c r="B162" s="179"/>
      <c r="C162" s="180" t="s">
        <v>216</v>
      </c>
      <c r="D162" s="180" t="s">
        <v>161</v>
      </c>
      <c r="E162" s="181" t="s">
        <v>455</v>
      </c>
      <c r="F162" s="182" t="s">
        <v>456</v>
      </c>
      <c r="G162" s="183" t="s">
        <v>164</v>
      </c>
      <c r="H162" s="184">
        <v>14.166</v>
      </c>
      <c r="I162" s="185"/>
      <c r="J162" s="186">
        <f>ROUND(I162*H162,2)</f>
        <v>0</v>
      </c>
      <c r="K162" s="182" t="s">
        <v>165</v>
      </c>
      <c r="L162" s="39"/>
      <c r="M162" s="187" t="s">
        <v>1</v>
      </c>
      <c r="N162" s="188" t="s">
        <v>42</v>
      </c>
      <c r="O162" s="77"/>
      <c r="P162" s="189">
        <f>O162*H162</f>
        <v>0</v>
      </c>
      <c r="Q162" s="189">
        <v>0</v>
      </c>
      <c r="R162" s="189">
        <f>Q162*H162</f>
        <v>0</v>
      </c>
      <c r="S162" s="189">
        <v>0</v>
      </c>
      <c r="T162" s="19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1" t="s">
        <v>166</v>
      </c>
      <c r="AT162" s="191" t="s">
        <v>161</v>
      </c>
      <c r="AU162" s="191" t="s">
        <v>86</v>
      </c>
      <c r="AY162" s="19" t="s">
        <v>159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84</v>
      </c>
      <c r="BK162" s="192">
        <f>ROUND(I162*H162,2)</f>
        <v>0</v>
      </c>
      <c r="BL162" s="19" t="s">
        <v>166</v>
      </c>
      <c r="BM162" s="191" t="s">
        <v>457</v>
      </c>
    </row>
    <row r="163" s="2" customFormat="1" ht="21.75" customHeight="1">
      <c r="A163" s="38"/>
      <c r="B163" s="179"/>
      <c r="C163" s="180" t="s">
        <v>223</v>
      </c>
      <c r="D163" s="180" t="s">
        <v>161</v>
      </c>
      <c r="E163" s="181" t="s">
        <v>458</v>
      </c>
      <c r="F163" s="182" t="s">
        <v>459</v>
      </c>
      <c r="G163" s="183" t="s">
        <v>235</v>
      </c>
      <c r="H163" s="184">
        <v>0.016</v>
      </c>
      <c r="I163" s="185"/>
      <c r="J163" s="186">
        <f>ROUND(I163*H163,2)</f>
        <v>0</v>
      </c>
      <c r="K163" s="182" t="s">
        <v>165</v>
      </c>
      <c r="L163" s="39"/>
      <c r="M163" s="187" t="s">
        <v>1</v>
      </c>
      <c r="N163" s="188" t="s">
        <v>42</v>
      </c>
      <c r="O163" s="77"/>
      <c r="P163" s="189">
        <f>O163*H163</f>
        <v>0</v>
      </c>
      <c r="Q163" s="189">
        <v>1.0606199999999999</v>
      </c>
      <c r="R163" s="189">
        <f>Q163*H163</f>
        <v>0.016969919999999999</v>
      </c>
      <c r="S163" s="189">
        <v>0</v>
      </c>
      <c r="T163" s="19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1" t="s">
        <v>166</v>
      </c>
      <c r="AT163" s="191" t="s">
        <v>161</v>
      </c>
      <c r="AU163" s="191" t="s">
        <v>86</v>
      </c>
      <c r="AY163" s="19" t="s">
        <v>159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84</v>
      </c>
      <c r="BK163" s="192">
        <f>ROUND(I163*H163,2)</f>
        <v>0</v>
      </c>
      <c r="BL163" s="19" t="s">
        <v>166</v>
      </c>
      <c r="BM163" s="191" t="s">
        <v>460</v>
      </c>
    </row>
    <row r="164" s="13" customFormat="1">
      <c r="A164" s="13"/>
      <c r="B164" s="193"/>
      <c r="C164" s="13"/>
      <c r="D164" s="194" t="s">
        <v>168</v>
      </c>
      <c r="E164" s="195" t="s">
        <v>1</v>
      </c>
      <c r="F164" s="196" t="s">
        <v>461</v>
      </c>
      <c r="G164" s="13"/>
      <c r="H164" s="195" t="s">
        <v>1</v>
      </c>
      <c r="I164" s="197"/>
      <c r="J164" s="13"/>
      <c r="K164" s="13"/>
      <c r="L164" s="193"/>
      <c r="M164" s="198"/>
      <c r="N164" s="199"/>
      <c r="O164" s="199"/>
      <c r="P164" s="199"/>
      <c r="Q164" s="199"/>
      <c r="R164" s="199"/>
      <c r="S164" s="199"/>
      <c r="T164" s="20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5" t="s">
        <v>168</v>
      </c>
      <c r="AU164" s="195" t="s">
        <v>86</v>
      </c>
      <c r="AV164" s="13" t="s">
        <v>84</v>
      </c>
      <c r="AW164" s="13" t="s">
        <v>33</v>
      </c>
      <c r="AX164" s="13" t="s">
        <v>77</v>
      </c>
      <c r="AY164" s="195" t="s">
        <v>159</v>
      </c>
    </row>
    <row r="165" s="14" customFormat="1">
      <c r="A165" s="14"/>
      <c r="B165" s="201"/>
      <c r="C165" s="14"/>
      <c r="D165" s="194" t="s">
        <v>168</v>
      </c>
      <c r="E165" s="202" t="s">
        <v>1</v>
      </c>
      <c r="F165" s="203" t="s">
        <v>462</v>
      </c>
      <c r="G165" s="14"/>
      <c r="H165" s="204">
        <v>59.100000000000001</v>
      </c>
      <c r="I165" s="205"/>
      <c r="J165" s="14"/>
      <c r="K165" s="14"/>
      <c r="L165" s="201"/>
      <c r="M165" s="206"/>
      <c r="N165" s="207"/>
      <c r="O165" s="207"/>
      <c r="P165" s="207"/>
      <c r="Q165" s="207"/>
      <c r="R165" s="207"/>
      <c r="S165" s="207"/>
      <c r="T165" s="20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2" t="s">
        <v>168</v>
      </c>
      <c r="AU165" s="202" t="s">
        <v>86</v>
      </c>
      <c r="AV165" s="14" t="s">
        <v>86</v>
      </c>
      <c r="AW165" s="14" t="s">
        <v>33</v>
      </c>
      <c r="AX165" s="14" t="s">
        <v>77</v>
      </c>
      <c r="AY165" s="202" t="s">
        <v>159</v>
      </c>
    </row>
    <row r="166" s="14" customFormat="1">
      <c r="A166" s="14"/>
      <c r="B166" s="201"/>
      <c r="C166" s="14"/>
      <c r="D166" s="194" t="s">
        <v>168</v>
      </c>
      <c r="E166" s="202" t="s">
        <v>1</v>
      </c>
      <c r="F166" s="203" t="s">
        <v>463</v>
      </c>
      <c r="G166" s="14"/>
      <c r="H166" s="204">
        <v>-59.100000000000001</v>
      </c>
      <c r="I166" s="205"/>
      <c r="J166" s="14"/>
      <c r="K166" s="14"/>
      <c r="L166" s="201"/>
      <c r="M166" s="206"/>
      <c r="N166" s="207"/>
      <c r="O166" s="207"/>
      <c r="P166" s="207"/>
      <c r="Q166" s="207"/>
      <c r="R166" s="207"/>
      <c r="S166" s="207"/>
      <c r="T166" s="20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168</v>
      </c>
      <c r="AU166" s="202" t="s">
        <v>86</v>
      </c>
      <c r="AV166" s="14" t="s">
        <v>86</v>
      </c>
      <c r="AW166" s="14" t="s">
        <v>33</v>
      </c>
      <c r="AX166" s="14" t="s">
        <v>77</v>
      </c>
      <c r="AY166" s="202" t="s">
        <v>159</v>
      </c>
    </row>
    <row r="167" s="16" customFormat="1">
      <c r="A167" s="16"/>
      <c r="B167" s="232"/>
      <c r="C167" s="16"/>
      <c r="D167" s="194" t="s">
        <v>168</v>
      </c>
      <c r="E167" s="233" t="s">
        <v>1</v>
      </c>
      <c r="F167" s="234" t="s">
        <v>464</v>
      </c>
      <c r="G167" s="16"/>
      <c r="H167" s="235">
        <v>0</v>
      </c>
      <c r="I167" s="236"/>
      <c r="J167" s="16"/>
      <c r="K167" s="16"/>
      <c r="L167" s="232"/>
      <c r="M167" s="237"/>
      <c r="N167" s="238"/>
      <c r="O167" s="238"/>
      <c r="P167" s="238"/>
      <c r="Q167" s="238"/>
      <c r="R167" s="238"/>
      <c r="S167" s="238"/>
      <c r="T167" s="239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233" t="s">
        <v>168</v>
      </c>
      <c r="AU167" s="233" t="s">
        <v>86</v>
      </c>
      <c r="AV167" s="16" t="s">
        <v>179</v>
      </c>
      <c r="AW167" s="16" t="s">
        <v>33</v>
      </c>
      <c r="AX167" s="16" t="s">
        <v>77</v>
      </c>
      <c r="AY167" s="233" t="s">
        <v>159</v>
      </c>
    </row>
    <row r="168" s="13" customFormat="1">
      <c r="A168" s="13"/>
      <c r="B168" s="193"/>
      <c r="C168" s="13"/>
      <c r="D168" s="194" t="s">
        <v>168</v>
      </c>
      <c r="E168" s="195" t="s">
        <v>1</v>
      </c>
      <c r="F168" s="196" t="s">
        <v>465</v>
      </c>
      <c r="G168" s="13"/>
      <c r="H168" s="195" t="s">
        <v>1</v>
      </c>
      <c r="I168" s="197"/>
      <c r="J168" s="13"/>
      <c r="K168" s="13"/>
      <c r="L168" s="193"/>
      <c r="M168" s="198"/>
      <c r="N168" s="199"/>
      <c r="O168" s="199"/>
      <c r="P168" s="199"/>
      <c r="Q168" s="199"/>
      <c r="R168" s="199"/>
      <c r="S168" s="199"/>
      <c r="T168" s="20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5" t="s">
        <v>168</v>
      </c>
      <c r="AU168" s="195" t="s">
        <v>86</v>
      </c>
      <c r="AV168" s="13" t="s">
        <v>84</v>
      </c>
      <c r="AW168" s="13" t="s">
        <v>33</v>
      </c>
      <c r="AX168" s="13" t="s">
        <v>77</v>
      </c>
      <c r="AY168" s="195" t="s">
        <v>159</v>
      </c>
    </row>
    <row r="169" s="14" customFormat="1">
      <c r="A169" s="14"/>
      <c r="B169" s="201"/>
      <c r="C169" s="14"/>
      <c r="D169" s="194" t="s">
        <v>168</v>
      </c>
      <c r="E169" s="202" t="s">
        <v>1</v>
      </c>
      <c r="F169" s="203" t="s">
        <v>466</v>
      </c>
      <c r="G169" s="14"/>
      <c r="H169" s="204">
        <v>0.016</v>
      </c>
      <c r="I169" s="205"/>
      <c r="J169" s="14"/>
      <c r="K169" s="14"/>
      <c r="L169" s="201"/>
      <c r="M169" s="206"/>
      <c r="N169" s="207"/>
      <c r="O169" s="207"/>
      <c r="P169" s="207"/>
      <c r="Q169" s="207"/>
      <c r="R169" s="207"/>
      <c r="S169" s="207"/>
      <c r="T169" s="20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2" t="s">
        <v>168</v>
      </c>
      <c r="AU169" s="202" t="s">
        <v>86</v>
      </c>
      <c r="AV169" s="14" t="s">
        <v>86</v>
      </c>
      <c r="AW169" s="14" t="s">
        <v>33</v>
      </c>
      <c r="AX169" s="14" t="s">
        <v>77</v>
      </c>
      <c r="AY169" s="202" t="s">
        <v>159</v>
      </c>
    </row>
    <row r="170" s="15" customFormat="1">
      <c r="A170" s="15"/>
      <c r="B170" s="209"/>
      <c r="C170" s="15"/>
      <c r="D170" s="194" t="s">
        <v>168</v>
      </c>
      <c r="E170" s="210" t="s">
        <v>1</v>
      </c>
      <c r="F170" s="211" t="s">
        <v>173</v>
      </c>
      <c r="G170" s="15"/>
      <c r="H170" s="212">
        <v>0.016</v>
      </c>
      <c r="I170" s="213"/>
      <c r="J170" s="15"/>
      <c r="K170" s="15"/>
      <c r="L170" s="209"/>
      <c r="M170" s="214"/>
      <c r="N170" s="215"/>
      <c r="O170" s="215"/>
      <c r="P170" s="215"/>
      <c r="Q170" s="215"/>
      <c r="R170" s="215"/>
      <c r="S170" s="215"/>
      <c r="T170" s="21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10" t="s">
        <v>168</v>
      </c>
      <c r="AU170" s="210" t="s">
        <v>86</v>
      </c>
      <c r="AV170" s="15" t="s">
        <v>166</v>
      </c>
      <c r="AW170" s="15" t="s">
        <v>33</v>
      </c>
      <c r="AX170" s="15" t="s">
        <v>84</v>
      </c>
      <c r="AY170" s="210" t="s">
        <v>159</v>
      </c>
    </row>
    <row r="171" s="12" customFormat="1" ht="22.8" customHeight="1">
      <c r="A171" s="12"/>
      <c r="B171" s="166"/>
      <c r="C171" s="12"/>
      <c r="D171" s="167" t="s">
        <v>76</v>
      </c>
      <c r="E171" s="177" t="s">
        <v>193</v>
      </c>
      <c r="F171" s="177" t="s">
        <v>262</v>
      </c>
      <c r="G171" s="12"/>
      <c r="H171" s="12"/>
      <c r="I171" s="169"/>
      <c r="J171" s="178">
        <f>BK171</f>
        <v>0</v>
      </c>
      <c r="K171" s="12"/>
      <c r="L171" s="166"/>
      <c r="M171" s="171"/>
      <c r="N171" s="172"/>
      <c r="O171" s="172"/>
      <c r="P171" s="173">
        <f>SUM(P172:P175)</f>
        <v>0</v>
      </c>
      <c r="Q171" s="172"/>
      <c r="R171" s="173">
        <f>SUM(R172:R175)</f>
        <v>8.9837999999999987</v>
      </c>
      <c r="S171" s="172"/>
      <c r="T171" s="174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7" t="s">
        <v>84</v>
      </c>
      <c r="AT171" s="175" t="s">
        <v>76</v>
      </c>
      <c r="AU171" s="175" t="s">
        <v>84</v>
      </c>
      <c r="AY171" s="167" t="s">
        <v>159</v>
      </c>
      <c r="BK171" s="176">
        <f>SUM(BK172:BK175)</f>
        <v>0</v>
      </c>
    </row>
    <row r="172" s="2" customFormat="1" ht="24.15" customHeight="1">
      <c r="A172" s="38"/>
      <c r="B172" s="179"/>
      <c r="C172" s="180" t="s">
        <v>228</v>
      </c>
      <c r="D172" s="180" t="s">
        <v>161</v>
      </c>
      <c r="E172" s="181" t="s">
        <v>467</v>
      </c>
      <c r="F172" s="182" t="s">
        <v>468</v>
      </c>
      <c r="G172" s="183" t="s">
        <v>164</v>
      </c>
      <c r="H172" s="184">
        <v>26.039999999999999</v>
      </c>
      <c r="I172" s="185"/>
      <c r="J172" s="186">
        <f>ROUND(I172*H172,2)</f>
        <v>0</v>
      </c>
      <c r="K172" s="182" t="s">
        <v>165</v>
      </c>
      <c r="L172" s="39"/>
      <c r="M172" s="187" t="s">
        <v>1</v>
      </c>
      <c r="N172" s="188" t="s">
        <v>42</v>
      </c>
      <c r="O172" s="77"/>
      <c r="P172" s="189">
        <f>O172*H172</f>
        <v>0</v>
      </c>
      <c r="Q172" s="189">
        <v>0.34499999999999997</v>
      </c>
      <c r="R172" s="189">
        <f>Q172*H172</f>
        <v>8.9837999999999987</v>
      </c>
      <c r="S172" s="189">
        <v>0</v>
      </c>
      <c r="T172" s="19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1" t="s">
        <v>166</v>
      </c>
      <c r="AT172" s="191" t="s">
        <v>161</v>
      </c>
      <c r="AU172" s="191" t="s">
        <v>86</v>
      </c>
      <c r="AY172" s="19" t="s">
        <v>159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9" t="s">
        <v>84</v>
      </c>
      <c r="BK172" s="192">
        <f>ROUND(I172*H172,2)</f>
        <v>0</v>
      </c>
      <c r="BL172" s="19" t="s">
        <v>166</v>
      </c>
      <c r="BM172" s="191" t="s">
        <v>469</v>
      </c>
    </row>
    <row r="173" s="13" customFormat="1">
      <c r="A173" s="13"/>
      <c r="B173" s="193"/>
      <c r="C173" s="13"/>
      <c r="D173" s="194" t="s">
        <v>168</v>
      </c>
      <c r="E173" s="195" t="s">
        <v>1</v>
      </c>
      <c r="F173" s="196" t="s">
        <v>470</v>
      </c>
      <c r="G173" s="13"/>
      <c r="H173" s="195" t="s">
        <v>1</v>
      </c>
      <c r="I173" s="197"/>
      <c r="J173" s="13"/>
      <c r="K173" s="13"/>
      <c r="L173" s="193"/>
      <c r="M173" s="198"/>
      <c r="N173" s="199"/>
      <c r="O173" s="199"/>
      <c r="P173" s="199"/>
      <c r="Q173" s="199"/>
      <c r="R173" s="199"/>
      <c r="S173" s="199"/>
      <c r="T173" s="20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5" t="s">
        <v>168</v>
      </c>
      <c r="AU173" s="195" t="s">
        <v>86</v>
      </c>
      <c r="AV173" s="13" t="s">
        <v>84</v>
      </c>
      <c r="AW173" s="13" t="s">
        <v>33</v>
      </c>
      <c r="AX173" s="13" t="s">
        <v>77</v>
      </c>
      <c r="AY173" s="195" t="s">
        <v>159</v>
      </c>
    </row>
    <row r="174" s="14" customFormat="1">
      <c r="A174" s="14"/>
      <c r="B174" s="201"/>
      <c r="C174" s="14"/>
      <c r="D174" s="194" t="s">
        <v>168</v>
      </c>
      <c r="E174" s="202" t="s">
        <v>1</v>
      </c>
      <c r="F174" s="203" t="s">
        <v>471</v>
      </c>
      <c r="G174" s="14"/>
      <c r="H174" s="204">
        <v>26.039999999999999</v>
      </c>
      <c r="I174" s="205"/>
      <c r="J174" s="14"/>
      <c r="K174" s="14"/>
      <c r="L174" s="201"/>
      <c r="M174" s="206"/>
      <c r="N174" s="207"/>
      <c r="O174" s="207"/>
      <c r="P174" s="207"/>
      <c r="Q174" s="207"/>
      <c r="R174" s="207"/>
      <c r="S174" s="207"/>
      <c r="T174" s="20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2" t="s">
        <v>168</v>
      </c>
      <c r="AU174" s="202" t="s">
        <v>86</v>
      </c>
      <c r="AV174" s="14" t="s">
        <v>86</v>
      </c>
      <c r="AW174" s="14" t="s">
        <v>33</v>
      </c>
      <c r="AX174" s="14" t="s">
        <v>77</v>
      </c>
      <c r="AY174" s="202" t="s">
        <v>159</v>
      </c>
    </row>
    <row r="175" s="15" customFormat="1">
      <c r="A175" s="15"/>
      <c r="B175" s="209"/>
      <c r="C175" s="15"/>
      <c r="D175" s="194" t="s">
        <v>168</v>
      </c>
      <c r="E175" s="210" t="s">
        <v>1</v>
      </c>
      <c r="F175" s="211" t="s">
        <v>173</v>
      </c>
      <c r="G175" s="15"/>
      <c r="H175" s="212">
        <v>26.039999999999999</v>
      </c>
      <c r="I175" s="213"/>
      <c r="J175" s="15"/>
      <c r="K175" s="15"/>
      <c r="L175" s="209"/>
      <c r="M175" s="214"/>
      <c r="N175" s="215"/>
      <c r="O175" s="215"/>
      <c r="P175" s="215"/>
      <c r="Q175" s="215"/>
      <c r="R175" s="215"/>
      <c r="S175" s="215"/>
      <c r="T175" s="21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10" t="s">
        <v>168</v>
      </c>
      <c r="AU175" s="210" t="s">
        <v>86</v>
      </c>
      <c r="AV175" s="15" t="s">
        <v>166</v>
      </c>
      <c r="AW175" s="15" t="s">
        <v>33</v>
      </c>
      <c r="AX175" s="15" t="s">
        <v>84</v>
      </c>
      <c r="AY175" s="210" t="s">
        <v>159</v>
      </c>
    </row>
    <row r="176" s="12" customFormat="1" ht="22.8" customHeight="1">
      <c r="A176" s="12"/>
      <c r="B176" s="166"/>
      <c r="C176" s="12"/>
      <c r="D176" s="167" t="s">
        <v>76</v>
      </c>
      <c r="E176" s="177" t="s">
        <v>197</v>
      </c>
      <c r="F176" s="177" t="s">
        <v>472</v>
      </c>
      <c r="G176" s="12"/>
      <c r="H176" s="12"/>
      <c r="I176" s="169"/>
      <c r="J176" s="178">
        <f>BK176</f>
        <v>0</v>
      </c>
      <c r="K176" s="12"/>
      <c r="L176" s="166"/>
      <c r="M176" s="171"/>
      <c r="N176" s="172"/>
      <c r="O176" s="172"/>
      <c r="P176" s="173">
        <f>SUM(P177:P180)</f>
        <v>0</v>
      </c>
      <c r="Q176" s="172"/>
      <c r="R176" s="173">
        <f>SUM(R177:R180)</f>
        <v>0</v>
      </c>
      <c r="S176" s="172"/>
      <c r="T176" s="174">
        <f>SUM(T177:T180)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67" t="s">
        <v>84</v>
      </c>
      <c r="AT176" s="175" t="s">
        <v>76</v>
      </c>
      <c r="AU176" s="175" t="s">
        <v>84</v>
      </c>
      <c r="AY176" s="167" t="s">
        <v>159</v>
      </c>
      <c r="BK176" s="176">
        <f>SUM(BK177:BK180)</f>
        <v>0</v>
      </c>
    </row>
    <row r="177" s="2" customFormat="1" ht="21.75" customHeight="1">
      <c r="A177" s="38"/>
      <c r="B177" s="179"/>
      <c r="C177" s="180" t="s">
        <v>8</v>
      </c>
      <c r="D177" s="180" t="s">
        <v>161</v>
      </c>
      <c r="E177" s="181" t="s">
        <v>473</v>
      </c>
      <c r="F177" s="182" t="s">
        <v>474</v>
      </c>
      <c r="G177" s="183" t="s">
        <v>212</v>
      </c>
      <c r="H177" s="184">
        <v>7.2000000000000002</v>
      </c>
      <c r="I177" s="185"/>
      <c r="J177" s="186">
        <f>ROUND(I177*H177,2)</f>
        <v>0</v>
      </c>
      <c r="K177" s="182" t="s">
        <v>1</v>
      </c>
      <c r="L177" s="39"/>
      <c r="M177" s="187" t="s">
        <v>1</v>
      </c>
      <c r="N177" s="188" t="s">
        <v>42</v>
      </c>
      <c r="O177" s="77"/>
      <c r="P177" s="189">
        <f>O177*H177</f>
        <v>0</v>
      </c>
      <c r="Q177" s="189">
        <v>0</v>
      </c>
      <c r="R177" s="189">
        <f>Q177*H177</f>
        <v>0</v>
      </c>
      <c r="S177" s="189">
        <v>0</v>
      </c>
      <c r="T177" s="19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1" t="s">
        <v>166</v>
      </c>
      <c r="AT177" s="191" t="s">
        <v>161</v>
      </c>
      <c r="AU177" s="191" t="s">
        <v>86</v>
      </c>
      <c r="AY177" s="19" t="s">
        <v>159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84</v>
      </c>
      <c r="BK177" s="192">
        <f>ROUND(I177*H177,2)</f>
        <v>0</v>
      </c>
      <c r="BL177" s="19" t="s">
        <v>166</v>
      </c>
      <c r="BM177" s="191" t="s">
        <v>475</v>
      </c>
    </row>
    <row r="178" s="13" customFormat="1">
      <c r="A178" s="13"/>
      <c r="B178" s="193"/>
      <c r="C178" s="13"/>
      <c r="D178" s="194" t="s">
        <v>168</v>
      </c>
      <c r="E178" s="195" t="s">
        <v>1</v>
      </c>
      <c r="F178" s="196" t="s">
        <v>476</v>
      </c>
      <c r="G178" s="13"/>
      <c r="H178" s="195" t="s">
        <v>1</v>
      </c>
      <c r="I178" s="197"/>
      <c r="J178" s="13"/>
      <c r="K178" s="13"/>
      <c r="L178" s="193"/>
      <c r="M178" s="198"/>
      <c r="N178" s="199"/>
      <c r="O178" s="199"/>
      <c r="P178" s="199"/>
      <c r="Q178" s="199"/>
      <c r="R178" s="199"/>
      <c r="S178" s="199"/>
      <c r="T178" s="20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5" t="s">
        <v>168</v>
      </c>
      <c r="AU178" s="195" t="s">
        <v>86</v>
      </c>
      <c r="AV178" s="13" t="s">
        <v>84</v>
      </c>
      <c r="AW178" s="13" t="s">
        <v>33</v>
      </c>
      <c r="AX178" s="13" t="s">
        <v>77</v>
      </c>
      <c r="AY178" s="195" t="s">
        <v>159</v>
      </c>
    </row>
    <row r="179" s="14" customFormat="1">
      <c r="A179" s="14"/>
      <c r="B179" s="201"/>
      <c r="C179" s="14"/>
      <c r="D179" s="194" t="s">
        <v>168</v>
      </c>
      <c r="E179" s="202" t="s">
        <v>1</v>
      </c>
      <c r="F179" s="203" t="s">
        <v>477</v>
      </c>
      <c r="G179" s="14"/>
      <c r="H179" s="204">
        <v>7.2000000000000002</v>
      </c>
      <c r="I179" s="205"/>
      <c r="J179" s="14"/>
      <c r="K179" s="14"/>
      <c r="L179" s="201"/>
      <c r="M179" s="206"/>
      <c r="N179" s="207"/>
      <c r="O179" s="207"/>
      <c r="P179" s="207"/>
      <c r="Q179" s="207"/>
      <c r="R179" s="207"/>
      <c r="S179" s="207"/>
      <c r="T179" s="208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02" t="s">
        <v>168</v>
      </c>
      <c r="AU179" s="202" t="s">
        <v>86</v>
      </c>
      <c r="AV179" s="14" t="s">
        <v>86</v>
      </c>
      <c r="AW179" s="14" t="s">
        <v>33</v>
      </c>
      <c r="AX179" s="14" t="s">
        <v>77</v>
      </c>
      <c r="AY179" s="202" t="s">
        <v>159</v>
      </c>
    </row>
    <row r="180" s="15" customFormat="1">
      <c r="A180" s="15"/>
      <c r="B180" s="209"/>
      <c r="C180" s="15"/>
      <c r="D180" s="194" t="s">
        <v>168</v>
      </c>
      <c r="E180" s="210" t="s">
        <v>1</v>
      </c>
      <c r="F180" s="211" t="s">
        <v>173</v>
      </c>
      <c r="G180" s="15"/>
      <c r="H180" s="212">
        <v>7.2000000000000002</v>
      </c>
      <c r="I180" s="213"/>
      <c r="J180" s="15"/>
      <c r="K180" s="15"/>
      <c r="L180" s="209"/>
      <c r="M180" s="214"/>
      <c r="N180" s="215"/>
      <c r="O180" s="215"/>
      <c r="P180" s="215"/>
      <c r="Q180" s="215"/>
      <c r="R180" s="215"/>
      <c r="S180" s="215"/>
      <c r="T180" s="216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10" t="s">
        <v>168</v>
      </c>
      <c r="AU180" s="210" t="s">
        <v>86</v>
      </c>
      <c r="AV180" s="15" t="s">
        <v>166</v>
      </c>
      <c r="AW180" s="15" t="s">
        <v>33</v>
      </c>
      <c r="AX180" s="15" t="s">
        <v>84</v>
      </c>
      <c r="AY180" s="210" t="s">
        <v>159</v>
      </c>
    </row>
    <row r="181" s="12" customFormat="1" ht="22.8" customHeight="1">
      <c r="A181" s="12"/>
      <c r="B181" s="166"/>
      <c r="C181" s="12"/>
      <c r="D181" s="167" t="s">
        <v>76</v>
      </c>
      <c r="E181" s="177" t="s">
        <v>216</v>
      </c>
      <c r="F181" s="177" t="s">
        <v>271</v>
      </c>
      <c r="G181" s="12"/>
      <c r="H181" s="12"/>
      <c r="I181" s="169"/>
      <c r="J181" s="178">
        <f>BK181</f>
        <v>0</v>
      </c>
      <c r="K181" s="12"/>
      <c r="L181" s="166"/>
      <c r="M181" s="171"/>
      <c r="N181" s="172"/>
      <c r="O181" s="172"/>
      <c r="P181" s="173">
        <f>SUM(P182:P212)</f>
        <v>0</v>
      </c>
      <c r="Q181" s="172"/>
      <c r="R181" s="173">
        <f>SUM(R182:R212)</f>
        <v>0.0113264</v>
      </c>
      <c r="S181" s="172"/>
      <c r="T181" s="174">
        <f>SUM(T182:T212)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67" t="s">
        <v>84</v>
      </c>
      <c r="AT181" s="175" t="s">
        <v>76</v>
      </c>
      <c r="AU181" s="175" t="s">
        <v>84</v>
      </c>
      <c r="AY181" s="167" t="s">
        <v>159</v>
      </c>
      <c r="BK181" s="176">
        <f>SUM(BK182:BK212)</f>
        <v>0</v>
      </c>
    </row>
    <row r="182" s="2" customFormat="1" ht="24.15" customHeight="1">
      <c r="A182" s="38"/>
      <c r="B182" s="179"/>
      <c r="C182" s="180" t="s">
        <v>238</v>
      </c>
      <c r="D182" s="180" t="s">
        <v>161</v>
      </c>
      <c r="E182" s="181" t="s">
        <v>273</v>
      </c>
      <c r="F182" s="182" t="s">
        <v>478</v>
      </c>
      <c r="G182" s="183" t="s">
        <v>164</v>
      </c>
      <c r="H182" s="184">
        <v>30.239999999999998</v>
      </c>
      <c r="I182" s="185"/>
      <c r="J182" s="186">
        <f>ROUND(I182*H182,2)</f>
        <v>0</v>
      </c>
      <c r="K182" s="182" t="s">
        <v>165</v>
      </c>
      <c r="L182" s="39"/>
      <c r="M182" s="187" t="s">
        <v>1</v>
      </c>
      <c r="N182" s="188" t="s">
        <v>42</v>
      </c>
      <c r="O182" s="77"/>
      <c r="P182" s="189">
        <f>O182*H182</f>
        <v>0</v>
      </c>
      <c r="Q182" s="189">
        <v>0.00036000000000000002</v>
      </c>
      <c r="R182" s="189">
        <f>Q182*H182</f>
        <v>0.010886400000000001</v>
      </c>
      <c r="S182" s="189">
        <v>0</v>
      </c>
      <c r="T182" s="19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1" t="s">
        <v>166</v>
      </c>
      <c r="AT182" s="191" t="s">
        <v>161</v>
      </c>
      <c r="AU182" s="191" t="s">
        <v>86</v>
      </c>
      <c r="AY182" s="19" t="s">
        <v>159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84</v>
      </c>
      <c r="BK182" s="192">
        <f>ROUND(I182*H182,2)</f>
        <v>0</v>
      </c>
      <c r="BL182" s="19" t="s">
        <v>166</v>
      </c>
      <c r="BM182" s="191" t="s">
        <v>479</v>
      </c>
    </row>
    <row r="183" s="13" customFormat="1">
      <c r="A183" s="13"/>
      <c r="B183" s="193"/>
      <c r="C183" s="13"/>
      <c r="D183" s="194" t="s">
        <v>168</v>
      </c>
      <c r="E183" s="195" t="s">
        <v>1</v>
      </c>
      <c r="F183" s="196" t="s">
        <v>480</v>
      </c>
      <c r="G183" s="13"/>
      <c r="H183" s="195" t="s">
        <v>1</v>
      </c>
      <c r="I183" s="197"/>
      <c r="J183" s="13"/>
      <c r="K183" s="13"/>
      <c r="L183" s="193"/>
      <c r="M183" s="198"/>
      <c r="N183" s="199"/>
      <c r="O183" s="199"/>
      <c r="P183" s="199"/>
      <c r="Q183" s="199"/>
      <c r="R183" s="199"/>
      <c r="S183" s="199"/>
      <c r="T183" s="20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5" t="s">
        <v>168</v>
      </c>
      <c r="AU183" s="195" t="s">
        <v>86</v>
      </c>
      <c r="AV183" s="13" t="s">
        <v>84</v>
      </c>
      <c r="AW183" s="13" t="s">
        <v>33</v>
      </c>
      <c r="AX183" s="13" t="s">
        <v>77</v>
      </c>
      <c r="AY183" s="195" t="s">
        <v>159</v>
      </c>
    </row>
    <row r="184" s="14" customFormat="1">
      <c r="A184" s="14"/>
      <c r="B184" s="201"/>
      <c r="C184" s="14"/>
      <c r="D184" s="194" t="s">
        <v>168</v>
      </c>
      <c r="E184" s="202" t="s">
        <v>1</v>
      </c>
      <c r="F184" s="203" t="s">
        <v>481</v>
      </c>
      <c r="G184" s="14"/>
      <c r="H184" s="204">
        <v>21.600000000000001</v>
      </c>
      <c r="I184" s="205"/>
      <c r="J184" s="14"/>
      <c r="K184" s="14"/>
      <c r="L184" s="201"/>
      <c r="M184" s="206"/>
      <c r="N184" s="207"/>
      <c r="O184" s="207"/>
      <c r="P184" s="207"/>
      <c r="Q184" s="207"/>
      <c r="R184" s="207"/>
      <c r="S184" s="207"/>
      <c r="T184" s="20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2" t="s">
        <v>168</v>
      </c>
      <c r="AU184" s="202" t="s">
        <v>86</v>
      </c>
      <c r="AV184" s="14" t="s">
        <v>86</v>
      </c>
      <c r="AW184" s="14" t="s">
        <v>33</v>
      </c>
      <c r="AX184" s="14" t="s">
        <v>77</v>
      </c>
      <c r="AY184" s="202" t="s">
        <v>159</v>
      </c>
    </row>
    <row r="185" s="14" customFormat="1">
      <c r="A185" s="14"/>
      <c r="B185" s="201"/>
      <c r="C185" s="14"/>
      <c r="D185" s="194" t="s">
        <v>168</v>
      </c>
      <c r="E185" s="202" t="s">
        <v>1</v>
      </c>
      <c r="F185" s="203" t="s">
        <v>482</v>
      </c>
      <c r="G185" s="14"/>
      <c r="H185" s="204">
        <v>8.6400000000000006</v>
      </c>
      <c r="I185" s="205"/>
      <c r="J185" s="14"/>
      <c r="K185" s="14"/>
      <c r="L185" s="201"/>
      <c r="M185" s="206"/>
      <c r="N185" s="207"/>
      <c r="O185" s="207"/>
      <c r="P185" s="207"/>
      <c r="Q185" s="207"/>
      <c r="R185" s="207"/>
      <c r="S185" s="207"/>
      <c r="T185" s="208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02" t="s">
        <v>168</v>
      </c>
      <c r="AU185" s="202" t="s">
        <v>86</v>
      </c>
      <c r="AV185" s="14" t="s">
        <v>86</v>
      </c>
      <c r="AW185" s="14" t="s">
        <v>33</v>
      </c>
      <c r="AX185" s="14" t="s">
        <v>77</v>
      </c>
      <c r="AY185" s="202" t="s">
        <v>159</v>
      </c>
    </row>
    <row r="186" s="15" customFormat="1">
      <c r="A186" s="15"/>
      <c r="B186" s="209"/>
      <c r="C186" s="15"/>
      <c r="D186" s="194" t="s">
        <v>168</v>
      </c>
      <c r="E186" s="210" t="s">
        <v>1</v>
      </c>
      <c r="F186" s="211" t="s">
        <v>173</v>
      </c>
      <c r="G186" s="15"/>
      <c r="H186" s="212">
        <v>30.240000000000002</v>
      </c>
      <c r="I186" s="213"/>
      <c r="J186" s="15"/>
      <c r="K186" s="15"/>
      <c r="L186" s="209"/>
      <c r="M186" s="214"/>
      <c r="N186" s="215"/>
      <c r="O186" s="215"/>
      <c r="P186" s="215"/>
      <c r="Q186" s="215"/>
      <c r="R186" s="215"/>
      <c r="S186" s="215"/>
      <c r="T186" s="216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10" t="s">
        <v>168</v>
      </c>
      <c r="AU186" s="210" t="s">
        <v>86</v>
      </c>
      <c r="AV186" s="15" t="s">
        <v>166</v>
      </c>
      <c r="AW186" s="15" t="s">
        <v>33</v>
      </c>
      <c r="AX186" s="15" t="s">
        <v>84</v>
      </c>
      <c r="AY186" s="210" t="s">
        <v>159</v>
      </c>
    </row>
    <row r="187" s="2" customFormat="1" ht="24.15" customHeight="1">
      <c r="A187" s="38"/>
      <c r="B187" s="179"/>
      <c r="C187" s="180" t="s">
        <v>242</v>
      </c>
      <c r="D187" s="180" t="s">
        <v>161</v>
      </c>
      <c r="E187" s="181" t="s">
        <v>483</v>
      </c>
      <c r="F187" s="182" t="s">
        <v>484</v>
      </c>
      <c r="G187" s="183" t="s">
        <v>200</v>
      </c>
      <c r="H187" s="184">
        <v>16</v>
      </c>
      <c r="I187" s="185"/>
      <c r="J187" s="186">
        <f>ROUND(I187*H187,2)</f>
        <v>0</v>
      </c>
      <c r="K187" s="182" t="s">
        <v>1</v>
      </c>
      <c r="L187" s="39"/>
      <c r="M187" s="187" t="s">
        <v>1</v>
      </c>
      <c r="N187" s="188" t="s">
        <v>42</v>
      </c>
      <c r="O187" s="77"/>
      <c r="P187" s="189">
        <f>O187*H187</f>
        <v>0</v>
      </c>
      <c r="Q187" s="189">
        <v>0</v>
      </c>
      <c r="R187" s="189">
        <f>Q187*H187</f>
        <v>0</v>
      </c>
      <c r="S187" s="189">
        <v>0</v>
      </c>
      <c r="T187" s="19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1" t="s">
        <v>166</v>
      </c>
      <c r="AT187" s="191" t="s">
        <v>161</v>
      </c>
      <c r="AU187" s="191" t="s">
        <v>86</v>
      </c>
      <c r="AY187" s="19" t="s">
        <v>159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84</v>
      </c>
      <c r="BK187" s="192">
        <f>ROUND(I187*H187,2)</f>
        <v>0</v>
      </c>
      <c r="BL187" s="19" t="s">
        <v>166</v>
      </c>
      <c r="BM187" s="191" t="s">
        <v>485</v>
      </c>
    </row>
    <row r="188" s="13" customFormat="1">
      <c r="A188" s="13"/>
      <c r="B188" s="193"/>
      <c r="C188" s="13"/>
      <c r="D188" s="194" t="s">
        <v>168</v>
      </c>
      <c r="E188" s="195" t="s">
        <v>1</v>
      </c>
      <c r="F188" s="196" t="s">
        <v>486</v>
      </c>
      <c r="G188" s="13"/>
      <c r="H188" s="195" t="s">
        <v>1</v>
      </c>
      <c r="I188" s="197"/>
      <c r="J188" s="13"/>
      <c r="K188" s="13"/>
      <c r="L188" s="193"/>
      <c r="M188" s="198"/>
      <c r="N188" s="199"/>
      <c r="O188" s="199"/>
      <c r="P188" s="199"/>
      <c r="Q188" s="199"/>
      <c r="R188" s="199"/>
      <c r="S188" s="199"/>
      <c r="T188" s="20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95" t="s">
        <v>168</v>
      </c>
      <c r="AU188" s="195" t="s">
        <v>86</v>
      </c>
      <c r="AV188" s="13" t="s">
        <v>84</v>
      </c>
      <c r="AW188" s="13" t="s">
        <v>33</v>
      </c>
      <c r="AX188" s="13" t="s">
        <v>77</v>
      </c>
      <c r="AY188" s="195" t="s">
        <v>159</v>
      </c>
    </row>
    <row r="189" s="14" customFormat="1">
      <c r="A189" s="14"/>
      <c r="B189" s="201"/>
      <c r="C189" s="14"/>
      <c r="D189" s="194" t="s">
        <v>168</v>
      </c>
      <c r="E189" s="202" t="s">
        <v>1</v>
      </c>
      <c r="F189" s="203" t="s">
        <v>487</v>
      </c>
      <c r="G189" s="14"/>
      <c r="H189" s="204">
        <v>16</v>
      </c>
      <c r="I189" s="205"/>
      <c r="J189" s="14"/>
      <c r="K189" s="14"/>
      <c r="L189" s="201"/>
      <c r="M189" s="206"/>
      <c r="N189" s="207"/>
      <c r="O189" s="207"/>
      <c r="P189" s="207"/>
      <c r="Q189" s="207"/>
      <c r="R189" s="207"/>
      <c r="S189" s="207"/>
      <c r="T189" s="20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02" t="s">
        <v>168</v>
      </c>
      <c r="AU189" s="202" t="s">
        <v>86</v>
      </c>
      <c r="AV189" s="14" t="s">
        <v>86</v>
      </c>
      <c r="AW189" s="14" t="s">
        <v>33</v>
      </c>
      <c r="AX189" s="14" t="s">
        <v>84</v>
      </c>
      <c r="AY189" s="202" t="s">
        <v>159</v>
      </c>
    </row>
    <row r="190" s="2" customFormat="1" ht="33" customHeight="1">
      <c r="A190" s="38"/>
      <c r="B190" s="179"/>
      <c r="C190" s="222" t="s">
        <v>248</v>
      </c>
      <c r="D190" s="222" t="s">
        <v>409</v>
      </c>
      <c r="E190" s="223" t="s">
        <v>488</v>
      </c>
      <c r="F190" s="224" t="s">
        <v>489</v>
      </c>
      <c r="G190" s="225" t="s">
        <v>286</v>
      </c>
      <c r="H190" s="226">
        <v>16.16</v>
      </c>
      <c r="I190" s="227"/>
      <c r="J190" s="228">
        <f>ROUND(I190*H190,2)</f>
        <v>0</v>
      </c>
      <c r="K190" s="224" t="s">
        <v>1</v>
      </c>
      <c r="L190" s="229"/>
      <c r="M190" s="230" t="s">
        <v>1</v>
      </c>
      <c r="N190" s="231" t="s">
        <v>42</v>
      </c>
      <c r="O190" s="77"/>
      <c r="P190" s="189">
        <f>O190*H190</f>
        <v>0</v>
      </c>
      <c r="Q190" s="189">
        <v>0</v>
      </c>
      <c r="R190" s="189">
        <f>Q190*H190</f>
        <v>0</v>
      </c>
      <c r="S190" s="189">
        <v>0</v>
      </c>
      <c r="T190" s="19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1" t="s">
        <v>209</v>
      </c>
      <c r="AT190" s="191" t="s">
        <v>409</v>
      </c>
      <c r="AU190" s="191" t="s">
        <v>86</v>
      </c>
      <c r="AY190" s="19" t="s">
        <v>159</v>
      </c>
      <c r="BE190" s="192">
        <f>IF(N190="základní",J190,0)</f>
        <v>0</v>
      </c>
      <c r="BF190" s="192">
        <f>IF(N190="snížená",J190,0)</f>
        <v>0</v>
      </c>
      <c r="BG190" s="192">
        <f>IF(N190="zákl. přenesená",J190,0)</f>
        <v>0</v>
      </c>
      <c r="BH190" s="192">
        <f>IF(N190="sníž. přenesená",J190,0)</f>
        <v>0</v>
      </c>
      <c r="BI190" s="192">
        <f>IF(N190="nulová",J190,0)</f>
        <v>0</v>
      </c>
      <c r="BJ190" s="19" t="s">
        <v>84</v>
      </c>
      <c r="BK190" s="192">
        <f>ROUND(I190*H190,2)</f>
        <v>0</v>
      </c>
      <c r="BL190" s="19" t="s">
        <v>166</v>
      </c>
      <c r="BM190" s="191" t="s">
        <v>490</v>
      </c>
    </row>
    <row r="191" s="14" customFormat="1">
      <c r="A191" s="14"/>
      <c r="B191" s="201"/>
      <c r="C191" s="14"/>
      <c r="D191" s="194" t="s">
        <v>168</v>
      </c>
      <c r="E191" s="202" t="s">
        <v>1</v>
      </c>
      <c r="F191" s="203" t="s">
        <v>491</v>
      </c>
      <c r="G191" s="14"/>
      <c r="H191" s="204">
        <v>16.16</v>
      </c>
      <c r="I191" s="205"/>
      <c r="J191" s="14"/>
      <c r="K191" s="14"/>
      <c r="L191" s="201"/>
      <c r="M191" s="206"/>
      <c r="N191" s="207"/>
      <c r="O191" s="207"/>
      <c r="P191" s="207"/>
      <c r="Q191" s="207"/>
      <c r="R191" s="207"/>
      <c r="S191" s="207"/>
      <c r="T191" s="20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2" t="s">
        <v>168</v>
      </c>
      <c r="AU191" s="202" t="s">
        <v>86</v>
      </c>
      <c r="AV191" s="14" t="s">
        <v>86</v>
      </c>
      <c r="AW191" s="14" t="s">
        <v>33</v>
      </c>
      <c r="AX191" s="14" t="s">
        <v>77</v>
      </c>
      <c r="AY191" s="202" t="s">
        <v>159</v>
      </c>
    </row>
    <row r="192" s="15" customFormat="1">
      <c r="A192" s="15"/>
      <c r="B192" s="209"/>
      <c r="C192" s="15"/>
      <c r="D192" s="194" t="s">
        <v>168</v>
      </c>
      <c r="E192" s="210" t="s">
        <v>1</v>
      </c>
      <c r="F192" s="211" t="s">
        <v>173</v>
      </c>
      <c r="G192" s="15"/>
      <c r="H192" s="212">
        <v>16.16</v>
      </c>
      <c r="I192" s="213"/>
      <c r="J192" s="15"/>
      <c r="K192" s="15"/>
      <c r="L192" s="209"/>
      <c r="M192" s="214"/>
      <c r="N192" s="215"/>
      <c r="O192" s="215"/>
      <c r="P192" s="215"/>
      <c r="Q192" s="215"/>
      <c r="R192" s="215"/>
      <c r="S192" s="215"/>
      <c r="T192" s="216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10" t="s">
        <v>168</v>
      </c>
      <c r="AU192" s="210" t="s">
        <v>86</v>
      </c>
      <c r="AV192" s="15" t="s">
        <v>166</v>
      </c>
      <c r="AW192" s="15" t="s">
        <v>33</v>
      </c>
      <c r="AX192" s="15" t="s">
        <v>84</v>
      </c>
      <c r="AY192" s="210" t="s">
        <v>159</v>
      </c>
    </row>
    <row r="193" s="2" customFormat="1" ht="33" customHeight="1">
      <c r="A193" s="38"/>
      <c r="B193" s="179"/>
      <c r="C193" s="222" t="s">
        <v>252</v>
      </c>
      <c r="D193" s="222" t="s">
        <v>409</v>
      </c>
      <c r="E193" s="223" t="s">
        <v>492</v>
      </c>
      <c r="F193" s="224" t="s">
        <v>493</v>
      </c>
      <c r="G193" s="225" t="s">
        <v>286</v>
      </c>
      <c r="H193" s="226">
        <v>1.01</v>
      </c>
      <c r="I193" s="227"/>
      <c r="J193" s="228">
        <f>ROUND(I193*H193,2)</f>
        <v>0</v>
      </c>
      <c r="K193" s="224" t="s">
        <v>1</v>
      </c>
      <c r="L193" s="229"/>
      <c r="M193" s="230" t="s">
        <v>1</v>
      </c>
      <c r="N193" s="231" t="s">
        <v>42</v>
      </c>
      <c r="O193" s="77"/>
      <c r="P193" s="189">
        <f>O193*H193</f>
        <v>0</v>
      </c>
      <c r="Q193" s="189">
        <v>0</v>
      </c>
      <c r="R193" s="189">
        <f>Q193*H193</f>
        <v>0</v>
      </c>
      <c r="S193" s="189">
        <v>0</v>
      </c>
      <c r="T193" s="19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1" t="s">
        <v>209</v>
      </c>
      <c r="AT193" s="191" t="s">
        <v>409</v>
      </c>
      <c r="AU193" s="191" t="s">
        <v>86</v>
      </c>
      <c r="AY193" s="19" t="s">
        <v>159</v>
      </c>
      <c r="BE193" s="192">
        <f>IF(N193="základní",J193,0)</f>
        <v>0</v>
      </c>
      <c r="BF193" s="192">
        <f>IF(N193="snížená",J193,0)</f>
        <v>0</v>
      </c>
      <c r="BG193" s="192">
        <f>IF(N193="zákl. přenesená",J193,0)</f>
        <v>0</v>
      </c>
      <c r="BH193" s="192">
        <f>IF(N193="sníž. přenesená",J193,0)</f>
        <v>0</v>
      </c>
      <c r="BI193" s="192">
        <f>IF(N193="nulová",J193,0)</f>
        <v>0</v>
      </c>
      <c r="BJ193" s="19" t="s">
        <v>84</v>
      </c>
      <c r="BK193" s="192">
        <f>ROUND(I193*H193,2)</f>
        <v>0</v>
      </c>
      <c r="BL193" s="19" t="s">
        <v>166</v>
      </c>
      <c r="BM193" s="191" t="s">
        <v>494</v>
      </c>
    </row>
    <row r="194" s="14" customFormat="1">
      <c r="A194" s="14"/>
      <c r="B194" s="201"/>
      <c r="C194" s="14"/>
      <c r="D194" s="194" t="s">
        <v>168</v>
      </c>
      <c r="E194" s="202" t="s">
        <v>1</v>
      </c>
      <c r="F194" s="203" t="s">
        <v>495</v>
      </c>
      <c r="G194" s="14"/>
      <c r="H194" s="204">
        <v>1.01</v>
      </c>
      <c r="I194" s="205"/>
      <c r="J194" s="14"/>
      <c r="K194" s="14"/>
      <c r="L194" s="201"/>
      <c r="M194" s="206"/>
      <c r="N194" s="207"/>
      <c r="O194" s="207"/>
      <c r="P194" s="207"/>
      <c r="Q194" s="207"/>
      <c r="R194" s="207"/>
      <c r="S194" s="207"/>
      <c r="T194" s="20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02" t="s">
        <v>168</v>
      </c>
      <c r="AU194" s="202" t="s">
        <v>86</v>
      </c>
      <c r="AV194" s="14" t="s">
        <v>86</v>
      </c>
      <c r="AW194" s="14" t="s">
        <v>33</v>
      </c>
      <c r="AX194" s="14" t="s">
        <v>77</v>
      </c>
      <c r="AY194" s="202" t="s">
        <v>159</v>
      </c>
    </row>
    <row r="195" s="15" customFormat="1">
      <c r="A195" s="15"/>
      <c r="B195" s="209"/>
      <c r="C195" s="15"/>
      <c r="D195" s="194" t="s">
        <v>168</v>
      </c>
      <c r="E195" s="210" t="s">
        <v>1</v>
      </c>
      <c r="F195" s="211" t="s">
        <v>173</v>
      </c>
      <c r="G195" s="15"/>
      <c r="H195" s="212">
        <v>1.01</v>
      </c>
      <c r="I195" s="213"/>
      <c r="J195" s="15"/>
      <c r="K195" s="15"/>
      <c r="L195" s="209"/>
      <c r="M195" s="214"/>
      <c r="N195" s="215"/>
      <c r="O195" s="215"/>
      <c r="P195" s="215"/>
      <c r="Q195" s="215"/>
      <c r="R195" s="215"/>
      <c r="S195" s="215"/>
      <c r="T195" s="21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10" t="s">
        <v>168</v>
      </c>
      <c r="AU195" s="210" t="s">
        <v>86</v>
      </c>
      <c r="AV195" s="15" t="s">
        <v>166</v>
      </c>
      <c r="AW195" s="15" t="s">
        <v>33</v>
      </c>
      <c r="AX195" s="15" t="s">
        <v>84</v>
      </c>
      <c r="AY195" s="210" t="s">
        <v>159</v>
      </c>
    </row>
    <row r="196" s="2" customFormat="1" ht="24.15" customHeight="1">
      <c r="A196" s="38"/>
      <c r="B196" s="179"/>
      <c r="C196" s="222" t="s">
        <v>257</v>
      </c>
      <c r="D196" s="222" t="s">
        <v>409</v>
      </c>
      <c r="E196" s="223" t="s">
        <v>496</v>
      </c>
      <c r="F196" s="224" t="s">
        <v>497</v>
      </c>
      <c r="G196" s="225" t="s">
        <v>286</v>
      </c>
      <c r="H196" s="226">
        <v>4.04</v>
      </c>
      <c r="I196" s="227"/>
      <c r="J196" s="228">
        <f>ROUND(I196*H196,2)</f>
        <v>0</v>
      </c>
      <c r="K196" s="224" t="s">
        <v>1</v>
      </c>
      <c r="L196" s="229"/>
      <c r="M196" s="230" t="s">
        <v>1</v>
      </c>
      <c r="N196" s="231" t="s">
        <v>42</v>
      </c>
      <c r="O196" s="77"/>
      <c r="P196" s="189">
        <f>O196*H196</f>
        <v>0</v>
      </c>
      <c r="Q196" s="189">
        <v>0</v>
      </c>
      <c r="R196" s="189">
        <f>Q196*H196</f>
        <v>0</v>
      </c>
      <c r="S196" s="189">
        <v>0</v>
      </c>
      <c r="T196" s="19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1" t="s">
        <v>209</v>
      </c>
      <c r="AT196" s="191" t="s">
        <v>409</v>
      </c>
      <c r="AU196" s="191" t="s">
        <v>86</v>
      </c>
      <c r="AY196" s="19" t="s">
        <v>159</v>
      </c>
      <c r="BE196" s="192">
        <f>IF(N196="základní",J196,0)</f>
        <v>0</v>
      </c>
      <c r="BF196" s="192">
        <f>IF(N196="snížená",J196,0)</f>
        <v>0</v>
      </c>
      <c r="BG196" s="192">
        <f>IF(N196="zákl. přenesená",J196,0)</f>
        <v>0</v>
      </c>
      <c r="BH196" s="192">
        <f>IF(N196="sníž. přenesená",J196,0)</f>
        <v>0</v>
      </c>
      <c r="BI196" s="192">
        <f>IF(N196="nulová",J196,0)</f>
        <v>0</v>
      </c>
      <c r="BJ196" s="19" t="s">
        <v>84</v>
      </c>
      <c r="BK196" s="192">
        <f>ROUND(I196*H196,2)</f>
        <v>0</v>
      </c>
      <c r="BL196" s="19" t="s">
        <v>166</v>
      </c>
      <c r="BM196" s="191" t="s">
        <v>498</v>
      </c>
    </row>
    <row r="197" s="14" customFormat="1">
      <c r="A197" s="14"/>
      <c r="B197" s="201"/>
      <c r="C197" s="14"/>
      <c r="D197" s="194" t="s">
        <v>168</v>
      </c>
      <c r="E197" s="202" t="s">
        <v>1</v>
      </c>
      <c r="F197" s="203" t="s">
        <v>499</v>
      </c>
      <c r="G197" s="14"/>
      <c r="H197" s="204">
        <v>4.04</v>
      </c>
      <c r="I197" s="205"/>
      <c r="J197" s="14"/>
      <c r="K197" s="14"/>
      <c r="L197" s="201"/>
      <c r="M197" s="206"/>
      <c r="N197" s="207"/>
      <c r="O197" s="207"/>
      <c r="P197" s="207"/>
      <c r="Q197" s="207"/>
      <c r="R197" s="207"/>
      <c r="S197" s="207"/>
      <c r="T197" s="20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02" t="s">
        <v>168</v>
      </c>
      <c r="AU197" s="202" t="s">
        <v>86</v>
      </c>
      <c r="AV197" s="14" t="s">
        <v>86</v>
      </c>
      <c r="AW197" s="14" t="s">
        <v>33</v>
      </c>
      <c r="AX197" s="14" t="s">
        <v>77</v>
      </c>
      <c r="AY197" s="202" t="s">
        <v>159</v>
      </c>
    </row>
    <row r="198" s="15" customFormat="1">
      <c r="A198" s="15"/>
      <c r="B198" s="209"/>
      <c r="C198" s="15"/>
      <c r="D198" s="194" t="s">
        <v>168</v>
      </c>
      <c r="E198" s="210" t="s">
        <v>1</v>
      </c>
      <c r="F198" s="211" t="s">
        <v>173</v>
      </c>
      <c r="G198" s="15"/>
      <c r="H198" s="212">
        <v>4.04</v>
      </c>
      <c r="I198" s="213"/>
      <c r="J198" s="15"/>
      <c r="K198" s="15"/>
      <c r="L198" s="209"/>
      <c r="M198" s="214"/>
      <c r="N198" s="215"/>
      <c r="O198" s="215"/>
      <c r="P198" s="215"/>
      <c r="Q198" s="215"/>
      <c r="R198" s="215"/>
      <c r="S198" s="215"/>
      <c r="T198" s="21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10" t="s">
        <v>168</v>
      </c>
      <c r="AU198" s="210" t="s">
        <v>86</v>
      </c>
      <c r="AV198" s="15" t="s">
        <v>166</v>
      </c>
      <c r="AW198" s="15" t="s">
        <v>33</v>
      </c>
      <c r="AX198" s="15" t="s">
        <v>84</v>
      </c>
      <c r="AY198" s="210" t="s">
        <v>159</v>
      </c>
    </row>
    <row r="199" s="2" customFormat="1" ht="37.8" customHeight="1">
      <c r="A199" s="38"/>
      <c r="B199" s="179"/>
      <c r="C199" s="222" t="s">
        <v>263</v>
      </c>
      <c r="D199" s="222" t="s">
        <v>409</v>
      </c>
      <c r="E199" s="223" t="s">
        <v>500</v>
      </c>
      <c r="F199" s="224" t="s">
        <v>501</v>
      </c>
      <c r="G199" s="225" t="s">
        <v>286</v>
      </c>
      <c r="H199" s="226">
        <v>16.16</v>
      </c>
      <c r="I199" s="227"/>
      <c r="J199" s="228">
        <f>ROUND(I199*H199,2)</f>
        <v>0</v>
      </c>
      <c r="K199" s="224" t="s">
        <v>1</v>
      </c>
      <c r="L199" s="229"/>
      <c r="M199" s="230" t="s">
        <v>1</v>
      </c>
      <c r="N199" s="231" t="s">
        <v>42</v>
      </c>
      <c r="O199" s="77"/>
      <c r="P199" s="189">
        <f>O199*H199</f>
        <v>0</v>
      </c>
      <c r="Q199" s="189">
        <v>0</v>
      </c>
      <c r="R199" s="189">
        <f>Q199*H199</f>
        <v>0</v>
      </c>
      <c r="S199" s="189">
        <v>0</v>
      </c>
      <c r="T199" s="19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1" t="s">
        <v>209</v>
      </c>
      <c r="AT199" s="191" t="s">
        <v>409</v>
      </c>
      <c r="AU199" s="191" t="s">
        <v>86</v>
      </c>
      <c r="AY199" s="19" t="s">
        <v>159</v>
      </c>
      <c r="BE199" s="192">
        <f>IF(N199="základní",J199,0)</f>
        <v>0</v>
      </c>
      <c r="BF199" s="192">
        <f>IF(N199="snížená",J199,0)</f>
        <v>0</v>
      </c>
      <c r="BG199" s="192">
        <f>IF(N199="zákl. přenesená",J199,0)</f>
        <v>0</v>
      </c>
      <c r="BH199" s="192">
        <f>IF(N199="sníž. přenesená",J199,0)</f>
        <v>0</v>
      </c>
      <c r="BI199" s="192">
        <f>IF(N199="nulová",J199,0)</f>
        <v>0</v>
      </c>
      <c r="BJ199" s="19" t="s">
        <v>84</v>
      </c>
      <c r="BK199" s="192">
        <f>ROUND(I199*H199,2)</f>
        <v>0</v>
      </c>
      <c r="BL199" s="19" t="s">
        <v>166</v>
      </c>
      <c r="BM199" s="191" t="s">
        <v>502</v>
      </c>
    </row>
    <row r="200" s="14" customFormat="1">
      <c r="A200" s="14"/>
      <c r="B200" s="201"/>
      <c r="C200" s="14"/>
      <c r="D200" s="194" t="s">
        <v>168</v>
      </c>
      <c r="E200" s="202" t="s">
        <v>1</v>
      </c>
      <c r="F200" s="203" t="s">
        <v>503</v>
      </c>
      <c r="G200" s="14"/>
      <c r="H200" s="204">
        <v>16.16</v>
      </c>
      <c r="I200" s="205"/>
      <c r="J200" s="14"/>
      <c r="K200" s="14"/>
      <c r="L200" s="201"/>
      <c r="M200" s="206"/>
      <c r="N200" s="207"/>
      <c r="O200" s="207"/>
      <c r="P200" s="207"/>
      <c r="Q200" s="207"/>
      <c r="R200" s="207"/>
      <c r="S200" s="207"/>
      <c r="T200" s="20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2" t="s">
        <v>168</v>
      </c>
      <c r="AU200" s="202" t="s">
        <v>86</v>
      </c>
      <c r="AV200" s="14" t="s">
        <v>86</v>
      </c>
      <c r="AW200" s="14" t="s">
        <v>33</v>
      </c>
      <c r="AX200" s="14" t="s">
        <v>77</v>
      </c>
      <c r="AY200" s="202" t="s">
        <v>159</v>
      </c>
    </row>
    <row r="201" s="15" customFormat="1">
      <c r="A201" s="15"/>
      <c r="B201" s="209"/>
      <c r="C201" s="15"/>
      <c r="D201" s="194" t="s">
        <v>168</v>
      </c>
      <c r="E201" s="210" t="s">
        <v>1</v>
      </c>
      <c r="F201" s="211" t="s">
        <v>173</v>
      </c>
      <c r="G201" s="15"/>
      <c r="H201" s="212">
        <v>16.16</v>
      </c>
      <c r="I201" s="213"/>
      <c r="J201" s="15"/>
      <c r="K201" s="15"/>
      <c r="L201" s="209"/>
      <c r="M201" s="214"/>
      <c r="N201" s="215"/>
      <c r="O201" s="215"/>
      <c r="P201" s="215"/>
      <c r="Q201" s="215"/>
      <c r="R201" s="215"/>
      <c r="S201" s="215"/>
      <c r="T201" s="216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10" t="s">
        <v>168</v>
      </c>
      <c r="AU201" s="210" t="s">
        <v>86</v>
      </c>
      <c r="AV201" s="15" t="s">
        <v>166</v>
      </c>
      <c r="AW201" s="15" t="s">
        <v>33</v>
      </c>
      <c r="AX201" s="15" t="s">
        <v>84</v>
      </c>
      <c r="AY201" s="210" t="s">
        <v>159</v>
      </c>
    </row>
    <row r="202" s="2" customFormat="1" ht="37.8" customHeight="1">
      <c r="A202" s="38"/>
      <c r="B202" s="179"/>
      <c r="C202" s="222" t="s">
        <v>267</v>
      </c>
      <c r="D202" s="222" t="s">
        <v>409</v>
      </c>
      <c r="E202" s="223" t="s">
        <v>504</v>
      </c>
      <c r="F202" s="224" t="s">
        <v>505</v>
      </c>
      <c r="G202" s="225" t="s">
        <v>286</v>
      </c>
      <c r="H202" s="226">
        <v>4.04</v>
      </c>
      <c r="I202" s="227"/>
      <c r="J202" s="228">
        <f>ROUND(I202*H202,2)</f>
        <v>0</v>
      </c>
      <c r="K202" s="224" t="s">
        <v>1</v>
      </c>
      <c r="L202" s="229"/>
      <c r="M202" s="230" t="s">
        <v>1</v>
      </c>
      <c r="N202" s="231" t="s">
        <v>42</v>
      </c>
      <c r="O202" s="77"/>
      <c r="P202" s="189">
        <f>O202*H202</f>
        <v>0</v>
      </c>
      <c r="Q202" s="189">
        <v>0</v>
      </c>
      <c r="R202" s="189">
        <f>Q202*H202</f>
        <v>0</v>
      </c>
      <c r="S202" s="189">
        <v>0</v>
      </c>
      <c r="T202" s="19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1" t="s">
        <v>209</v>
      </c>
      <c r="AT202" s="191" t="s">
        <v>409</v>
      </c>
      <c r="AU202" s="191" t="s">
        <v>86</v>
      </c>
      <c r="AY202" s="19" t="s">
        <v>159</v>
      </c>
      <c r="BE202" s="192">
        <f>IF(N202="základní",J202,0)</f>
        <v>0</v>
      </c>
      <c r="BF202" s="192">
        <f>IF(N202="snížená",J202,0)</f>
        <v>0</v>
      </c>
      <c r="BG202" s="192">
        <f>IF(N202="zákl. přenesená",J202,0)</f>
        <v>0</v>
      </c>
      <c r="BH202" s="192">
        <f>IF(N202="sníž. přenesená",J202,0)</f>
        <v>0</v>
      </c>
      <c r="BI202" s="192">
        <f>IF(N202="nulová",J202,0)</f>
        <v>0</v>
      </c>
      <c r="BJ202" s="19" t="s">
        <v>84</v>
      </c>
      <c r="BK202" s="192">
        <f>ROUND(I202*H202,2)</f>
        <v>0</v>
      </c>
      <c r="BL202" s="19" t="s">
        <v>166</v>
      </c>
      <c r="BM202" s="191" t="s">
        <v>506</v>
      </c>
    </row>
    <row r="203" s="14" customFormat="1">
      <c r="A203" s="14"/>
      <c r="B203" s="201"/>
      <c r="C203" s="14"/>
      <c r="D203" s="194" t="s">
        <v>168</v>
      </c>
      <c r="E203" s="202" t="s">
        <v>1</v>
      </c>
      <c r="F203" s="203" t="s">
        <v>507</v>
      </c>
      <c r="G203" s="14"/>
      <c r="H203" s="204">
        <v>4.04</v>
      </c>
      <c r="I203" s="205"/>
      <c r="J203" s="14"/>
      <c r="K203" s="14"/>
      <c r="L203" s="201"/>
      <c r="M203" s="206"/>
      <c r="N203" s="207"/>
      <c r="O203" s="207"/>
      <c r="P203" s="207"/>
      <c r="Q203" s="207"/>
      <c r="R203" s="207"/>
      <c r="S203" s="207"/>
      <c r="T203" s="20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2" t="s">
        <v>168</v>
      </c>
      <c r="AU203" s="202" t="s">
        <v>86</v>
      </c>
      <c r="AV203" s="14" t="s">
        <v>86</v>
      </c>
      <c r="AW203" s="14" t="s">
        <v>33</v>
      </c>
      <c r="AX203" s="14" t="s">
        <v>77</v>
      </c>
      <c r="AY203" s="202" t="s">
        <v>159</v>
      </c>
    </row>
    <row r="204" s="15" customFormat="1">
      <c r="A204" s="15"/>
      <c r="B204" s="209"/>
      <c r="C204" s="15"/>
      <c r="D204" s="194" t="s">
        <v>168</v>
      </c>
      <c r="E204" s="210" t="s">
        <v>1</v>
      </c>
      <c r="F204" s="211" t="s">
        <v>173</v>
      </c>
      <c r="G204" s="15"/>
      <c r="H204" s="212">
        <v>4.04</v>
      </c>
      <c r="I204" s="213"/>
      <c r="J204" s="15"/>
      <c r="K204" s="15"/>
      <c r="L204" s="209"/>
      <c r="M204" s="214"/>
      <c r="N204" s="215"/>
      <c r="O204" s="215"/>
      <c r="P204" s="215"/>
      <c r="Q204" s="215"/>
      <c r="R204" s="215"/>
      <c r="S204" s="215"/>
      <c r="T204" s="216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10" t="s">
        <v>168</v>
      </c>
      <c r="AU204" s="210" t="s">
        <v>86</v>
      </c>
      <c r="AV204" s="15" t="s">
        <v>166</v>
      </c>
      <c r="AW204" s="15" t="s">
        <v>33</v>
      </c>
      <c r="AX204" s="15" t="s">
        <v>84</v>
      </c>
      <c r="AY204" s="210" t="s">
        <v>159</v>
      </c>
    </row>
    <row r="205" s="2" customFormat="1" ht="21.75" customHeight="1">
      <c r="A205" s="38"/>
      <c r="B205" s="179"/>
      <c r="C205" s="180" t="s">
        <v>272</v>
      </c>
      <c r="D205" s="180" t="s">
        <v>161</v>
      </c>
      <c r="E205" s="181" t="s">
        <v>508</v>
      </c>
      <c r="F205" s="182" t="s">
        <v>509</v>
      </c>
      <c r="G205" s="183" t="s">
        <v>286</v>
      </c>
      <c r="H205" s="184">
        <v>1</v>
      </c>
      <c r="I205" s="185"/>
      <c r="J205" s="186">
        <f>ROUND(I205*H205,2)</f>
        <v>0</v>
      </c>
      <c r="K205" s="182" t="s">
        <v>165</v>
      </c>
      <c r="L205" s="39"/>
      <c r="M205" s="187" t="s">
        <v>1</v>
      </c>
      <c r="N205" s="188" t="s">
        <v>42</v>
      </c>
      <c r="O205" s="77"/>
      <c r="P205" s="189">
        <f>O205*H205</f>
        <v>0</v>
      </c>
      <c r="Q205" s="189">
        <v>0.00044000000000000002</v>
      </c>
      <c r="R205" s="189">
        <f>Q205*H205</f>
        <v>0.00044000000000000002</v>
      </c>
      <c r="S205" s="189">
        <v>0</v>
      </c>
      <c r="T205" s="19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1" t="s">
        <v>166</v>
      </c>
      <c r="AT205" s="191" t="s">
        <v>161</v>
      </c>
      <c r="AU205" s="191" t="s">
        <v>86</v>
      </c>
      <c r="AY205" s="19" t="s">
        <v>159</v>
      </c>
      <c r="BE205" s="192">
        <f>IF(N205="základní",J205,0)</f>
        <v>0</v>
      </c>
      <c r="BF205" s="192">
        <f>IF(N205="snížená",J205,0)</f>
        <v>0</v>
      </c>
      <c r="BG205" s="192">
        <f>IF(N205="zákl. přenesená",J205,0)</f>
        <v>0</v>
      </c>
      <c r="BH205" s="192">
        <f>IF(N205="sníž. přenesená",J205,0)</f>
        <v>0</v>
      </c>
      <c r="BI205" s="192">
        <f>IF(N205="nulová",J205,0)</f>
        <v>0</v>
      </c>
      <c r="BJ205" s="19" t="s">
        <v>84</v>
      </c>
      <c r="BK205" s="192">
        <f>ROUND(I205*H205,2)</f>
        <v>0</v>
      </c>
      <c r="BL205" s="19" t="s">
        <v>166</v>
      </c>
      <c r="BM205" s="191" t="s">
        <v>510</v>
      </c>
    </row>
    <row r="206" s="14" customFormat="1">
      <c r="A206" s="14"/>
      <c r="B206" s="201"/>
      <c r="C206" s="14"/>
      <c r="D206" s="194" t="s">
        <v>168</v>
      </c>
      <c r="E206" s="202" t="s">
        <v>1</v>
      </c>
      <c r="F206" s="203" t="s">
        <v>511</v>
      </c>
      <c r="G206" s="14"/>
      <c r="H206" s="204">
        <v>1</v>
      </c>
      <c r="I206" s="205"/>
      <c r="J206" s="14"/>
      <c r="K206" s="14"/>
      <c r="L206" s="201"/>
      <c r="M206" s="206"/>
      <c r="N206" s="207"/>
      <c r="O206" s="207"/>
      <c r="P206" s="207"/>
      <c r="Q206" s="207"/>
      <c r="R206" s="207"/>
      <c r="S206" s="207"/>
      <c r="T206" s="208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02" t="s">
        <v>168</v>
      </c>
      <c r="AU206" s="202" t="s">
        <v>86</v>
      </c>
      <c r="AV206" s="14" t="s">
        <v>86</v>
      </c>
      <c r="AW206" s="14" t="s">
        <v>33</v>
      </c>
      <c r="AX206" s="14" t="s">
        <v>84</v>
      </c>
      <c r="AY206" s="202" t="s">
        <v>159</v>
      </c>
    </row>
    <row r="207" s="2" customFormat="1" ht="24.15" customHeight="1">
      <c r="A207" s="38"/>
      <c r="B207" s="179"/>
      <c r="C207" s="222" t="s">
        <v>7</v>
      </c>
      <c r="D207" s="222" t="s">
        <v>409</v>
      </c>
      <c r="E207" s="223" t="s">
        <v>512</v>
      </c>
      <c r="F207" s="224" t="s">
        <v>513</v>
      </c>
      <c r="G207" s="225" t="s">
        <v>286</v>
      </c>
      <c r="H207" s="226">
        <v>1</v>
      </c>
      <c r="I207" s="227"/>
      <c r="J207" s="228">
        <f>ROUND(I207*H207,2)</f>
        <v>0</v>
      </c>
      <c r="K207" s="224" t="s">
        <v>1</v>
      </c>
      <c r="L207" s="229"/>
      <c r="M207" s="230" t="s">
        <v>1</v>
      </c>
      <c r="N207" s="231" t="s">
        <v>42</v>
      </c>
      <c r="O207" s="77"/>
      <c r="P207" s="189">
        <f>O207*H207</f>
        <v>0</v>
      </c>
      <c r="Q207" s="189">
        <v>0</v>
      </c>
      <c r="R207" s="189">
        <f>Q207*H207</f>
        <v>0</v>
      </c>
      <c r="S207" s="189">
        <v>0</v>
      </c>
      <c r="T207" s="19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1" t="s">
        <v>209</v>
      </c>
      <c r="AT207" s="191" t="s">
        <v>409</v>
      </c>
      <c r="AU207" s="191" t="s">
        <v>86</v>
      </c>
      <c r="AY207" s="19" t="s">
        <v>159</v>
      </c>
      <c r="BE207" s="192">
        <f>IF(N207="základní",J207,0)</f>
        <v>0</v>
      </c>
      <c r="BF207" s="192">
        <f>IF(N207="snížená",J207,0)</f>
        <v>0</v>
      </c>
      <c r="BG207" s="192">
        <f>IF(N207="zákl. přenesená",J207,0)</f>
        <v>0</v>
      </c>
      <c r="BH207" s="192">
        <f>IF(N207="sníž. přenesená",J207,0)</f>
        <v>0</v>
      </c>
      <c r="BI207" s="192">
        <f>IF(N207="nulová",J207,0)</f>
        <v>0</v>
      </c>
      <c r="BJ207" s="19" t="s">
        <v>84</v>
      </c>
      <c r="BK207" s="192">
        <f>ROUND(I207*H207,2)</f>
        <v>0</v>
      </c>
      <c r="BL207" s="19" t="s">
        <v>166</v>
      </c>
      <c r="BM207" s="191" t="s">
        <v>514</v>
      </c>
    </row>
    <row r="208" s="2" customFormat="1" ht="16.5" customHeight="1">
      <c r="A208" s="38"/>
      <c r="B208" s="179"/>
      <c r="C208" s="222" t="s">
        <v>283</v>
      </c>
      <c r="D208" s="222" t="s">
        <v>409</v>
      </c>
      <c r="E208" s="223" t="s">
        <v>515</v>
      </c>
      <c r="F208" s="224" t="s">
        <v>516</v>
      </c>
      <c r="G208" s="225" t="s">
        <v>286</v>
      </c>
      <c r="H208" s="226">
        <v>1</v>
      </c>
      <c r="I208" s="227"/>
      <c r="J208" s="228">
        <f>ROUND(I208*H208,2)</f>
        <v>0</v>
      </c>
      <c r="K208" s="224" t="s">
        <v>1</v>
      </c>
      <c r="L208" s="229"/>
      <c r="M208" s="230" t="s">
        <v>1</v>
      </c>
      <c r="N208" s="231" t="s">
        <v>42</v>
      </c>
      <c r="O208" s="77"/>
      <c r="P208" s="189">
        <f>O208*H208</f>
        <v>0</v>
      </c>
      <c r="Q208" s="189">
        <v>0</v>
      </c>
      <c r="R208" s="189">
        <f>Q208*H208</f>
        <v>0</v>
      </c>
      <c r="S208" s="189">
        <v>0</v>
      </c>
      <c r="T208" s="19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1" t="s">
        <v>209</v>
      </c>
      <c r="AT208" s="191" t="s">
        <v>409</v>
      </c>
      <c r="AU208" s="191" t="s">
        <v>86</v>
      </c>
      <c r="AY208" s="19" t="s">
        <v>159</v>
      </c>
      <c r="BE208" s="192">
        <f>IF(N208="základní",J208,0)</f>
        <v>0</v>
      </c>
      <c r="BF208" s="192">
        <f>IF(N208="snížená",J208,0)</f>
        <v>0</v>
      </c>
      <c r="BG208" s="192">
        <f>IF(N208="zákl. přenesená",J208,0)</f>
        <v>0</v>
      </c>
      <c r="BH208" s="192">
        <f>IF(N208="sníž. přenesená",J208,0)</f>
        <v>0</v>
      </c>
      <c r="BI208" s="192">
        <f>IF(N208="nulová",J208,0)</f>
        <v>0</v>
      </c>
      <c r="BJ208" s="19" t="s">
        <v>84</v>
      </c>
      <c r="BK208" s="192">
        <f>ROUND(I208*H208,2)</f>
        <v>0</v>
      </c>
      <c r="BL208" s="19" t="s">
        <v>166</v>
      </c>
      <c r="BM208" s="191" t="s">
        <v>517</v>
      </c>
    </row>
    <row r="209" s="2" customFormat="1" ht="24.15" customHeight="1">
      <c r="A209" s="38"/>
      <c r="B209" s="179"/>
      <c r="C209" s="222" t="s">
        <v>288</v>
      </c>
      <c r="D209" s="222" t="s">
        <v>409</v>
      </c>
      <c r="E209" s="223" t="s">
        <v>518</v>
      </c>
      <c r="F209" s="224" t="s">
        <v>519</v>
      </c>
      <c r="G209" s="225" t="s">
        <v>286</v>
      </c>
      <c r="H209" s="226">
        <v>1</v>
      </c>
      <c r="I209" s="227"/>
      <c r="J209" s="228">
        <f>ROUND(I209*H209,2)</f>
        <v>0</v>
      </c>
      <c r="K209" s="224" t="s">
        <v>1</v>
      </c>
      <c r="L209" s="229"/>
      <c r="M209" s="230" t="s">
        <v>1</v>
      </c>
      <c r="N209" s="231" t="s">
        <v>42</v>
      </c>
      <c r="O209" s="77"/>
      <c r="P209" s="189">
        <f>O209*H209</f>
        <v>0</v>
      </c>
      <c r="Q209" s="189">
        <v>0</v>
      </c>
      <c r="R209" s="189">
        <f>Q209*H209</f>
        <v>0</v>
      </c>
      <c r="S209" s="189">
        <v>0</v>
      </c>
      <c r="T209" s="19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1" t="s">
        <v>209</v>
      </c>
      <c r="AT209" s="191" t="s">
        <v>409</v>
      </c>
      <c r="AU209" s="191" t="s">
        <v>86</v>
      </c>
      <c r="AY209" s="19" t="s">
        <v>159</v>
      </c>
      <c r="BE209" s="192">
        <f>IF(N209="základní",J209,0)</f>
        <v>0</v>
      </c>
      <c r="BF209" s="192">
        <f>IF(N209="snížená",J209,0)</f>
        <v>0</v>
      </c>
      <c r="BG209" s="192">
        <f>IF(N209="zákl. přenesená",J209,0)</f>
        <v>0</v>
      </c>
      <c r="BH209" s="192">
        <f>IF(N209="sníž. přenesená",J209,0)</f>
        <v>0</v>
      </c>
      <c r="BI209" s="192">
        <f>IF(N209="nulová",J209,0)</f>
        <v>0</v>
      </c>
      <c r="BJ209" s="19" t="s">
        <v>84</v>
      </c>
      <c r="BK209" s="192">
        <f>ROUND(I209*H209,2)</f>
        <v>0</v>
      </c>
      <c r="BL209" s="19" t="s">
        <v>166</v>
      </c>
      <c r="BM209" s="191" t="s">
        <v>520</v>
      </c>
    </row>
    <row r="210" s="2" customFormat="1" ht="16.5" customHeight="1">
      <c r="A210" s="38"/>
      <c r="B210" s="179"/>
      <c r="C210" s="222" t="s">
        <v>292</v>
      </c>
      <c r="D210" s="222" t="s">
        <v>409</v>
      </c>
      <c r="E210" s="223" t="s">
        <v>521</v>
      </c>
      <c r="F210" s="224" t="s">
        <v>522</v>
      </c>
      <c r="G210" s="225" t="s">
        <v>286</v>
      </c>
      <c r="H210" s="226">
        <v>1</v>
      </c>
      <c r="I210" s="227"/>
      <c r="J210" s="228">
        <f>ROUND(I210*H210,2)</f>
        <v>0</v>
      </c>
      <c r="K210" s="224" t="s">
        <v>1</v>
      </c>
      <c r="L210" s="229"/>
      <c r="M210" s="230" t="s">
        <v>1</v>
      </c>
      <c r="N210" s="231" t="s">
        <v>42</v>
      </c>
      <c r="O210" s="77"/>
      <c r="P210" s="189">
        <f>O210*H210</f>
        <v>0</v>
      </c>
      <c r="Q210" s="189">
        <v>0</v>
      </c>
      <c r="R210" s="189">
        <f>Q210*H210</f>
        <v>0</v>
      </c>
      <c r="S210" s="189">
        <v>0</v>
      </c>
      <c r="T210" s="19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1" t="s">
        <v>209</v>
      </c>
      <c r="AT210" s="191" t="s">
        <v>409</v>
      </c>
      <c r="AU210" s="191" t="s">
        <v>86</v>
      </c>
      <c r="AY210" s="19" t="s">
        <v>159</v>
      </c>
      <c r="BE210" s="192">
        <f>IF(N210="základní",J210,0)</f>
        <v>0</v>
      </c>
      <c r="BF210" s="192">
        <f>IF(N210="snížená",J210,0)</f>
        <v>0</v>
      </c>
      <c r="BG210" s="192">
        <f>IF(N210="zákl. přenesená",J210,0)</f>
        <v>0</v>
      </c>
      <c r="BH210" s="192">
        <f>IF(N210="sníž. přenesená",J210,0)</f>
        <v>0</v>
      </c>
      <c r="BI210" s="192">
        <f>IF(N210="nulová",J210,0)</f>
        <v>0</v>
      </c>
      <c r="BJ210" s="19" t="s">
        <v>84</v>
      </c>
      <c r="BK210" s="192">
        <f>ROUND(I210*H210,2)</f>
        <v>0</v>
      </c>
      <c r="BL210" s="19" t="s">
        <v>166</v>
      </c>
      <c r="BM210" s="191" t="s">
        <v>523</v>
      </c>
    </row>
    <row r="211" s="2" customFormat="1" ht="16.5" customHeight="1">
      <c r="A211" s="38"/>
      <c r="B211" s="179"/>
      <c r="C211" s="222" t="s">
        <v>297</v>
      </c>
      <c r="D211" s="222" t="s">
        <v>409</v>
      </c>
      <c r="E211" s="223" t="s">
        <v>524</v>
      </c>
      <c r="F211" s="224" t="s">
        <v>525</v>
      </c>
      <c r="G211" s="225" t="s">
        <v>286</v>
      </c>
      <c r="H211" s="226">
        <v>2</v>
      </c>
      <c r="I211" s="227"/>
      <c r="J211" s="228">
        <f>ROUND(I211*H211,2)</f>
        <v>0</v>
      </c>
      <c r="K211" s="224" t="s">
        <v>1</v>
      </c>
      <c r="L211" s="229"/>
      <c r="M211" s="230" t="s">
        <v>1</v>
      </c>
      <c r="N211" s="231" t="s">
        <v>42</v>
      </c>
      <c r="O211" s="77"/>
      <c r="P211" s="189">
        <f>O211*H211</f>
        <v>0</v>
      </c>
      <c r="Q211" s="189">
        <v>0</v>
      </c>
      <c r="R211" s="189">
        <f>Q211*H211</f>
        <v>0</v>
      </c>
      <c r="S211" s="189">
        <v>0</v>
      </c>
      <c r="T211" s="19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1" t="s">
        <v>209</v>
      </c>
      <c r="AT211" s="191" t="s">
        <v>409</v>
      </c>
      <c r="AU211" s="191" t="s">
        <v>86</v>
      </c>
      <c r="AY211" s="19" t="s">
        <v>159</v>
      </c>
      <c r="BE211" s="192">
        <f>IF(N211="základní",J211,0)</f>
        <v>0</v>
      </c>
      <c r="BF211" s="192">
        <f>IF(N211="snížená",J211,0)</f>
        <v>0</v>
      </c>
      <c r="BG211" s="192">
        <f>IF(N211="zákl. přenesená",J211,0)</f>
        <v>0</v>
      </c>
      <c r="BH211" s="192">
        <f>IF(N211="sníž. přenesená",J211,0)</f>
        <v>0</v>
      </c>
      <c r="BI211" s="192">
        <f>IF(N211="nulová",J211,0)</f>
        <v>0</v>
      </c>
      <c r="BJ211" s="19" t="s">
        <v>84</v>
      </c>
      <c r="BK211" s="192">
        <f>ROUND(I211*H211,2)</f>
        <v>0</v>
      </c>
      <c r="BL211" s="19" t="s">
        <v>166</v>
      </c>
      <c r="BM211" s="191" t="s">
        <v>526</v>
      </c>
    </row>
    <row r="212" s="2" customFormat="1" ht="37.8" customHeight="1">
      <c r="A212" s="38"/>
      <c r="B212" s="179"/>
      <c r="C212" s="180" t="s">
        <v>303</v>
      </c>
      <c r="D212" s="180" t="s">
        <v>161</v>
      </c>
      <c r="E212" s="181" t="s">
        <v>527</v>
      </c>
      <c r="F212" s="182" t="s">
        <v>528</v>
      </c>
      <c r="G212" s="183" t="s">
        <v>286</v>
      </c>
      <c r="H212" s="184">
        <v>1</v>
      </c>
      <c r="I212" s="185"/>
      <c r="J212" s="186">
        <f>ROUND(I212*H212,2)</f>
        <v>0</v>
      </c>
      <c r="K212" s="182" t="s">
        <v>1</v>
      </c>
      <c r="L212" s="39"/>
      <c r="M212" s="187" t="s">
        <v>1</v>
      </c>
      <c r="N212" s="188" t="s">
        <v>42</v>
      </c>
      <c r="O212" s="77"/>
      <c r="P212" s="189">
        <f>O212*H212</f>
        <v>0</v>
      </c>
      <c r="Q212" s="189">
        <v>0</v>
      </c>
      <c r="R212" s="189">
        <f>Q212*H212</f>
        <v>0</v>
      </c>
      <c r="S212" s="189">
        <v>0</v>
      </c>
      <c r="T212" s="19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1" t="s">
        <v>166</v>
      </c>
      <c r="AT212" s="191" t="s">
        <v>161</v>
      </c>
      <c r="AU212" s="191" t="s">
        <v>86</v>
      </c>
      <c r="AY212" s="19" t="s">
        <v>159</v>
      </c>
      <c r="BE212" s="192">
        <f>IF(N212="základní",J212,0)</f>
        <v>0</v>
      </c>
      <c r="BF212" s="192">
        <f>IF(N212="snížená",J212,0)</f>
        <v>0</v>
      </c>
      <c r="BG212" s="192">
        <f>IF(N212="zákl. přenesená",J212,0)</f>
        <v>0</v>
      </c>
      <c r="BH212" s="192">
        <f>IF(N212="sníž. přenesená",J212,0)</f>
        <v>0</v>
      </c>
      <c r="BI212" s="192">
        <f>IF(N212="nulová",J212,0)</f>
        <v>0</v>
      </c>
      <c r="BJ212" s="19" t="s">
        <v>84</v>
      </c>
      <c r="BK212" s="192">
        <f>ROUND(I212*H212,2)</f>
        <v>0</v>
      </c>
      <c r="BL212" s="19" t="s">
        <v>166</v>
      </c>
      <c r="BM212" s="191" t="s">
        <v>529</v>
      </c>
    </row>
    <row r="213" s="12" customFormat="1" ht="22.8" customHeight="1">
      <c r="A213" s="12"/>
      <c r="B213" s="166"/>
      <c r="C213" s="12"/>
      <c r="D213" s="167" t="s">
        <v>76</v>
      </c>
      <c r="E213" s="177" t="s">
        <v>331</v>
      </c>
      <c r="F213" s="177" t="s">
        <v>332</v>
      </c>
      <c r="G213" s="12"/>
      <c r="H213" s="12"/>
      <c r="I213" s="169"/>
      <c r="J213" s="178">
        <f>BK213</f>
        <v>0</v>
      </c>
      <c r="K213" s="12"/>
      <c r="L213" s="166"/>
      <c r="M213" s="171"/>
      <c r="N213" s="172"/>
      <c r="O213" s="172"/>
      <c r="P213" s="173">
        <f>P214</f>
        <v>0</v>
      </c>
      <c r="Q213" s="172"/>
      <c r="R213" s="173">
        <f>R214</f>
        <v>0</v>
      </c>
      <c r="S213" s="172"/>
      <c r="T213" s="174">
        <f>T214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67" t="s">
        <v>84</v>
      </c>
      <c r="AT213" s="175" t="s">
        <v>76</v>
      </c>
      <c r="AU213" s="175" t="s">
        <v>84</v>
      </c>
      <c r="AY213" s="167" t="s">
        <v>159</v>
      </c>
      <c r="BK213" s="176">
        <f>BK214</f>
        <v>0</v>
      </c>
    </row>
    <row r="214" s="2" customFormat="1" ht="16.5" customHeight="1">
      <c r="A214" s="38"/>
      <c r="B214" s="179"/>
      <c r="C214" s="180" t="s">
        <v>307</v>
      </c>
      <c r="D214" s="180" t="s">
        <v>161</v>
      </c>
      <c r="E214" s="181" t="s">
        <v>334</v>
      </c>
      <c r="F214" s="182" t="s">
        <v>335</v>
      </c>
      <c r="G214" s="183" t="s">
        <v>235</v>
      </c>
      <c r="H214" s="184">
        <v>18.038</v>
      </c>
      <c r="I214" s="185"/>
      <c r="J214" s="186">
        <f>ROUND(I214*H214,2)</f>
        <v>0</v>
      </c>
      <c r="K214" s="182" t="s">
        <v>165</v>
      </c>
      <c r="L214" s="39"/>
      <c r="M214" s="217" t="s">
        <v>1</v>
      </c>
      <c r="N214" s="218" t="s">
        <v>42</v>
      </c>
      <c r="O214" s="219"/>
      <c r="P214" s="220">
        <f>O214*H214</f>
        <v>0</v>
      </c>
      <c r="Q214" s="220">
        <v>0</v>
      </c>
      <c r="R214" s="220">
        <f>Q214*H214</f>
        <v>0</v>
      </c>
      <c r="S214" s="220">
        <v>0</v>
      </c>
      <c r="T214" s="221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1" t="s">
        <v>166</v>
      </c>
      <c r="AT214" s="191" t="s">
        <v>161</v>
      </c>
      <c r="AU214" s="191" t="s">
        <v>86</v>
      </c>
      <c r="AY214" s="19" t="s">
        <v>159</v>
      </c>
      <c r="BE214" s="192">
        <f>IF(N214="základní",J214,0)</f>
        <v>0</v>
      </c>
      <c r="BF214" s="192">
        <f>IF(N214="snížená",J214,0)</f>
        <v>0</v>
      </c>
      <c r="BG214" s="192">
        <f>IF(N214="zákl. přenesená",J214,0)</f>
        <v>0</v>
      </c>
      <c r="BH214" s="192">
        <f>IF(N214="sníž. přenesená",J214,0)</f>
        <v>0</v>
      </c>
      <c r="BI214" s="192">
        <f>IF(N214="nulová",J214,0)</f>
        <v>0</v>
      </c>
      <c r="BJ214" s="19" t="s">
        <v>84</v>
      </c>
      <c r="BK214" s="192">
        <f>ROUND(I214*H214,2)</f>
        <v>0</v>
      </c>
      <c r="BL214" s="19" t="s">
        <v>166</v>
      </c>
      <c r="BM214" s="191" t="s">
        <v>530</v>
      </c>
    </row>
    <row r="215" s="2" customFormat="1" ht="6.96" customHeight="1">
      <c r="A215" s="38"/>
      <c r="B215" s="60"/>
      <c r="C215" s="61"/>
      <c r="D215" s="61"/>
      <c r="E215" s="61"/>
      <c r="F215" s="61"/>
      <c r="G215" s="61"/>
      <c r="H215" s="61"/>
      <c r="I215" s="61"/>
      <c r="J215" s="61"/>
      <c r="K215" s="61"/>
      <c r="L215" s="39"/>
      <c r="M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</row>
  </sheetData>
  <autoFilter ref="C126:K21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122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Výměna povrchú sportovišť ZŠ Písnická</v>
      </c>
      <c r="F7" s="32"/>
      <c r="G7" s="32"/>
      <c r="H7" s="32"/>
      <c r="L7" s="22"/>
    </row>
    <row r="8" s="1" customFormat="1" ht="12" customHeight="1">
      <c r="B8" s="22"/>
      <c r="D8" s="32" t="s">
        <v>123</v>
      </c>
      <c r="L8" s="22"/>
    </row>
    <row r="9" s="2" customFormat="1" ht="16.5" customHeight="1">
      <c r="A9" s="38"/>
      <c r="B9" s="39"/>
      <c r="C9" s="38"/>
      <c r="D9" s="38"/>
      <c r="E9" s="129" t="s">
        <v>124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125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531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26. 8. 2024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31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32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34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27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36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37</v>
      </c>
      <c r="E32" s="38"/>
      <c r="F32" s="38"/>
      <c r="G32" s="38"/>
      <c r="H32" s="38"/>
      <c r="I32" s="38"/>
      <c r="J32" s="96">
        <f>ROUND(J128,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39</v>
      </c>
      <c r="G34" s="38"/>
      <c r="H34" s="38"/>
      <c r="I34" s="43" t="s">
        <v>38</v>
      </c>
      <c r="J34" s="43" t="s">
        <v>40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41</v>
      </c>
      <c r="E35" s="32" t="s">
        <v>42</v>
      </c>
      <c r="F35" s="135">
        <f>ROUND((SUM(BE128:BE189)),  2)</f>
        <v>0</v>
      </c>
      <c r="G35" s="38"/>
      <c r="H35" s="38"/>
      <c r="I35" s="136">
        <v>0.20999999999999999</v>
      </c>
      <c r="J35" s="135">
        <f>ROUND(((SUM(BE128:BE189))*I35),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43</v>
      </c>
      <c r="F36" s="135">
        <f>ROUND((SUM(BF128:BF189)),  2)</f>
        <v>0</v>
      </c>
      <c r="G36" s="38"/>
      <c r="H36" s="38"/>
      <c r="I36" s="136">
        <v>0.12</v>
      </c>
      <c r="J36" s="135">
        <f>ROUND(((SUM(BF128:BF189))*I36),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44</v>
      </c>
      <c r="F37" s="135">
        <f>ROUND((SUM(BG128:BG189)),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45</v>
      </c>
      <c r="F38" s="135">
        <f>ROUND((SUM(BH128:BH189)),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5">
        <f>ROUND((SUM(BI128:BI189)),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47</v>
      </c>
      <c r="E41" s="81"/>
      <c r="F41" s="81"/>
      <c r="G41" s="139" t="s">
        <v>48</v>
      </c>
      <c r="H41" s="140" t="s">
        <v>49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Výměna povrchú sportovišť ZŠ Písnická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123</v>
      </c>
      <c r="L86" s="22"/>
    </row>
    <row r="87" s="2" customFormat="1" ht="16.5" customHeight="1">
      <c r="A87" s="38"/>
      <c r="B87" s="39"/>
      <c r="C87" s="38"/>
      <c r="D87" s="38"/>
      <c r="E87" s="129" t="s">
        <v>124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1-03 - Fotbalové hřiště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Praha 12 -Písnická</v>
      </c>
      <c r="G91" s="38"/>
      <c r="H91" s="38"/>
      <c r="I91" s="32" t="s">
        <v>22</v>
      </c>
      <c r="J91" s="69" t="str">
        <f>IF(J14="","",J14)</f>
        <v>26. 8. 2024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38"/>
      <c r="E93" s="38"/>
      <c r="F93" s="27" t="str">
        <f>E17</f>
        <v>Městská část Praha 12, Generl. Šišky , Praha4</v>
      </c>
      <c r="G93" s="38"/>
      <c r="H93" s="38"/>
      <c r="I93" s="32" t="s">
        <v>30</v>
      </c>
      <c r="J93" s="36" t="str">
        <f>E23</f>
        <v>PITTER DESIGN, s.r.o. Pardubice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34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128</v>
      </c>
      <c r="D96" s="137"/>
      <c r="E96" s="137"/>
      <c r="F96" s="137"/>
      <c r="G96" s="137"/>
      <c r="H96" s="137"/>
      <c r="I96" s="137"/>
      <c r="J96" s="146" t="s">
        <v>129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130</v>
      </c>
      <c r="D98" s="38"/>
      <c r="E98" s="38"/>
      <c r="F98" s="38"/>
      <c r="G98" s="38"/>
      <c r="H98" s="38"/>
      <c r="I98" s="38"/>
      <c r="J98" s="96">
        <f>J128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131</v>
      </c>
    </row>
    <row r="99" s="9" customFormat="1" ht="24.96" customHeight="1">
      <c r="A99" s="9"/>
      <c r="B99" s="148"/>
      <c r="C99" s="9"/>
      <c r="D99" s="149" t="s">
        <v>132</v>
      </c>
      <c r="E99" s="150"/>
      <c r="F99" s="150"/>
      <c r="G99" s="150"/>
      <c r="H99" s="150"/>
      <c r="I99" s="150"/>
      <c r="J99" s="151">
        <f>J129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133</v>
      </c>
      <c r="E100" s="154"/>
      <c r="F100" s="154"/>
      <c r="G100" s="154"/>
      <c r="H100" s="154"/>
      <c r="I100" s="154"/>
      <c r="J100" s="155">
        <f>J130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134</v>
      </c>
      <c r="E101" s="154"/>
      <c r="F101" s="154"/>
      <c r="G101" s="154"/>
      <c r="H101" s="154"/>
      <c r="I101" s="154"/>
      <c r="J101" s="155">
        <f>J145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135</v>
      </c>
      <c r="E102" s="154"/>
      <c r="F102" s="154"/>
      <c r="G102" s="154"/>
      <c r="H102" s="154"/>
      <c r="I102" s="154"/>
      <c r="J102" s="155">
        <f>J156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136</v>
      </c>
      <c r="E103" s="154"/>
      <c r="F103" s="154"/>
      <c r="G103" s="154"/>
      <c r="H103" s="154"/>
      <c r="I103" s="154"/>
      <c r="J103" s="155">
        <f>J172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138</v>
      </c>
      <c r="E104" s="154"/>
      <c r="F104" s="154"/>
      <c r="G104" s="154"/>
      <c r="H104" s="154"/>
      <c r="I104" s="154"/>
      <c r="J104" s="155">
        <f>J183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8"/>
      <c r="C105" s="9"/>
      <c r="D105" s="149" t="s">
        <v>532</v>
      </c>
      <c r="E105" s="150"/>
      <c r="F105" s="150"/>
      <c r="G105" s="150"/>
      <c r="H105" s="150"/>
      <c r="I105" s="150"/>
      <c r="J105" s="151">
        <f>J185</f>
        <v>0</v>
      </c>
      <c r="K105" s="9"/>
      <c r="L105" s="14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2"/>
      <c r="C106" s="10"/>
      <c r="D106" s="153" t="s">
        <v>533</v>
      </c>
      <c r="E106" s="154"/>
      <c r="F106" s="154"/>
      <c r="G106" s="154"/>
      <c r="H106" s="154"/>
      <c r="I106" s="154"/>
      <c r="J106" s="155">
        <f>J186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144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38"/>
      <c r="D116" s="38"/>
      <c r="E116" s="129" t="str">
        <f>E7</f>
        <v>Výměna povrchú sportovišť ZŠ Písnická</v>
      </c>
      <c r="F116" s="32"/>
      <c r="G116" s="32"/>
      <c r="H116" s="32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" customFormat="1" ht="12" customHeight="1">
      <c r="B117" s="22"/>
      <c r="C117" s="32" t="s">
        <v>123</v>
      </c>
      <c r="L117" s="22"/>
    </row>
    <row r="118" s="2" customFormat="1" ht="16.5" customHeight="1">
      <c r="A118" s="38"/>
      <c r="B118" s="39"/>
      <c r="C118" s="38"/>
      <c r="D118" s="38"/>
      <c r="E118" s="129" t="s">
        <v>124</v>
      </c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125</v>
      </c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38"/>
      <c r="D120" s="38"/>
      <c r="E120" s="67" t="str">
        <f>E11</f>
        <v>1-03 - Fotbalové hřiště</v>
      </c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38"/>
      <c r="E122" s="38"/>
      <c r="F122" s="27" t="str">
        <f>F14</f>
        <v>Praha 12 -Písnická</v>
      </c>
      <c r="G122" s="38"/>
      <c r="H122" s="38"/>
      <c r="I122" s="32" t="s">
        <v>22</v>
      </c>
      <c r="J122" s="69" t="str">
        <f>IF(J14="","",J14)</f>
        <v>26. 8. 2024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5.65" customHeight="1">
      <c r="A124" s="38"/>
      <c r="B124" s="39"/>
      <c r="C124" s="32" t="s">
        <v>24</v>
      </c>
      <c r="D124" s="38"/>
      <c r="E124" s="38"/>
      <c r="F124" s="27" t="str">
        <f>E17</f>
        <v>Městská část Praha 12, Generl. Šišky , Praha4</v>
      </c>
      <c r="G124" s="38"/>
      <c r="H124" s="38"/>
      <c r="I124" s="32" t="s">
        <v>30</v>
      </c>
      <c r="J124" s="36" t="str">
        <f>E23</f>
        <v>PITTER DESIGN, s.r.o. Pardubice</v>
      </c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38"/>
      <c r="E125" s="38"/>
      <c r="F125" s="27" t="str">
        <f>IF(E20="","",E20)</f>
        <v>Vyplň údaj</v>
      </c>
      <c r="G125" s="38"/>
      <c r="H125" s="38"/>
      <c r="I125" s="32" t="s">
        <v>34</v>
      </c>
      <c r="J125" s="36" t="str">
        <f>E26</f>
        <v xml:space="preserve"> </v>
      </c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56"/>
      <c r="B127" s="157"/>
      <c r="C127" s="158" t="s">
        <v>145</v>
      </c>
      <c r="D127" s="159" t="s">
        <v>62</v>
      </c>
      <c r="E127" s="159" t="s">
        <v>58</v>
      </c>
      <c r="F127" s="159" t="s">
        <v>59</v>
      </c>
      <c r="G127" s="159" t="s">
        <v>146</v>
      </c>
      <c r="H127" s="159" t="s">
        <v>147</v>
      </c>
      <c r="I127" s="159" t="s">
        <v>148</v>
      </c>
      <c r="J127" s="159" t="s">
        <v>129</v>
      </c>
      <c r="K127" s="160" t="s">
        <v>149</v>
      </c>
      <c r="L127" s="161"/>
      <c r="M127" s="86" t="s">
        <v>1</v>
      </c>
      <c r="N127" s="87" t="s">
        <v>41</v>
      </c>
      <c r="O127" s="87" t="s">
        <v>150</v>
      </c>
      <c r="P127" s="87" t="s">
        <v>151</v>
      </c>
      <c r="Q127" s="87" t="s">
        <v>152</v>
      </c>
      <c r="R127" s="87" t="s">
        <v>153</v>
      </c>
      <c r="S127" s="87" t="s">
        <v>154</v>
      </c>
      <c r="T127" s="88" t="s">
        <v>155</v>
      </c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6"/>
      <c r="AE127" s="156"/>
    </row>
    <row r="128" s="2" customFormat="1" ht="22.8" customHeight="1">
      <c r="A128" s="38"/>
      <c r="B128" s="39"/>
      <c r="C128" s="93" t="s">
        <v>156</v>
      </c>
      <c r="D128" s="38"/>
      <c r="E128" s="38"/>
      <c r="F128" s="38"/>
      <c r="G128" s="38"/>
      <c r="H128" s="38"/>
      <c r="I128" s="38"/>
      <c r="J128" s="162">
        <f>BK128</f>
        <v>0</v>
      </c>
      <c r="K128" s="38"/>
      <c r="L128" s="39"/>
      <c r="M128" s="89"/>
      <c r="N128" s="73"/>
      <c r="O128" s="90"/>
      <c r="P128" s="163">
        <f>P129+P185</f>
        <v>0</v>
      </c>
      <c r="Q128" s="90"/>
      <c r="R128" s="163">
        <f>R129+R185</f>
        <v>722.11130823999997</v>
      </c>
      <c r="S128" s="90"/>
      <c r="T128" s="164">
        <f>T129+T185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76</v>
      </c>
      <c r="AU128" s="19" t="s">
        <v>131</v>
      </c>
      <c r="BK128" s="165">
        <f>BK129+BK185</f>
        <v>0</v>
      </c>
    </row>
    <row r="129" s="12" customFormat="1" ht="25.92" customHeight="1">
      <c r="A129" s="12"/>
      <c r="B129" s="166"/>
      <c r="C129" s="12"/>
      <c r="D129" s="167" t="s">
        <v>76</v>
      </c>
      <c r="E129" s="168" t="s">
        <v>157</v>
      </c>
      <c r="F129" s="168" t="s">
        <v>158</v>
      </c>
      <c r="G129" s="12"/>
      <c r="H129" s="12"/>
      <c r="I129" s="169"/>
      <c r="J129" s="170">
        <f>BK129</f>
        <v>0</v>
      </c>
      <c r="K129" s="12"/>
      <c r="L129" s="166"/>
      <c r="M129" s="171"/>
      <c r="N129" s="172"/>
      <c r="O129" s="172"/>
      <c r="P129" s="173">
        <f>P130+P145+P156+P172+P183</f>
        <v>0</v>
      </c>
      <c r="Q129" s="172"/>
      <c r="R129" s="173">
        <f>R130+R145+R156+R172+R183</f>
        <v>722.09890983999992</v>
      </c>
      <c r="S129" s="172"/>
      <c r="T129" s="174">
        <f>T130+T145+T156+T172+T183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7" t="s">
        <v>84</v>
      </c>
      <c r="AT129" s="175" t="s">
        <v>76</v>
      </c>
      <c r="AU129" s="175" t="s">
        <v>77</v>
      </c>
      <c r="AY129" s="167" t="s">
        <v>159</v>
      </c>
      <c r="BK129" s="176">
        <f>BK130+BK145+BK156+BK172+BK183</f>
        <v>0</v>
      </c>
    </row>
    <row r="130" s="12" customFormat="1" ht="22.8" customHeight="1">
      <c r="A130" s="12"/>
      <c r="B130" s="166"/>
      <c r="C130" s="12"/>
      <c r="D130" s="167" t="s">
        <v>76</v>
      </c>
      <c r="E130" s="177" t="s">
        <v>84</v>
      </c>
      <c r="F130" s="177" t="s">
        <v>160</v>
      </c>
      <c r="G130" s="12"/>
      <c r="H130" s="12"/>
      <c r="I130" s="169"/>
      <c r="J130" s="178">
        <f>BK130</f>
        <v>0</v>
      </c>
      <c r="K130" s="12"/>
      <c r="L130" s="166"/>
      <c r="M130" s="171"/>
      <c r="N130" s="172"/>
      <c r="O130" s="172"/>
      <c r="P130" s="173">
        <f>SUM(P131:P144)</f>
        <v>0</v>
      </c>
      <c r="Q130" s="172"/>
      <c r="R130" s="173">
        <f>SUM(R131:R144)</f>
        <v>0</v>
      </c>
      <c r="S130" s="172"/>
      <c r="T130" s="174">
        <f>SUM(T131:T144)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7" t="s">
        <v>84</v>
      </c>
      <c r="AT130" s="175" t="s">
        <v>76</v>
      </c>
      <c r="AU130" s="175" t="s">
        <v>84</v>
      </c>
      <c r="AY130" s="167" t="s">
        <v>159</v>
      </c>
      <c r="BK130" s="176">
        <f>SUM(BK131:BK144)</f>
        <v>0</v>
      </c>
    </row>
    <row r="131" s="2" customFormat="1" ht="24.15" customHeight="1">
      <c r="A131" s="38"/>
      <c r="B131" s="179"/>
      <c r="C131" s="180" t="s">
        <v>84</v>
      </c>
      <c r="D131" s="180" t="s">
        <v>161</v>
      </c>
      <c r="E131" s="181" t="s">
        <v>534</v>
      </c>
      <c r="F131" s="182" t="s">
        <v>535</v>
      </c>
      <c r="G131" s="183" t="s">
        <v>212</v>
      </c>
      <c r="H131" s="184">
        <v>1.3680000000000001</v>
      </c>
      <c r="I131" s="185"/>
      <c r="J131" s="186">
        <f>ROUND(I131*H131,2)</f>
        <v>0</v>
      </c>
      <c r="K131" s="182" t="s">
        <v>165</v>
      </c>
      <c r="L131" s="39"/>
      <c r="M131" s="187" t="s">
        <v>1</v>
      </c>
      <c r="N131" s="188" t="s">
        <v>42</v>
      </c>
      <c r="O131" s="77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166</v>
      </c>
      <c r="AT131" s="191" t="s">
        <v>161</v>
      </c>
      <c r="AU131" s="191" t="s">
        <v>86</v>
      </c>
      <c r="AY131" s="19" t="s">
        <v>159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84</v>
      </c>
      <c r="BK131" s="192">
        <f>ROUND(I131*H131,2)</f>
        <v>0</v>
      </c>
      <c r="BL131" s="19" t="s">
        <v>166</v>
      </c>
      <c r="BM131" s="191" t="s">
        <v>536</v>
      </c>
    </row>
    <row r="132" s="13" customFormat="1">
      <c r="A132" s="13"/>
      <c r="B132" s="193"/>
      <c r="C132" s="13"/>
      <c r="D132" s="194" t="s">
        <v>168</v>
      </c>
      <c r="E132" s="195" t="s">
        <v>1</v>
      </c>
      <c r="F132" s="196" t="s">
        <v>537</v>
      </c>
      <c r="G132" s="13"/>
      <c r="H132" s="195" t="s">
        <v>1</v>
      </c>
      <c r="I132" s="197"/>
      <c r="J132" s="13"/>
      <c r="K132" s="13"/>
      <c r="L132" s="193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5" t="s">
        <v>168</v>
      </c>
      <c r="AU132" s="195" t="s">
        <v>86</v>
      </c>
      <c r="AV132" s="13" t="s">
        <v>84</v>
      </c>
      <c r="AW132" s="13" t="s">
        <v>33</v>
      </c>
      <c r="AX132" s="13" t="s">
        <v>77</v>
      </c>
      <c r="AY132" s="195" t="s">
        <v>159</v>
      </c>
    </row>
    <row r="133" s="14" customFormat="1">
      <c r="A133" s="14"/>
      <c r="B133" s="201"/>
      <c r="C133" s="14"/>
      <c r="D133" s="194" t="s">
        <v>168</v>
      </c>
      <c r="E133" s="202" t="s">
        <v>1</v>
      </c>
      <c r="F133" s="203" t="s">
        <v>538</v>
      </c>
      <c r="G133" s="14"/>
      <c r="H133" s="204">
        <v>1.3680000000000001</v>
      </c>
      <c r="I133" s="205"/>
      <c r="J133" s="14"/>
      <c r="K133" s="14"/>
      <c r="L133" s="201"/>
      <c r="M133" s="206"/>
      <c r="N133" s="207"/>
      <c r="O133" s="207"/>
      <c r="P133" s="207"/>
      <c r="Q133" s="207"/>
      <c r="R133" s="207"/>
      <c r="S133" s="207"/>
      <c r="T133" s="20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2" t="s">
        <v>168</v>
      </c>
      <c r="AU133" s="202" t="s">
        <v>86</v>
      </c>
      <c r="AV133" s="14" t="s">
        <v>86</v>
      </c>
      <c r="AW133" s="14" t="s">
        <v>33</v>
      </c>
      <c r="AX133" s="14" t="s">
        <v>84</v>
      </c>
      <c r="AY133" s="202" t="s">
        <v>159</v>
      </c>
    </row>
    <row r="134" s="2" customFormat="1" ht="37.8" customHeight="1">
      <c r="A134" s="38"/>
      <c r="B134" s="179"/>
      <c r="C134" s="180" t="s">
        <v>86</v>
      </c>
      <c r="D134" s="180" t="s">
        <v>161</v>
      </c>
      <c r="E134" s="181" t="s">
        <v>224</v>
      </c>
      <c r="F134" s="182" t="s">
        <v>424</v>
      </c>
      <c r="G134" s="183" t="s">
        <v>212</v>
      </c>
      <c r="H134" s="184">
        <v>1.3680000000000001</v>
      </c>
      <c r="I134" s="185"/>
      <c r="J134" s="186">
        <f>ROUND(I134*H134,2)</f>
        <v>0</v>
      </c>
      <c r="K134" s="182" t="s">
        <v>165</v>
      </c>
      <c r="L134" s="39"/>
      <c r="M134" s="187" t="s">
        <v>1</v>
      </c>
      <c r="N134" s="188" t="s">
        <v>42</v>
      </c>
      <c r="O134" s="77"/>
      <c r="P134" s="189">
        <f>O134*H134</f>
        <v>0</v>
      </c>
      <c r="Q134" s="189">
        <v>0</v>
      </c>
      <c r="R134" s="189">
        <f>Q134*H134</f>
        <v>0</v>
      </c>
      <c r="S134" s="189">
        <v>0</v>
      </c>
      <c r="T134" s="19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1" t="s">
        <v>166</v>
      </c>
      <c r="AT134" s="191" t="s">
        <v>161</v>
      </c>
      <c r="AU134" s="191" t="s">
        <v>86</v>
      </c>
      <c r="AY134" s="19" t="s">
        <v>159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84</v>
      </c>
      <c r="BK134" s="192">
        <f>ROUND(I134*H134,2)</f>
        <v>0</v>
      </c>
      <c r="BL134" s="19" t="s">
        <v>166</v>
      </c>
      <c r="BM134" s="191" t="s">
        <v>539</v>
      </c>
    </row>
    <row r="135" s="14" customFormat="1">
      <c r="A135" s="14"/>
      <c r="B135" s="201"/>
      <c r="C135" s="14"/>
      <c r="D135" s="194" t="s">
        <v>168</v>
      </c>
      <c r="E135" s="202" t="s">
        <v>1</v>
      </c>
      <c r="F135" s="203" t="s">
        <v>540</v>
      </c>
      <c r="G135" s="14"/>
      <c r="H135" s="204">
        <v>1.3680000000000001</v>
      </c>
      <c r="I135" s="205"/>
      <c r="J135" s="14"/>
      <c r="K135" s="14"/>
      <c r="L135" s="201"/>
      <c r="M135" s="206"/>
      <c r="N135" s="207"/>
      <c r="O135" s="207"/>
      <c r="P135" s="207"/>
      <c r="Q135" s="207"/>
      <c r="R135" s="207"/>
      <c r="S135" s="207"/>
      <c r="T135" s="20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2" t="s">
        <v>168</v>
      </c>
      <c r="AU135" s="202" t="s">
        <v>86</v>
      </c>
      <c r="AV135" s="14" t="s">
        <v>86</v>
      </c>
      <c r="AW135" s="14" t="s">
        <v>33</v>
      </c>
      <c r="AX135" s="14" t="s">
        <v>84</v>
      </c>
      <c r="AY135" s="202" t="s">
        <v>159</v>
      </c>
    </row>
    <row r="136" s="2" customFormat="1" ht="16.5" customHeight="1">
      <c r="A136" s="38"/>
      <c r="B136" s="179"/>
      <c r="C136" s="180" t="s">
        <v>179</v>
      </c>
      <c r="D136" s="180" t="s">
        <v>161</v>
      </c>
      <c r="E136" s="181" t="s">
        <v>431</v>
      </c>
      <c r="F136" s="182" t="s">
        <v>240</v>
      </c>
      <c r="G136" s="183" t="s">
        <v>212</v>
      </c>
      <c r="H136" s="184">
        <v>1.3680000000000001</v>
      </c>
      <c r="I136" s="185"/>
      <c r="J136" s="186">
        <f>ROUND(I136*H136,2)</f>
        <v>0</v>
      </c>
      <c r="K136" s="182" t="s">
        <v>165</v>
      </c>
      <c r="L136" s="39"/>
      <c r="M136" s="187" t="s">
        <v>1</v>
      </c>
      <c r="N136" s="188" t="s">
        <v>42</v>
      </c>
      <c r="O136" s="77"/>
      <c r="P136" s="189">
        <f>O136*H136</f>
        <v>0</v>
      </c>
      <c r="Q136" s="189">
        <v>0</v>
      </c>
      <c r="R136" s="189">
        <f>Q136*H136</f>
        <v>0</v>
      </c>
      <c r="S136" s="189">
        <v>0</v>
      </c>
      <c r="T136" s="19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1" t="s">
        <v>166</v>
      </c>
      <c r="AT136" s="191" t="s">
        <v>161</v>
      </c>
      <c r="AU136" s="191" t="s">
        <v>86</v>
      </c>
      <c r="AY136" s="19" t="s">
        <v>159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9" t="s">
        <v>84</v>
      </c>
      <c r="BK136" s="192">
        <f>ROUND(I136*H136,2)</f>
        <v>0</v>
      </c>
      <c r="BL136" s="19" t="s">
        <v>166</v>
      </c>
      <c r="BM136" s="191" t="s">
        <v>541</v>
      </c>
    </row>
    <row r="137" s="14" customFormat="1">
      <c r="A137" s="14"/>
      <c r="B137" s="201"/>
      <c r="C137" s="14"/>
      <c r="D137" s="194" t="s">
        <v>168</v>
      </c>
      <c r="E137" s="202" t="s">
        <v>1</v>
      </c>
      <c r="F137" s="203" t="s">
        <v>542</v>
      </c>
      <c r="G137" s="14"/>
      <c r="H137" s="204">
        <v>1.3680000000000001</v>
      </c>
      <c r="I137" s="205"/>
      <c r="J137" s="14"/>
      <c r="K137" s="14"/>
      <c r="L137" s="201"/>
      <c r="M137" s="206"/>
      <c r="N137" s="207"/>
      <c r="O137" s="207"/>
      <c r="P137" s="207"/>
      <c r="Q137" s="207"/>
      <c r="R137" s="207"/>
      <c r="S137" s="207"/>
      <c r="T137" s="20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2" t="s">
        <v>168</v>
      </c>
      <c r="AU137" s="202" t="s">
        <v>86</v>
      </c>
      <c r="AV137" s="14" t="s">
        <v>86</v>
      </c>
      <c r="AW137" s="14" t="s">
        <v>33</v>
      </c>
      <c r="AX137" s="14" t="s">
        <v>77</v>
      </c>
      <c r="AY137" s="202" t="s">
        <v>159</v>
      </c>
    </row>
    <row r="138" s="15" customFormat="1">
      <c r="A138" s="15"/>
      <c r="B138" s="209"/>
      <c r="C138" s="15"/>
      <c r="D138" s="194" t="s">
        <v>168</v>
      </c>
      <c r="E138" s="210" t="s">
        <v>1</v>
      </c>
      <c r="F138" s="211" t="s">
        <v>173</v>
      </c>
      <c r="G138" s="15"/>
      <c r="H138" s="212">
        <v>1.3680000000000001</v>
      </c>
      <c r="I138" s="213"/>
      <c r="J138" s="15"/>
      <c r="K138" s="15"/>
      <c r="L138" s="209"/>
      <c r="M138" s="214"/>
      <c r="N138" s="215"/>
      <c r="O138" s="215"/>
      <c r="P138" s="215"/>
      <c r="Q138" s="215"/>
      <c r="R138" s="215"/>
      <c r="S138" s="215"/>
      <c r="T138" s="21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10" t="s">
        <v>168</v>
      </c>
      <c r="AU138" s="210" t="s">
        <v>86</v>
      </c>
      <c r="AV138" s="15" t="s">
        <v>166</v>
      </c>
      <c r="AW138" s="15" t="s">
        <v>33</v>
      </c>
      <c r="AX138" s="15" t="s">
        <v>84</v>
      </c>
      <c r="AY138" s="210" t="s">
        <v>159</v>
      </c>
    </row>
    <row r="139" s="2" customFormat="1" ht="33" customHeight="1">
      <c r="A139" s="38"/>
      <c r="B139" s="179"/>
      <c r="C139" s="180" t="s">
        <v>166</v>
      </c>
      <c r="D139" s="180" t="s">
        <v>161</v>
      </c>
      <c r="E139" s="181" t="s">
        <v>233</v>
      </c>
      <c r="F139" s="182" t="s">
        <v>234</v>
      </c>
      <c r="G139" s="183" t="s">
        <v>235</v>
      </c>
      <c r="H139" s="184">
        <v>2.1890000000000001</v>
      </c>
      <c r="I139" s="185"/>
      <c r="J139" s="186">
        <f>ROUND(I139*H139,2)</f>
        <v>0</v>
      </c>
      <c r="K139" s="182" t="s">
        <v>165</v>
      </c>
      <c r="L139" s="39"/>
      <c r="M139" s="187" t="s">
        <v>1</v>
      </c>
      <c r="N139" s="188" t="s">
        <v>42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166</v>
      </c>
      <c r="AT139" s="191" t="s">
        <v>161</v>
      </c>
      <c r="AU139" s="191" t="s">
        <v>86</v>
      </c>
      <c r="AY139" s="19" t="s">
        <v>159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84</v>
      </c>
      <c r="BK139" s="192">
        <f>ROUND(I139*H139,2)</f>
        <v>0</v>
      </c>
      <c r="BL139" s="19" t="s">
        <v>166</v>
      </c>
      <c r="BM139" s="191" t="s">
        <v>543</v>
      </c>
    </row>
    <row r="140" s="14" customFormat="1">
      <c r="A140" s="14"/>
      <c r="B140" s="201"/>
      <c r="C140" s="14"/>
      <c r="D140" s="194" t="s">
        <v>168</v>
      </c>
      <c r="E140" s="202" t="s">
        <v>1</v>
      </c>
      <c r="F140" s="203" t="s">
        <v>544</v>
      </c>
      <c r="G140" s="14"/>
      <c r="H140" s="204">
        <v>2.1890000000000001</v>
      </c>
      <c r="I140" s="205"/>
      <c r="J140" s="14"/>
      <c r="K140" s="14"/>
      <c r="L140" s="201"/>
      <c r="M140" s="206"/>
      <c r="N140" s="207"/>
      <c r="O140" s="207"/>
      <c r="P140" s="207"/>
      <c r="Q140" s="207"/>
      <c r="R140" s="207"/>
      <c r="S140" s="207"/>
      <c r="T140" s="20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2" t="s">
        <v>168</v>
      </c>
      <c r="AU140" s="202" t="s">
        <v>86</v>
      </c>
      <c r="AV140" s="14" t="s">
        <v>86</v>
      </c>
      <c r="AW140" s="14" t="s">
        <v>33</v>
      </c>
      <c r="AX140" s="14" t="s">
        <v>84</v>
      </c>
      <c r="AY140" s="202" t="s">
        <v>159</v>
      </c>
    </row>
    <row r="141" s="2" customFormat="1" ht="24.15" customHeight="1">
      <c r="A141" s="38"/>
      <c r="B141" s="179"/>
      <c r="C141" s="180" t="s">
        <v>193</v>
      </c>
      <c r="D141" s="180" t="s">
        <v>161</v>
      </c>
      <c r="E141" s="181" t="s">
        <v>379</v>
      </c>
      <c r="F141" s="182" t="s">
        <v>380</v>
      </c>
      <c r="G141" s="183" t="s">
        <v>164</v>
      </c>
      <c r="H141" s="184">
        <v>1440</v>
      </c>
      <c r="I141" s="185"/>
      <c r="J141" s="186">
        <f>ROUND(I141*H141,2)</f>
        <v>0</v>
      </c>
      <c r="K141" s="182" t="s">
        <v>165</v>
      </c>
      <c r="L141" s="39"/>
      <c r="M141" s="187" t="s">
        <v>1</v>
      </c>
      <c r="N141" s="188" t="s">
        <v>42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166</v>
      </c>
      <c r="AT141" s="191" t="s">
        <v>161</v>
      </c>
      <c r="AU141" s="191" t="s">
        <v>86</v>
      </c>
      <c r="AY141" s="19" t="s">
        <v>159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84</v>
      </c>
      <c r="BK141" s="192">
        <f>ROUND(I141*H141,2)</f>
        <v>0</v>
      </c>
      <c r="BL141" s="19" t="s">
        <v>166</v>
      </c>
      <c r="BM141" s="191" t="s">
        <v>545</v>
      </c>
    </row>
    <row r="142" s="13" customFormat="1">
      <c r="A142" s="13"/>
      <c r="B142" s="193"/>
      <c r="C142" s="13"/>
      <c r="D142" s="194" t="s">
        <v>168</v>
      </c>
      <c r="E142" s="195" t="s">
        <v>1</v>
      </c>
      <c r="F142" s="196" t="s">
        <v>546</v>
      </c>
      <c r="G142" s="13"/>
      <c r="H142" s="195" t="s">
        <v>1</v>
      </c>
      <c r="I142" s="197"/>
      <c r="J142" s="13"/>
      <c r="K142" s="13"/>
      <c r="L142" s="193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5" t="s">
        <v>168</v>
      </c>
      <c r="AU142" s="195" t="s">
        <v>86</v>
      </c>
      <c r="AV142" s="13" t="s">
        <v>84</v>
      </c>
      <c r="AW142" s="13" t="s">
        <v>33</v>
      </c>
      <c r="AX142" s="13" t="s">
        <v>77</v>
      </c>
      <c r="AY142" s="195" t="s">
        <v>159</v>
      </c>
    </row>
    <row r="143" s="14" customFormat="1">
      <c r="A143" s="14"/>
      <c r="B143" s="201"/>
      <c r="C143" s="14"/>
      <c r="D143" s="194" t="s">
        <v>168</v>
      </c>
      <c r="E143" s="202" t="s">
        <v>1</v>
      </c>
      <c r="F143" s="203" t="s">
        <v>547</v>
      </c>
      <c r="G143" s="14"/>
      <c r="H143" s="204">
        <v>1440</v>
      </c>
      <c r="I143" s="205"/>
      <c r="J143" s="14"/>
      <c r="K143" s="14"/>
      <c r="L143" s="201"/>
      <c r="M143" s="206"/>
      <c r="N143" s="207"/>
      <c r="O143" s="207"/>
      <c r="P143" s="207"/>
      <c r="Q143" s="207"/>
      <c r="R143" s="207"/>
      <c r="S143" s="207"/>
      <c r="T143" s="20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2" t="s">
        <v>168</v>
      </c>
      <c r="AU143" s="202" t="s">
        <v>86</v>
      </c>
      <c r="AV143" s="14" t="s">
        <v>86</v>
      </c>
      <c r="AW143" s="14" t="s">
        <v>33</v>
      </c>
      <c r="AX143" s="14" t="s">
        <v>77</v>
      </c>
      <c r="AY143" s="202" t="s">
        <v>159</v>
      </c>
    </row>
    <row r="144" s="15" customFormat="1">
      <c r="A144" s="15"/>
      <c r="B144" s="209"/>
      <c r="C144" s="15"/>
      <c r="D144" s="194" t="s">
        <v>168</v>
      </c>
      <c r="E144" s="210" t="s">
        <v>1</v>
      </c>
      <c r="F144" s="211" t="s">
        <v>173</v>
      </c>
      <c r="G144" s="15"/>
      <c r="H144" s="212">
        <v>1440</v>
      </c>
      <c r="I144" s="213"/>
      <c r="J144" s="15"/>
      <c r="K144" s="15"/>
      <c r="L144" s="209"/>
      <c r="M144" s="214"/>
      <c r="N144" s="215"/>
      <c r="O144" s="215"/>
      <c r="P144" s="215"/>
      <c r="Q144" s="215"/>
      <c r="R144" s="215"/>
      <c r="S144" s="215"/>
      <c r="T144" s="21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10" t="s">
        <v>168</v>
      </c>
      <c r="AU144" s="210" t="s">
        <v>86</v>
      </c>
      <c r="AV144" s="15" t="s">
        <v>166</v>
      </c>
      <c r="AW144" s="15" t="s">
        <v>33</v>
      </c>
      <c r="AX144" s="15" t="s">
        <v>84</v>
      </c>
      <c r="AY144" s="210" t="s">
        <v>159</v>
      </c>
    </row>
    <row r="145" s="12" customFormat="1" ht="22.8" customHeight="1">
      <c r="A145" s="12"/>
      <c r="B145" s="166"/>
      <c r="C145" s="12"/>
      <c r="D145" s="167" t="s">
        <v>76</v>
      </c>
      <c r="E145" s="177" t="s">
        <v>86</v>
      </c>
      <c r="F145" s="177" t="s">
        <v>247</v>
      </c>
      <c r="G145" s="12"/>
      <c r="H145" s="12"/>
      <c r="I145" s="169"/>
      <c r="J145" s="178">
        <f>BK145</f>
        <v>0</v>
      </c>
      <c r="K145" s="12"/>
      <c r="L145" s="166"/>
      <c r="M145" s="171"/>
      <c r="N145" s="172"/>
      <c r="O145" s="172"/>
      <c r="P145" s="173">
        <f>SUM(P146:P155)</f>
        <v>0</v>
      </c>
      <c r="Q145" s="172"/>
      <c r="R145" s="173">
        <f>SUM(R146:R155)</f>
        <v>3.1268390399999997</v>
      </c>
      <c r="S145" s="172"/>
      <c r="T145" s="174">
        <f>SUM(T146:T155)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7" t="s">
        <v>84</v>
      </c>
      <c r="AT145" s="175" t="s">
        <v>76</v>
      </c>
      <c r="AU145" s="175" t="s">
        <v>84</v>
      </c>
      <c r="AY145" s="167" t="s">
        <v>159</v>
      </c>
      <c r="BK145" s="176">
        <f>SUM(BK146:BK155)</f>
        <v>0</v>
      </c>
    </row>
    <row r="146" s="2" customFormat="1" ht="24.15" customHeight="1">
      <c r="A146" s="38"/>
      <c r="B146" s="179"/>
      <c r="C146" s="180" t="s">
        <v>197</v>
      </c>
      <c r="D146" s="180" t="s">
        <v>161</v>
      </c>
      <c r="E146" s="181" t="s">
        <v>548</v>
      </c>
      <c r="F146" s="182" t="s">
        <v>549</v>
      </c>
      <c r="G146" s="183" t="s">
        <v>212</v>
      </c>
      <c r="H146" s="184">
        <v>0.216</v>
      </c>
      <c r="I146" s="185"/>
      <c r="J146" s="186">
        <f>ROUND(I146*H146,2)</f>
        <v>0</v>
      </c>
      <c r="K146" s="182" t="s">
        <v>165</v>
      </c>
      <c r="L146" s="39"/>
      <c r="M146" s="187" t="s">
        <v>1</v>
      </c>
      <c r="N146" s="188" t="s">
        <v>42</v>
      </c>
      <c r="O146" s="77"/>
      <c r="P146" s="189">
        <f>O146*H146</f>
        <v>0</v>
      </c>
      <c r="Q146" s="189">
        <v>2.1600000000000001</v>
      </c>
      <c r="R146" s="189">
        <f>Q146*H146</f>
        <v>0.46656000000000003</v>
      </c>
      <c r="S146" s="189">
        <v>0</v>
      </c>
      <c r="T146" s="19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1" t="s">
        <v>166</v>
      </c>
      <c r="AT146" s="191" t="s">
        <v>161</v>
      </c>
      <c r="AU146" s="191" t="s">
        <v>86</v>
      </c>
      <c r="AY146" s="19" t="s">
        <v>159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84</v>
      </c>
      <c r="BK146" s="192">
        <f>ROUND(I146*H146,2)</f>
        <v>0</v>
      </c>
      <c r="BL146" s="19" t="s">
        <v>166</v>
      </c>
      <c r="BM146" s="191" t="s">
        <v>550</v>
      </c>
    </row>
    <row r="147" s="13" customFormat="1">
      <c r="A147" s="13"/>
      <c r="B147" s="193"/>
      <c r="C147" s="13"/>
      <c r="D147" s="194" t="s">
        <v>168</v>
      </c>
      <c r="E147" s="195" t="s">
        <v>1</v>
      </c>
      <c r="F147" s="196" t="s">
        <v>537</v>
      </c>
      <c r="G147" s="13"/>
      <c r="H147" s="195" t="s">
        <v>1</v>
      </c>
      <c r="I147" s="197"/>
      <c r="J147" s="13"/>
      <c r="K147" s="13"/>
      <c r="L147" s="193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5" t="s">
        <v>168</v>
      </c>
      <c r="AU147" s="195" t="s">
        <v>86</v>
      </c>
      <c r="AV147" s="13" t="s">
        <v>84</v>
      </c>
      <c r="AW147" s="13" t="s">
        <v>33</v>
      </c>
      <c r="AX147" s="13" t="s">
        <v>77</v>
      </c>
      <c r="AY147" s="195" t="s">
        <v>159</v>
      </c>
    </row>
    <row r="148" s="14" customFormat="1">
      <c r="A148" s="14"/>
      <c r="B148" s="201"/>
      <c r="C148" s="14"/>
      <c r="D148" s="194" t="s">
        <v>168</v>
      </c>
      <c r="E148" s="202" t="s">
        <v>1</v>
      </c>
      <c r="F148" s="203" t="s">
        <v>551</v>
      </c>
      <c r="G148" s="14"/>
      <c r="H148" s="204">
        <v>0.216</v>
      </c>
      <c r="I148" s="205"/>
      <c r="J148" s="14"/>
      <c r="K148" s="14"/>
      <c r="L148" s="201"/>
      <c r="M148" s="206"/>
      <c r="N148" s="207"/>
      <c r="O148" s="207"/>
      <c r="P148" s="207"/>
      <c r="Q148" s="207"/>
      <c r="R148" s="207"/>
      <c r="S148" s="207"/>
      <c r="T148" s="20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2" t="s">
        <v>168</v>
      </c>
      <c r="AU148" s="202" t="s">
        <v>86</v>
      </c>
      <c r="AV148" s="14" t="s">
        <v>86</v>
      </c>
      <c r="AW148" s="14" t="s">
        <v>33</v>
      </c>
      <c r="AX148" s="14" t="s">
        <v>84</v>
      </c>
      <c r="AY148" s="202" t="s">
        <v>159</v>
      </c>
    </row>
    <row r="149" s="2" customFormat="1" ht="16.5" customHeight="1">
      <c r="A149" s="38"/>
      <c r="B149" s="179"/>
      <c r="C149" s="180" t="s">
        <v>204</v>
      </c>
      <c r="D149" s="180" t="s">
        <v>161</v>
      </c>
      <c r="E149" s="181" t="s">
        <v>552</v>
      </c>
      <c r="F149" s="182" t="s">
        <v>553</v>
      </c>
      <c r="G149" s="183" t="s">
        <v>212</v>
      </c>
      <c r="H149" s="184">
        <v>1.1519999999999999</v>
      </c>
      <c r="I149" s="185"/>
      <c r="J149" s="186">
        <f>ROUND(I149*H149,2)</f>
        <v>0</v>
      </c>
      <c r="K149" s="182" t="s">
        <v>165</v>
      </c>
      <c r="L149" s="39"/>
      <c r="M149" s="187" t="s">
        <v>1</v>
      </c>
      <c r="N149" s="188" t="s">
        <v>42</v>
      </c>
      <c r="O149" s="77"/>
      <c r="P149" s="189">
        <f>O149*H149</f>
        <v>0</v>
      </c>
      <c r="Q149" s="189">
        <v>2.3010199999999998</v>
      </c>
      <c r="R149" s="189">
        <f>Q149*H149</f>
        <v>2.6507750399999996</v>
      </c>
      <c r="S149" s="189">
        <v>0</v>
      </c>
      <c r="T149" s="19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1" t="s">
        <v>166</v>
      </c>
      <c r="AT149" s="191" t="s">
        <v>161</v>
      </c>
      <c r="AU149" s="191" t="s">
        <v>86</v>
      </c>
      <c r="AY149" s="19" t="s">
        <v>159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84</v>
      </c>
      <c r="BK149" s="192">
        <f>ROUND(I149*H149,2)</f>
        <v>0</v>
      </c>
      <c r="BL149" s="19" t="s">
        <v>166</v>
      </c>
      <c r="BM149" s="191" t="s">
        <v>554</v>
      </c>
    </row>
    <row r="150" s="13" customFormat="1">
      <c r="A150" s="13"/>
      <c r="B150" s="193"/>
      <c r="C150" s="13"/>
      <c r="D150" s="194" t="s">
        <v>168</v>
      </c>
      <c r="E150" s="195" t="s">
        <v>1</v>
      </c>
      <c r="F150" s="196" t="s">
        <v>537</v>
      </c>
      <c r="G150" s="13"/>
      <c r="H150" s="195" t="s">
        <v>1</v>
      </c>
      <c r="I150" s="197"/>
      <c r="J150" s="13"/>
      <c r="K150" s="13"/>
      <c r="L150" s="193"/>
      <c r="M150" s="198"/>
      <c r="N150" s="199"/>
      <c r="O150" s="199"/>
      <c r="P150" s="199"/>
      <c r="Q150" s="199"/>
      <c r="R150" s="199"/>
      <c r="S150" s="199"/>
      <c r="T150" s="20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5" t="s">
        <v>168</v>
      </c>
      <c r="AU150" s="195" t="s">
        <v>86</v>
      </c>
      <c r="AV150" s="13" t="s">
        <v>84</v>
      </c>
      <c r="AW150" s="13" t="s">
        <v>33</v>
      </c>
      <c r="AX150" s="13" t="s">
        <v>77</v>
      </c>
      <c r="AY150" s="195" t="s">
        <v>159</v>
      </c>
    </row>
    <row r="151" s="14" customFormat="1">
      <c r="A151" s="14"/>
      <c r="B151" s="201"/>
      <c r="C151" s="14"/>
      <c r="D151" s="194" t="s">
        <v>168</v>
      </c>
      <c r="E151" s="202" t="s">
        <v>1</v>
      </c>
      <c r="F151" s="203" t="s">
        <v>555</v>
      </c>
      <c r="G151" s="14"/>
      <c r="H151" s="204">
        <v>1.1519999999999999</v>
      </c>
      <c r="I151" s="205"/>
      <c r="J151" s="14"/>
      <c r="K151" s="14"/>
      <c r="L151" s="201"/>
      <c r="M151" s="206"/>
      <c r="N151" s="207"/>
      <c r="O151" s="207"/>
      <c r="P151" s="207"/>
      <c r="Q151" s="207"/>
      <c r="R151" s="207"/>
      <c r="S151" s="207"/>
      <c r="T151" s="20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2" t="s">
        <v>168</v>
      </c>
      <c r="AU151" s="202" t="s">
        <v>86</v>
      </c>
      <c r="AV151" s="14" t="s">
        <v>86</v>
      </c>
      <c r="AW151" s="14" t="s">
        <v>33</v>
      </c>
      <c r="AX151" s="14" t="s">
        <v>84</v>
      </c>
      <c r="AY151" s="202" t="s">
        <v>159</v>
      </c>
    </row>
    <row r="152" s="2" customFormat="1" ht="16.5" customHeight="1">
      <c r="A152" s="38"/>
      <c r="B152" s="179"/>
      <c r="C152" s="180" t="s">
        <v>209</v>
      </c>
      <c r="D152" s="180" t="s">
        <v>161</v>
      </c>
      <c r="E152" s="181" t="s">
        <v>556</v>
      </c>
      <c r="F152" s="182" t="s">
        <v>557</v>
      </c>
      <c r="G152" s="183" t="s">
        <v>164</v>
      </c>
      <c r="H152" s="184">
        <v>3.6000000000000001</v>
      </c>
      <c r="I152" s="185"/>
      <c r="J152" s="186">
        <f>ROUND(I152*H152,2)</f>
        <v>0</v>
      </c>
      <c r="K152" s="182" t="s">
        <v>165</v>
      </c>
      <c r="L152" s="39"/>
      <c r="M152" s="187" t="s">
        <v>1</v>
      </c>
      <c r="N152" s="188" t="s">
        <v>42</v>
      </c>
      <c r="O152" s="77"/>
      <c r="P152" s="189">
        <f>O152*H152</f>
        <v>0</v>
      </c>
      <c r="Q152" s="189">
        <v>0.00264</v>
      </c>
      <c r="R152" s="189">
        <f>Q152*H152</f>
        <v>0.0095040000000000003</v>
      </c>
      <c r="S152" s="189">
        <v>0</v>
      </c>
      <c r="T152" s="19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1" t="s">
        <v>166</v>
      </c>
      <c r="AT152" s="191" t="s">
        <v>161</v>
      </c>
      <c r="AU152" s="191" t="s">
        <v>86</v>
      </c>
      <c r="AY152" s="19" t="s">
        <v>159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84</v>
      </c>
      <c r="BK152" s="192">
        <f>ROUND(I152*H152,2)</f>
        <v>0</v>
      </c>
      <c r="BL152" s="19" t="s">
        <v>166</v>
      </c>
      <c r="BM152" s="191" t="s">
        <v>558</v>
      </c>
    </row>
    <row r="153" s="13" customFormat="1">
      <c r="A153" s="13"/>
      <c r="B153" s="193"/>
      <c r="C153" s="13"/>
      <c r="D153" s="194" t="s">
        <v>168</v>
      </c>
      <c r="E153" s="195" t="s">
        <v>1</v>
      </c>
      <c r="F153" s="196" t="s">
        <v>537</v>
      </c>
      <c r="G153" s="13"/>
      <c r="H153" s="195" t="s">
        <v>1</v>
      </c>
      <c r="I153" s="197"/>
      <c r="J153" s="13"/>
      <c r="K153" s="13"/>
      <c r="L153" s="193"/>
      <c r="M153" s="198"/>
      <c r="N153" s="199"/>
      <c r="O153" s="199"/>
      <c r="P153" s="199"/>
      <c r="Q153" s="199"/>
      <c r="R153" s="199"/>
      <c r="S153" s="199"/>
      <c r="T153" s="20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5" t="s">
        <v>168</v>
      </c>
      <c r="AU153" s="195" t="s">
        <v>86</v>
      </c>
      <c r="AV153" s="13" t="s">
        <v>84</v>
      </c>
      <c r="AW153" s="13" t="s">
        <v>33</v>
      </c>
      <c r="AX153" s="13" t="s">
        <v>77</v>
      </c>
      <c r="AY153" s="195" t="s">
        <v>159</v>
      </c>
    </row>
    <row r="154" s="14" customFormat="1">
      <c r="A154" s="14"/>
      <c r="B154" s="201"/>
      <c r="C154" s="14"/>
      <c r="D154" s="194" t="s">
        <v>168</v>
      </c>
      <c r="E154" s="202" t="s">
        <v>1</v>
      </c>
      <c r="F154" s="203" t="s">
        <v>559</v>
      </c>
      <c r="G154" s="14"/>
      <c r="H154" s="204">
        <v>3.6000000000000001</v>
      </c>
      <c r="I154" s="205"/>
      <c r="J154" s="14"/>
      <c r="K154" s="14"/>
      <c r="L154" s="201"/>
      <c r="M154" s="206"/>
      <c r="N154" s="207"/>
      <c r="O154" s="207"/>
      <c r="P154" s="207"/>
      <c r="Q154" s="207"/>
      <c r="R154" s="207"/>
      <c r="S154" s="207"/>
      <c r="T154" s="20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2" t="s">
        <v>168</v>
      </c>
      <c r="AU154" s="202" t="s">
        <v>86</v>
      </c>
      <c r="AV154" s="14" t="s">
        <v>86</v>
      </c>
      <c r="AW154" s="14" t="s">
        <v>33</v>
      </c>
      <c r="AX154" s="14" t="s">
        <v>84</v>
      </c>
      <c r="AY154" s="202" t="s">
        <v>159</v>
      </c>
    </row>
    <row r="155" s="2" customFormat="1" ht="16.5" customHeight="1">
      <c r="A155" s="38"/>
      <c r="B155" s="179"/>
      <c r="C155" s="180" t="s">
        <v>216</v>
      </c>
      <c r="D155" s="180" t="s">
        <v>161</v>
      </c>
      <c r="E155" s="181" t="s">
        <v>560</v>
      </c>
      <c r="F155" s="182" t="s">
        <v>561</v>
      </c>
      <c r="G155" s="183" t="s">
        <v>164</v>
      </c>
      <c r="H155" s="184">
        <v>3.6000000000000001</v>
      </c>
      <c r="I155" s="185"/>
      <c r="J155" s="186">
        <f>ROUND(I155*H155,2)</f>
        <v>0</v>
      </c>
      <c r="K155" s="182" t="s">
        <v>165</v>
      </c>
      <c r="L155" s="39"/>
      <c r="M155" s="187" t="s">
        <v>1</v>
      </c>
      <c r="N155" s="188" t="s">
        <v>42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166</v>
      </c>
      <c r="AT155" s="191" t="s">
        <v>161</v>
      </c>
      <c r="AU155" s="191" t="s">
        <v>86</v>
      </c>
      <c r="AY155" s="19" t="s">
        <v>159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84</v>
      </c>
      <c r="BK155" s="192">
        <f>ROUND(I155*H155,2)</f>
        <v>0</v>
      </c>
      <c r="BL155" s="19" t="s">
        <v>166</v>
      </c>
      <c r="BM155" s="191" t="s">
        <v>562</v>
      </c>
    </row>
    <row r="156" s="12" customFormat="1" ht="22.8" customHeight="1">
      <c r="A156" s="12"/>
      <c r="B156" s="166"/>
      <c r="C156" s="12"/>
      <c r="D156" s="167" t="s">
        <v>76</v>
      </c>
      <c r="E156" s="177" t="s">
        <v>193</v>
      </c>
      <c r="F156" s="177" t="s">
        <v>262</v>
      </c>
      <c r="G156" s="12"/>
      <c r="H156" s="12"/>
      <c r="I156" s="169"/>
      <c r="J156" s="178">
        <f>BK156</f>
        <v>0</v>
      </c>
      <c r="K156" s="12"/>
      <c r="L156" s="166"/>
      <c r="M156" s="171"/>
      <c r="N156" s="172"/>
      <c r="O156" s="172"/>
      <c r="P156" s="173">
        <f>SUM(P157:P171)</f>
        <v>0</v>
      </c>
      <c r="Q156" s="172"/>
      <c r="R156" s="173">
        <f>SUM(R157:R171)</f>
        <v>689.57959999999991</v>
      </c>
      <c r="S156" s="172"/>
      <c r="T156" s="174">
        <f>SUM(T157:T171)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7" t="s">
        <v>84</v>
      </c>
      <c r="AT156" s="175" t="s">
        <v>76</v>
      </c>
      <c r="AU156" s="175" t="s">
        <v>84</v>
      </c>
      <c r="AY156" s="167" t="s">
        <v>159</v>
      </c>
      <c r="BK156" s="176">
        <f>SUM(BK157:BK171)</f>
        <v>0</v>
      </c>
    </row>
    <row r="157" s="2" customFormat="1" ht="24.15" customHeight="1">
      <c r="A157" s="38"/>
      <c r="B157" s="179"/>
      <c r="C157" s="180" t="s">
        <v>223</v>
      </c>
      <c r="D157" s="180" t="s">
        <v>161</v>
      </c>
      <c r="E157" s="181" t="s">
        <v>383</v>
      </c>
      <c r="F157" s="182" t="s">
        <v>384</v>
      </c>
      <c r="G157" s="183" t="s">
        <v>164</v>
      </c>
      <c r="H157" s="184">
        <v>1440</v>
      </c>
      <c r="I157" s="185"/>
      <c r="J157" s="186">
        <f>ROUND(I157*H157,2)</f>
        <v>0</v>
      </c>
      <c r="K157" s="182" t="s">
        <v>165</v>
      </c>
      <c r="L157" s="39"/>
      <c r="M157" s="187" t="s">
        <v>1</v>
      </c>
      <c r="N157" s="188" t="s">
        <v>42</v>
      </c>
      <c r="O157" s="77"/>
      <c r="P157" s="189">
        <f>O157*H157</f>
        <v>0</v>
      </c>
      <c r="Q157" s="189">
        <v>0.38700000000000001</v>
      </c>
      <c r="R157" s="189">
        <f>Q157*H157</f>
        <v>557.27999999999997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166</v>
      </c>
      <c r="AT157" s="191" t="s">
        <v>161</v>
      </c>
      <c r="AU157" s="191" t="s">
        <v>86</v>
      </c>
      <c r="AY157" s="19" t="s">
        <v>159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84</v>
      </c>
      <c r="BK157" s="192">
        <f>ROUND(I157*H157,2)</f>
        <v>0</v>
      </c>
      <c r="BL157" s="19" t="s">
        <v>166</v>
      </c>
      <c r="BM157" s="191" t="s">
        <v>563</v>
      </c>
    </row>
    <row r="158" s="13" customFormat="1">
      <c r="A158" s="13"/>
      <c r="B158" s="193"/>
      <c r="C158" s="13"/>
      <c r="D158" s="194" t="s">
        <v>168</v>
      </c>
      <c r="E158" s="195" t="s">
        <v>1</v>
      </c>
      <c r="F158" s="196" t="s">
        <v>546</v>
      </c>
      <c r="G158" s="13"/>
      <c r="H158" s="195" t="s">
        <v>1</v>
      </c>
      <c r="I158" s="197"/>
      <c r="J158" s="13"/>
      <c r="K158" s="13"/>
      <c r="L158" s="193"/>
      <c r="M158" s="198"/>
      <c r="N158" s="199"/>
      <c r="O158" s="199"/>
      <c r="P158" s="199"/>
      <c r="Q158" s="199"/>
      <c r="R158" s="199"/>
      <c r="S158" s="199"/>
      <c r="T158" s="20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5" t="s">
        <v>168</v>
      </c>
      <c r="AU158" s="195" t="s">
        <v>86</v>
      </c>
      <c r="AV158" s="13" t="s">
        <v>84</v>
      </c>
      <c r="AW158" s="13" t="s">
        <v>33</v>
      </c>
      <c r="AX158" s="13" t="s">
        <v>77</v>
      </c>
      <c r="AY158" s="195" t="s">
        <v>159</v>
      </c>
    </row>
    <row r="159" s="14" customFormat="1">
      <c r="A159" s="14"/>
      <c r="B159" s="201"/>
      <c r="C159" s="14"/>
      <c r="D159" s="194" t="s">
        <v>168</v>
      </c>
      <c r="E159" s="202" t="s">
        <v>1</v>
      </c>
      <c r="F159" s="203" t="s">
        <v>547</v>
      </c>
      <c r="G159" s="14"/>
      <c r="H159" s="204">
        <v>1440</v>
      </c>
      <c r="I159" s="205"/>
      <c r="J159" s="14"/>
      <c r="K159" s="14"/>
      <c r="L159" s="201"/>
      <c r="M159" s="206"/>
      <c r="N159" s="207"/>
      <c r="O159" s="207"/>
      <c r="P159" s="207"/>
      <c r="Q159" s="207"/>
      <c r="R159" s="207"/>
      <c r="S159" s="207"/>
      <c r="T159" s="20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2" t="s">
        <v>168</v>
      </c>
      <c r="AU159" s="202" t="s">
        <v>86</v>
      </c>
      <c r="AV159" s="14" t="s">
        <v>86</v>
      </c>
      <c r="AW159" s="14" t="s">
        <v>33</v>
      </c>
      <c r="AX159" s="14" t="s">
        <v>77</v>
      </c>
      <c r="AY159" s="202" t="s">
        <v>159</v>
      </c>
    </row>
    <row r="160" s="15" customFormat="1">
      <c r="A160" s="15"/>
      <c r="B160" s="209"/>
      <c r="C160" s="15"/>
      <c r="D160" s="194" t="s">
        <v>168</v>
      </c>
      <c r="E160" s="210" t="s">
        <v>1</v>
      </c>
      <c r="F160" s="211" t="s">
        <v>173</v>
      </c>
      <c r="G160" s="15"/>
      <c r="H160" s="212">
        <v>1440</v>
      </c>
      <c r="I160" s="213"/>
      <c r="J160" s="15"/>
      <c r="K160" s="15"/>
      <c r="L160" s="209"/>
      <c r="M160" s="214"/>
      <c r="N160" s="215"/>
      <c r="O160" s="215"/>
      <c r="P160" s="215"/>
      <c r="Q160" s="215"/>
      <c r="R160" s="215"/>
      <c r="S160" s="215"/>
      <c r="T160" s="21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10" t="s">
        <v>168</v>
      </c>
      <c r="AU160" s="210" t="s">
        <v>86</v>
      </c>
      <c r="AV160" s="15" t="s">
        <v>166</v>
      </c>
      <c r="AW160" s="15" t="s">
        <v>33</v>
      </c>
      <c r="AX160" s="15" t="s">
        <v>84</v>
      </c>
      <c r="AY160" s="210" t="s">
        <v>159</v>
      </c>
    </row>
    <row r="161" s="2" customFormat="1" ht="16.5" customHeight="1">
      <c r="A161" s="38"/>
      <c r="B161" s="179"/>
      <c r="C161" s="180" t="s">
        <v>228</v>
      </c>
      <c r="D161" s="180" t="s">
        <v>161</v>
      </c>
      <c r="E161" s="181" t="s">
        <v>386</v>
      </c>
      <c r="F161" s="182" t="s">
        <v>387</v>
      </c>
      <c r="G161" s="183" t="s">
        <v>164</v>
      </c>
      <c r="H161" s="184">
        <v>1440</v>
      </c>
      <c r="I161" s="185"/>
      <c r="J161" s="186">
        <f>ROUND(I161*H161,2)</f>
        <v>0</v>
      </c>
      <c r="K161" s="182" t="s">
        <v>1</v>
      </c>
      <c r="L161" s="39"/>
      <c r="M161" s="187" t="s">
        <v>1</v>
      </c>
      <c r="N161" s="188" t="s">
        <v>42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166</v>
      </c>
      <c r="AT161" s="191" t="s">
        <v>161</v>
      </c>
      <c r="AU161" s="191" t="s">
        <v>86</v>
      </c>
      <c r="AY161" s="19" t="s">
        <v>159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84</v>
      </c>
      <c r="BK161" s="192">
        <f>ROUND(I161*H161,2)</f>
        <v>0</v>
      </c>
      <c r="BL161" s="19" t="s">
        <v>166</v>
      </c>
      <c r="BM161" s="191" t="s">
        <v>564</v>
      </c>
    </row>
    <row r="162" s="14" customFormat="1">
      <c r="A162" s="14"/>
      <c r="B162" s="201"/>
      <c r="C162" s="14"/>
      <c r="D162" s="194" t="s">
        <v>168</v>
      </c>
      <c r="E162" s="202" t="s">
        <v>1</v>
      </c>
      <c r="F162" s="203" t="s">
        <v>565</v>
      </c>
      <c r="G162" s="14"/>
      <c r="H162" s="204">
        <v>1440</v>
      </c>
      <c r="I162" s="205"/>
      <c r="J162" s="14"/>
      <c r="K162" s="14"/>
      <c r="L162" s="201"/>
      <c r="M162" s="206"/>
      <c r="N162" s="207"/>
      <c r="O162" s="207"/>
      <c r="P162" s="207"/>
      <c r="Q162" s="207"/>
      <c r="R162" s="207"/>
      <c r="S162" s="207"/>
      <c r="T162" s="20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2" t="s">
        <v>168</v>
      </c>
      <c r="AU162" s="202" t="s">
        <v>86</v>
      </c>
      <c r="AV162" s="14" t="s">
        <v>86</v>
      </c>
      <c r="AW162" s="14" t="s">
        <v>33</v>
      </c>
      <c r="AX162" s="14" t="s">
        <v>84</v>
      </c>
      <c r="AY162" s="202" t="s">
        <v>159</v>
      </c>
    </row>
    <row r="163" s="2" customFormat="1" ht="16.5" customHeight="1">
      <c r="A163" s="38"/>
      <c r="B163" s="179"/>
      <c r="C163" s="180" t="s">
        <v>8</v>
      </c>
      <c r="D163" s="180" t="s">
        <v>161</v>
      </c>
      <c r="E163" s="181" t="s">
        <v>391</v>
      </c>
      <c r="F163" s="182" t="s">
        <v>392</v>
      </c>
      <c r="G163" s="183" t="s">
        <v>164</v>
      </c>
      <c r="H163" s="184">
        <v>1440</v>
      </c>
      <c r="I163" s="185"/>
      <c r="J163" s="186">
        <f>ROUND(I163*H163,2)</f>
        <v>0</v>
      </c>
      <c r="K163" s="182" t="s">
        <v>1</v>
      </c>
      <c r="L163" s="39"/>
      <c r="M163" s="187" t="s">
        <v>1</v>
      </c>
      <c r="N163" s="188" t="s">
        <v>42</v>
      </c>
      <c r="O163" s="77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1" t="s">
        <v>166</v>
      </c>
      <c r="AT163" s="191" t="s">
        <v>161</v>
      </c>
      <c r="AU163" s="191" t="s">
        <v>86</v>
      </c>
      <c r="AY163" s="19" t="s">
        <v>159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84</v>
      </c>
      <c r="BK163" s="192">
        <f>ROUND(I163*H163,2)</f>
        <v>0</v>
      </c>
      <c r="BL163" s="19" t="s">
        <v>166</v>
      </c>
      <c r="BM163" s="191" t="s">
        <v>566</v>
      </c>
    </row>
    <row r="164" s="2" customFormat="1" ht="16.5" customHeight="1">
      <c r="A164" s="38"/>
      <c r="B164" s="179"/>
      <c r="C164" s="180" t="s">
        <v>238</v>
      </c>
      <c r="D164" s="180" t="s">
        <v>161</v>
      </c>
      <c r="E164" s="181" t="s">
        <v>394</v>
      </c>
      <c r="F164" s="182" t="s">
        <v>395</v>
      </c>
      <c r="G164" s="183" t="s">
        <v>164</v>
      </c>
      <c r="H164" s="184">
        <v>1440</v>
      </c>
      <c r="I164" s="185"/>
      <c r="J164" s="186">
        <f>ROUND(I164*H164,2)</f>
        <v>0</v>
      </c>
      <c r="K164" s="182" t="s">
        <v>1</v>
      </c>
      <c r="L164" s="39"/>
      <c r="M164" s="187" t="s">
        <v>1</v>
      </c>
      <c r="N164" s="188" t="s">
        <v>42</v>
      </c>
      <c r="O164" s="77"/>
      <c r="P164" s="189">
        <f>O164*H164</f>
        <v>0</v>
      </c>
      <c r="Q164" s="189">
        <v>0</v>
      </c>
      <c r="R164" s="189">
        <f>Q164*H164</f>
        <v>0</v>
      </c>
      <c r="S164" s="189">
        <v>0</v>
      </c>
      <c r="T164" s="19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1" t="s">
        <v>166</v>
      </c>
      <c r="AT164" s="191" t="s">
        <v>161</v>
      </c>
      <c r="AU164" s="191" t="s">
        <v>86</v>
      </c>
      <c r="AY164" s="19" t="s">
        <v>159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84</v>
      </c>
      <c r="BK164" s="192">
        <f>ROUND(I164*H164,2)</f>
        <v>0</v>
      </c>
      <c r="BL164" s="19" t="s">
        <v>166</v>
      </c>
      <c r="BM164" s="191" t="s">
        <v>567</v>
      </c>
    </row>
    <row r="165" s="2" customFormat="1" ht="24.15" customHeight="1">
      <c r="A165" s="38"/>
      <c r="B165" s="179"/>
      <c r="C165" s="180" t="s">
        <v>242</v>
      </c>
      <c r="D165" s="180" t="s">
        <v>161</v>
      </c>
      <c r="E165" s="181" t="s">
        <v>568</v>
      </c>
      <c r="F165" s="182" t="s">
        <v>569</v>
      </c>
      <c r="G165" s="183" t="s">
        <v>164</v>
      </c>
      <c r="H165" s="184">
        <v>1440</v>
      </c>
      <c r="I165" s="185"/>
      <c r="J165" s="186">
        <f>ROUND(I165*H165,2)</f>
        <v>0</v>
      </c>
      <c r="K165" s="182" t="s">
        <v>165</v>
      </c>
      <c r="L165" s="39"/>
      <c r="M165" s="187" t="s">
        <v>1</v>
      </c>
      <c r="N165" s="188" t="s">
        <v>42</v>
      </c>
      <c r="O165" s="77"/>
      <c r="P165" s="189">
        <f>O165*H165</f>
        <v>0</v>
      </c>
      <c r="Q165" s="189">
        <v>0.026790000000000001</v>
      </c>
      <c r="R165" s="189">
        <f>Q165*H165</f>
        <v>38.577600000000004</v>
      </c>
      <c r="S165" s="189">
        <v>0</v>
      </c>
      <c r="T165" s="19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1" t="s">
        <v>166</v>
      </c>
      <c r="AT165" s="191" t="s">
        <v>161</v>
      </c>
      <c r="AU165" s="191" t="s">
        <v>86</v>
      </c>
      <c r="AY165" s="19" t="s">
        <v>159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84</v>
      </c>
      <c r="BK165" s="192">
        <f>ROUND(I165*H165,2)</f>
        <v>0</v>
      </c>
      <c r="BL165" s="19" t="s">
        <v>166</v>
      </c>
      <c r="BM165" s="191" t="s">
        <v>570</v>
      </c>
    </row>
    <row r="166" s="13" customFormat="1">
      <c r="A166" s="13"/>
      <c r="B166" s="193"/>
      <c r="C166" s="13"/>
      <c r="D166" s="194" t="s">
        <v>168</v>
      </c>
      <c r="E166" s="195" t="s">
        <v>1</v>
      </c>
      <c r="F166" s="196" t="s">
        <v>546</v>
      </c>
      <c r="G166" s="13"/>
      <c r="H166" s="195" t="s">
        <v>1</v>
      </c>
      <c r="I166" s="197"/>
      <c r="J166" s="13"/>
      <c r="K166" s="13"/>
      <c r="L166" s="193"/>
      <c r="M166" s="198"/>
      <c r="N166" s="199"/>
      <c r="O166" s="199"/>
      <c r="P166" s="199"/>
      <c r="Q166" s="199"/>
      <c r="R166" s="199"/>
      <c r="S166" s="199"/>
      <c r="T166" s="20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5" t="s">
        <v>168</v>
      </c>
      <c r="AU166" s="195" t="s">
        <v>86</v>
      </c>
      <c r="AV166" s="13" t="s">
        <v>84</v>
      </c>
      <c r="AW166" s="13" t="s">
        <v>33</v>
      </c>
      <c r="AX166" s="13" t="s">
        <v>77</v>
      </c>
      <c r="AY166" s="195" t="s">
        <v>159</v>
      </c>
    </row>
    <row r="167" s="14" customFormat="1">
      <c r="A167" s="14"/>
      <c r="B167" s="201"/>
      <c r="C167" s="14"/>
      <c r="D167" s="194" t="s">
        <v>168</v>
      </c>
      <c r="E167" s="202" t="s">
        <v>1</v>
      </c>
      <c r="F167" s="203" t="s">
        <v>547</v>
      </c>
      <c r="G167" s="14"/>
      <c r="H167" s="204">
        <v>1440</v>
      </c>
      <c r="I167" s="205"/>
      <c r="J167" s="14"/>
      <c r="K167" s="14"/>
      <c r="L167" s="201"/>
      <c r="M167" s="206"/>
      <c r="N167" s="207"/>
      <c r="O167" s="207"/>
      <c r="P167" s="207"/>
      <c r="Q167" s="207"/>
      <c r="R167" s="207"/>
      <c r="S167" s="207"/>
      <c r="T167" s="20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02" t="s">
        <v>168</v>
      </c>
      <c r="AU167" s="202" t="s">
        <v>86</v>
      </c>
      <c r="AV167" s="14" t="s">
        <v>86</v>
      </c>
      <c r="AW167" s="14" t="s">
        <v>33</v>
      </c>
      <c r="AX167" s="14" t="s">
        <v>77</v>
      </c>
      <c r="AY167" s="202" t="s">
        <v>159</v>
      </c>
    </row>
    <row r="168" s="15" customFormat="1">
      <c r="A168" s="15"/>
      <c r="B168" s="209"/>
      <c r="C168" s="15"/>
      <c r="D168" s="194" t="s">
        <v>168</v>
      </c>
      <c r="E168" s="210" t="s">
        <v>1</v>
      </c>
      <c r="F168" s="211" t="s">
        <v>173</v>
      </c>
      <c r="G168" s="15"/>
      <c r="H168" s="212">
        <v>1440</v>
      </c>
      <c r="I168" s="213"/>
      <c r="J168" s="15"/>
      <c r="K168" s="15"/>
      <c r="L168" s="209"/>
      <c r="M168" s="214"/>
      <c r="N168" s="215"/>
      <c r="O168" s="215"/>
      <c r="P168" s="215"/>
      <c r="Q168" s="215"/>
      <c r="R168" s="215"/>
      <c r="S168" s="215"/>
      <c r="T168" s="21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10" t="s">
        <v>168</v>
      </c>
      <c r="AU168" s="210" t="s">
        <v>86</v>
      </c>
      <c r="AV168" s="15" t="s">
        <v>166</v>
      </c>
      <c r="AW168" s="15" t="s">
        <v>33</v>
      </c>
      <c r="AX168" s="15" t="s">
        <v>84</v>
      </c>
      <c r="AY168" s="210" t="s">
        <v>159</v>
      </c>
    </row>
    <row r="169" s="2" customFormat="1" ht="33" customHeight="1">
      <c r="A169" s="38"/>
      <c r="B169" s="179"/>
      <c r="C169" s="180" t="s">
        <v>248</v>
      </c>
      <c r="D169" s="180" t="s">
        <v>161</v>
      </c>
      <c r="E169" s="181" t="s">
        <v>571</v>
      </c>
      <c r="F169" s="182" t="s">
        <v>572</v>
      </c>
      <c r="G169" s="183" t="s">
        <v>164</v>
      </c>
      <c r="H169" s="184">
        <v>1440</v>
      </c>
      <c r="I169" s="185"/>
      <c r="J169" s="186">
        <f>ROUND(I169*H169,2)</f>
        <v>0</v>
      </c>
      <c r="K169" s="182" t="s">
        <v>165</v>
      </c>
      <c r="L169" s="39"/>
      <c r="M169" s="187" t="s">
        <v>1</v>
      </c>
      <c r="N169" s="188" t="s">
        <v>42</v>
      </c>
      <c r="O169" s="77"/>
      <c r="P169" s="189">
        <f>O169*H169</f>
        <v>0</v>
      </c>
      <c r="Q169" s="189">
        <v>0.065000000000000002</v>
      </c>
      <c r="R169" s="189">
        <f>Q169*H169</f>
        <v>93.600000000000009</v>
      </c>
      <c r="S169" s="189">
        <v>0</v>
      </c>
      <c r="T169" s="19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1" t="s">
        <v>166</v>
      </c>
      <c r="AT169" s="191" t="s">
        <v>161</v>
      </c>
      <c r="AU169" s="191" t="s">
        <v>86</v>
      </c>
      <c r="AY169" s="19" t="s">
        <v>159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84</v>
      </c>
      <c r="BK169" s="192">
        <f>ROUND(I169*H169,2)</f>
        <v>0</v>
      </c>
      <c r="BL169" s="19" t="s">
        <v>166</v>
      </c>
      <c r="BM169" s="191" t="s">
        <v>573</v>
      </c>
    </row>
    <row r="170" s="2" customFormat="1" ht="24.15" customHeight="1">
      <c r="A170" s="38"/>
      <c r="B170" s="179"/>
      <c r="C170" s="180" t="s">
        <v>252</v>
      </c>
      <c r="D170" s="180" t="s">
        <v>161</v>
      </c>
      <c r="E170" s="181" t="s">
        <v>574</v>
      </c>
      <c r="F170" s="182" t="s">
        <v>575</v>
      </c>
      <c r="G170" s="183" t="s">
        <v>200</v>
      </c>
      <c r="H170" s="184">
        <v>200</v>
      </c>
      <c r="I170" s="185"/>
      <c r="J170" s="186">
        <f>ROUND(I170*H170,2)</f>
        <v>0</v>
      </c>
      <c r="K170" s="182" t="s">
        <v>165</v>
      </c>
      <c r="L170" s="39"/>
      <c r="M170" s="187" t="s">
        <v>1</v>
      </c>
      <c r="N170" s="188" t="s">
        <v>42</v>
      </c>
      <c r="O170" s="77"/>
      <c r="P170" s="189">
        <f>O170*H170</f>
        <v>0</v>
      </c>
      <c r="Q170" s="189">
        <v>0.00060999999999999997</v>
      </c>
      <c r="R170" s="189">
        <f>Q170*H170</f>
        <v>0.122</v>
      </c>
      <c r="S170" s="189">
        <v>0</v>
      </c>
      <c r="T170" s="19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1" t="s">
        <v>166</v>
      </c>
      <c r="AT170" s="191" t="s">
        <v>161</v>
      </c>
      <c r="AU170" s="191" t="s">
        <v>86</v>
      </c>
      <c r="AY170" s="19" t="s">
        <v>159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84</v>
      </c>
      <c r="BK170" s="192">
        <f>ROUND(I170*H170,2)</f>
        <v>0</v>
      </c>
      <c r="BL170" s="19" t="s">
        <v>166</v>
      </c>
      <c r="BM170" s="191" t="s">
        <v>576</v>
      </c>
    </row>
    <row r="171" s="14" customFormat="1">
      <c r="A171" s="14"/>
      <c r="B171" s="201"/>
      <c r="C171" s="14"/>
      <c r="D171" s="194" t="s">
        <v>168</v>
      </c>
      <c r="E171" s="202" t="s">
        <v>1</v>
      </c>
      <c r="F171" s="203" t="s">
        <v>577</v>
      </c>
      <c r="G171" s="14"/>
      <c r="H171" s="204">
        <v>200</v>
      </c>
      <c r="I171" s="205"/>
      <c r="J171" s="14"/>
      <c r="K171" s="14"/>
      <c r="L171" s="201"/>
      <c r="M171" s="206"/>
      <c r="N171" s="207"/>
      <c r="O171" s="207"/>
      <c r="P171" s="207"/>
      <c r="Q171" s="207"/>
      <c r="R171" s="207"/>
      <c r="S171" s="207"/>
      <c r="T171" s="20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2" t="s">
        <v>168</v>
      </c>
      <c r="AU171" s="202" t="s">
        <v>86</v>
      </c>
      <c r="AV171" s="14" t="s">
        <v>86</v>
      </c>
      <c r="AW171" s="14" t="s">
        <v>33</v>
      </c>
      <c r="AX171" s="14" t="s">
        <v>84</v>
      </c>
      <c r="AY171" s="202" t="s">
        <v>159</v>
      </c>
    </row>
    <row r="172" s="12" customFormat="1" ht="22.8" customHeight="1">
      <c r="A172" s="12"/>
      <c r="B172" s="166"/>
      <c r="C172" s="12"/>
      <c r="D172" s="167" t="s">
        <v>76</v>
      </c>
      <c r="E172" s="177" t="s">
        <v>216</v>
      </c>
      <c r="F172" s="177" t="s">
        <v>271</v>
      </c>
      <c r="G172" s="12"/>
      <c r="H172" s="12"/>
      <c r="I172" s="169"/>
      <c r="J172" s="178">
        <f>BK172</f>
        <v>0</v>
      </c>
      <c r="K172" s="12"/>
      <c r="L172" s="166"/>
      <c r="M172" s="171"/>
      <c r="N172" s="172"/>
      <c r="O172" s="172"/>
      <c r="P172" s="173">
        <f>SUM(P173:P182)</f>
        <v>0</v>
      </c>
      <c r="Q172" s="172"/>
      <c r="R172" s="173">
        <f>SUM(R173:R182)</f>
        <v>29.392470799999998</v>
      </c>
      <c r="S172" s="172"/>
      <c r="T172" s="174">
        <f>SUM(T173:T182)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7" t="s">
        <v>84</v>
      </c>
      <c r="AT172" s="175" t="s">
        <v>76</v>
      </c>
      <c r="AU172" s="175" t="s">
        <v>84</v>
      </c>
      <c r="AY172" s="167" t="s">
        <v>159</v>
      </c>
      <c r="BK172" s="176">
        <f>SUM(BK173:BK182)</f>
        <v>0</v>
      </c>
    </row>
    <row r="173" s="2" customFormat="1" ht="24.15" customHeight="1">
      <c r="A173" s="38"/>
      <c r="B173" s="179"/>
      <c r="C173" s="180" t="s">
        <v>257</v>
      </c>
      <c r="D173" s="180" t="s">
        <v>161</v>
      </c>
      <c r="E173" s="181" t="s">
        <v>404</v>
      </c>
      <c r="F173" s="182" t="s">
        <v>405</v>
      </c>
      <c r="G173" s="183" t="s">
        <v>200</v>
      </c>
      <c r="H173" s="184">
        <v>154</v>
      </c>
      <c r="I173" s="185"/>
      <c r="J173" s="186">
        <f>ROUND(I173*H173,2)</f>
        <v>0</v>
      </c>
      <c r="K173" s="182" t="s">
        <v>165</v>
      </c>
      <c r="L173" s="39"/>
      <c r="M173" s="187" t="s">
        <v>1</v>
      </c>
      <c r="N173" s="188" t="s">
        <v>42</v>
      </c>
      <c r="O173" s="77"/>
      <c r="P173" s="189">
        <f>O173*H173</f>
        <v>0</v>
      </c>
      <c r="Q173" s="189">
        <v>0.10095</v>
      </c>
      <c r="R173" s="189">
        <f>Q173*H173</f>
        <v>15.546300000000001</v>
      </c>
      <c r="S173" s="189">
        <v>0</v>
      </c>
      <c r="T173" s="19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1" t="s">
        <v>166</v>
      </c>
      <c r="AT173" s="191" t="s">
        <v>161</v>
      </c>
      <c r="AU173" s="191" t="s">
        <v>86</v>
      </c>
      <c r="AY173" s="19" t="s">
        <v>159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84</v>
      </c>
      <c r="BK173" s="192">
        <f>ROUND(I173*H173,2)</f>
        <v>0</v>
      </c>
      <c r="BL173" s="19" t="s">
        <v>166</v>
      </c>
      <c r="BM173" s="191" t="s">
        <v>578</v>
      </c>
    </row>
    <row r="174" s="13" customFormat="1">
      <c r="A174" s="13"/>
      <c r="B174" s="193"/>
      <c r="C174" s="13"/>
      <c r="D174" s="194" t="s">
        <v>168</v>
      </c>
      <c r="E174" s="195" t="s">
        <v>1</v>
      </c>
      <c r="F174" s="196" t="s">
        <v>579</v>
      </c>
      <c r="G174" s="13"/>
      <c r="H174" s="195" t="s">
        <v>1</v>
      </c>
      <c r="I174" s="197"/>
      <c r="J174" s="13"/>
      <c r="K174" s="13"/>
      <c r="L174" s="193"/>
      <c r="M174" s="198"/>
      <c r="N174" s="199"/>
      <c r="O174" s="199"/>
      <c r="P174" s="199"/>
      <c r="Q174" s="199"/>
      <c r="R174" s="199"/>
      <c r="S174" s="199"/>
      <c r="T174" s="20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5" t="s">
        <v>168</v>
      </c>
      <c r="AU174" s="195" t="s">
        <v>86</v>
      </c>
      <c r="AV174" s="13" t="s">
        <v>84</v>
      </c>
      <c r="AW174" s="13" t="s">
        <v>33</v>
      </c>
      <c r="AX174" s="13" t="s">
        <v>77</v>
      </c>
      <c r="AY174" s="195" t="s">
        <v>159</v>
      </c>
    </row>
    <row r="175" s="14" customFormat="1">
      <c r="A175" s="14"/>
      <c r="B175" s="201"/>
      <c r="C175" s="14"/>
      <c r="D175" s="194" t="s">
        <v>168</v>
      </c>
      <c r="E175" s="202" t="s">
        <v>1</v>
      </c>
      <c r="F175" s="203" t="s">
        <v>580</v>
      </c>
      <c r="G175" s="14"/>
      <c r="H175" s="204">
        <v>154</v>
      </c>
      <c r="I175" s="205"/>
      <c r="J175" s="14"/>
      <c r="K175" s="14"/>
      <c r="L175" s="201"/>
      <c r="M175" s="206"/>
      <c r="N175" s="207"/>
      <c r="O175" s="207"/>
      <c r="P175" s="207"/>
      <c r="Q175" s="207"/>
      <c r="R175" s="207"/>
      <c r="S175" s="207"/>
      <c r="T175" s="20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02" t="s">
        <v>168</v>
      </c>
      <c r="AU175" s="202" t="s">
        <v>86</v>
      </c>
      <c r="AV175" s="14" t="s">
        <v>86</v>
      </c>
      <c r="AW175" s="14" t="s">
        <v>33</v>
      </c>
      <c r="AX175" s="14" t="s">
        <v>77</v>
      </c>
      <c r="AY175" s="202" t="s">
        <v>159</v>
      </c>
    </row>
    <row r="176" s="15" customFormat="1">
      <c r="A176" s="15"/>
      <c r="B176" s="209"/>
      <c r="C176" s="15"/>
      <c r="D176" s="194" t="s">
        <v>168</v>
      </c>
      <c r="E176" s="210" t="s">
        <v>1</v>
      </c>
      <c r="F176" s="211" t="s">
        <v>173</v>
      </c>
      <c r="G176" s="15"/>
      <c r="H176" s="212">
        <v>154</v>
      </c>
      <c r="I176" s="213"/>
      <c r="J176" s="15"/>
      <c r="K176" s="15"/>
      <c r="L176" s="209"/>
      <c r="M176" s="214"/>
      <c r="N176" s="215"/>
      <c r="O176" s="215"/>
      <c r="P176" s="215"/>
      <c r="Q176" s="215"/>
      <c r="R176" s="215"/>
      <c r="S176" s="215"/>
      <c r="T176" s="21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10" t="s">
        <v>168</v>
      </c>
      <c r="AU176" s="210" t="s">
        <v>86</v>
      </c>
      <c r="AV176" s="15" t="s">
        <v>166</v>
      </c>
      <c r="AW176" s="15" t="s">
        <v>33</v>
      </c>
      <c r="AX176" s="15" t="s">
        <v>84</v>
      </c>
      <c r="AY176" s="210" t="s">
        <v>159</v>
      </c>
    </row>
    <row r="177" s="2" customFormat="1" ht="21.75" customHeight="1">
      <c r="A177" s="38"/>
      <c r="B177" s="179"/>
      <c r="C177" s="222" t="s">
        <v>263</v>
      </c>
      <c r="D177" s="222" t="s">
        <v>409</v>
      </c>
      <c r="E177" s="223" t="s">
        <v>410</v>
      </c>
      <c r="F177" s="224" t="s">
        <v>411</v>
      </c>
      <c r="G177" s="225" t="s">
        <v>200</v>
      </c>
      <c r="H177" s="226">
        <v>155.53999999999999</v>
      </c>
      <c r="I177" s="227"/>
      <c r="J177" s="228">
        <f>ROUND(I177*H177,2)</f>
        <v>0</v>
      </c>
      <c r="K177" s="224" t="s">
        <v>165</v>
      </c>
      <c r="L177" s="229"/>
      <c r="M177" s="230" t="s">
        <v>1</v>
      </c>
      <c r="N177" s="231" t="s">
        <v>42</v>
      </c>
      <c r="O177" s="77"/>
      <c r="P177" s="189">
        <f>O177*H177</f>
        <v>0</v>
      </c>
      <c r="Q177" s="189">
        <v>0.021999999999999999</v>
      </c>
      <c r="R177" s="189">
        <f>Q177*H177</f>
        <v>3.4218799999999998</v>
      </c>
      <c r="S177" s="189">
        <v>0</v>
      </c>
      <c r="T177" s="19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1" t="s">
        <v>209</v>
      </c>
      <c r="AT177" s="191" t="s">
        <v>409</v>
      </c>
      <c r="AU177" s="191" t="s">
        <v>86</v>
      </c>
      <c r="AY177" s="19" t="s">
        <v>159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84</v>
      </c>
      <c r="BK177" s="192">
        <f>ROUND(I177*H177,2)</f>
        <v>0</v>
      </c>
      <c r="BL177" s="19" t="s">
        <v>166</v>
      </c>
      <c r="BM177" s="191" t="s">
        <v>581</v>
      </c>
    </row>
    <row r="178" s="14" customFormat="1">
      <c r="A178" s="14"/>
      <c r="B178" s="201"/>
      <c r="C178" s="14"/>
      <c r="D178" s="194" t="s">
        <v>168</v>
      </c>
      <c r="E178" s="202" t="s">
        <v>1</v>
      </c>
      <c r="F178" s="203" t="s">
        <v>582</v>
      </c>
      <c r="G178" s="14"/>
      <c r="H178" s="204">
        <v>155.53999999999999</v>
      </c>
      <c r="I178" s="205"/>
      <c r="J178" s="14"/>
      <c r="K178" s="14"/>
      <c r="L178" s="201"/>
      <c r="M178" s="206"/>
      <c r="N178" s="207"/>
      <c r="O178" s="207"/>
      <c r="P178" s="207"/>
      <c r="Q178" s="207"/>
      <c r="R178" s="207"/>
      <c r="S178" s="207"/>
      <c r="T178" s="20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2" t="s">
        <v>168</v>
      </c>
      <c r="AU178" s="202" t="s">
        <v>86</v>
      </c>
      <c r="AV178" s="14" t="s">
        <v>86</v>
      </c>
      <c r="AW178" s="14" t="s">
        <v>33</v>
      </c>
      <c r="AX178" s="14" t="s">
        <v>84</v>
      </c>
      <c r="AY178" s="202" t="s">
        <v>159</v>
      </c>
    </row>
    <row r="179" s="2" customFormat="1" ht="24.15" customHeight="1">
      <c r="A179" s="38"/>
      <c r="B179" s="179"/>
      <c r="C179" s="180" t="s">
        <v>267</v>
      </c>
      <c r="D179" s="180" t="s">
        <v>161</v>
      </c>
      <c r="E179" s="181" t="s">
        <v>414</v>
      </c>
      <c r="F179" s="182" t="s">
        <v>415</v>
      </c>
      <c r="G179" s="183" t="s">
        <v>212</v>
      </c>
      <c r="H179" s="184">
        <v>4.6200000000000001</v>
      </c>
      <c r="I179" s="185"/>
      <c r="J179" s="186">
        <f>ROUND(I179*H179,2)</f>
        <v>0</v>
      </c>
      <c r="K179" s="182" t="s">
        <v>165</v>
      </c>
      <c r="L179" s="39"/>
      <c r="M179" s="187" t="s">
        <v>1</v>
      </c>
      <c r="N179" s="188" t="s">
        <v>42</v>
      </c>
      <c r="O179" s="77"/>
      <c r="P179" s="189">
        <f>O179*H179</f>
        <v>0</v>
      </c>
      <c r="Q179" s="189">
        <v>2.2563399999999998</v>
      </c>
      <c r="R179" s="189">
        <f>Q179*H179</f>
        <v>10.4242908</v>
      </c>
      <c r="S179" s="189">
        <v>0</v>
      </c>
      <c r="T179" s="19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1" t="s">
        <v>166</v>
      </c>
      <c r="AT179" s="191" t="s">
        <v>161</v>
      </c>
      <c r="AU179" s="191" t="s">
        <v>86</v>
      </c>
      <c r="AY179" s="19" t="s">
        <v>159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84</v>
      </c>
      <c r="BK179" s="192">
        <f>ROUND(I179*H179,2)</f>
        <v>0</v>
      </c>
      <c r="BL179" s="19" t="s">
        <v>166</v>
      </c>
      <c r="BM179" s="191" t="s">
        <v>583</v>
      </c>
    </row>
    <row r="180" s="14" customFormat="1">
      <c r="A180" s="14"/>
      <c r="B180" s="201"/>
      <c r="C180" s="14"/>
      <c r="D180" s="194" t="s">
        <v>168</v>
      </c>
      <c r="E180" s="202" t="s">
        <v>1</v>
      </c>
      <c r="F180" s="203" t="s">
        <v>584</v>
      </c>
      <c r="G180" s="14"/>
      <c r="H180" s="204">
        <v>4.6200000000000001</v>
      </c>
      <c r="I180" s="205"/>
      <c r="J180" s="14"/>
      <c r="K180" s="14"/>
      <c r="L180" s="201"/>
      <c r="M180" s="206"/>
      <c r="N180" s="207"/>
      <c r="O180" s="207"/>
      <c r="P180" s="207"/>
      <c r="Q180" s="207"/>
      <c r="R180" s="207"/>
      <c r="S180" s="207"/>
      <c r="T180" s="20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2" t="s">
        <v>168</v>
      </c>
      <c r="AU180" s="202" t="s">
        <v>86</v>
      </c>
      <c r="AV180" s="14" t="s">
        <v>86</v>
      </c>
      <c r="AW180" s="14" t="s">
        <v>33</v>
      </c>
      <c r="AX180" s="14" t="s">
        <v>84</v>
      </c>
      <c r="AY180" s="202" t="s">
        <v>159</v>
      </c>
    </row>
    <row r="181" s="2" customFormat="1" ht="21.75" customHeight="1">
      <c r="A181" s="38"/>
      <c r="B181" s="179"/>
      <c r="C181" s="180" t="s">
        <v>272</v>
      </c>
      <c r="D181" s="180" t="s">
        <v>161</v>
      </c>
      <c r="E181" s="181" t="s">
        <v>585</v>
      </c>
      <c r="F181" s="182" t="s">
        <v>586</v>
      </c>
      <c r="G181" s="183" t="s">
        <v>286</v>
      </c>
      <c r="H181" s="184">
        <v>2</v>
      </c>
      <c r="I181" s="185"/>
      <c r="J181" s="186">
        <f>ROUND(I181*H181,2)</f>
        <v>0</v>
      </c>
      <c r="K181" s="182" t="s">
        <v>1</v>
      </c>
      <c r="L181" s="39"/>
      <c r="M181" s="187" t="s">
        <v>1</v>
      </c>
      <c r="N181" s="188" t="s">
        <v>42</v>
      </c>
      <c r="O181" s="77"/>
      <c r="P181" s="189">
        <f>O181*H181</f>
        <v>0</v>
      </c>
      <c r="Q181" s="189">
        <v>0</v>
      </c>
      <c r="R181" s="189">
        <f>Q181*H181</f>
        <v>0</v>
      </c>
      <c r="S181" s="189">
        <v>0</v>
      </c>
      <c r="T181" s="19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1" t="s">
        <v>166</v>
      </c>
      <c r="AT181" s="191" t="s">
        <v>161</v>
      </c>
      <c r="AU181" s="191" t="s">
        <v>86</v>
      </c>
      <c r="AY181" s="19" t="s">
        <v>159</v>
      </c>
      <c r="BE181" s="192">
        <f>IF(N181="základní",J181,0)</f>
        <v>0</v>
      </c>
      <c r="BF181" s="192">
        <f>IF(N181="snížená",J181,0)</f>
        <v>0</v>
      </c>
      <c r="BG181" s="192">
        <f>IF(N181="zákl. přenesená",J181,0)</f>
        <v>0</v>
      </c>
      <c r="BH181" s="192">
        <f>IF(N181="sníž. přenesená",J181,0)</f>
        <v>0</v>
      </c>
      <c r="BI181" s="192">
        <f>IF(N181="nulová",J181,0)</f>
        <v>0</v>
      </c>
      <c r="BJ181" s="19" t="s">
        <v>84</v>
      </c>
      <c r="BK181" s="192">
        <f>ROUND(I181*H181,2)</f>
        <v>0</v>
      </c>
      <c r="BL181" s="19" t="s">
        <v>166</v>
      </c>
      <c r="BM181" s="191" t="s">
        <v>587</v>
      </c>
    </row>
    <row r="182" s="2" customFormat="1" ht="24.15" customHeight="1">
      <c r="A182" s="38"/>
      <c r="B182" s="179"/>
      <c r="C182" s="180" t="s">
        <v>7</v>
      </c>
      <c r="D182" s="180" t="s">
        <v>161</v>
      </c>
      <c r="E182" s="181" t="s">
        <v>588</v>
      </c>
      <c r="F182" s="182" t="s">
        <v>589</v>
      </c>
      <c r="G182" s="183" t="s">
        <v>286</v>
      </c>
      <c r="H182" s="184">
        <v>2</v>
      </c>
      <c r="I182" s="185"/>
      <c r="J182" s="186">
        <f>ROUND(I182*H182,2)</f>
        <v>0</v>
      </c>
      <c r="K182" s="182" t="s">
        <v>1</v>
      </c>
      <c r="L182" s="39"/>
      <c r="M182" s="187" t="s">
        <v>1</v>
      </c>
      <c r="N182" s="188" t="s">
        <v>42</v>
      </c>
      <c r="O182" s="77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1" t="s">
        <v>166</v>
      </c>
      <c r="AT182" s="191" t="s">
        <v>161</v>
      </c>
      <c r="AU182" s="191" t="s">
        <v>86</v>
      </c>
      <c r="AY182" s="19" t="s">
        <v>159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84</v>
      </c>
      <c r="BK182" s="192">
        <f>ROUND(I182*H182,2)</f>
        <v>0</v>
      </c>
      <c r="BL182" s="19" t="s">
        <v>166</v>
      </c>
      <c r="BM182" s="191" t="s">
        <v>590</v>
      </c>
    </row>
    <row r="183" s="12" customFormat="1" ht="22.8" customHeight="1">
      <c r="A183" s="12"/>
      <c r="B183" s="166"/>
      <c r="C183" s="12"/>
      <c r="D183" s="167" t="s">
        <v>76</v>
      </c>
      <c r="E183" s="177" t="s">
        <v>331</v>
      </c>
      <c r="F183" s="177" t="s">
        <v>332</v>
      </c>
      <c r="G183" s="12"/>
      <c r="H183" s="12"/>
      <c r="I183" s="169"/>
      <c r="J183" s="178">
        <f>BK183</f>
        <v>0</v>
      </c>
      <c r="K183" s="12"/>
      <c r="L183" s="166"/>
      <c r="M183" s="171"/>
      <c r="N183" s="172"/>
      <c r="O183" s="172"/>
      <c r="P183" s="173">
        <f>P184</f>
        <v>0</v>
      </c>
      <c r="Q183" s="172"/>
      <c r="R183" s="173">
        <f>R184</f>
        <v>0</v>
      </c>
      <c r="S183" s="172"/>
      <c r="T183" s="174">
        <f>T184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67" t="s">
        <v>84</v>
      </c>
      <c r="AT183" s="175" t="s">
        <v>76</v>
      </c>
      <c r="AU183" s="175" t="s">
        <v>84</v>
      </c>
      <c r="AY183" s="167" t="s">
        <v>159</v>
      </c>
      <c r="BK183" s="176">
        <f>BK184</f>
        <v>0</v>
      </c>
    </row>
    <row r="184" s="2" customFormat="1" ht="16.5" customHeight="1">
      <c r="A184" s="38"/>
      <c r="B184" s="179"/>
      <c r="C184" s="180" t="s">
        <v>283</v>
      </c>
      <c r="D184" s="180" t="s">
        <v>161</v>
      </c>
      <c r="E184" s="181" t="s">
        <v>334</v>
      </c>
      <c r="F184" s="182" t="s">
        <v>335</v>
      </c>
      <c r="G184" s="183" t="s">
        <v>235</v>
      </c>
      <c r="H184" s="184">
        <v>722.09900000000005</v>
      </c>
      <c r="I184" s="185"/>
      <c r="J184" s="186">
        <f>ROUND(I184*H184,2)</f>
        <v>0</v>
      </c>
      <c r="K184" s="182" t="s">
        <v>165</v>
      </c>
      <c r="L184" s="39"/>
      <c r="M184" s="187" t="s">
        <v>1</v>
      </c>
      <c r="N184" s="188" t="s">
        <v>42</v>
      </c>
      <c r="O184" s="77"/>
      <c r="P184" s="189">
        <f>O184*H184</f>
        <v>0</v>
      </c>
      <c r="Q184" s="189">
        <v>0</v>
      </c>
      <c r="R184" s="189">
        <f>Q184*H184</f>
        <v>0</v>
      </c>
      <c r="S184" s="189">
        <v>0</v>
      </c>
      <c r="T184" s="19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1" t="s">
        <v>166</v>
      </c>
      <c r="AT184" s="191" t="s">
        <v>161</v>
      </c>
      <c r="AU184" s="191" t="s">
        <v>86</v>
      </c>
      <c r="AY184" s="19" t="s">
        <v>159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9" t="s">
        <v>84</v>
      </c>
      <c r="BK184" s="192">
        <f>ROUND(I184*H184,2)</f>
        <v>0</v>
      </c>
      <c r="BL184" s="19" t="s">
        <v>166</v>
      </c>
      <c r="BM184" s="191" t="s">
        <v>591</v>
      </c>
    </row>
    <row r="185" s="12" customFormat="1" ht="25.92" customHeight="1">
      <c r="A185" s="12"/>
      <c r="B185" s="166"/>
      <c r="C185" s="12"/>
      <c r="D185" s="167" t="s">
        <v>76</v>
      </c>
      <c r="E185" s="168" t="s">
        <v>592</v>
      </c>
      <c r="F185" s="168" t="s">
        <v>593</v>
      </c>
      <c r="G185" s="12"/>
      <c r="H185" s="12"/>
      <c r="I185" s="169"/>
      <c r="J185" s="170">
        <f>BK185</f>
        <v>0</v>
      </c>
      <c r="K185" s="12"/>
      <c r="L185" s="166"/>
      <c r="M185" s="171"/>
      <c r="N185" s="172"/>
      <c r="O185" s="172"/>
      <c r="P185" s="173">
        <f>P186</f>
        <v>0</v>
      </c>
      <c r="Q185" s="172"/>
      <c r="R185" s="173">
        <f>R186</f>
        <v>0.0123984</v>
      </c>
      <c r="S185" s="172"/>
      <c r="T185" s="174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7" t="s">
        <v>86</v>
      </c>
      <c r="AT185" s="175" t="s">
        <v>76</v>
      </c>
      <c r="AU185" s="175" t="s">
        <v>77</v>
      </c>
      <c r="AY185" s="167" t="s">
        <v>159</v>
      </c>
      <c r="BK185" s="176">
        <f>BK186</f>
        <v>0</v>
      </c>
    </row>
    <row r="186" s="12" customFormat="1" ht="22.8" customHeight="1">
      <c r="A186" s="12"/>
      <c r="B186" s="166"/>
      <c r="C186" s="12"/>
      <c r="D186" s="167" t="s">
        <v>76</v>
      </c>
      <c r="E186" s="177" t="s">
        <v>594</v>
      </c>
      <c r="F186" s="177" t="s">
        <v>595</v>
      </c>
      <c r="G186" s="12"/>
      <c r="H186" s="12"/>
      <c r="I186" s="169"/>
      <c r="J186" s="178">
        <f>BK186</f>
        <v>0</v>
      </c>
      <c r="K186" s="12"/>
      <c r="L186" s="166"/>
      <c r="M186" s="171"/>
      <c r="N186" s="172"/>
      <c r="O186" s="172"/>
      <c r="P186" s="173">
        <f>SUM(P187:P189)</f>
        <v>0</v>
      </c>
      <c r="Q186" s="172"/>
      <c r="R186" s="173">
        <f>SUM(R187:R189)</f>
        <v>0.0123984</v>
      </c>
      <c r="S186" s="172"/>
      <c r="T186" s="174">
        <f>SUM(T187:T189)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67" t="s">
        <v>86</v>
      </c>
      <c r="AT186" s="175" t="s">
        <v>76</v>
      </c>
      <c r="AU186" s="175" t="s">
        <v>84</v>
      </c>
      <c r="AY186" s="167" t="s">
        <v>159</v>
      </c>
      <c r="BK186" s="176">
        <f>SUM(BK187:BK189)</f>
        <v>0</v>
      </c>
    </row>
    <row r="187" s="2" customFormat="1" ht="21.75" customHeight="1">
      <c r="A187" s="38"/>
      <c r="B187" s="179"/>
      <c r="C187" s="180" t="s">
        <v>288</v>
      </c>
      <c r="D187" s="180" t="s">
        <v>161</v>
      </c>
      <c r="E187" s="181" t="s">
        <v>596</v>
      </c>
      <c r="F187" s="182" t="s">
        <v>597</v>
      </c>
      <c r="G187" s="183" t="s">
        <v>200</v>
      </c>
      <c r="H187" s="184">
        <v>2.52</v>
      </c>
      <c r="I187" s="185"/>
      <c r="J187" s="186">
        <f>ROUND(I187*H187,2)</f>
        <v>0</v>
      </c>
      <c r="K187" s="182" t="s">
        <v>165</v>
      </c>
      <c r="L187" s="39"/>
      <c r="M187" s="187" t="s">
        <v>1</v>
      </c>
      <c r="N187" s="188" t="s">
        <v>42</v>
      </c>
      <c r="O187" s="77"/>
      <c r="P187" s="189">
        <f>O187*H187</f>
        <v>0</v>
      </c>
      <c r="Q187" s="189">
        <v>0.0049199999999999999</v>
      </c>
      <c r="R187" s="189">
        <f>Q187*H187</f>
        <v>0.0123984</v>
      </c>
      <c r="S187" s="189">
        <v>0</v>
      </c>
      <c r="T187" s="19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1" t="s">
        <v>252</v>
      </c>
      <c r="AT187" s="191" t="s">
        <v>161</v>
      </c>
      <c r="AU187" s="191" t="s">
        <v>86</v>
      </c>
      <c r="AY187" s="19" t="s">
        <v>159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84</v>
      </c>
      <c r="BK187" s="192">
        <f>ROUND(I187*H187,2)</f>
        <v>0</v>
      </c>
      <c r="BL187" s="19" t="s">
        <v>252</v>
      </c>
      <c r="BM187" s="191" t="s">
        <v>598</v>
      </c>
    </row>
    <row r="188" s="14" customFormat="1">
      <c r="A188" s="14"/>
      <c r="B188" s="201"/>
      <c r="C188" s="14"/>
      <c r="D188" s="194" t="s">
        <v>168</v>
      </c>
      <c r="E188" s="202" t="s">
        <v>1</v>
      </c>
      <c r="F188" s="203" t="s">
        <v>599</v>
      </c>
      <c r="G188" s="14"/>
      <c r="H188" s="204">
        <v>2.52</v>
      </c>
      <c r="I188" s="205"/>
      <c r="J188" s="14"/>
      <c r="K188" s="14"/>
      <c r="L188" s="201"/>
      <c r="M188" s="206"/>
      <c r="N188" s="207"/>
      <c r="O188" s="207"/>
      <c r="P188" s="207"/>
      <c r="Q188" s="207"/>
      <c r="R188" s="207"/>
      <c r="S188" s="207"/>
      <c r="T188" s="20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2" t="s">
        <v>168</v>
      </c>
      <c r="AU188" s="202" t="s">
        <v>86</v>
      </c>
      <c r="AV188" s="14" t="s">
        <v>86</v>
      </c>
      <c r="AW188" s="14" t="s">
        <v>33</v>
      </c>
      <c r="AX188" s="14" t="s">
        <v>84</v>
      </c>
      <c r="AY188" s="202" t="s">
        <v>159</v>
      </c>
    </row>
    <row r="189" s="2" customFormat="1" ht="24.15" customHeight="1">
      <c r="A189" s="38"/>
      <c r="B189" s="179"/>
      <c r="C189" s="180" t="s">
        <v>292</v>
      </c>
      <c r="D189" s="180" t="s">
        <v>161</v>
      </c>
      <c r="E189" s="181" t="s">
        <v>600</v>
      </c>
      <c r="F189" s="182" t="s">
        <v>601</v>
      </c>
      <c r="G189" s="183" t="s">
        <v>602</v>
      </c>
      <c r="H189" s="240"/>
      <c r="I189" s="185"/>
      <c r="J189" s="186">
        <f>ROUND(I189*H189,2)</f>
        <v>0</v>
      </c>
      <c r="K189" s="182" t="s">
        <v>165</v>
      </c>
      <c r="L189" s="39"/>
      <c r="M189" s="217" t="s">
        <v>1</v>
      </c>
      <c r="N189" s="218" t="s">
        <v>42</v>
      </c>
      <c r="O189" s="219"/>
      <c r="P189" s="220">
        <f>O189*H189</f>
        <v>0</v>
      </c>
      <c r="Q189" s="220">
        <v>0</v>
      </c>
      <c r="R189" s="220">
        <f>Q189*H189</f>
        <v>0</v>
      </c>
      <c r="S189" s="220">
        <v>0</v>
      </c>
      <c r="T189" s="221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1" t="s">
        <v>252</v>
      </c>
      <c r="AT189" s="191" t="s">
        <v>161</v>
      </c>
      <c r="AU189" s="191" t="s">
        <v>86</v>
      </c>
      <c r="AY189" s="19" t="s">
        <v>159</v>
      </c>
      <c r="BE189" s="192">
        <f>IF(N189="základní",J189,0)</f>
        <v>0</v>
      </c>
      <c r="BF189" s="192">
        <f>IF(N189="snížená",J189,0)</f>
        <v>0</v>
      </c>
      <c r="BG189" s="192">
        <f>IF(N189="zákl. přenesená",J189,0)</f>
        <v>0</v>
      </c>
      <c r="BH189" s="192">
        <f>IF(N189="sníž. přenesená",J189,0)</f>
        <v>0</v>
      </c>
      <c r="BI189" s="192">
        <f>IF(N189="nulová",J189,0)</f>
        <v>0</v>
      </c>
      <c r="BJ189" s="19" t="s">
        <v>84</v>
      </c>
      <c r="BK189" s="192">
        <f>ROUND(I189*H189,2)</f>
        <v>0</v>
      </c>
      <c r="BL189" s="19" t="s">
        <v>252</v>
      </c>
      <c r="BM189" s="191" t="s">
        <v>603</v>
      </c>
    </row>
    <row r="190" s="2" customFormat="1" ht="6.96" customHeight="1">
      <c r="A190" s="38"/>
      <c r="B190" s="60"/>
      <c r="C190" s="61"/>
      <c r="D190" s="61"/>
      <c r="E190" s="61"/>
      <c r="F190" s="61"/>
      <c r="G190" s="61"/>
      <c r="H190" s="61"/>
      <c r="I190" s="61"/>
      <c r="J190" s="61"/>
      <c r="K190" s="61"/>
      <c r="L190" s="39"/>
      <c r="M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</row>
  </sheetData>
  <autoFilter ref="C127:K18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122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Výměna povrchú sportovišť ZŠ Písnická</v>
      </c>
      <c r="F7" s="32"/>
      <c r="G7" s="32"/>
      <c r="H7" s="32"/>
      <c r="L7" s="22"/>
    </row>
    <row r="8" s="1" customFormat="1" ht="12" customHeight="1">
      <c r="B8" s="22"/>
      <c r="D8" s="32" t="s">
        <v>123</v>
      </c>
      <c r="L8" s="22"/>
    </row>
    <row r="9" s="2" customFormat="1" ht="16.5" customHeight="1">
      <c r="A9" s="38"/>
      <c r="B9" s="39"/>
      <c r="C9" s="38"/>
      <c r="D9" s="38"/>
      <c r="E9" s="129" t="s">
        <v>124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125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30" customHeight="1">
      <c r="A11" s="38"/>
      <c r="B11" s="39"/>
      <c r="C11" s="38"/>
      <c r="D11" s="38"/>
      <c r="E11" s="67" t="s">
        <v>604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26. 8. 2024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31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32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34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27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36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37</v>
      </c>
      <c r="E32" s="38"/>
      <c r="F32" s="38"/>
      <c r="G32" s="38"/>
      <c r="H32" s="38"/>
      <c r="I32" s="38"/>
      <c r="J32" s="96">
        <f>ROUND(J128,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39</v>
      </c>
      <c r="G34" s="38"/>
      <c r="H34" s="38"/>
      <c r="I34" s="43" t="s">
        <v>38</v>
      </c>
      <c r="J34" s="43" t="s">
        <v>40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41</v>
      </c>
      <c r="E35" s="32" t="s">
        <v>42</v>
      </c>
      <c r="F35" s="135">
        <f>ROUND((SUM(BE128:BE209)),  2)</f>
        <v>0</v>
      </c>
      <c r="G35" s="38"/>
      <c r="H35" s="38"/>
      <c r="I35" s="136">
        <v>0.20999999999999999</v>
      </c>
      <c r="J35" s="135">
        <f>ROUND(((SUM(BE128:BE209))*I35),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43</v>
      </c>
      <c r="F36" s="135">
        <f>ROUND((SUM(BF128:BF209)),  2)</f>
        <v>0</v>
      </c>
      <c r="G36" s="38"/>
      <c r="H36" s="38"/>
      <c r="I36" s="136">
        <v>0.12</v>
      </c>
      <c r="J36" s="135">
        <f>ROUND(((SUM(BF128:BF209))*I36),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44</v>
      </c>
      <c r="F37" s="135">
        <f>ROUND((SUM(BG128:BG209)),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45</v>
      </c>
      <c r="F38" s="135">
        <f>ROUND((SUM(BH128:BH209)),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5">
        <f>ROUND((SUM(BI128:BI209)),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47</v>
      </c>
      <c r="E41" s="81"/>
      <c r="F41" s="81"/>
      <c r="G41" s="139" t="s">
        <v>48</v>
      </c>
      <c r="H41" s="140" t="s">
        <v>49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Výměna povrchú sportovišť ZŠ Písnická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123</v>
      </c>
      <c r="L86" s="22"/>
    </row>
    <row r="87" s="2" customFormat="1" ht="16.5" customHeight="1">
      <c r="A87" s="38"/>
      <c r="B87" s="39"/>
      <c r="C87" s="38"/>
      <c r="D87" s="38"/>
      <c r="E87" s="129" t="s">
        <v>124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30" customHeight="1">
      <c r="A89" s="38"/>
      <c r="B89" s="39"/>
      <c r="C89" s="38"/>
      <c r="D89" s="38"/>
      <c r="E89" s="67" t="str">
        <f>E11</f>
        <v>1-04 ,1.05 a 1.06 - Volejbalový kurt a tenisové hřiště+volejbalový kurt a basketbalové hřiště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Praha 12 -Písnická</v>
      </c>
      <c r="G91" s="38"/>
      <c r="H91" s="38"/>
      <c r="I91" s="32" t="s">
        <v>22</v>
      </c>
      <c r="J91" s="69" t="str">
        <f>IF(J14="","",J14)</f>
        <v>26. 8. 2024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38"/>
      <c r="E93" s="38"/>
      <c r="F93" s="27" t="str">
        <f>E17</f>
        <v>Městská část Praha 12, Generl. Šišky , Praha4</v>
      </c>
      <c r="G93" s="38"/>
      <c r="H93" s="38"/>
      <c r="I93" s="32" t="s">
        <v>30</v>
      </c>
      <c r="J93" s="36" t="str">
        <f>E23</f>
        <v>PITTER DESIGN, s.r.o. Pardubice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34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128</v>
      </c>
      <c r="D96" s="137"/>
      <c r="E96" s="137"/>
      <c r="F96" s="137"/>
      <c r="G96" s="137"/>
      <c r="H96" s="137"/>
      <c r="I96" s="137"/>
      <c r="J96" s="146" t="s">
        <v>129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130</v>
      </c>
      <c r="D98" s="38"/>
      <c r="E98" s="38"/>
      <c r="F98" s="38"/>
      <c r="G98" s="38"/>
      <c r="H98" s="38"/>
      <c r="I98" s="38"/>
      <c r="J98" s="96">
        <f>J128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131</v>
      </c>
    </row>
    <row r="99" s="9" customFormat="1" ht="24.96" customHeight="1">
      <c r="A99" s="9"/>
      <c r="B99" s="148"/>
      <c r="C99" s="9"/>
      <c r="D99" s="149" t="s">
        <v>132</v>
      </c>
      <c r="E99" s="150"/>
      <c r="F99" s="150"/>
      <c r="G99" s="150"/>
      <c r="H99" s="150"/>
      <c r="I99" s="150"/>
      <c r="J99" s="151">
        <f>J129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133</v>
      </c>
      <c r="E100" s="154"/>
      <c r="F100" s="154"/>
      <c r="G100" s="154"/>
      <c r="H100" s="154"/>
      <c r="I100" s="154"/>
      <c r="J100" s="155">
        <f>J130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134</v>
      </c>
      <c r="E101" s="154"/>
      <c r="F101" s="154"/>
      <c r="G101" s="154"/>
      <c r="H101" s="154"/>
      <c r="I101" s="154"/>
      <c r="J101" s="155">
        <f>J151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135</v>
      </c>
      <c r="E102" s="154"/>
      <c r="F102" s="154"/>
      <c r="G102" s="154"/>
      <c r="H102" s="154"/>
      <c r="I102" s="154"/>
      <c r="J102" s="155">
        <f>J168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136</v>
      </c>
      <c r="E103" s="154"/>
      <c r="F103" s="154"/>
      <c r="G103" s="154"/>
      <c r="H103" s="154"/>
      <c r="I103" s="154"/>
      <c r="J103" s="155">
        <f>J183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138</v>
      </c>
      <c r="E104" s="154"/>
      <c r="F104" s="154"/>
      <c r="G104" s="154"/>
      <c r="H104" s="154"/>
      <c r="I104" s="154"/>
      <c r="J104" s="155">
        <f>J203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8"/>
      <c r="C105" s="9"/>
      <c r="D105" s="149" t="s">
        <v>532</v>
      </c>
      <c r="E105" s="150"/>
      <c r="F105" s="150"/>
      <c r="G105" s="150"/>
      <c r="H105" s="150"/>
      <c r="I105" s="150"/>
      <c r="J105" s="151">
        <f>J205</f>
        <v>0</v>
      </c>
      <c r="K105" s="9"/>
      <c r="L105" s="14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2"/>
      <c r="C106" s="10"/>
      <c r="D106" s="153" t="s">
        <v>533</v>
      </c>
      <c r="E106" s="154"/>
      <c r="F106" s="154"/>
      <c r="G106" s="154"/>
      <c r="H106" s="154"/>
      <c r="I106" s="154"/>
      <c r="J106" s="155">
        <f>J206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144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38"/>
      <c r="D116" s="38"/>
      <c r="E116" s="129" t="str">
        <f>E7</f>
        <v>Výměna povrchú sportovišť ZŠ Písnická</v>
      </c>
      <c r="F116" s="32"/>
      <c r="G116" s="32"/>
      <c r="H116" s="32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" customFormat="1" ht="12" customHeight="1">
      <c r="B117" s="22"/>
      <c r="C117" s="32" t="s">
        <v>123</v>
      </c>
      <c r="L117" s="22"/>
    </row>
    <row r="118" s="2" customFormat="1" ht="16.5" customHeight="1">
      <c r="A118" s="38"/>
      <c r="B118" s="39"/>
      <c r="C118" s="38"/>
      <c r="D118" s="38"/>
      <c r="E118" s="129" t="s">
        <v>124</v>
      </c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125</v>
      </c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30" customHeight="1">
      <c r="A120" s="38"/>
      <c r="B120" s="39"/>
      <c r="C120" s="38"/>
      <c r="D120" s="38"/>
      <c r="E120" s="67" t="str">
        <f>E11</f>
        <v>1-04 ,1.05 a 1.06 - Volejbalový kurt a tenisové hřiště+volejbalový kurt a basketbalové hřiště</v>
      </c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38"/>
      <c r="E122" s="38"/>
      <c r="F122" s="27" t="str">
        <f>F14</f>
        <v>Praha 12 -Písnická</v>
      </c>
      <c r="G122" s="38"/>
      <c r="H122" s="38"/>
      <c r="I122" s="32" t="s">
        <v>22</v>
      </c>
      <c r="J122" s="69" t="str">
        <f>IF(J14="","",J14)</f>
        <v>26. 8. 2024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5.65" customHeight="1">
      <c r="A124" s="38"/>
      <c r="B124" s="39"/>
      <c r="C124" s="32" t="s">
        <v>24</v>
      </c>
      <c r="D124" s="38"/>
      <c r="E124" s="38"/>
      <c r="F124" s="27" t="str">
        <f>E17</f>
        <v>Městská část Praha 12, Generl. Šišky , Praha4</v>
      </c>
      <c r="G124" s="38"/>
      <c r="H124" s="38"/>
      <c r="I124" s="32" t="s">
        <v>30</v>
      </c>
      <c r="J124" s="36" t="str">
        <f>E23</f>
        <v>PITTER DESIGN, s.r.o. Pardubice</v>
      </c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38"/>
      <c r="E125" s="38"/>
      <c r="F125" s="27" t="str">
        <f>IF(E20="","",E20)</f>
        <v>Vyplň údaj</v>
      </c>
      <c r="G125" s="38"/>
      <c r="H125" s="38"/>
      <c r="I125" s="32" t="s">
        <v>34</v>
      </c>
      <c r="J125" s="36" t="str">
        <f>E26</f>
        <v xml:space="preserve"> </v>
      </c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56"/>
      <c r="B127" s="157"/>
      <c r="C127" s="158" t="s">
        <v>145</v>
      </c>
      <c r="D127" s="159" t="s">
        <v>62</v>
      </c>
      <c r="E127" s="159" t="s">
        <v>58</v>
      </c>
      <c r="F127" s="159" t="s">
        <v>59</v>
      </c>
      <c r="G127" s="159" t="s">
        <v>146</v>
      </c>
      <c r="H127" s="159" t="s">
        <v>147</v>
      </c>
      <c r="I127" s="159" t="s">
        <v>148</v>
      </c>
      <c r="J127" s="159" t="s">
        <v>129</v>
      </c>
      <c r="K127" s="160" t="s">
        <v>149</v>
      </c>
      <c r="L127" s="161"/>
      <c r="M127" s="86" t="s">
        <v>1</v>
      </c>
      <c r="N127" s="87" t="s">
        <v>41</v>
      </c>
      <c r="O127" s="87" t="s">
        <v>150</v>
      </c>
      <c r="P127" s="87" t="s">
        <v>151</v>
      </c>
      <c r="Q127" s="87" t="s">
        <v>152</v>
      </c>
      <c r="R127" s="87" t="s">
        <v>153</v>
      </c>
      <c r="S127" s="87" t="s">
        <v>154</v>
      </c>
      <c r="T127" s="88" t="s">
        <v>155</v>
      </c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6"/>
      <c r="AE127" s="156"/>
    </row>
    <row r="128" s="2" customFormat="1" ht="22.8" customHeight="1">
      <c r="A128" s="38"/>
      <c r="B128" s="39"/>
      <c r="C128" s="93" t="s">
        <v>156</v>
      </c>
      <c r="D128" s="38"/>
      <c r="E128" s="38"/>
      <c r="F128" s="38"/>
      <c r="G128" s="38"/>
      <c r="H128" s="38"/>
      <c r="I128" s="38"/>
      <c r="J128" s="162">
        <f>BK128</f>
        <v>0</v>
      </c>
      <c r="K128" s="38"/>
      <c r="L128" s="39"/>
      <c r="M128" s="89"/>
      <c r="N128" s="73"/>
      <c r="O128" s="90"/>
      <c r="P128" s="163">
        <f>P129+P205</f>
        <v>0</v>
      </c>
      <c r="Q128" s="90"/>
      <c r="R128" s="163">
        <f>R129+R205</f>
        <v>356.92833809999996</v>
      </c>
      <c r="S128" s="90"/>
      <c r="T128" s="164">
        <f>T129+T205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76</v>
      </c>
      <c r="AU128" s="19" t="s">
        <v>131</v>
      </c>
      <c r="BK128" s="165">
        <f>BK129+BK205</f>
        <v>0</v>
      </c>
    </row>
    <row r="129" s="12" customFormat="1" ht="25.92" customHeight="1">
      <c r="A129" s="12"/>
      <c r="B129" s="166"/>
      <c r="C129" s="12"/>
      <c r="D129" s="167" t="s">
        <v>76</v>
      </c>
      <c r="E129" s="168" t="s">
        <v>157</v>
      </c>
      <c r="F129" s="168" t="s">
        <v>158</v>
      </c>
      <c r="G129" s="12"/>
      <c r="H129" s="12"/>
      <c r="I129" s="169"/>
      <c r="J129" s="170">
        <f>BK129</f>
        <v>0</v>
      </c>
      <c r="K129" s="12"/>
      <c r="L129" s="166"/>
      <c r="M129" s="171"/>
      <c r="N129" s="172"/>
      <c r="O129" s="172"/>
      <c r="P129" s="173">
        <f>P130+P151+P168+P183+P203</f>
        <v>0</v>
      </c>
      <c r="Q129" s="172"/>
      <c r="R129" s="173">
        <f>R130+R151+R168+R183+R203</f>
        <v>356.91284009999998</v>
      </c>
      <c r="S129" s="172"/>
      <c r="T129" s="174">
        <f>T130+T151+T168+T183+T203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7" t="s">
        <v>84</v>
      </c>
      <c r="AT129" s="175" t="s">
        <v>76</v>
      </c>
      <c r="AU129" s="175" t="s">
        <v>77</v>
      </c>
      <c r="AY129" s="167" t="s">
        <v>159</v>
      </c>
      <c r="BK129" s="176">
        <f>BK130+BK151+BK168+BK183+BK203</f>
        <v>0</v>
      </c>
    </row>
    <row r="130" s="12" customFormat="1" ht="22.8" customHeight="1">
      <c r="A130" s="12"/>
      <c r="B130" s="166"/>
      <c r="C130" s="12"/>
      <c r="D130" s="167" t="s">
        <v>76</v>
      </c>
      <c r="E130" s="177" t="s">
        <v>84</v>
      </c>
      <c r="F130" s="177" t="s">
        <v>160</v>
      </c>
      <c r="G130" s="12"/>
      <c r="H130" s="12"/>
      <c r="I130" s="169"/>
      <c r="J130" s="178">
        <f>BK130</f>
        <v>0</v>
      </c>
      <c r="K130" s="12"/>
      <c r="L130" s="166"/>
      <c r="M130" s="171"/>
      <c r="N130" s="172"/>
      <c r="O130" s="172"/>
      <c r="P130" s="173">
        <f>SUM(P131:P150)</f>
        <v>0</v>
      </c>
      <c r="Q130" s="172"/>
      <c r="R130" s="173">
        <f>SUM(R131:R150)</f>
        <v>0</v>
      </c>
      <c r="S130" s="172"/>
      <c r="T130" s="174">
        <f>SUM(T131:T150)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7" t="s">
        <v>84</v>
      </c>
      <c r="AT130" s="175" t="s">
        <v>76</v>
      </c>
      <c r="AU130" s="175" t="s">
        <v>84</v>
      </c>
      <c r="AY130" s="167" t="s">
        <v>159</v>
      </c>
      <c r="BK130" s="176">
        <f>SUM(BK131:BK150)</f>
        <v>0</v>
      </c>
    </row>
    <row r="131" s="2" customFormat="1" ht="24.15" customHeight="1">
      <c r="A131" s="38"/>
      <c r="B131" s="179"/>
      <c r="C131" s="180" t="s">
        <v>84</v>
      </c>
      <c r="D131" s="180" t="s">
        <v>161</v>
      </c>
      <c r="E131" s="181" t="s">
        <v>210</v>
      </c>
      <c r="F131" s="182" t="s">
        <v>420</v>
      </c>
      <c r="G131" s="183" t="s">
        <v>212</v>
      </c>
      <c r="H131" s="184">
        <v>1.863</v>
      </c>
      <c r="I131" s="185"/>
      <c r="J131" s="186">
        <f>ROUND(I131*H131,2)</f>
        <v>0</v>
      </c>
      <c r="K131" s="182" t="s">
        <v>165</v>
      </c>
      <c r="L131" s="39"/>
      <c r="M131" s="187" t="s">
        <v>1</v>
      </c>
      <c r="N131" s="188" t="s">
        <v>42</v>
      </c>
      <c r="O131" s="77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166</v>
      </c>
      <c r="AT131" s="191" t="s">
        <v>161</v>
      </c>
      <c r="AU131" s="191" t="s">
        <v>86</v>
      </c>
      <c r="AY131" s="19" t="s">
        <v>159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84</v>
      </c>
      <c r="BK131" s="192">
        <f>ROUND(I131*H131,2)</f>
        <v>0</v>
      </c>
      <c r="BL131" s="19" t="s">
        <v>166</v>
      </c>
      <c r="BM131" s="191" t="s">
        <v>605</v>
      </c>
    </row>
    <row r="132" s="13" customFormat="1">
      <c r="A132" s="13"/>
      <c r="B132" s="193"/>
      <c r="C132" s="13"/>
      <c r="D132" s="194" t="s">
        <v>168</v>
      </c>
      <c r="E132" s="195" t="s">
        <v>1</v>
      </c>
      <c r="F132" s="196" t="s">
        <v>537</v>
      </c>
      <c r="G132" s="13"/>
      <c r="H132" s="195" t="s">
        <v>1</v>
      </c>
      <c r="I132" s="197"/>
      <c r="J132" s="13"/>
      <c r="K132" s="13"/>
      <c r="L132" s="193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5" t="s">
        <v>168</v>
      </c>
      <c r="AU132" s="195" t="s">
        <v>86</v>
      </c>
      <c r="AV132" s="13" t="s">
        <v>84</v>
      </c>
      <c r="AW132" s="13" t="s">
        <v>33</v>
      </c>
      <c r="AX132" s="13" t="s">
        <v>77</v>
      </c>
      <c r="AY132" s="195" t="s">
        <v>159</v>
      </c>
    </row>
    <row r="133" s="14" customFormat="1">
      <c r="A133" s="14"/>
      <c r="B133" s="201"/>
      <c r="C133" s="14"/>
      <c r="D133" s="194" t="s">
        <v>168</v>
      </c>
      <c r="E133" s="202" t="s">
        <v>1</v>
      </c>
      <c r="F133" s="203" t="s">
        <v>606</v>
      </c>
      <c r="G133" s="14"/>
      <c r="H133" s="204">
        <v>1.863</v>
      </c>
      <c r="I133" s="205"/>
      <c r="J133" s="14"/>
      <c r="K133" s="14"/>
      <c r="L133" s="201"/>
      <c r="M133" s="206"/>
      <c r="N133" s="207"/>
      <c r="O133" s="207"/>
      <c r="P133" s="207"/>
      <c r="Q133" s="207"/>
      <c r="R133" s="207"/>
      <c r="S133" s="207"/>
      <c r="T133" s="20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2" t="s">
        <v>168</v>
      </c>
      <c r="AU133" s="202" t="s">
        <v>86</v>
      </c>
      <c r="AV133" s="14" t="s">
        <v>86</v>
      </c>
      <c r="AW133" s="14" t="s">
        <v>33</v>
      </c>
      <c r="AX133" s="14" t="s">
        <v>77</v>
      </c>
      <c r="AY133" s="202" t="s">
        <v>159</v>
      </c>
    </row>
    <row r="134" s="15" customFormat="1">
      <c r="A134" s="15"/>
      <c r="B134" s="209"/>
      <c r="C134" s="15"/>
      <c r="D134" s="194" t="s">
        <v>168</v>
      </c>
      <c r="E134" s="210" t="s">
        <v>1</v>
      </c>
      <c r="F134" s="211" t="s">
        <v>173</v>
      </c>
      <c r="G134" s="15"/>
      <c r="H134" s="212">
        <v>1.863</v>
      </c>
      <c r="I134" s="213"/>
      <c r="J134" s="15"/>
      <c r="K134" s="15"/>
      <c r="L134" s="209"/>
      <c r="M134" s="214"/>
      <c r="N134" s="215"/>
      <c r="O134" s="215"/>
      <c r="P134" s="215"/>
      <c r="Q134" s="215"/>
      <c r="R134" s="215"/>
      <c r="S134" s="215"/>
      <c r="T134" s="21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10" t="s">
        <v>168</v>
      </c>
      <c r="AU134" s="210" t="s">
        <v>86</v>
      </c>
      <c r="AV134" s="15" t="s">
        <v>166</v>
      </c>
      <c r="AW134" s="15" t="s">
        <v>33</v>
      </c>
      <c r="AX134" s="15" t="s">
        <v>84</v>
      </c>
      <c r="AY134" s="210" t="s">
        <v>159</v>
      </c>
    </row>
    <row r="135" s="2" customFormat="1" ht="24.15" customHeight="1">
      <c r="A135" s="38"/>
      <c r="B135" s="179"/>
      <c r="C135" s="180" t="s">
        <v>86</v>
      </c>
      <c r="D135" s="180" t="s">
        <v>161</v>
      </c>
      <c r="E135" s="181" t="s">
        <v>534</v>
      </c>
      <c r="F135" s="182" t="s">
        <v>535</v>
      </c>
      <c r="G135" s="183" t="s">
        <v>212</v>
      </c>
      <c r="H135" s="184">
        <v>1</v>
      </c>
      <c r="I135" s="185"/>
      <c r="J135" s="186">
        <f>ROUND(I135*H135,2)</f>
        <v>0</v>
      </c>
      <c r="K135" s="182" t="s">
        <v>165</v>
      </c>
      <c r="L135" s="39"/>
      <c r="M135" s="187" t="s">
        <v>1</v>
      </c>
      <c r="N135" s="188" t="s">
        <v>42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166</v>
      </c>
      <c r="AT135" s="191" t="s">
        <v>161</v>
      </c>
      <c r="AU135" s="191" t="s">
        <v>86</v>
      </c>
      <c r="AY135" s="19" t="s">
        <v>159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84</v>
      </c>
      <c r="BK135" s="192">
        <f>ROUND(I135*H135,2)</f>
        <v>0</v>
      </c>
      <c r="BL135" s="19" t="s">
        <v>166</v>
      </c>
      <c r="BM135" s="191" t="s">
        <v>607</v>
      </c>
    </row>
    <row r="136" s="13" customFormat="1">
      <c r="A136" s="13"/>
      <c r="B136" s="193"/>
      <c r="C136" s="13"/>
      <c r="D136" s="194" t="s">
        <v>168</v>
      </c>
      <c r="E136" s="195" t="s">
        <v>1</v>
      </c>
      <c r="F136" s="196" t="s">
        <v>537</v>
      </c>
      <c r="G136" s="13"/>
      <c r="H136" s="195" t="s">
        <v>1</v>
      </c>
      <c r="I136" s="197"/>
      <c r="J136" s="13"/>
      <c r="K136" s="13"/>
      <c r="L136" s="193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5" t="s">
        <v>168</v>
      </c>
      <c r="AU136" s="195" t="s">
        <v>86</v>
      </c>
      <c r="AV136" s="13" t="s">
        <v>84</v>
      </c>
      <c r="AW136" s="13" t="s">
        <v>33</v>
      </c>
      <c r="AX136" s="13" t="s">
        <v>77</v>
      </c>
      <c r="AY136" s="195" t="s">
        <v>159</v>
      </c>
    </row>
    <row r="137" s="14" customFormat="1">
      <c r="A137" s="14"/>
      <c r="B137" s="201"/>
      <c r="C137" s="14"/>
      <c r="D137" s="194" t="s">
        <v>168</v>
      </c>
      <c r="E137" s="202" t="s">
        <v>1</v>
      </c>
      <c r="F137" s="203" t="s">
        <v>608</v>
      </c>
      <c r="G137" s="14"/>
      <c r="H137" s="204">
        <v>1</v>
      </c>
      <c r="I137" s="205"/>
      <c r="J137" s="14"/>
      <c r="K137" s="14"/>
      <c r="L137" s="201"/>
      <c r="M137" s="206"/>
      <c r="N137" s="207"/>
      <c r="O137" s="207"/>
      <c r="P137" s="207"/>
      <c r="Q137" s="207"/>
      <c r="R137" s="207"/>
      <c r="S137" s="207"/>
      <c r="T137" s="20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2" t="s">
        <v>168</v>
      </c>
      <c r="AU137" s="202" t="s">
        <v>86</v>
      </c>
      <c r="AV137" s="14" t="s">
        <v>86</v>
      </c>
      <c r="AW137" s="14" t="s">
        <v>33</v>
      </c>
      <c r="AX137" s="14" t="s">
        <v>77</v>
      </c>
      <c r="AY137" s="202" t="s">
        <v>159</v>
      </c>
    </row>
    <row r="138" s="15" customFormat="1">
      <c r="A138" s="15"/>
      <c r="B138" s="209"/>
      <c r="C138" s="15"/>
      <c r="D138" s="194" t="s">
        <v>168</v>
      </c>
      <c r="E138" s="210" t="s">
        <v>1</v>
      </c>
      <c r="F138" s="211" t="s">
        <v>173</v>
      </c>
      <c r="G138" s="15"/>
      <c r="H138" s="212">
        <v>1</v>
      </c>
      <c r="I138" s="213"/>
      <c r="J138" s="15"/>
      <c r="K138" s="15"/>
      <c r="L138" s="209"/>
      <c r="M138" s="214"/>
      <c r="N138" s="215"/>
      <c r="O138" s="215"/>
      <c r="P138" s="215"/>
      <c r="Q138" s="215"/>
      <c r="R138" s="215"/>
      <c r="S138" s="215"/>
      <c r="T138" s="21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10" t="s">
        <v>168</v>
      </c>
      <c r="AU138" s="210" t="s">
        <v>86</v>
      </c>
      <c r="AV138" s="15" t="s">
        <v>166</v>
      </c>
      <c r="AW138" s="15" t="s">
        <v>33</v>
      </c>
      <c r="AX138" s="15" t="s">
        <v>84</v>
      </c>
      <c r="AY138" s="210" t="s">
        <v>159</v>
      </c>
    </row>
    <row r="139" s="2" customFormat="1" ht="37.8" customHeight="1">
      <c r="A139" s="38"/>
      <c r="B139" s="179"/>
      <c r="C139" s="180" t="s">
        <v>179</v>
      </c>
      <c r="D139" s="180" t="s">
        <v>161</v>
      </c>
      <c r="E139" s="181" t="s">
        <v>224</v>
      </c>
      <c r="F139" s="182" t="s">
        <v>424</v>
      </c>
      <c r="G139" s="183" t="s">
        <v>212</v>
      </c>
      <c r="H139" s="184">
        <v>2.863</v>
      </c>
      <c r="I139" s="185"/>
      <c r="J139" s="186">
        <f>ROUND(I139*H139,2)</f>
        <v>0</v>
      </c>
      <c r="K139" s="182" t="s">
        <v>165</v>
      </c>
      <c r="L139" s="39"/>
      <c r="M139" s="187" t="s">
        <v>1</v>
      </c>
      <c r="N139" s="188" t="s">
        <v>42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166</v>
      </c>
      <c r="AT139" s="191" t="s">
        <v>161</v>
      </c>
      <c r="AU139" s="191" t="s">
        <v>86</v>
      </c>
      <c r="AY139" s="19" t="s">
        <v>159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84</v>
      </c>
      <c r="BK139" s="192">
        <f>ROUND(I139*H139,2)</f>
        <v>0</v>
      </c>
      <c r="BL139" s="19" t="s">
        <v>166</v>
      </c>
      <c r="BM139" s="191" t="s">
        <v>609</v>
      </c>
    </row>
    <row r="140" s="14" customFormat="1">
      <c r="A140" s="14"/>
      <c r="B140" s="201"/>
      <c r="C140" s="14"/>
      <c r="D140" s="194" t="s">
        <v>168</v>
      </c>
      <c r="E140" s="202" t="s">
        <v>1</v>
      </c>
      <c r="F140" s="203" t="s">
        <v>610</v>
      </c>
      <c r="G140" s="14"/>
      <c r="H140" s="204">
        <v>2.863</v>
      </c>
      <c r="I140" s="205"/>
      <c r="J140" s="14"/>
      <c r="K140" s="14"/>
      <c r="L140" s="201"/>
      <c r="M140" s="206"/>
      <c r="N140" s="207"/>
      <c r="O140" s="207"/>
      <c r="P140" s="207"/>
      <c r="Q140" s="207"/>
      <c r="R140" s="207"/>
      <c r="S140" s="207"/>
      <c r="T140" s="20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2" t="s">
        <v>168</v>
      </c>
      <c r="AU140" s="202" t="s">
        <v>86</v>
      </c>
      <c r="AV140" s="14" t="s">
        <v>86</v>
      </c>
      <c r="AW140" s="14" t="s">
        <v>33</v>
      </c>
      <c r="AX140" s="14" t="s">
        <v>84</v>
      </c>
      <c r="AY140" s="202" t="s">
        <v>159</v>
      </c>
    </row>
    <row r="141" s="2" customFormat="1" ht="16.5" customHeight="1">
      <c r="A141" s="38"/>
      <c r="B141" s="179"/>
      <c r="C141" s="180" t="s">
        <v>193</v>
      </c>
      <c r="D141" s="180" t="s">
        <v>161</v>
      </c>
      <c r="E141" s="181" t="s">
        <v>431</v>
      </c>
      <c r="F141" s="182" t="s">
        <v>240</v>
      </c>
      <c r="G141" s="183" t="s">
        <v>212</v>
      </c>
      <c r="H141" s="184">
        <v>2.863</v>
      </c>
      <c r="I141" s="185"/>
      <c r="J141" s="186">
        <f>ROUND(I141*H141,2)</f>
        <v>0</v>
      </c>
      <c r="K141" s="182" t="s">
        <v>165</v>
      </c>
      <c r="L141" s="39"/>
      <c r="M141" s="187" t="s">
        <v>1</v>
      </c>
      <c r="N141" s="188" t="s">
        <v>42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166</v>
      </c>
      <c r="AT141" s="191" t="s">
        <v>161</v>
      </c>
      <c r="AU141" s="191" t="s">
        <v>86</v>
      </c>
      <c r="AY141" s="19" t="s">
        <v>159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84</v>
      </c>
      <c r="BK141" s="192">
        <f>ROUND(I141*H141,2)</f>
        <v>0</v>
      </c>
      <c r="BL141" s="19" t="s">
        <v>166</v>
      </c>
      <c r="BM141" s="191" t="s">
        <v>611</v>
      </c>
    </row>
    <row r="142" s="14" customFormat="1">
      <c r="A142" s="14"/>
      <c r="B142" s="201"/>
      <c r="C142" s="14"/>
      <c r="D142" s="194" t="s">
        <v>168</v>
      </c>
      <c r="E142" s="202" t="s">
        <v>1</v>
      </c>
      <c r="F142" s="203" t="s">
        <v>612</v>
      </c>
      <c r="G142" s="14"/>
      <c r="H142" s="204">
        <v>2.863</v>
      </c>
      <c r="I142" s="205"/>
      <c r="J142" s="14"/>
      <c r="K142" s="14"/>
      <c r="L142" s="201"/>
      <c r="M142" s="206"/>
      <c r="N142" s="207"/>
      <c r="O142" s="207"/>
      <c r="P142" s="207"/>
      <c r="Q142" s="207"/>
      <c r="R142" s="207"/>
      <c r="S142" s="207"/>
      <c r="T142" s="20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2" t="s">
        <v>168</v>
      </c>
      <c r="AU142" s="202" t="s">
        <v>86</v>
      </c>
      <c r="AV142" s="14" t="s">
        <v>86</v>
      </c>
      <c r="AW142" s="14" t="s">
        <v>33</v>
      </c>
      <c r="AX142" s="14" t="s">
        <v>77</v>
      </c>
      <c r="AY142" s="202" t="s">
        <v>159</v>
      </c>
    </row>
    <row r="143" s="15" customFormat="1">
      <c r="A143" s="15"/>
      <c r="B143" s="209"/>
      <c r="C143" s="15"/>
      <c r="D143" s="194" t="s">
        <v>168</v>
      </c>
      <c r="E143" s="210" t="s">
        <v>1</v>
      </c>
      <c r="F143" s="211" t="s">
        <v>173</v>
      </c>
      <c r="G143" s="15"/>
      <c r="H143" s="212">
        <v>2.863</v>
      </c>
      <c r="I143" s="213"/>
      <c r="J143" s="15"/>
      <c r="K143" s="15"/>
      <c r="L143" s="209"/>
      <c r="M143" s="214"/>
      <c r="N143" s="215"/>
      <c r="O143" s="215"/>
      <c r="P143" s="215"/>
      <c r="Q143" s="215"/>
      <c r="R143" s="215"/>
      <c r="S143" s="215"/>
      <c r="T143" s="21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10" t="s">
        <v>168</v>
      </c>
      <c r="AU143" s="210" t="s">
        <v>86</v>
      </c>
      <c r="AV143" s="15" t="s">
        <v>166</v>
      </c>
      <c r="AW143" s="15" t="s">
        <v>33</v>
      </c>
      <c r="AX143" s="15" t="s">
        <v>84</v>
      </c>
      <c r="AY143" s="210" t="s">
        <v>159</v>
      </c>
    </row>
    <row r="144" s="2" customFormat="1" ht="33" customHeight="1">
      <c r="A144" s="38"/>
      <c r="B144" s="179"/>
      <c r="C144" s="180" t="s">
        <v>197</v>
      </c>
      <c r="D144" s="180" t="s">
        <v>161</v>
      </c>
      <c r="E144" s="181" t="s">
        <v>233</v>
      </c>
      <c r="F144" s="182" t="s">
        <v>234</v>
      </c>
      <c r="G144" s="183" t="s">
        <v>235</v>
      </c>
      <c r="H144" s="184">
        <v>4.5810000000000004</v>
      </c>
      <c r="I144" s="185"/>
      <c r="J144" s="186">
        <f>ROUND(I144*H144,2)</f>
        <v>0</v>
      </c>
      <c r="K144" s="182" t="s">
        <v>165</v>
      </c>
      <c r="L144" s="39"/>
      <c r="M144" s="187" t="s">
        <v>1</v>
      </c>
      <c r="N144" s="188" t="s">
        <v>42</v>
      </c>
      <c r="O144" s="77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1" t="s">
        <v>166</v>
      </c>
      <c r="AT144" s="191" t="s">
        <v>161</v>
      </c>
      <c r="AU144" s="191" t="s">
        <v>86</v>
      </c>
      <c r="AY144" s="19" t="s">
        <v>159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84</v>
      </c>
      <c r="BK144" s="192">
        <f>ROUND(I144*H144,2)</f>
        <v>0</v>
      </c>
      <c r="BL144" s="19" t="s">
        <v>166</v>
      </c>
      <c r="BM144" s="191" t="s">
        <v>613</v>
      </c>
    </row>
    <row r="145" s="14" customFormat="1">
      <c r="A145" s="14"/>
      <c r="B145" s="201"/>
      <c r="C145" s="14"/>
      <c r="D145" s="194" t="s">
        <v>168</v>
      </c>
      <c r="E145" s="202" t="s">
        <v>1</v>
      </c>
      <c r="F145" s="203" t="s">
        <v>614</v>
      </c>
      <c r="G145" s="14"/>
      <c r="H145" s="204">
        <v>4.5810000000000004</v>
      </c>
      <c r="I145" s="205"/>
      <c r="J145" s="14"/>
      <c r="K145" s="14"/>
      <c r="L145" s="201"/>
      <c r="M145" s="206"/>
      <c r="N145" s="207"/>
      <c r="O145" s="207"/>
      <c r="P145" s="207"/>
      <c r="Q145" s="207"/>
      <c r="R145" s="207"/>
      <c r="S145" s="207"/>
      <c r="T145" s="20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2" t="s">
        <v>168</v>
      </c>
      <c r="AU145" s="202" t="s">
        <v>86</v>
      </c>
      <c r="AV145" s="14" t="s">
        <v>86</v>
      </c>
      <c r="AW145" s="14" t="s">
        <v>33</v>
      </c>
      <c r="AX145" s="14" t="s">
        <v>84</v>
      </c>
      <c r="AY145" s="202" t="s">
        <v>159</v>
      </c>
    </row>
    <row r="146" s="2" customFormat="1" ht="24.15" customHeight="1">
      <c r="A146" s="38"/>
      <c r="B146" s="179"/>
      <c r="C146" s="180" t="s">
        <v>204</v>
      </c>
      <c r="D146" s="180" t="s">
        <v>161</v>
      </c>
      <c r="E146" s="181" t="s">
        <v>379</v>
      </c>
      <c r="F146" s="182" t="s">
        <v>380</v>
      </c>
      <c r="G146" s="183" t="s">
        <v>164</v>
      </c>
      <c r="H146" s="184">
        <v>875</v>
      </c>
      <c r="I146" s="185"/>
      <c r="J146" s="186">
        <f>ROUND(I146*H146,2)</f>
        <v>0</v>
      </c>
      <c r="K146" s="182" t="s">
        <v>165</v>
      </c>
      <c r="L146" s="39"/>
      <c r="M146" s="187" t="s">
        <v>1</v>
      </c>
      <c r="N146" s="188" t="s">
        <v>42</v>
      </c>
      <c r="O146" s="77"/>
      <c r="P146" s="189">
        <f>O146*H146</f>
        <v>0</v>
      </c>
      <c r="Q146" s="189">
        <v>0</v>
      </c>
      <c r="R146" s="189">
        <f>Q146*H146</f>
        <v>0</v>
      </c>
      <c r="S146" s="189">
        <v>0</v>
      </c>
      <c r="T146" s="19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1" t="s">
        <v>166</v>
      </c>
      <c r="AT146" s="191" t="s">
        <v>161</v>
      </c>
      <c r="AU146" s="191" t="s">
        <v>86</v>
      </c>
      <c r="AY146" s="19" t="s">
        <v>159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84</v>
      </c>
      <c r="BK146" s="192">
        <f>ROUND(I146*H146,2)</f>
        <v>0</v>
      </c>
      <c r="BL146" s="19" t="s">
        <v>166</v>
      </c>
      <c r="BM146" s="191" t="s">
        <v>615</v>
      </c>
    </row>
    <row r="147" s="13" customFormat="1">
      <c r="A147" s="13"/>
      <c r="B147" s="193"/>
      <c r="C147" s="13"/>
      <c r="D147" s="194" t="s">
        <v>168</v>
      </c>
      <c r="E147" s="195" t="s">
        <v>1</v>
      </c>
      <c r="F147" s="196" t="s">
        <v>616</v>
      </c>
      <c r="G147" s="13"/>
      <c r="H147" s="195" t="s">
        <v>1</v>
      </c>
      <c r="I147" s="197"/>
      <c r="J147" s="13"/>
      <c r="K147" s="13"/>
      <c r="L147" s="193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5" t="s">
        <v>168</v>
      </c>
      <c r="AU147" s="195" t="s">
        <v>86</v>
      </c>
      <c r="AV147" s="13" t="s">
        <v>84</v>
      </c>
      <c r="AW147" s="13" t="s">
        <v>33</v>
      </c>
      <c r="AX147" s="13" t="s">
        <v>77</v>
      </c>
      <c r="AY147" s="195" t="s">
        <v>159</v>
      </c>
    </row>
    <row r="148" s="14" customFormat="1">
      <c r="A148" s="14"/>
      <c r="B148" s="201"/>
      <c r="C148" s="14"/>
      <c r="D148" s="194" t="s">
        <v>168</v>
      </c>
      <c r="E148" s="202" t="s">
        <v>1</v>
      </c>
      <c r="F148" s="203" t="s">
        <v>617</v>
      </c>
      <c r="G148" s="14"/>
      <c r="H148" s="204">
        <v>891</v>
      </c>
      <c r="I148" s="205"/>
      <c r="J148" s="14"/>
      <c r="K148" s="14"/>
      <c r="L148" s="201"/>
      <c r="M148" s="206"/>
      <c r="N148" s="207"/>
      <c r="O148" s="207"/>
      <c r="P148" s="207"/>
      <c r="Q148" s="207"/>
      <c r="R148" s="207"/>
      <c r="S148" s="207"/>
      <c r="T148" s="20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2" t="s">
        <v>168</v>
      </c>
      <c r="AU148" s="202" t="s">
        <v>86</v>
      </c>
      <c r="AV148" s="14" t="s">
        <v>86</v>
      </c>
      <c r="AW148" s="14" t="s">
        <v>33</v>
      </c>
      <c r="AX148" s="14" t="s">
        <v>77</v>
      </c>
      <c r="AY148" s="202" t="s">
        <v>159</v>
      </c>
    </row>
    <row r="149" s="14" customFormat="1">
      <c r="A149" s="14"/>
      <c r="B149" s="201"/>
      <c r="C149" s="14"/>
      <c r="D149" s="194" t="s">
        <v>168</v>
      </c>
      <c r="E149" s="202" t="s">
        <v>1</v>
      </c>
      <c r="F149" s="203" t="s">
        <v>618</v>
      </c>
      <c r="G149" s="14"/>
      <c r="H149" s="204">
        <v>-16</v>
      </c>
      <c r="I149" s="205"/>
      <c r="J149" s="14"/>
      <c r="K149" s="14"/>
      <c r="L149" s="201"/>
      <c r="M149" s="206"/>
      <c r="N149" s="207"/>
      <c r="O149" s="207"/>
      <c r="P149" s="207"/>
      <c r="Q149" s="207"/>
      <c r="R149" s="207"/>
      <c r="S149" s="207"/>
      <c r="T149" s="20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2" t="s">
        <v>168</v>
      </c>
      <c r="AU149" s="202" t="s">
        <v>86</v>
      </c>
      <c r="AV149" s="14" t="s">
        <v>86</v>
      </c>
      <c r="AW149" s="14" t="s">
        <v>33</v>
      </c>
      <c r="AX149" s="14" t="s">
        <v>77</v>
      </c>
      <c r="AY149" s="202" t="s">
        <v>159</v>
      </c>
    </row>
    <row r="150" s="15" customFormat="1">
      <c r="A150" s="15"/>
      <c r="B150" s="209"/>
      <c r="C150" s="15"/>
      <c r="D150" s="194" t="s">
        <v>168</v>
      </c>
      <c r="E150" s="210" t="s">
        <v>1</v>
      </c>
      <c r="F150" s="211" t="s">
        <v>173</v>
      </c>
      <c r="G150" s="15"/>
      <c r="H150" s="212">
        <v>875</v>
      </c>
      <c r="I150" s="213"/>
      <c r="J150" s="15"/>
      <c r="K150" s="15"/>
      <c r="L150" s="209"/>
      <c r="M150" s="214"/>
      <c r="N150" s="215"/>
      <c r="O150" s="215"/>
      <c r="P150" s="215"/>
      <c r="Q150" s="215"/>
      <c r="R150" s="215"/>
      <c r="S150" s="215"/>
      <c r="T150" s="21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10" t="s">
        <v>168</v>
      </c>
      <c r="AU150" s="210" t="s">
        <v>86</v>
      </c>
      <c r="AV150" s="15" t="s">
        <v>166</v>
      </c>
      <c r="AW150" s="15" t="s">
        <v>33</v>
      </c>
      <c r="AX150" s="15" t="s">
        <v>84</v>
      </c>
      <c r="AY150" s="210" t="s">
        <v>159</v>
      </c>
    </row>
    <row r="151" s="12" customFormat="1" ht="22.8" customHeight="1">
      <c r="A151" s="12"/>
      <c r="B151" s="166"/>
      <c r="C151" s="12"/>
      <c r="D151" s="167" t="s">
        <v>76</v>
      </c>
      <c r="E151" s="177" t="s">
        <v>86</v>
      </c>
      <c r="F151" s="177" t="s">
        <v>247</v>
      </c>
      <c r="G151" s="12"/>
      <c r="H151" s="12"/>
      <c r="I151" s="169"/>
      <c r="J151" s="178">
        <f>BK151</f>
        <v>0</v>
      </c>
      <c r="K151" s="12"/>
      <c r="L151" s="166"/>
      <c r="M151" s="171"/>
      <c r="N151" s="172"/>
      <c r="O151" s="172"/>
      <c r="P151" s="173">
        <f>SUM(P152:P167)</f>
        <v>0</v>
      </c>
      <c r="Q151" s="172"/>
      <c r="R151" s="173">
        <f>SUM(R152:R167)</f>
        <v>6.5444377999999999</v>
      </c>
      <c r="S151" s="172"/>
      <c r="T151" s="174">
        <f>SUM(T152:T167)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7" t="s">
        <v>84</v>
      </c>
      <c r="AT151" s="175" t="s">
        <v>76</v>
      </c>
      <c r="AU151" s="175" t="s">
        <v>84</v>
      </c>
      <c r="AY151" s="167" t="s">
        <v>159</v>
      </c>
      <c r="BK151" s="176">
        <f>SUM(BK152:BK167)</f>
        <v>0</v>
      </c>
    </row>
    <row r="152" s="2" customFormat="1" ht="24.15" customHeight="1">
      <c r="A152" s="38"/>
      <c r="B152" s="179"/>
      <c r="C152" s="180" t="s">
        <v>209</v>
      </c>
      <c r="D152" s="180" t="s">
        <v>161</v>
      </c>
      <c r="E152" s="181" t="s">
        <v>548</v>
      </c>
      <c r="F152" s="182" t="s">
        <v>549</v>
      </c>
      <c r="G152" s="183" t="s">
        <v>212</v>
      </c>
      <c r="H152" s="184">
        <v>0.39300000000000002</v>
      </c>
      <c r="I152" s="185"/>
      <c r="J152" s="186">
        <f>ROUND(I152*H152,2)</f>
        <v>0</v>
      </c>
      <c r="K152" s="182" t="s">
        <v>165</v>
      </c>
      <c r="L152" s="39"/>
      <c r="M152" s="187" t="s">
        <v>1</v>
      </c>
      <c r="N152" s="188" t="s">
        <v>42</v>
      </c>
      <c r="O152" s="77"/>
      <c r="P152" s="189">
        <f>O152*H152</f>
        <v>0</v>
      </c>
      <c r="Q152" s="189">
        <v>2.1600000000000001</v>
      </c>
      <c r="R152" s="189">
        <f>Q152*H152</f>
        <v>0.84888000000000008</v>
      </c>
      <c r="S152" s="189">
        <v>0</v>
      </c>
      <c r="T152" s="19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1" t="s">
        <v>166</v>
      </c>
      <c r="AT152" s="191" t="s">
        <v>161</v>
      </c>
      <c r="AU152" s="191" t="s">
        <v>86</v>
      </c>
      <c r="AY152" s="19" t="s">
        <v>159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84</v>
      </c>
      <c r="BK152" s="192">
        <f>ROUND(I152*H152,2)</f>
        <v>0</v>
      </c>
      <c r="BL152" s="19" t="s">
        <v>166</v>
      </c>
      <c r="BM152" s="191" t="s">
        <v>619</v>
      </c>
    </row>
    <row r="153" s="13" customFormat="1">
      <c r="A153" s="13"/>
      <c r="B153" s="193"/>
      <c r="C153" s="13"/>
      <c r="D153" s="194" t="s">
        <v>168</v>
      </c>
      <c r="E153" s="195" t="s">
        <v>1</v>
      </c>
      <c r="F153" s="196" t="s">
        <v>537</v>
      </c>
      <c r="G153" s="13"/>
      <c r="H153" s="195" t="s">
        <v>1</v>
      </c>
      <c r="I153" s="197"/>
      <c r="J153" s="13"/>
      <c r="K153" s="13"/>
      <c r="L153" s="193"/>
      <c r="M153" s="198"/>
      <c r="N153" s="199"/>
      <c r="O153" s="199"/>
      <c r="P153" s="199"/>
      <c r="Q153" s="199"/>
      <c r="R153" s="199"/>
      <c r="S153" s="199"/>
      <c r="T153" s="20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5" t="s">
        <v>168</v>
      </c>
      <c r="AU153" s="195" t="s">
        <v>86</v>
      </c>
      <c r="AV153" s="13" t="s">
        <v>84</v>
      </c>
      <c r="AW153" s="13" t="s">
        <v>33</v>
      </c>
      <c r="AX153" s="13" t="s">
        <v>77</v>
      </c>
      <c r="AY153" s="195" t="s">
        <v>159</v>
      </c>
    </row>
    <row r="154" s="14" customFormat="1">
      <c r="A154" s="14"/>
      <c r="B154" s="201"/>
      <c r="C154" s="14"/>
      <c r="D154" s="194" t="s">
        <v>168</v>
      </c>
      <c r="E154" s="202" t="s">
        <v>1</v>
      </c>
      <c r="F154" s="203" t="s">
        <v>620</v>
      </c>
      <c r="G154" s="14"/>
      <c r="H154" s="204">
        <v>0.14999999999999999</v>
      </c>
      <c r="I154" s="205"/>
      <c r="J154" s="14"/>
      <c r="K154" s="14"/>
      <c r="L154" s="201"/>
      <c r="M154" s="206"/>
      <c r="N154" s="207"/>
      <c r="O154" s="207"/>
      <c r="P154" s="207"/>
      <c r="Q154" s="207"/>
      <c r="R154" s="207"/>
      <c r="S154" s="207"/>
      <c r="T154" s="20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2" t="s">
        <v>168</v>
      </c>
      <c r="AU154" s="202" t="s">
        <v>86</v>
      </c>
      <c r="AV154" s="14" t="s">
        <v>86</v>
      </c>
      <c r="AW154" s="14" t="s">
        <v>33</v>
      </c>
      <c r="AX154" s="14" t="s">
        <v>77</v>
      </c>
      <c r="AY154" s="202" t="s">
        <v>159</v>
      </c>
    </row>
    <row r="155" s="14" customFormat="1">
      <c r="A155" s="14"/>
      <c r="B155" s="201"/>
      <c r="C155" s="14"/>
      <c r="D155" s="194" t="s">
        <v>168</v>
      </c>
      <c r="E155" s="202" t="s">
        <v>1</v>
      </c>
      <c r="F155" s="203" t="s">
        <v>621</v>
      </c>
      <c r="G155" s="14"/>
      <c r="H155" s="204">
        <v>0.24299999999999999</v>
      </c>
      <c r="I155" s="205"/>
      <c r="J155" s="14"/>
      <c r="K155" s="14"/>
      <c r="L155" s="201"/>
      <c r="M155" s="206"/>
      <c r="N155" s="207"/>
      <c r="O155" s="207"/>
      <c r="P155" s="207"/>
      <c r="Q155" s="207"/>
      <c r="R155" s="207"/>
      <c r="S155" s="207"/>
      <c r="T155" s="20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2" t="s">
        <v>168</v>
      </c>
      <c r="AU155" s="202" t="s">
        <v>86</v>
      </c>
      <c r="AV155" s="14" t="s">
        <v>86</v>
      </c>
      <c r="AW155" s="14" t="s">
        <v>33</v>
      </c>
      <c r="AX155" s="14" t="s">
        <v>77</v>
      </c>
      <c r="AY155" s="202" t="s">
        <v>159</v>
      </c>
    </row>
    <row r="156" s="15" customFormat="1">
      <c r="A156" s="15"/>
      <c r="B156" s="209"/>
      <c r="C156" s="15"/>
      <c r="D156" s="194" t="s">
        <v>168</v>
      </c>
      <c r="E156" s="210" t="s">
        <v>1</v>
      </c>
      <c r="F156" s="211" t="s">
        <v>173</v>
      </c>
      <c r="G156" s="15"/>
      <c r="H156" s="212">
        <v>0.39300000000000002</v>
      </c>
      <c r="I156" s="213"/>
      <c r="J156" s="15"/>
      <c r="K156" s="15"/>
      <c r="L156" s="209"/>
      <c r="M156" s="214"/>
      <c r="N156" s="215"/>
      <c r="O156" s="215"/>
      <c r="P156" s="215"/>
      <c r="Q156" s="215"/>
      <c r="R156" s="215"/>
      <c r="S156" s="215"/>
      <c r="T156" s="21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10" t="s">
        <v>168</v>
      </c>
      <c r="AU156" s="210" t="s">
        <v>86</v>
      </c>
      <c r="AV156" s="15" t="s">
        <v>166</v>
      </c>
      <c r="AW156" s="15" t="s">
        <v>33</v>
      </c>
      <c r="AX156" s="15" t="s">
        <v>84</v>
      </c>
      <c r="AY156" s="210" t="s">
        <v>159</v>
      </c>
    </row>
    <row r="157" s="2" customFormat="1" ht="16.5" customHeight="1">
      <c r="A157" s="38"/>
      <c r="B157" s="179"/>
      <c r="C157" s="180" t="s">
        <v>216</v>
      </c>
      <c r="D157" s="180" t="s">
        <v>161</v>
      </c>
      <c r="E157" s="181" t="s">
        <v>552</v>
      </c>
      <c r="F157" s="182" t="s">
        <v>553</v>
      </c>
      <c r="G157" s="183" t="s">
        <v>212</v>
      </c>
      <c r="H157" s="184">
        <v>2.4700000000000002</v>
      </c>
      <c r="I157" s="185"/>
      <c r="J157" s="186">
        <f>ROUND(I157*H157,2)</f>
        <v>0</v>
      </c>
      <c r="K157" s="182" t="s">
        <v>165</v>
      </c>
      <c r="L157" s="39"/>
      <c r="M157" s="187" t="s">
        <v>1</v>
      </c>
      <c r="N157" s="188" t="s">
        <v>42</v>
      </c>
      <c r="O157" s="77"/>
      <c r="P157" s="189">
        <f>O157*H157</f>
        <v>0</v>
      </c>
      <c r="Q157" s="189">
        <v>2.3010199999999998</v>
      </c>
      <c r="R157" s="189">
        <f>Q157*H157</f>
        <v>5.6835193999999998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166</v>
      </c>
      <c r="AT157" s="191" t="s">
        <v>161</v>
      </c>
      <c r="AU157" s="191" t="s">
        <v>86</v>
      </c>
      <c r="AY157" s="19" t="s">
        <v>159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84</v>
      </c>
      <c r="BK157" s="192">
        <f>ROUND(I157*H157,2)</f>
        <v>0</v>
      </c>
      <c r="BL157" s="19" t="s">
        <v>166</v>
      </c>
      <c r="BM157" s="191" t="s">
        <v>622</v>
      </c>
    </row>
    <row r="158" s="13" customFormat="1">
      <c r="A158" s="13"/>
      <c r="B158" s="193"/>
      <c r="C158" s="13"/>
      <c r="D158" s="194" t="s">
        <v>168</v>
      </c>
      <c r="E158" s="195" t="s">
        <v>1</v>
      </c>
      <c r="F158" s="196" t="s">
        <v>537</v>
      </c>
      <c r="G158" s="13"/>
      <c r="H158" s="195" t="s">
        <v>1</v>
      </c>
      <c r="I158" s="197"/>
      <c r="J158" s="13"/>
      <c r="K158" s="13"/>
      <c r="L158" s="193"/>
      <c r="M158" s="198"/>
      <c r="N158" s="199"/>
      <c r="O158" s="199"/>
      <c r="P158" s="199"/>
      <c r="Q158" s="199"/>
      <c r="R158" s="199"/>
      <c r="S158" s="199"/>
      <c r="T158" s="20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5" t="s">
        <v>168</v>
      </c>
      <c r="AU158" s="195" t="s">
        <v>86</v>
      </c>
      <c r="AV158" s="13" t="s">
        <v>84</v>
      </c>
      <c r="AW158" s="13" t="s">
        <v>33</v>
      </c>
      <c r="AX158" s="13" t="s">
        <v>77</v>
      </c>
      <c r="AY158" s="195" t="s">
        <v>159</v>
      </c>
    </row>
    <row r="159" s="14" customFormat="1">
      <c r="A159" s="14"/>
      <c r="B159" s="201"/>
      <c r="C159" s="14"/>
      <c r="D159" s="194" t="s">
        <v>168</v>
      </c>
      <c r="E159" s="202" t="s">
        <v>1</v>
      </c>
      <c r="F159" s="203" t="s">
        <v>623</v>
      </c>
      <c r="G159" s="14"/>
      <c r="H159" s="204">
        <v>0.84999999999999998</v>
      </c>
      <c r="I159" s="205"/>
      <c r="J159" s="14"/>
      <c r="K159" s="14"/>
      <c r="L159" s="201"/>
      <c r="M159" s="206"/>
      <c r="N159" s="207"/>
      <c r="O159" s="207"/>
      <c r="P159" s="207"/>
      <c r="Q159" s="207"/>
      <c r="R159" s="207"/>
      <c r="S159" s="207"/>
      <c r="T159" s="20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2" t="s">
        <v>168</v>
      </c>
      <c r="AU159" s="202" t="s">
        <v>86</v>
      </c>
      <c r="AV159" s="14" t="s">
        <v>86</v>
      </c>
      <c r="AW159" s="14" t="s">
        <v>33</v>
      </c>
      <c r="AX159" s="14" t="s">
        <v>77</v>
      </c>
      <c r="AY159" s="202" t="s">
        <v>159</v>
      </c>
    </row>
    <row r="160" s="14" customFormat="1">
      <c r="A160" s="14"/>
      <c r="B160" s="201"/>
      <c r="C160" s="14"/>
      <c r="D160" s="194" t="s">
        <v>168</v>
      </c>
      <c r="E160" s="202" t="s">
        <v>1</v>
      </c>
      <c r="F160" s="203" t="s">
        <v>624</v>
      </c>
      <c r="G160" s="14"/>
      <c r="H160" s="204">
        <v>1.6200000000000001</v>
      </c>
      <c r="I160" s="205"/>
      <c r="J160" s="14"/>
      <c r="K160" s="14"/>
      <c r="L160" s="201"/>
      <c r="M160" s="206"/>
      <c r="N160" s="207"/>
      <c r="O160" s="207"/>
      <c r="P160" s="207"/>
      <c r="Q160" s="207"/>
      <c r="R160" s="207"/>
      <c r="S160" s="207"/>
      <c r="T160" s="20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168</v>
      </c>
      <c r="AU160" s="202" t="s">
        <v>86</v>
      </c>
      <c r="AV160" s="14" t="s">
        <v>86</v>
      </c>
      <c r="AW160" s="14" t="s">
        <v>33</v>
      </c>
      <c r="AX160" s="14" t="s">
        <v>77</v>
      </c>
      <c r="AY160" s="202" t="s">
        <v>159</v>
      </c>
    </row>
    <row r="161" s="15" customFormat="1">
      <c r="A161" s="15"/>
      <c r="B161" s="209"/>
      <c r="C161" s="15"/>
      <c r="D161" s="194" t="s">
        <v>168</v>
      </c>
      <c r="E161" s="210" t="s">
        <v>1</v>
      </c>
      <c r="F161" s="211" t="s">
        <v>173</v>
      </c>
      <c r="G161" s="15"/>
      <c r="H161" s="212">
        <v>2.4700000000000002</v>
      </c>
      <c r="I161" s="213"/>
      <c r="J161" s="15"/>
      <c r="K161" s="15"/>
      <c r="L161" s="209"/>
      <c r="M161" s="214"/>
      <c r="N161" s="215"/>
      <c r="O161" s="215"/>
      <c r="P161" s="215"/>
      <c r="Q161" s="215"/>
      <c r="R161" s="215"/>
      <c r="S161" s="215"/>
      <c r="T161" s="21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10" t="s">
        <v>168</v>
      </c>
      <c r="AU161" s="210" t="s">
        <v>86</v>
      </c>
      <c r="AV161" s="15" t="s">
        <v>166</v>
      </c>
      <c r="AW161" s="15" t="s">
        <v>33</v>
      </c>
      <c r="AX161" s="15" t="s">
        <v>84</v>
      </c>
      <c r="AY161" s="210" t="s">
        <v>159</v>
      </c>
    </row>
    <row r="162" s="2" customFormat="1" ht="16.5" customHeight="1">
      <c r="A162" s="38"/>
      <c r="B162" s="179"/>
      <c r="C162" s="180" t="s">
        <v>223</v>
      </c>
      <c r="D162" s="180" t="s">
        <v>161</v>
      </c>
      <c r="E162" s="181" t="s">
        <v>556</v>
      </c>
      <c r="F162" s="182" t="s">
        <v>557</v>
      </c>
      <c r="G162" s="183" t="s">
        <v>164</v>
      </c>
      <c r="H162" s="184">
        <v>4.5599999999999996</v>
      </c>
      <c r="I162" s="185"/>
      <c r="J162" s="186">
        <f>ROUND(I162*H162,2)</f>
        <v>0</v>
      </c>
      <c r="K162" s="182" t="s">
        <v>165</v>
      </c>
      <c r="L162" s="39"/>
      <c r="M162" s="187" t="s">
        <v>1</v>
      </c>
      <c r="N162" s="188" t="s">
        <v>42</v>
      </c>
      <c r="O162" s="77"/>
      <c r="P162" s="189">
        <f>O162*H162</f>
        <v>0</v>
      </c>
      <c r="Q162" s="189">
        <v>0.00264</v>
      </c>
      <c r="R162" s="189">
        <f>Q162*H162</f>
        <v>0.012038399999999999</v>
      </c>
      <c r="S162" s="189">
        <v>0</v>
      </c>
      <c r="T162" s="19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1" t="s">
        <v>166</v>
      </c>
      <c r="AT162" s="191" t="s">
        <v>161</v>
      </c>
      <c r="AU162" s="191" t="s">
        <v>86</v>
      </c>
      <c r="AY162" s="19" t="s">
        <v>159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84</v>
      </c>
      <c r="BK162" s="192">
        <f>ROUND(I162*H162,2)</f>
        <v>0</v>
      </c>
      <c r="BL162" s="19" t="s">
        <v>166</v>
      </c>
      <c r="BM162" s="191" t="s">
        <v>625</v>
      </c>
    </row>
    <row r="163" s="13" customFormat="1">
      <c r="A163" s="13"/>
      <c r="B163" s="193"/>
      <c r="C163" s="13"/>
      <c r="D163" s="194" t="s">
        <v>168</v>
      </c>
      <c r="E163" s="195" t="s">
        <v>1</v>
      </c>
      <c r="F163" s="196" t="s">
        <v>537</v>
      </c>
      <c r="G163" s="13"/>
      <c r="H163" s="195" t="s">
        <v>1</v>
      </c>
      <c r="I163" s="197"/>
      <c r="J163" s="13"/>
      <c r="K163" s="13"/>
      <c r="L163" s="193"/>
      <c r="M163" s="198"/>
      <c r="N163" s="199"/>
      <c r="O163" s="199"/>
      <c r="P163" s="199"/>
      <c r="Q163" s="199"/>
      <c r="R163" s="199"/>
      <c r="S163" s="199"/>
      <c r="T163" s="20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5" t="s">
        <v>168</v>
      </c>
      <c r="AU163" s="195" t="s">
        <v>86</v>
      </c>
      <c r="AV163" s="13" t="s">
        <v>84</v>
      </c>
      <c r="AW163" s="13" t="s">
        <v>33</v>
      </c>
      <c r="AX163" s="13" t="s">
        <v>77</v>
      </c>
      <c r="AY163" s="195" t="s">
        <v>159</v>
      </c>
    </row>
    <row r="164" s="14" customFormat="1">
      <c r="A164" s="14"/>
      <c r="B164" s="201"/>
      <c r="C164" s="14"/>
      <c r="D164" s="194" t="s">
        <v>168</v>
      </c>
      <c r="E164" s="202" t="s">
        <v>1</v>
      </c>
      <c r="F164" s="203" t="s">
        <v>626</v>
      </c>
      <c r="G164" s="14"/>
      <c r="H164" s="204">
        <v>2.3999999999999999</v>
      </c>
      <c r="I164" s="205"/>
      <c r="J164" s="14"/>
      <c r="K164" s="14"/>
      <c r="L164" s="201"/>
      <c r="M164" s="206"/>
      <c r="N164" s="207"/>
      <c r="O164" s="207"/>
      <c r="P164" s="207"/>
      <c r="Q164" s="207"/>
      <c r="R164" s="207"/>
      <c r="S164" s="207"/>
      <c r="T164" s="20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2" t="s">
        <v>168</v>
      </c>
      <c r="AU164" s="202" t="s">
        <v>86</v>
      </c>
      <c r="AV164" s="14" t="s">
        <v>86</v>
      </c>
      <c r="AW164" s="14" t="s">
        <v>33</v>
      </c>
      <c r="AX164" s="14" t="s">
        <v>77</v>
      </c>
      <c r="AY164" s="202" t="s">
        <v>159</v>
      </c>
    </row>
    <row r="165" s="14" customFormat="1">
      <c r="A165" s="14"/>
      <c r="B165" s="201"/>
      <c r="C165" s="14"/>
      <c r="D165" s="194" t="s">
        <v>168</v>
      </c>
      <c r="E165" s="202" t="s">
        <v>1</v>
      </c>
      <c r="F165" s="203" t="s">
        <v>627</v>
      </c>
      <c r="G165" s="14"/>
      <c r="H165" s="204">
        <v>2.1600000000000001</v>
      </c>
      <c r="I165" s="205"/>
      <c r="J165" s="14"/>
      <c r="K165" s="14"/>
      <c r="L165" s="201"/>
      <c r="M165" s="206"/>
      <c r="N165" s="207"/>
      <c r="O165" s="207"/>
      <c r="P165" s="207"/>
      <c r="Q165" s="207"/>
      <c r="R165" s="207"/>
      <c r="S165" s="207"/>
      <c r="T165" s="20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2" t="s">
        <v>168</v>
      </c>
      <c r="AU165" s="202" t="s">
        <v>86</v>
      </c>
      <c r="AV165" s="14" t="s">
        <v>86</v>
      </c>
      <c r="AW165" s="14" t="s">
        <v>33</v>
      </c>
      <c r="AX165" s="14" t="s">
        <v>77</v>
      </c>
      <c r="AY165" s="202" t="s">
        <v>159</v>
      </c>
    </row>
    <row r="166" s="15" customFormat="1">
      <c r="A166" s="15"/>
      <c r="B166" s="209"/>
      <c r="C166" s="15"/>
      <c r="D166" s="194" t="s">
        <v>168</v>
      </c>
      <c r="E166" s="210" t="s">
        <v>1</v>
      </c>
      <c r="F166" s="211" t="s">
        <v>173</v>
      </c>
      <c r="G166" s="15"/>
      <c r="H166" s="212">
        <v>4.5600000000000005</v>
      </c>
      <c r="I166" s="213"/>
      <c r="J166" s="15"/>
      <c r="K166" s="15"/>
      <c r="L166" s="209"/>
      <c r="M166" s="214"/>
      <c r="N166" s="215"/>
      <c r="O166" s="215"/>
      <c r="P166" s="215"/>
      <c r="Q166" s="215"/>
      <c r="R166" s="215"/>
      <c r="S166" s="215"/>
      <c r="T166" s="216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10" t="s">
        <v>168</v>
      </c>
      <c r="AU166" s="210" t="s">
        <v>86</v>
      </c>
      <c r="AV166" s="15" t="s">
        <v>166</v>
      </c>
      <c r="AW166" s="15" t="s">
        <v>33</v>
      </c>
      <c r="AX166" s="15" t="s">
        <v>84</v>
      </c>
      <c r="AY166" s="210" t="s">
        <v>159</v>
      </c>
    </row>
    <row r="167" s="2" customFormat="1" ht="16.5" customHeight="1">
      <c r="A167" s="38"/>
      <c r="B167" s="179"/>
      <c r="C167" s="180" t="s">
        <v>228</v>
      </c>
      <c r="D167" s="180" t="s">
        <v>161</v>
      </c>
      <c r="E167" s="181" t="s">
        <v>560</v>
      </c>
      <c r="F167" s="182" t="s">
        <v>561</v>
      </c>
      <c r="G167" s="183" t="s">
        <v>164</v>
      </c>
      <c r="H167" s="184">
        <v>4.5599999999999996</v>
      </c>
      <c r="I167" s="185"/>
      <c r="J167" s="186">
        <f>ROUND(I167*H167,2)</f>
        <v>0</v>
      </c>
      <c r="K167" s="182" t="s">
        <v>165</v>
      </c>
      <c r="L167" s="39"/>
      <c r="M167" s="187" t="s">
        <v>1</v>
      </c>
      <c r="N167" s="188" t="s">
        <v>42</v>
      </c>
      <c r="O167" s="77"/>
      <c r="P167" s="189">
        <f>O167*H167</f>
        <v>0</v>
      </c>
      <c r="Q167" s="189">
        <v>0</v>
      </c>
      <c r="R167" s="189">
        <f>Q167*H167</f>
        <v>0</v>
      </c>
      <c r="S167" s="189">
        <v>0</v>
      </c>
      <c r="T167" s="19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1" t="s">
        <v>166</v>
      </c>
      <c r="AT167" s="191" t="s">
        <v>161</v>
      </c>
      <c r="AU167" s="191" t="s">
        <v>86</v>
      </c>
      <c r="AY167" s="19" t="s">
        <v>159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84</v>
      </c>
      <c r="BK167" s="192">
        <f>ROUND(I167*H167,2)</f>
        <v>0</v>
      </c>
      <c r="BL167" s="19" t="s">
        <v>166</v>
      </c>
      <c r="BM167" s="191" t="s">
        <v>628</v>
      </c>
    </row>
    <row r="168" s="12" customFormat="1" ht="22.8" customHeight="1">
      <c r="A168" s="12"/>
      <c r="B168" s="166"/>
      <c r="C168" s="12"/>
      <c r="D168" s="167" t="s">
        <v>76</v>
      </c>
      <c r="E168" s="177" t="s">
        <v>193</v>
      </c>
      <c r="F168" s="177" t="s">
        <v>262</v>
      </c>
      <c r="G168" s="12"/>
      <c r="H168" s="12"/>
      <c r="I168" s="169"/>
      <c r="J168" s="178">
        <f>BK168</f>
        <v>0</v>
      </c>
      <c r="K168" s="12"/>
      <c r="L168" s="166"/>
      <c r="M168" s="171"/>
      <c r="N168" s="172"/>
      <c r="O168" s="172"/>
      <c r="P168" s="173">
        <f>SUM(P169:P182)</f>
        <v>0</v>
      </c>
      <c r="Q168" s="172"/>
      <c r="R168" s="173">
        <f>SUM(R169:R182)</f>
        <v>338.63049999999998</v>
      </c>
      <c r="S168" s="172"/>
      <c r="T168" s="174">
        <f>SUM(T169:T182)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7" t="s">
        <v>84</v>
      </c>
      <c r="AT168" s="175" t="s">
        <v>76</v>
      </c>
      <c r="AU168" s="175" t="s">
        <v>84</v>
      </c>
      <c r="AY168" s="167" t="s">
        <v>159</v>
      </c>
      <c r="BK168" s="176">
        <f>SUM(BK169:BK182)</f>
        <v>0</v>
      </c>
    </row>
    <row r="169" s="2" customFormat="1" ht="24.15" customHeight="1">
      <c r="A169" s="38"/>
      <c r="B169" s="179"/>
      <c r="C169" s="180" t="s">
        <v>8</v>
      </c>
      <c r="D169" s="180" t="s">
        <v>161</v>
      </c>
      <c r="E169" s="181" t="s">
        <v>383</v>
      </c>
      <c r="F169" s="182" t="s">
        <v>384</v>
      </c>
      <c r="G169" s="183" t="s">
        <v>164</v>
      </c>
      <c r="H169" s="184">
        <v>875</v>
      </c>
      <c r="I169" s="185"/>
      <c r="J169" s="186">
        <f>ROUND(I169*H169,2)</f>
        <v>0</v>
      </c>
      <c r="K169" s="182" t="s">
        <v>165</v>
      </c>
      <c r="L169" s="39"/>
      <c r="M169" s="187" t="s">
        <v>1</v>
      </c>
      <c r="N169" s="188" t="s">
        <v>42</v>
      </c>
      <c r="O169" s="77"/>
      <c r="P169" s="189">
        <f>O169*H169</f>
        <v>0</v>
      </c>
      <c r="Q169" s="189">
        <v>0.38700000000000001</v>
      </c>
      <c r="R169" s="189">
        <f>Q169*H169</f>
        <v>338.625</v>
      </c>
      <c r="S169" s="189">
        <v>0</v>
      </c>
      <c r="T169" s="19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1" t="s">
        <v>166</v>
      </c>
      <c r="AT169" s="191" t="s">
        <v>161</v>
      </c>
      <c r="AU169" s="191" t="s">
        <v>86</v>
      </c>
      <c r="AY169" s="19" t="s">
        <v>159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84</v>
      </c>
      <c r="BK169" s="192">
        <f>ROUND(I169*H169,2)</f>
        <v>0</v>
      </c>
      <c r="BL169" s="19" t="s">
        <v>166</v>
      </c>
      <c r="BM169" s="191" t="s">
        <v>629</v>
      </c>
    </row>
    <row r="170" s="13" customFormat="1">
      <c r="A170" s="13"/>
      <c r="B170" s="193"/>
      <c r="C170" s="13"/>
      <c r="D170" s="194" t="s">
        <v>168</v>
      </c>
      <c r="E170" s="195" t="s">
        <v>1</v>
      </c>
      <c r="F170" s="196" t="s">
        <v>616</v>
      </c>
      <c r="G170" s="13"/>
      <c r="H170" s="195" t="s">
        <v>1</v>
      </c>
      <c r="I170" s="197"/>
      <c r="J170" s="13"/>
      <c r="K170" s="13"/>
      <c r="L170" s="193"/>
      <c r="M170" s="198"/>
      <c r="N170" s="199"/>
      <c r="O170" s="199"/>
      <c r="P170" s="199"/>
      <c r="Q170" s="199"/>
      <c r="R170" s="199"/>
      <c r="S170" s="199"/>
      <c r="T170" s="20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5" t="s">
        <v>168</v>
      </c>
      <c r="AU170" s="195" t="s">
        <v>86</v>
      </c>
      <c r="AV170" s="13" t="s">
        <v>84</v>
      </c>
      <c r="AW170" s="13" t="s">
        <v>33</v>
      </c>
      <c r="AX170" s="13" t="s">
        <v>77</v>
      </c>
      <c r="AY170" s="195" t="s">
        <v>159</v>
      </c>
    </row>
    <row r="171" s="14" customFormat="1">
      <c r="A171" s="14"/>
      <c r="B171" s="201"/>
      <c r="C171" s="14"/>
      <c r="D171" s="194" t="s">
        <v>168</v>
      </c>
      <c r="E171" s="202" t="s">
        <v>1</v>
      </c>
      <c r="F171" s="203" t="s">
        <v>617</v>
      </c>
      <c r="G171" s="14"/>
      <c r="H171" s="204">
        <v>891</v>
      </c>
      <c r="I171" s="205"/>
      <c r="J171" s="14"/>
      <c r="K171" s="14"/>
      <c r="L171" s="201"/>
      <c r="M171" s="206"/>
      <c r="N171" s="207"/>
      <c r="O171" s="207"/>
      <c r="P171" s="207"/>
      <c r="Q171" s="207"/>
      <c r="R171" s="207"/>
      <c r="S171" s="207"/>
      <c r="T171" s="20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2" t="s">
        <v>168</v>
      </c>
      <c r="AU171" s="202" t="s">
        <v>86</v>
      </c>
      <c r="AV171" s="14" t="s">
        <v>86</v>
      </c>
      <c r="AW171" s="14" t="s">
        <v>33</v>
      </c>
      <c r="AX171" s="14" t="s">
        <v>77</v>
      </c>
      <c r="AY171" s="202" t="s">
        <v>159</v>
      </c>
    </row>
    <row r="172" s="14" customFormat="1">
      <c r="A172" s="14"/>
      <c r="B172" s="201"/>
      <c r="C172" s="14"/>
      <c r="D172" s="194" t="s">
        <v>168</v>
      </c>
      <c r="E172" s="202" t="s">
        <v>1</v>
      </c>
      <c r="F172" s="203" t="s">
        <v>618</v>
      </c>
      <c r="G172" s="14"/>
      <c r="H172" s="204">
        <v>-16</v>
      </c>
      <c r="I172" s="205"/>
      <c r="J172" s="14"/>
      <c r="K172" s="14"/>
      <c r="L172" s="201"/>
      <c r="M172" s="206"/>
      <c r="N172" s="207"/>
      <c r="O172" s="207"/>
      <c r="P172" s="207"/>
      <c r="Q172" s="207"/>
      <c r="R172" s="207"/>
      <c r="S172" s="207"/>
      <c r="T172" s="20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2" t="s">
        <v>168</v>
      </c>
      <c r="AU172" s="202" t="s">
        <v>86</v>
      </c>
      <c r="AV172" s="14" t="s">
        <v>86</v>
      </c>
      <c r="AW172" s="14" t="s">
        <v>33</v>
      </c>
      <c r="AX172" s="14" t="s">
        <v>77</v>
      </c>
      <c r="AY172" s="202" t="s">
        <v>159</v>
      </c>
    </row>
    <row r="173" s="15" customFormat="1">
      <c r="A173" s="15"/>
      <c r="B173" s="209"/>
      <c r="C173" s="15"/>
      <c r="D173" s="194" t="s">
        <v>168</v>
      </c>
      <c r="E173" s="210" t="s">
        <v>1</v>
      </c>
      <c r="F173" s="211" t="s">
        <v>173</v>
      </c>
      <c r="G173" s="15"/>
      <c r="H173" s="212">
        <v>875</v>
      </c>
      <c r="I173" s="213"/>
      <c r="J173" s="15"/>
      <c r="K173" s="15"/>
      <c r="L173" s="209"/>
      <c r="M173" s="214"/>
      <c r="N173" s="215"/>
      <c r="O173" s="215"/>
      <c r="P173" s="215"/>
      <c r="Q173" s="215"/>
      <c r="R173" s="215"/>
      <c r="S173" s="215"/>
      <c r="T173" s="216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10" t="s">
        <v>168</v>
      </c>
      <c r="AU173" s="210" t="s">
        <v>86</v>
      </c>
      <c r="AV173" s="15" t="s">
        <v>166</v>
      </c>
      <c r="AW173" s="15" t="s">
        <v>33</v>
      </c>
      <c r="AX173" s="15" t="s">
        <v>84</v>
      </c>
      <c r="AY173" s="210" t="s">
        <v>159</v>
      </c>
    </row>
    <row r="174" s="2" customFormat="1" ht="16.5" customHeight="1">
      <c r="A174" s="38"/>
      <c r="B174" s="179"/>
      <c r="C174" s="180" t="s">
        <v>238</v>
      </c>
      <c r="D174" s="180" t="s">
        <v>161</v>
      </c>
      <c r="E174" s="181" t="s">
        <v>386</v>
      </c>
      <c r="F174" s="182" t="s">
        <v>387</v>
      </c>
      <c r="G174" s="183" t="s">
        <v>164</v>
      </c>
      <c r="H174" s="184">
        <v>875</v>
      </c>
      <c r="I174" s="185"/>
      <c r="J174" s="186">
        <f>ROUND(I174*H174,2)</f>
        <v>0</v>
      </c>
      <c r="K174" s="182" t="s">
        <v>1</v>
      </c>
      <c r="L174" s="39"/>
      <c r="M174" s="187" t="s">
        <v>1</v>
      </c>
      <c r="N174" s="188" t="s">
        <v>42</v>
      </c>
      <c r="O174" s="77"/>
      <c r="P174" s="189">
        <f>O174*H174</f>
        <v>0</v>
      </c>
      <c r="Q174" s="189">
        <v>0</v>
      </c>
      <c r="R174" s="189">
        <f>Q174*H174</f>
        <v>0</v>
      </c>
      <c r="S174" s="189">
        <v>0</v>
      </c>
      <c r="T174" s="19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1" t="s">
        <v>166</v>
      </c>
      <c r="AT174" s="191" t="s">
        <v>161</v>
      </c>
      <c r="AU174" s="191" t="s">
        <v>86</v>
      </c>
      <c r="AY174" s="19" t="s">
        <v>159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9" t="s">
        <v>84</v>
      </c>
      <c r="BK174" s="192">
        <f>ROUND(I174*H174,2)</f>
        <v>0</v>
      </c>
      <c r="BL174" s="19" t="s">
        <v>166</v>
      </c>
      <c r="BM174" s="191" t="s">
        <v>630</v>
      </c>
    </row>
    <row r="175" s="13" customFormat="1">
      <c r="A175" s="13"/>
      <c r="B175" s="193"/>
      <c r="C175" s="13"/>
      <c r="D175" s="194" t="s">
        <v>168</v>
      </c>
      <c r="E175" s="195" t="s">
        <v>1</v>
      </c>
      <c r="F175" s="196" t="s">
        <v>616</v>
      </c>
      <c r="G175" s="13"/>
      <c r="H175" s="195" t="s">
        <v>1</v>
      </c>
      <c r="I175" s="197"/>
      <c r="J175" s="13"/>
      <c r="K175" s="13"/>
      <c r="L175" s="193"/>
      <c r="M175" s="198"/>
      <c r="N175" s="199"/>
      <c r="O175" s="199"/>
      <c r="P175" s="199"/>
      <c r="Q175" s="199"/>
      <c r="R175" s="199"/>
      <c r="S175" s="199"/>
      <c r="T175" s="20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5" t="s">
        <v>168</v>
      </c>
      <c r="AU175" s="195" t="s">
        <v>86</v>
      </c>
      <c r="AV175" s="13" t="s">
        <v>84</v>
      </c>
      <c r="AW175" s="13" t="s">
        <v>33</v>
      </c>
      <c r="AX175" s="13" t="s">
        <v>77</v>
      </c>
      <c r="AY175" s="195" t="s">
        <v>159</v>
      </c>
    </row>
    <row r="176" s="14" customFormat="1">
      <c r="A176" s="14"/>
      <c r="B176" s="201"/>
      <c r="C176" s="14"/>
      <c r="D176" s="194" t="s">
        <v>168</v>
      </c>
      <c r="E176" s="202" t="s">
        <v>1</v>
      </c>
      <c r="F176" s="203" t="s">
        <v>617</v>
      </c>
      <c r="G176" s="14"/>
      <c r="H176" s="204">
        <v>891</v>
      </c>
      <c r="I176" s="205"/>
      <c r="J176" s="14"/>
      <c r="K176" s="14"/>
      <c r="L176" s="201"/>
      <c r="M176" s="206"/>
      <c r="N176" s="207"/>
      <c r="O176" s="207"/>
      <c r="P176" s="207"/>
      <c r="Q176" s="207"/>
      <c r="R176" s="207"/>
      <c r="S176" s="207"/>
      <c r="T176" s="20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2" t="s">
        <v>168</v>
      </c>
      <c r="AU176" s="202" t="s">
        <v>86</v>
      </c>
      <c r="AV176" s="14" t="s">
        <v>86</v>
      </c>
      <c r="AW176" s="14" t="s">
        <v>33</v>
      </c>
      <c r="AX176" s="14" t="s">
        <v>77</v>
      </c>
      <c r="AY176" s="202" t="s">
        <v>159</v>
      </c>
    </row>
    <row r="177" s="14" customFormat="1">
      <c r="A177" s="14"/>
      <c r="B177" s="201"/>
      <c r="C177" s="14"/>
      <c r="D177" s="194" t="s">
        <v>168</v>
      </c>
      <c r="E177" s="202" t="s">
        <v>1</v>
      </c>
      <c r="F177" s="203" t="s">
        <v>631</v>
      </c>
      <c r="G177" s="14"/>
      <c r="H177" s="204">
        <v>-16</v>
      </c>
      <c r="I177" s="205"/>
      <c r="J177" s="14"/>
      <c r="K177" s="14"/>
      <c r="L177" s="201"/>
      <c r="M177" s="206"/>
      <c r="N177" s="207"/>
      <c r="O177" s="207"/>
      <c r="P177" s="207"/>
      <c r="Q177" s="207"/>
      <c r="R177" s="207"/>
      <c r="S177" s="207"/>
      <c r="T177" s="20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2" t="s">
        <v>168</v>
      </c>
      <c r="AU177" s="202" t="s">
        <v>86</v>
      </c>
      <c r="AV177" s="14" t="s">
        <v>86</v>
      </c>
      <c r="AW177" s="14" t="s">
        <v>33</v>
      </c>
      <c r="AX177" s="14" t="s">
        <v>77</v>
      </c>
      <c r="AY177" s="202" t="s">
        <v>159</v>
      </c>
    </row>
    <row r="178" s="15" customFormat="1">
      <c r="A178" s="15"/>
      <c r="B178" s="209"/>
      <c r="C178" s="15"/>
      <c r="D178" s="194" t="s">
        <v>168</v>
      </c>
      <c r="E178" s="210" t="s">
        <v>1</v>
      </c>
      <c r="F178" s="211" t="s">
        <v>173</v>
      </c>
      <c r="G178" s="15"/>
      <c r="H178" s="212">
        <v>875</v>
      </c>
      <c r="I178" s="213"/>
      <c r="J178" s="15"/>
      <c r="K178" s="15"/>
      <c r="L178" s="209"/>
      <c r="M178" s="214"/>
      <c r="N178" s="215"/>
      <c r="O178" s="215"/>
      <c r="P178" s="215"/>
      <c r="Q178" s="215"/>
      <c r="R178" s="215"/>
      <c r="S178" s="215"/>
      <c r="T178" s="216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10" t="s">
        <v>168</v>
      </c>
      <c r="AU178" s="210" t="s">
        <v>86</v>
      </c>
      <c r="AV178" s="15" t="s">
        <v>166</v>
      </c>
      <c r="AW178" s="15" t="s">
        <v>33</v>
      </c>
      <c r="AX178" s="15" t="s">
        <v>84</v>
      </c>
      <c r="AY178" s="210" t="s">
        <v>159</v>
      </c>
    </row>
    <row r="179" s="2" customFormat="1" ht="16.5" customHeight="1">
      <c r="A179" s="38"/>
      <c r="B179" s="179"/>
      <c r="C179" s="180" t="s">
        <v>242</v>
      </c>
      <c r="D179" s="180" t="s">
        <v>161</v>
      </c>
      <c r="E179" s="181" t="s">
        <v>391</v>
      </c>
      <c r="F179" s="182" t="s">
        <v>392</v>
      </c>
      <c r="G179" s="183" t="s">
        <v>164</v>
      </c>
      <c r="H179" s="184">
        <v>875</v>
      </c>
      <c r="I179" s="185"/>
      <c r="J179" s="186">
        <f>ROUND(I179*H179,2)</f>
        <v>0</v>
      </c>
      <c r="K179" s="182" t="s">
        <v>1</v>
      </c>
      <c r="L179" s="39"/>
      <c r="M179" s="187" t="s">
        <v>1</v>
      </c>
      <c r="N179" s="188" t="s">
        <v>42</v>
      </c>
      <c r="O179" s="77"/>
      <c r="P179" s="189">
        <f>O179*H179</f>
        <v>0</v>
      </c>
      <c r="Q179" s="189">
        <v>0</v>
      </c>
      <c r="R179" s="189">
        <f>Q179*H179</f>
        <v>0</v>
      </c>
      <c r="S179" s="189">
        <v>0</v>
      </c>
      <c r="T179" s="19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1" t="s">
        <v>166</v>
      </c>
      <c r="AT179" s="191" t="s">
        <v>161</v>
      </c>
      <c r="AU179" s="191" t="s">
        <v>86</v>
      </c>
      <c r="AY179" s="19" t="s">
        <v>159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84</v>
      </c>
      <c r="BK179" s="192">
        <f>ROUND(I179*H179,2)</f>
        <v>0</v>
      </c>
      <c r="BL179" s="19" t="s">
        <v>166</v>
      </c>
      <c r="BM179" s="191" t="s">
        <v>632</v>
      </c>
    </row>
    <row r="180" s="2" customFormat="1" ht="16.5" customHeight="1">
      <c r="A180" s="38"/>
      <c r="B180" s="179"/>
      <c r="C180" s="180" t="s">
        <v>248</v>
      </c>
      <c r="D180" s="180" t="s">
        <v>161</v>
      </c>
      <c r="E180" s="181" t="s">
        <v>394</v>
      </c>
      <c r="F180" s="182" t="s">
        <v>395</v>
      </c>
      <c r="G180" s="183" t="s">
        <v>164</v>
      </c>
      <c r="H180" s="184">
        <v>875</v>
      </c>
      <c r="I180" s="185"/>
      <c r="J180" s="186">
        <f>ROUND(I180*H180,2)</f>
        <v>0</v>
      </c>
      <c r="K180" s="182" t="s">
        <v>1</v>
      </c>
      <c r="L180" s="39"/>
      <c r="M180" s="187" t="s">
        <v>1</v>
      </c>
      <c r="N180" s="188" t="s">
        <v>42</v>
      </c>
      <c r="O180" s="77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1" t="s">
        <v>166</v>
      </c>
      <c r="AT180" s="191" t="s">
        <v>161</v>
      </c>
      <c r="AU180" s="191" t="s">
        <v>86</v>
      </c>
      <c r="AY180" s="19" t="s">
        <v>159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84</v>
      </c>
      <c r="BK180" s="192">
        <f>ROUND(I180*H180,2)</f>
        <v>0</v>
      </c>
      <c r="BL180" s="19" t="s">
        <v>166</v>
      </c>
      <c r="BM180" s="191" t="s">
        <v>633</v>
      </c>
    </row>
    <row r="181" s="2" customFormat="1" ht="24.15" customHeight="1">
      <c r="A181" s="38"/>
      <c r="B181" s="179"/>
      <c r="C181" s="180" t="s">
        <v>252</v>
      </c>
      <c r="D181" s="180" t="s">
        <v>161</v>
      </c>
      <c r="E181" s="181" t="s">
        <v>397</v>
      </c>
      <c r="F181" s="182" t="s">
        <v>398</v>
      </c>
      <c r="G181" s="183" t="s">
        <v>200</v>
      </c>
      <c r="H181" s="184">
        <v>550</v>
      </c>
      <c r="I181" s="185"/>
      <c r="J181" s="186">
        <f>ROUND(I181*H181,2)</f>
        <v>0</v>
      </c>
      <c r="K181" s="182" t="s">
        <v>165</v>
      </c>
      <c r="L181" s="39"/>
      <c r="M181" s="187" t="s">
        <v>1</v>
      </c>
      <c r="N181" s="188" t="s">
        <v>42</v>
      </c>
      <c r="O181" s="77"/>
      <c r="P181" s="189">
        <f>O181*H181</f>
        <v>0</v>
      </c>
      <c r="Q181" s="189">
        <v>1.0000000000000001E-05</v>
      </c>
      <c r="R181" s="189">
        <f>Q181*H181</f>
        <v>0.0055000000000000005</v>
      </c>
      <c r="S181" s="189">
        <v>0</v>
      </c>
      <c r="T181" s="19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1" t="s">
        <v>166</v>
      </c>
      <c r="AT181" s="191" t="s">
        <v>161</v>
      </c>
      <c r="AU181" s="191" t="s">
        <v>86</v>
      </c>
      <c r="AY181" s="19" t="s">
        <v>159</v>
      </c>
      <c r="BE181" s="192">
        <f>IF(N181="základní",J181,0)</f>
        <v>0</v>
      </c>
      <c r="BF181" s="192">
        <f>IF(N181="snížená",J181,0)</f>
        <v>0</v>
      </c>
      <c r="BG181" s="192">
        <f>IF(N181="zákl. přenesená",J181,0)</f>
        <v>0</v>
      </c>
      <c r="BH181" s="192">
        <f>IF(N181="sníž. přenesená",J181,0)</f>
        <v>0</v>
      </c>
      <c r="BI181" s="192">
        <f>IF(N181="nulová",J181,0)</f>
        <v>0</v>
      </c>
      <c r="BJ181" s="19" t="s">
        <v>84</v>
      </c>
      <c r="BK181" s="192">
        <f>ROUND(I181*H181,2)</f>
        <v>0</v>
      </c>
      <c r="BL181" s="19" t="s">
        <v>166</v>
      </c>
      <c r="BM181" s="191" t="s">
        <v>634</v>
      </c>
    </row>
    <row r="182" s="2" customFormat="1" ht="37.8" customHeight="1">
      <c r="A182" s="38"/>
      <c r="B182" s="179"/>
      <c r="C182" s="180" t="s">
        <v>257</v>
      </c>
      <c r="D182" s="180" t="s">
        <v>161</v>
      </c>
      <c r="E182" s="181" t="s">
        <v>401</v>
      </c>
      <c r="F182" s="182" t="s">
        <v>402</v>
      </c>
      <c r="G182" s="183" t="s">
        <v>164</v>
      </c>
      <c r="H182" s="184">
        <v>875</v>
      </c>
      <c r="I182" s="185"/>
      <c r="J182" s="186">
        <f>ROUND(I182*H182,2)</f>
        <v>0</v>
      </c>
      <c r="K182" s="182" t="s">
        <v>1</v>
      </c>
      <c r="L182" s="39"/>
      <c r="M182" s="187" t="s">
        <v>1</v>
      </c>
      <c r="N182" s="188" t="s">
        <v>42</v>
      </c>
      <c r="O182" s="77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1" t="s">
        <v>166</v>
      </c>
      <c r="AT182" s="191" t="s">
        <v>161</v>
      </c>
      <c r="AU182" s="191" t="s">
        <v>86</v>
      </c>
      <c r="AY182" s="19" t="s">
        <v>159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84</v>
      </c>
      <c r="BK182" s="192">
        <f>ROUND(I182*H182,2)</f>
        <v>0</v>
      </c>
      <c r="BL182" s="19" t="s">
        <v>166</v>
      </c>
      <c r="BM182" s="191" t="s">
        <v>635</v>
      </c>
    </row>
    <row r="183" s="12" customFormat="1" ht="22.8" customHeight="1">
      <c r="A183" s="12"/>
      <c r="B183" s="166"/>
      <c r="C183" s="12"/>
      <c r="D183" s="167" t="s">
        <v>76</v>
      </c>
      <c r="E183" s="177" t="s">
        <v>216</v>
      </c>
      <c r="F183" s="177" t="s">
        <v>271</v>
      </c>
      <c r="G183" s="12"/>
      <c r="H183" s="12"/>
      <c r="I183" s="169"/>
      <c r="J183" s="178">
        <f>BK183</f>
        <v>0</v>
      </c>
      <c r="K183" s="12"/>
      <c r="L183" s="166"/>
      <c r="M183" s="171"/>
      <c r="N183" s="172"/>
      <c r="O183" s="172"/>
      <c r="P183" s="173">
        <f>SUM(P184:P202)</f>
        <v>0</v>
      </c>
      <c r="Q183" s="172"/>
      <c r="R183" s="173">
        <f>SUM(R184:R202)</f>
        <v>11.7379023</v>
      </c>
      <c r="S183" s="172"/>
      <c r="T183" s="174">
        <f>SUM(T184:T202)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67" t="s">
        <v>84</v>
      </c>
      <c r="AT183" s="175" t="s">
        <v>76</v>
      </c>
      <c r="AU183" s="175" t="s">
        <v>84</v>
      </c>
      <c r="AY183" s="167" t="s">
        <v>159</v>
      </c>
      <c r="BK183" s="176">
        <f>SUM(BK184:BK202)</f>
        <v>0</v>
      </c>
    </row>
    <row r="184" s="2" customFormat="1" ht="24.15" customHeight="1">
      <c r="A184" s="38"/>
      <c r="B184" s="179"/>
      <c r="C184" s="180" t="s">
        <v>263</v>
      </c>
      <c r="D184" s="180" t="s">
        <v>161</v>
      </c>
      <c r="E184" s="181" t="s">
        <v>404</v>
      </c>
      <c r="F184" s="182" t="s">
        <v>405</v>
      </c>
      <c r="G184" s="183" t="s">
        <v>200</v>
      </c>
      <c r="H184" s="184">
        <v>61.5</v>
      </c>
      <c r="I184" s="185"/>
      <c r="J184" s="186">
        <f>ROUND(I184*H184,2)</f>
        <v>0</v>
      </c>
      <c r="K184" s="182" t="s">
        <v>165</v>
      </c>
      <c r="L184" s="39"/>
      <c r="M184" s="187" t="s">
        <v>1</v>
      </c>
      <c r="N184" s="188" t="s">
        <v>42</v>
      </c>
      <c r="O184" s="77"/>
      <c r="P184" s="189">
        <f>O184*H184</f>
        <v>0</v>
      </c>
      <c r="Q184" s="189">
        <v>0.10095</v>
      </c>
      <c r="R184" s="189">
        <f>Q184*H184</f>
        <v>6.2084250000000001</v>
      </c>
      <c r="S184" s="189">
        <v>0</v>
      </c>
      <c r="T184" s="19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1" t="s">
        <v>166</v>
      </c>
      <c r="AT184" s="191" t="s">
        <v>161</v>
      </c>
      <c r="AU184" s="191" t="s">
        <v>86</v>
      </c>
      <c r="AY184" s="19" t="s">
        <v>159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9" t="s">
        <v>84</v>
      </c>
      <c r="BK184" s="192">
        <f>ROUND(I184*H184,2)</f>
        <v>0</v>
      </c>
      <c r="BL184" s="19" t="s">
        <v>166</v>
      </c>
      <c r="BM184" s="191" t="s">
        <v>636</v>
      </c>
    </row>
    <row r="185" s="13" customFormat="1">
      <c r="A185" s="13"/>
      <c r="B185" s="193"/>
      <c r="C185" s="13"/>
      <c r="D185" s="194" t="s">
        <v>168</v>
      </c>
      <c r="E185" s="195" t="s">
        <v>1</v>
      </c>
      <c r="F185" s="196" t="s">
        <v>637</v>
      </c>
      <c r="G185" s="13"/>
      <c r="H185" s="195" t="s">
        <v>1</v>
      </c>
      <c r="I185" s="197"/>
      <c r="J185" s="13"/>
      <c r="K185" s="13"/>
      <c r="L185" s="193"/>
      <c r="M185" s="198"/>
      <c r="N185" s="199"/>
      <c r="O185" s="199"/>
      <c r="P185" s="199"/>
      <c r="Q185" s="199"/>
      <c r="R185" s="199"/>
      <c r="S185" s="199"/>
      <c r="T185" s="20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5" t="s">
        <v>168</v>
      </c>
      <c r="AU185" s="195" t="s">
        <v>86</v>
      </c>
      <c r="AV185" s="13" t="s">
        <v>84</v>
      </c>
      <c r="AW185" s="13" t="s">
        <v>33</v>
      </c>
      <c r="AX185" s="13" t="s">
        <v>77</v>
      </c>
      <c r="AY185" s="195" t="s">
        <v>159</v>
      </c>
    </row>
    <row r="186" s="14" customFormat="1">
      <c r="A186" s="14"/>
      <c r="B186" s="201"/>
      <c r="C186" s="14"/>
      <c r="D186" s="194" t="s">
        <v>168</v>
      </c>
      <c r="E186" s="202" t="s">
        <v>1</v>
      </c>
      <c r="F186" s="203" t="s">
        <v>638</v>
      </c>
      <c r="G186" s="14"/>
      <c r="H186" s="204">
        <v>61.5</v>
      </c>
      <c r="I186" s="205"/>
      <c r="J186" s="14"/>
      <c r="K186" s="14"/>
      <c r="L186" s="201"/>
      <c r="M186" s="206"/>
      <c r="N186" s="207"/>
      <c r="O186" s="207"/>
      <c r="P186" s="207"/>
      <c r="Q186" s="207"/>
      <c r="R186" s="207"/>
      <c r="S186" s="207"/>
      <c r="T186" s="20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2" t="s">
        <v>168</v>
      </c>
      <c r="AU186" s="202" t="s">
        <v>86</v>
      </c>
      <c r="AV186" s="14" t="s">
        <v>86</v>
      </c>
      <c r="AW186" s="14" t="s">
        <v>33</v>
      </c>
      <c r="AX186" s="14" t="s">
        <v>77</v>
      </c>
      <c r="AY186" s="202" t="s">
        <v>159</v>
      </c>
    </row>
    <row r="187" s="15" customFormat="1">
      <c r="A187" s="15"/>
      <c r="B187" s="209"/>
      <c r="C187" s="15"/>
      <c r="D187" s="194" t="s">
        <v>168</v>
      </c>
      <c r="E187" s="210" t="s">
        <v>1</v>
      </c>
      <c r="F187" s="211" t="s">
        <v>173</v>
      </c>
      <c r="G187" s="15"/>
      <c r="H187" s="212">
        <v>61.5</v>
      </c>
      <c r="I187" s="213"/>
      <c r="J187" s="15"/>
      <c r="K187" s="15"/>
      <c r="L187" s="209"/>
      <c r="M187" s="214"/>
      <c r="N187" s="215"/>
      <c r="O187" s="215"/>
      <c r="P187" s="215"/>
      <c r="Q187" s="215"/>
      <c r="R187" s="215"/>
      <c r="S187" s="215"/>
      <c r="T187" s="21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10" t="s">
        <v>168</v>
      </c>
      <c r="AU187" s="210" t="s">
        <v>86</v>
      </c>
      <c r="AV187" s="15" t="s">
        <v>166</v>
      </c>
      <c r="AW187" s="15" t="s">
        <v>33</v>
      </c>
      <c r="AX187" s="15" t="s">
        <v>84</v>
      </c>
      <c r="AY187" s="210" t="s">
        <v>159</v>
      </c>
    </row>
    <row r="188" s="2" customFormat="1" ht="21.75" customHeight="1">
      <c r="A188" s="38"/>
      <c r="B188" s="179"/>
      <c r="C188" s="222" t="s">
        <v>267</v>
      </c>
      <c r="D188" s="222" t="s">
        <v>409</v>
      </c>
      <c r="E188" s="223" t="s">
        <v>410</v>
      </c>
      <c r="F188" s="224" t="s">
        <v>411</v>
      </c>
      <c r="G188" s="225" t="s">
        <v>200</v>
      </c>
      <c r="H188" s="226">
        <v>62.115000000000002</v>
      </c>
      <c r="I188" s="227"/>
      <c r="J188" s="228">
        <f>ROUND(I188*H188,2)</f>
        <v>0</v>
      </c>
      <c r="K188" s="224" t="s">
        <v>165</v>
      </c>
      <c r="L188" s="229"/>
      <c r="M188" s="230" t="s">
        <v>1</v>
      </c>
      <c r="N188" s="231" t="s">
        <v>42</v>
      </c>
      <c r="O188" s="77"/>
      <c r="P188" s="189">
        <f>O188*H188</f>
        <v>0</v>
      </c>
      <c r="Q188" s="189">
        <v>0.021999999999999999</v>
      </c>
      <c r="R188" s="189">
        <f>Q188*H188</f>
        <v>1.36653</v>
      </c>
      <c r="S188" s="189">
        <v>0</v>
      </c>
      <c r="T188" s="19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1" t="s">
        <v>209</v>
      </c>
      <c r="AT188" s="191" t="s">
        <v>409</v>
      </c>
      <c r="AU188" s="191" t="s">
        <v>86</v>
      </c>
      <c r="AY188" s="19" t="s">
        <v>159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84</v>
      </c>
      <c r="BK188" s="192">
        <f>ROUND(I188*H188,2)</f>
        <v>0</v>
      </c>
      <c r="BL188" s="19" t="s">
        <v>166</v>
      </c>
      <c r="BM188" s="191" t="s">
        <v>639</v>
      </c>
    </row>
    <row r="189" s="14" customFormat="1">
      <c r="A189" s="14"/>
      <c r="B189" s="201"/>
      <c r="C189" s="14"/>
      <c r="D189" s="194" t="s">
        <v>168</v>
      </c>
      <c r="E189" s="202" t="s">
        <v>1</v>
      </c>
      <c r="F189" s="203" t="s">
        <v>640</v>
      </c>
      <c r="G189" s="14"/>
      <c r="H189" s="204">
        <v>62.115000000000002</v>
      </c>
      <c r="I189" s="205"/>
      <c r="J189" s="14"/>
      <c r="K189" s="14"/>
      <c r="L189" s="201"/>
      <c r="M189" s="206"/>
      <c r="N189" s="207"/>
      <c r="O189" s="207"/>
      <c r="P189" s="207"/>
      <c r="Q189" s="207"/>
      <c r="R189" s="207"/>
      <c r="S189" s="207"/>
      <c r="T189" s="20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02" t="s">
        <v>168</v>
      </c>
      <c r="AU189" s="202" t="s">
        <v>86</v>
      </c>
      <c r="AV189" s="14" t="s">
        <v>86</v>
      </c>
      <c r="AW189" s="14" t="s">
        <v>33</v>
      </c>
      <c r="AX189" s="14" t="s">
        <v>84</v>
      </c>
      <c r="AY189" s="202" t="s">
        <v>159</v>
      </c>
    </row>
    <row r="190" s="2" customFormat="1" ht="24.15" customHeight="1">
      <c r="A190" s="38"/>
      <c r="B190" s="179"/>
      <c r="C190" s="180" t="s">
        <v>272</v>
      </c>
      <c r="D190" s="180" t="s">
        <v>161</v>
      </c>
      <c r="E190" s="181" t="s">
        <v>414</v>
      </c>
      <c r="F190" s="182" t="s">
        <v>415</v>
      </c>
      <c r="G190" s="183" t="s">
        <v>212</v>
      </c>
      <c r="H190" s="184">
        <v>1.845</v>
      </c>
      <c r="I190" s="185"/>
      <c r="J190" s="186">
        <f>ROUND(I190*H190,2)</f>
        <v>0</v>
      </c>
      <c r="K190" s="182" t="s">
        <v>165</v>
      </c>
      <c r="L190" s="39"/>
      <c r="M190" s="187" t="s">
        <v>1</v>
      </c>
      <c r="N190" s="188" t="s">
        <v>42</v>
      </c>
      <c r="O190" s="77"/>
      <c r="P190" s="189">
        <f>O190*H190</f>
        <v>0</v>
      </c>
      <c r="Q190" s="189">
        <v>2.2563399999999998</v>
      </c>
      <c r="R190" s="189">
        <f>Q190*H190</f>
        <v>4.1629472999999999</v>
      </c>
      <c r="S190" s="189">
        <v>0</v>
      </c>
      <c r="T190" s="19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1" t="s">
        <v>166</v>
      </c>
      <c r="AT190" s="191" t="s">
        <v>161</v>
      </c>
      <c r="AU190" s="191" t="s">
        <v>86</v>
      </c>
      <c r="AY190" s="19" t="s">
        <v>159</v>
      </c>
      <c r="BE190" s="192">
        <f>IF(N190="základní",J190,0)</f>
        <v>0</v>
      </c>
      <c r="BF190" s="192">
        <f>IF(N190="snížená",J190,0)</f>
        <v>0</v>
      </c>
      <c r="BG190" s="192">
        <f>IF(N190="zákl. přenesená",J190,0)</f>
        <v>0</v>
      </c>
      <c r="BH190" s="192">
        <f>IF(N190="sníž. přenesená",J190,0)</f>
        <v>0</v>
      </c>
      <c r="BI190" s="192">
        <f>IF(N190="nulová",J190,0)</f>
        <v>0</v>
      </c>
      <c r="BJ190" s="19" t="s">
        <v>84</v>
      </c>
      <c r="BK190" s="192">
        <f>ROUND(I190*H190,2)</f>
        <v>0</v>
      </c>
      <c r="BL190" s="19" t="s">
        <v>166</v>
      </c>
      <c r="BM190" s="191" t="s">
        <v>641</v>
      </c>
    </row>
    <row r="191" s="14" customFormat="1">
      <c r="A191" s="14"/>
      <c r="B191" s="201"/>
      <c r="C191" s="14"/>
      <c r="D191" s="194" t="s">
        <v>168</v>
      </c>
      <c r="E191" s="202" t="s">
        <v>1</v>
      </c>
      <c r="F191" s="203" t="s">
        <v>642</v>
      </c>
      <c r="G191" s="14"/>
      <c r="H191" s="204">
        <v>1.845</v>
      </c>
      <c r="I191" s="205"/>
      <c r="J191" s="14"/>
      <c r="K191" s="14"/>
      <c r="L191" s="201"/>
      <c r="M191" s="206"/>
      <c r="N191" s="207"/>
      <c r="O191" s="207"/>
      <c r="P191" s="207"/>
      <c r="Q191" s="207"/>
      <c r="R191" s="207"/>
      <c r="S191" s="207"/>
      <c r="T191" s="20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2" t="s">
        <v>168</v>
      </c>
      <c r="AU191" s="202" t="s">
        <v>86</v>
      </c>
      <c r="AV191" s="14" t="s">
        <v>86</v>
      </c>
      <c r="AW191" s="14" t="s">
        <v>33</v>
      </c>
      <c r="AX191" s="14" t="s">
        <v>84</v>
      </c>
      <c r="AY191" s="202" t="s">
        <v>159</v>
      </c>
    </row>
    <row r="192" s="2" customFormat="1" ht="16.5" customHeight="1">
      <c r="A192" s="38"/>
      <c r="B192" s="179"/>
      <c r="C192" s="180" t="s">
        <v>7</v>
      </c>
      <c r="D192" s="180" t="s">
        <v>161</v>
      </c>
      <c r="E192" s="181" t="s">
        <v>643</v>
      </c>
      <c r="F192" s="182" t="s">
        <v>644</v>
      </c>
      <c r="G192" s="183" t="s">
        <v>286</v>
      </c>
      <c r="H192" s="184">
        <v>1</v>
      </c>
      <c r="I192" s="185"/>
      <c r="J192" s="186">
        <f>ROUND(I192*H192,2)</f>
        <v>0</v>
      </c>
      <c r="K192" s="182" t="s">
        <v>1</v>
      </c>
      <c r="L192" s="39"/>
      <c r="M192" s="187" t="s">
        <v>1</v>
      </c>
      <c r="N192" s="188" t="s">
        <v>42</v>
      </c>
      <c r="O192" s="77"/>
      <c r="P192" s="189">
        <f>O192*H192</f>
        <v>0</v>
      </c>
      <c r="Q192" s="189">
        <v>0</v>
      </c>
      <c r="R192" s="189">
        <f>Q192*H192</f>
        <v>0</v>
      </c>
      <c r="S192" s="189">
        <v>0</v>
      </c>
      <c r="T192" s="19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1" t="s">
        <v>166</v>
      </c>
      <c r="AT192" s="191" t="s">
        <v>161</v>
      </c>
      <c r="AU192" s="191" t="s">
        <v>86</v>
      </c>
      <c r="AY192" s="19" t="s">
        <v>159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84</v>
      </c>
      <c r="BK192" s="192">
        <f>ROUND(I192*H192,2)</f>
        <v>0</v>
      </c>
      <c r="BL192" s="19" t="s">
        <v>166</v>
      </c>
      <c r="BM192" s="191" t="s">
        <v>645</v>
      </c>
    </row>
    <row r="193" s="13" customFormat="1">
      <c r="A193" s="13"/>
      <c r="B193" s="193"/>
      <c r="C193" s="13"/>
      <c r="D193" s="194" t="s">
        <v>168</v>
      </c>
      <c r="E193" s="195" t="s">
        <v>1</v>
      </c>
      <c r="F193" s="196" t="s">
        <v>646</v>
      </c>
      <c r="G193" s="13"/>
      <c r="H193" s="195" t="s">
        <v>1</v>
      </c>
      <c r="I193" s="197"/>
      <c r="J193" s="13"/>
      <c r="K193" s="13"/>
      <c r="L193" s="193"/>
      <c r="M193" s="198"/>
      <c r="N193" s="199"/>
      <c r="O193" s="199"/>
      <c r="P193" s="199"/>
      <c r="Q193" s="199"/>
      <c r="R193" s="199"/>
      <c r="S193" s="199"/>
      <c r="T193" s="20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5" t="s">
        <v>168</v>
      </c>
      <c r="AU193" s="195" t="s">
        <v>86</v>
      </c>
      <c r="AV193" s="13" t="s">
        <v>84</v>
      </c>
      <c r="AW193" s="13" t="s">
        <v>33</v>
      </c>
      <c r="AX193" s="13" t="s">
        <v>77</v>
      </c>
      <c r="AY193" s="195" t="s">
        <v>159</v>
      </c>
    </row>
    <row r="194" s="14" customFormat="1">
      <c r="A194" s="14"/>
      <c r="B194" s="201"/>
      <c r="C194" s="14"/>
      <c r="D194" s="194" t="s">
        <v>168</v>
      </c>
      <c r="E194" s="202" t="s">
        <v>1</v>
      </c>
      <c r="F194" s="203" t="s">
        <v>84</v>
      </c>
      <c r="G194" s="14"/>
      <c r="H194" s="204">
        <v>1</v>
      </c>
      <c r="I194" s="205"/>
      <c r="J194" s="14"/>
      <c r="K194" s="14"/>
      <c r="L194" s="201"/>
      <c r="M194" s="206"/>
      <c r="N194" s="207"/>
      <c r="O194" s="207"/>
      <c r="P194" s="207"/>
      <c r="Q194" s="207"/>
      <c r="R194" s="207"/>
      <c r="S194" s="207"/>
      <c r="T194" s="20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02" t="s">
        <v>168</v>
      </c>
      <c r="AU194" s="202" t="s">
        <v>86</v>
      </c>
      <c r="AV194" s="14" t="s">
        <v>86</v>
      </c>
      <c r="AW194" s="14" t="s">
        <v>33</v>
      </c>
      <c r="AX194" s="14" t="s">
        <v>84</v>
      </c>
      <c r="AY194" s="202" t="s">
        <v>159</v>
      </c>
    </row>
    <row r="195" s="2" customFormat="1" ht="49.05" customHeight="1">
      <c r="A195" s="38"/>
      <c r="B195" s="179"/>
      <c r="C195" s="180" t="s">
        <v>283</v>
      </c>
      <c r="D195" s="180" t="s">
        <v>161</v>
      </c>
      <c r="E195" s="181" t="s">
        <v>647</v>
      </c>
      <c r="F195" s="182" t="s">
        <v>648</v>
      </c>
      <c r="G195" s="183" t="s">
        <v>286</v>
      </c>
      <c r="H195" s="184">
        <v>2</v>
      </c>
      <c r="I195" s="185"/>
      <c r="J195" s="186">
        <f>ROUND(I195*H195,2)</f>
        <v>0</v>
      </c>
      <c r="K195" s="182" t="s">
        <v>1</v>
      </c>
      <c r="L195" s="39"/>
      <c r="M195" s="187" t="s">
        <v>1</v>
      </c>
      <c r="N195" s="188" t="s">
        <v>42</v>
      </c>
      <c r="O195" s="77"/>
      <c r="P195" s="189">
        <f>O195*H195</f>
        <v>0</v>
      </c>
      <c r="Q195" s="189">
        <v>0</v>
      </c>
      <c r="R195" s="189">
        <f>Q195*H195</f>
        <v>0</v>
      </c>
      <c r="S195" s="189">
        <v>0</v>
      </c>
      <c r="T195" s="19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1" t="s">
        <v>166</v>
      </c>
      <c r="AT195" s="191" t="s">
        <v>161</v>
      </c>
      <c r="AU195" s="191" t="s">
        <v>86</v>
      </c>
      <c r="AY195" s="19" t="s">
        <v>159</v>
      </c>
      <c r="BE195" s="192">
        <f>IF(N195="základní",J195,0)</f>
        <v>0</v>
      </c>
      <c r="BF195" s="192">
        <f>IF(N195="snížená",J195,0)</f>
        <v>0</v>
      </c>
      <c r="BG195" s="192">
        <f>IF(N195="zákl. přenesená",J195,0)</f>
        <v>0</v>
      </c>
      <c r="BH195" s="192">
        <f>IF(N195="sníž. přenesená",J195,0)</f>
        <v>0</v>
      </c>
      <c r="BI195" s="192">
        <f>IF(N195="nulová",J195,0)</f>
        <v>0</v>
      </c>
      <c r="BJ195" s="19" t="s">
        <v>84</v>
      </c>
      <c r="BK195" s="192">
        <f>ROUND(I195*H195,2)</f>
        <v>0</v>
      </c>
      <c r="BL195" s="19" t="s">
        <v>166</v>
      </c>
      <c r="BM195" s="191" t="s">
        <v>649</v>
      </c>
    </row>
    <row r="196" s="13" customFormat="1">
      <c r="A196" s="13"/>
      <c r="B196" s="193"/>
      <c r="C196" s="13"/>
      <c r="D196" s="194" t="s">
        <v>168</v>
      </c>
      <c r="E196" s="195" t="s">
        <v>1</v>
      </c>
      <c r="F196" s="196" t="s">
        <v>650</v>
      </c>
      <c r="G196" s="13"/>
      <c r="H196" s="195" t="s">
        <v>1</v>
      </c>
      <c r="I196" s="197"/>
      <c r="J196" s="13"/>
      <c r="K196" s="13"/>
      <c r="L196" s="193"/>
      <c r="M196" s="198"/>
      <c r="N196" s="199"/>
      <c r="O196" s="199"/>
      <c r="P196" s="199"/>
      <c r="Q196" s="199"/>
      <c r="R196" s="199"/>
      <c r="S196" s="199"/>
      <c r="T196" s="20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5" t="s">
        <v>168</v>
      </c>
      <c r="AU196" s="195" t="s">
        <v>86</v>
      </c>
      <c r="AV196" s="13" t="s">
        <v>84</v>
      </c>
      <c r="AW196" s="13" t="s">
        <v>33</v>
      </c>
      <c r="AX196" s="13" t="s">
        <v>77</v>
      </c>
      <c r="AY196" s="195" t="s">
        <v>159</v>
      </c>
    </row>
    <row r="197" s="14" customFormat="1">
      <c r="A197" s="14"/>
      <c r="B197" s="201"/>
      <c r="C197" s="14"/>
      <c r="D197" s="194" t="s">
        <v>168</v>
      </c>
      <c r="E197" s="202" t="s">
        <v>1</v>
      </c>
      <c r="F197" s="203" t="s">
        <v>651</v>
      </c>
      <c r="G197" s="14"/>
      <c r="H197" s="204">
        <v>2</v>
      </c>
      <c r="I197" s="205"/>
      <c r="J197" s="14"/>
      <c r="K197" s="14"/>
      <c r="L197" s="201"/>
      <c r="M197" s="206"/>
      <c r="N197" s="207"/>
      <c r="O197" s="207"/>
      <c r="P197" s="207"/>
      <c r="Q197" s="207"/>
      <c r="R197" s="207"/>
      <c r="S197" s="207"/>
      <c r="T197" s="20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02" t="s">
        <v>168</v>
      </c>
      <c r="AU197" s="202" t="s">
        <v>86</v>
      </c>
      <c r="AV197" s="14" t="s">
        <v>86</v>
      </c>
      <c r="AW197" s="14" t="s">
        <v>33</v>
      </c>
      <c r="AX197" s="14" t="s">
        <v>77</v>
      </c>
      <c r="AY197" s="202" t="s">
        <v>159</v>
      </c>
    </row>
    <row r="198" s="15" customFormat="1">
      <c r="A198" s="15"/>
      <c r="B198" s="209"/>
      <c r="C198" s="15"/>
      <c r="D198" s="194" t="s">
        <v>168</v>
      </c>
      <c r="E198" s="210" t="s">
        <v>1</v>
      </c>
      <c r="F198" s="211" t="s">
        <v>173</v>
      </c>
      <c r="G198" s="15"/>
      <c r="H198" s="212">
        <v>2</v>
      </c>
      <c r="I198" s="213"/>
      <c r="J198" s="15"/>
      <c r="K198" s="15"/>
      <c r="L198" s="209"/>
      <c r="M198" s="214"/>
      <c r="N198" s="215"/>
      <c r="O198" s="215"/>
      <c r="P198" s="215"/>
      <c r="Q198" s="215"/>
      <c r="R198" s="215"/>
      <c r="S198" s="215"/>
      <c r="T198" s="21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10" t="s">
        <v>168</v>
      </c>
      <c r="AU198" s="210" t="s">
        <v>86</v>
      </c>
      <c r="AV198" s="15" t="s">
        <v>166</v>
      </c>
      <c r="AW198" s="15" t="s">
        <v>33</v>
      </c>
      <c r="AX198" s="15" t="s">
        <v>84</v>
      </c>
      <c r="AY198" s="210" t="s">
        <v>159</v>
      </c>
    </row>
    <row r="199" s="2" customFormat="1" ht="37.8" customHeight="1">
      <c r="A199" s="38"/>
      <c r="B199" s="179"/>
      <c r="C199" s="180" t="s">
        <v>288</v>
      </c>
      <c r="D199" s="180" t="s">
        <v>161</v>
      </c>
      <c r="E199" s="181" t="s">
        <v>652</v>
      </c>
      <c r="F199" s="182" t="s">
        <v>653</v>
      </c>
      <c r="G199" s="183" t="s">
        <v>654</v>
      </c>
      <c r="H199" s="184">
        <v>2</v>
      </c>
      <c r="I199" s="185"/>
      <c r="J199" s="186">
        <f>ROUND(I199*H199,2)</f>
        <v>0</v>
      </c>
      <c r="K199" s="182" t="s">
        <v>1</v>
      </c>
      <c r="L199" s="39"/>
      <c r="M199" s="187" t="s">
        <v>1</v>
      </c>
      <c r="N199" s="188" t="s">
        <v>42</v>
      </c>
      <c r="O199" s="77"/>
      <c r="P199" s="189">
        <f>O199*H199</f>
        <v>0</v>
      </c>
      <c r="Q199" s="189">
        <v>0</v>
      </c>
      <c r="R199" s="189">
        <f>Q199*H199</f>
        <v>0</v>
      </c>
      <c r="S199" s="189">
        <v>0</v>
      </c>
      <c r="T199" s="19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1" t="s">
        <v>166</v>
      </c>
      <c r="AT199" s="191" t="s">
        <v>161</v>
      </c>
      <c r="AU199" s="191" t="s">
        <v>86</v>
      </c>
      <c r="AY199" s="19" t="s">
        <v>159</v>
      </c>
      <c r="BE199" s="192">
        <f>IF(N199="základní",J199,0)</f>
        <v>0</v>
      </c>
      <c r="BF199" s="192">
        <f>IF(N199="snížená",J199,0)</f>
        <v>0</v>
      </c>
      <c r="BG199" s="192">
        <f>IF(N199="zákl. přenesená",J199,0)</f>
        <v>0</v>
      </c>
      <c r="BH199" s="192">
        <f>IF(N199="sníž. přenesená",J199,0)</f>
        <v>0</v>
      </c>
      <c r="BI199" s="192">
        <f>IF(N199="nulová",J199,0)</f>
        <v>0</v>
      </c>
      <c r="BJ199" s="19" t="s">
        <v>84</v>
      </c>
      <c r="BK199" s="192">
        <f>ROUND(I199*H199,2)</f>
        <v>0</v>
      </c>
      <c r="BL199" s="19" t="s">
        <v>166</v>
      </c>
      <c r="BM199" s="191" t="s">
        <v>655</v>
      </c>
    </row>
    <row r="200" s="13" customFormat="1">
      <c r="A200" s="13"/>
      <c r="B200" s="193"/>
      <c r="C200" s="13"/>
      <c r="D200" s="194" t="s">
        <v>168</v>
      </c>
      <c r="E200" s="195" t="s">
        <v>1</v>
      </c>
      <c r="F200" s="196" t="s">
        <v>650</v>
      </c>
      <c r="G200" s="13"/>
      <c r="H200" s="195" t="s">
        <v>1</v>
      </c>
      <c r="I200" s="197"/>
      <c r="J200" s="13"/>
      <c r="K200" s="13"/>
      <c r="L200" s="193"/>
      <c r="M200" s="198"/>
      <c r="N200" s="199"/>
      <c r="O200" s="199"/>
      <c r="P200" s="199"/>
      <c r="Q200" s="199"/>
      <c r="R200" s="199"/>
      <c r="S200" s="199"/>
      <c r="T200" s="20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5" t="s">
        <v>168</v>
      </c>
      <c r="AU200" s="195" t="s">
        <v>86</v>
      </c>
      <c r="AV200" s="13" t="s">
        <v>84</v>
      </c>
      <c r="AW200" s="13" t="s">
        <v>33</v>
      </c>
      <c r="AX200" s="13" t="s">
        <v>77</v>
      </c>
      <c r="AY200" s="195" t="s">
        <v>159</v>
      </c>
    </row>
    <row r="201" s="14" customFormat="1">
      <c r="A201" s="14"/>
      <c r="B201" s="201"/>
      <c r="C201" s="14"/>
      <c r="D201" s="194" t="s">
        <v>168</v>
      </c>
      <c r="E201" s="202" t="s">
        <v>1</v>
      </c>
      <c r="F201" s="203" t="s">
        <v>656</v>
      </c>
      <c r="G201" s="14"/>
      <c r="H201" s="204">
        <v>2</v>
      </c>
      <c r="I201" s="205"/>
      <c r="J201" s="14"/>
      <c r="K201" s="14"/>
      <c r="L201" s="201"/>
      <c r="M201" s="206"/>
      <c r="N201" s="207"/>
      <c r="O201" s="207"/>
      <c r="P201" s="207"/>
      <c r="Q201" s="207"/>
      <c r="R201" s="207"/>
      <c r="S201" s="207"/>
      <c r="T201" s="20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02" t="s">
        <v>168</v>
      </c>
      <c r="AU201" s="202" t="s">
        <v>86</v>
      </c>
      <c r="AV201" s="14" t="s">
        <v>86</v>
      </c>
      <c r="AW201" s="14" t="s">
        <v>33</v>
      </c>
      <c r="AX201" s="14" t="s">
        <v>77</v>
      </c>
      <c r="AY201" s="202" t="s">
        <v>159</v>
      </c>
    </row>
    <row r="202" s="15" customFormat="1">
      <c r="A202" s="15"/>
      <c r="B202" s="209"/>
      <c r="C202" s="15"/>
      <c r="D202" s="194" t="s">
        <v>168</v>
      </c>
      <c r="E202" s="210" t="s">
        <v>1</v>
      </c>
      <c r="F202" s="211" t="s">
        <v>173</v>
      </c>
      <c r="G202" s="15"/>
      <c r="H202" s="212">
        <v>2</v>
      </c>
      <c r="I202" s="213"/>
      <c r="J202" s="15"/>
      <c r="K202" s="15"/>
      <c r="L202" s="209"/>
      <c r="M202" s="214"/>
      <c r="N202" s="215"/>
      <c r="O202" s="215"/>
      <c r="P202" s="215"/>
      <c r="Q202" s="215"/>
      <c r="R202" s="215"/>
      <c r="S202" s="215"/>
      <c r="T202" s="216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10" t="s">
        <v>168</v>
      </c>
      <c r="AU202" s="210" t="s">
        <v>86</v>
      </c>
      <c r="AV202" s="15" t="s">
        <v>166</v>
      </c>
      <c r="AW202" s="15" t="s">
        <v>33</v>
      </c>
      <c r="AX202" s="15" t="s">
        <v>84</v>
      </c>
      <c r="AY202" s="210" t="s">
        <v>159</v>
      </c>
    </row>
    <row r="203" s="12" customFormat="1" ht="22.8" customHeight="1">
      <c r="A203" s="12"/>
      <c r="B203" s="166"/>
      <c r="C203" s="12"/>
      <c r="D203" s="167" t="s">
        <v>76</v>
      </c>
      <c r="E203" s="177" t="s">
        <v>331</v>
      </c>
      <c r="F203" s="177" t="s">
        <v>332</v>
      </c>
      <c r="G203" s="12"/>
      <c r="H203" s="12"/>
      <c r="I203" s="169"/>
      <c r="J203" s="178">
        <f>BK203</f>
        <v>0</v>
      </c>
      <c r="K203" s="12"/>
      <c r="L203" s="166"/>
      <c r="M203" s="171"/>
      <c r="N203" s="172"/>
      <c r="O203" s="172"/>
      <c r="P203" s="173">
        <f>P204</f>
        <v>0</v>
      </c>
      <c r="Q203" s="172"/>
      <c r="R203" s="173">
        <f>R204</f>
        <v>0</v>
      </c>
      <c r="S203" s="172"/>
      <c r="T203" s="174">
        <f>T204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67" t="s">
        <v>84</v>
      </c>
      <c r="AT203" s="175" t="s">
        <v>76</v>
      </c>
      <c r="AU203" s="175" t="s">
        <v>84</v>
      </c>
      <c r="AY203" s="167" t="s">
        <v>159</v>
      </c>
      <c r="BK203" s="176">
        <f>BK204</f>
        <v>0</v>
      </c>
    </row>
    <row r="204" s="2" customFormat="1" ht="16.5" customHeight="1">
      <c r="A204" s="38"/>
      <c r="B204" s="179"/>
      <c r="C204" s="180" t="s">
        <v>292</v>
      </c>
      <c r="D204" s="180" t="s">
        <v>161</v>
      </c>
      <c r="E204" s="181" t="s">
        <v>334</v>
      </c>
      <c r="F204" s="182" t="s">
        <v>335</v>
      </c>
      <c r="G204" s="183" t="s">
        <v>235</v>
      </c>
      <c r="H204" s="184">
        <v>356.91300000000001</v>
      </c>
      <c r="I204" s="185"/>
      <c r="J204" s="186">
        <f>ROUND(I204*H204,2)</f>
        <v>0</v>
      </c>
      <c r="K204" s="182" t="s">
        <v>165</v>
      </c>
      <c r="L204" s="39"/>
      <c r="M204" s="187" t="s">
        <v>1</v>
      </c>
      <c r="N204" s="188" t="s">
        <v>42</v>
      </c>
      <c r="O204" s="77"/>
      <c r="P204" s="189">
        <f>O204*H204</f>
        <v>0</v>
      </c>
      <c r="Q204" s="189">
        <v>0</v>
      </c>
      <c r="R204" s="189">
        <f>Q204*H204</f>
        <v>0</v>
      </c>
      <c r="S204" s="189">
        <v>0</v>
      </c>
      <c r="T204" s="19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1" t="s">
        <v>166</v>
      </c>
      <c r="AT204" s="191" t="s">
        <v>161</v>
      </c>
      <c r="AU204" s="191" t="s">
        <v>86</v>
      </c>
      <c r="AY204" s="19" t="s">
        <v>159</v>
      </c>
      <c r="BE204" s="192">
        <f>IF(N204="základní",J204,0)</f>
        <v>0</v>
      </c>
      <c r="BF204" s="192">
        <f>IF(N204="snížená",J204,0)</f>
        <v>0</v>
      </c>
      <c r="BG204" s="192">
        <f>IF(N204="zákl. přenesená",J204,0)</f>
        <v>0</v>
      </c>
      <c r="BH204" s="192">
        <f>IF(N204="sníž. přenesená",J204,0)</f>
        <v>0</v>
      </c>
      <c r="BI204" s="192">
        <f>IF(N204="nulová",J204,0)</f>
        <v>0</v>
      </c>
      <c r="BJ204" s="19" t="s">
        <v>84</v>
      </c>
      <c r="BK204" s="192">
        <f>ROUND(I204*H204,2)</f>
        <v>0</v>
      </c>
      <c r="BL204" s="19" t="s">
        <v>166</v>
      </c>
      <c r="BM204" s="191" t="s">
        <v>657</v>
      </c>
    </row>
    <row r="205" s="12" customFormat="1" ht="25.92" customHeight="1">
      <c r="A205" s="12"/>
      <c r="B205" s="166"/>
      <c r="C205" s="12"/>
      <c r="D205" s="167" t="s">
        <v>76</v>
      </c>
      <c r="E205" s="168" t="s">
        <v>592</v>
      </c>
      <c r="F205" s="168" t="s">
        <v>593</v>
      </c>
      <c r="G205" s="12"/>
      <c r="H205" s="12"/>
      <c r="I205" s="169"/>
      <c r="J205" s="170">
        <f>BK205</f>
        <v>0</v>
      </c>
      <c r="K205" s="12"/>
      <c r="L205" s="166"/>
      <c r="M205" s="171"/>
      <c r="N205" s="172"/>
      <c r="O205" s="172"/>
      <c r="P205" s="173">
        <f>P206</f>
        <v>0</v>
      </c>
      <c r="Q205" s="172"/>
      <c r="R205" s="173">
        <f>R206</f>
        <v>0.015498</v>
      </c>
      <c r="S205" s="172"/>
      <c r="T205" s="174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67" t="s">
        <v>86</v>
      </c>
      <c r="AT205" s="175" t="s">
        <v>76</v>
      </c>
      <c r="AU205" s="175" t="s">
        <v>77</v>
      </c>
      <c r="AY205" s="167" t="s">
        <v>159</v>
      </c>
      <c r="BK205" s="176">
        <f>BK206</f>
        <v>0</v>
      </c>
    </row>
    <row r="206" s="12" customFormat="1" ht="22.8" customHeight="1">
      <c r="A206" s="12"/>
      <c r="B206" s="166"/>
      <c r="C206" s="12"/>
      <c r="D206" s="167" t="s">
        <v>76</v>
      </c>
      <c r="E206" s="177" t="s">
        <v>594</v>
      </c>
      <c r="F206" s="177" t="s">
        <v>595</v>
      </c>
      <c r="G206" s="12"/>
      <c r="H206" s="12"/>
      <c r="I206" s="169"/>
      <c r="J206" s="178">
        <f>BK206</f>
        <v>0</v>
      </c>
      <c r="K206" s="12"/>
      <c r="L206" s="166"/>
      <c r="M206" s="171"/>
      <c r="N206" s="172"/>
      <c r="O206" s="172"/>
      <c r="P206" s="173">
        <f>SUM(P207:P209)</f>
        <v>0</v>
      </c>
      <c r="Q206" s="172"/>
      <c r="R206" s="173">
        <f>SUM(R207:R209)</f>
        <v>0.015498</v>
      </c>
      <c r="S206" s="172"/>
      <c r="T206" s="174">
        <f>SUM(T207:T209)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67" t="s">
        <v>86</v>
      </c>
      <c r="AT206" s="175" t="s">
        <v>76</v>
      </c>
      <c r="AU206" s="175" t="s">
        <v>84</v>
      </c>
      <c r="AY206" s="167" t="s">
        <v>159</v>
      </c>
      <c r="BK206" s="176">
        <f>SUM(BK207:BK209)</f>
        <v>0</v>
      </c>
    </row>
    <row r="207" s="2" customFormat="1" ht="21.75" customHeight="1">
      <c r="A207" s="38"/>
      <c r="B207" s="179"/>
      <c r="C207" s="180" t="s">
        <v>297</v>
      </c>
      <c r="D207" s="180" t="s">
        <v>161</v>
      </c>
      <c r="E207" s="181" t="s">
        <v>596</v>
      </c>
      <c r="F207" s="182" t="s">
        <v>597</v>
      </c>
      <c r="G207" s="183" t="s">
        <v>200</v>
      </c>
      <c r="H207" s="184">
        <v>3.1499999999999999</v>
      </c>
      <c r="I207" s="185"/>
      <c r="J207" s="186">
        <f>ROUND(I207*H207,2)</f>
        <v>0</v>
      </c>
      <c r="K207" s="182" t="s">
        <v>165</v>
      </c>
      <c r="L207" s="39"/>
      <c r="M207" s="187" t="s">
        <v>1</v>
      </c>
      <c r="N207" s="188" t="s">
        <v>42</v>
      </c>
      <c r="O207" s="77"/>
      <c r="P207" s="189">
        <f>O207*H207</f>
        <v>0</v>
      </c>
      <c r="Q207" s="189">
        <v>0.0049199999999999999</v>
      </c>
      <c r="R207" s="189">
        <f>Q207*H207</f>
        <v>0.015498</v>
      </c>
      <c r="S207" s="189">
        <v>0</v>
      </c>
      <c r="T207" s="19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1" t="s">
        <v>252</v>
      </c>
      <c r="AT207" s="191" t="s">
        <v>161</v>
      </c>
      <c r="AU207" s="191" t="s">
        <v>86</v>
      </c>
      <c r="AY207" s="19" t="s">
        <v>159</v>
      </c>
      <c r="BE207" s="192">
        <f>IF(N207="základní",J207,0)</f>
        <v>0</v>
      </c>
      <c r="BF207" s="192">
        <f>IF(N207="snížená",J207,0)</f>
        <v>0</v>
      </c>
      <c r="BG207" s="192">
        <f>IF(N207="zákl. přenesená",J207,0)</f>
        <v>0</v>
      </c>
      <c r="BH207" s="192">
        <f>IF(N207="sníž. přenesená",J207,0)</f>
        <v>0</v>
      </c>
      <c r="BI207" s="192">
        <f>IF(N207="nulová",J207,0)</f>
        <v>0</v>
      </c>
      <c r="BJ207" s="19" t="s">
        <v>84</v>
      </c>
      <c r="BK207" s="192">
        <f>ROUND(I207*H207,2)</f>
        <v>0</v>
      </c>
      <c r="BL207" s="19" t="s">
        <v>252</v>
      </c>
      <c r="BM207" s="191" t="s">
        <v>658</v>
      </c>
    </row>
    <row r="208" s="14" customFormat="1">
      <c r="A208" s="14"/>
      <c r="B208" s="201"/>
      <c r="C208" s="14"/>
      <c r="D208" s="194" t="s">
        <v>168</v>
      </c>
      <c r="E208" s="202" t="s">
        <v>1</v>
      </c>
      <c r="F208" s="203" t="s">
        <v>659</v>
      </c>
      <c r="G208" s="14"/>
      <c r="H208" s="204">
        <v>3.1499999999999999</v>
      </c>
      <c r="I208" s="205"/>
      <c r="J208" s="14"/>
      <c r="K208" s="14"/>
      <c r="L208" s="201"/>
      <c r="M208" s="206"/>
      <c r="N208" s="207"/>
      <c r="O208" s="207"/>
      <c r="P208" s="207"/>
      <c r="Q208" s="207"/>
      <c r="R208" s="207"/>
      <c r="S208" s="207"/>
      <c r="T208" s="20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2" t="s">
        <v>168</v>
      </c>
      <c r="AU208" s="202" t="s">
        <v>86</v>
      </c>
      <c r="AV208" s="14" t="s">
        <v>86</v>
      </c>
      <c r="AW208" s="14" t="s">
        <v>33</v>
      </c>
      <c r="AX208" s="14" t="s">
        <v>84</v>
      </c>
      <c r="AY208" s="202" t="s">
        <v>159</v>
      </c>
    </row>
    <row r="209" s="2" customFormat="1" ht="24.15" customHeight="1">
      <c r="A209" s="38"/>
      <c r="B209" s="179"/>
      <c r="C209" s="180" t="s">
        <v>303</v>
      </c>
      <c r="D209" s="180" t="s">
        <v>161</v>
      </c>
      <c r="E209" s="181" t="s">
        <v>600</v>
      </c>
      <c r="F209" s="182" t="s">
        <v>601</v>
      </c>
      <c r="G209" s="183" t="s">
        <v>602</v>
      </c>
      <c r="H209" s="240"/>
      <c r="I209" s="185"/>
      <c r="J209" s="186">
        <f>ROUND(I209*H209,2)</f>
        <v>0</v>
      </c>
      <c r="K209" s="182" t="s">
        <v>165</v>
      </c>
      <c r="L209" s="39"/>
      <c r="M209" s="217" t="s">
        <v>1</v>
      </c>
      <c r="N209" s="218" t="s">
        <v>42</v>
      </c>
      <c r="O209" s="219"/>
      <c r="P209" s="220">
        <f>O209*H209</f>
        <v>0</v>
      </c>
      <c r="Q209" s="220">
        <v>0</v>
      </c>
      <c r="R209" s="220">
        <f>Q209*H209</f>
        <v>0</v>
      </c>
      <c r="S209" s="220">
        <v>0</v>
      </c>
      <c r="T209" s="221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1" t="s">
        <v>252</v>
      </c>
      <c r="AT209" s="191" t="s">
        <v>161</v>
      </c>
      <c r="AU209" s="191" t="s">
        <v>86</v>
      </c>
      <c r="AY209" s="19" t="s">
        <v>159</v>
      </c>
      <c r="BE209" s="192">
        <f>IF(N209="základní",J209,0)</f>
        <v>0</v>
      </c>
      <c r="BF209" s="192">
        <f>IF(N209="snížená",J209,0)</f>
        <v>0</v>
      </c>
      <c r="BG209" s="192">
        <f>IF(N209="zákl. přenesená",J209,0)</f>
        <v>0</v>
      </c>
      <c r="BH209" s="192">
        <f>IF(N209="sníž. přenesená",J209,0)</f>
        <v>0</v>
      </c>
      <c r="BI209" s="192">
        <f>IF(N209="nulová",J209,0)</f>
        <v>0</v>
      </c>
      <c r="BJ209" s="19" t="s">
        <v>84</v>
      </c>
      <c r="BK209" s="192">
        <f>ROUND(I209*H209,2)</f>
        <v>0</v>
      </c>
      <c r="BL209" s="19" t="s">
        <v>252</v>
      </c>
      <c r="BM209" s="191" t="s">
        <v>660</v>
      </c>
    </row>
    <row r="210" s="2" customFormat="1" ht="6.96" customHeight="1">
      <c r="A210" s="38"/>
      <c r="B210" s="60"/>
      <c r="C210" s="61"/>
      <c r="D210" s="61"/>
      <c r="E210" s="61"/>
      <c r="F210" s="61"/>
      <c r="G210" s="61"/>
      <c r="H210" s="61"/>
      <c r="I210" s="61"/>
      <c r="J210" s="61"/>
      <c r="K210" s="61"/>
      <c r="L210" s="39"/>
      <c r="M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</row>
  </sheetData>
  <autoFilter ref="C127:K20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122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Výměna povrchú sportovišť ZŠ Písnická</v>
      </c>
      <c r="F7" s="32"/>
      <c r="G7" s="32"/>
      <c r="H7" s="32"/>
      <c r="L7" s="22"/>
    </row>
    <row r="8" s="1" customFormat="1" ht="12" customHeight="1">
      <c r="B8" s="22"/>
      <c r="D8" s="32" t="s">
        <v>123</v>
      </c>
      <c r="L8" s="22"/>
    </row>
    <row r="9" s="2" customFormat="1" ht="16.5" customHeight="1">
      <c r="A9" s="38"/>
      <c r="B9" s="39"/>
      <c r="C9" s="38"/>
      <c r="D9" s="38"/>
      <c r="E9" s="129" t="s">
        <v>124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125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661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26. 8. 2024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31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32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34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27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36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37</v>
      </c>
      <c r="E32" s="38"/>
      <c r="F32" s="38"/>
      <c r="G32" s="38"/>
      <c r="H32" s="38"/>
      <c r="I32" s="38"/>
      <c r="J32" s="96">
        <f>ROUND(J132,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39</v>
      </c>
      <c r="G34" s="38"/>
      <c r="H34" s="38"/>
      <c r="I34" s="43" t="s">
        <v>38</v>
      </c>
      <c r="J34" s="43" t="s">
        <v>40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41</v>
      </c>
      <c r="E35" s="32" t="s">
        <v>42</v>
      </c>
      <c r="F35" s="135">
        <f>ROUND((SUM(BE132:BE222)),  2)</f>
        <v>0</v>
      </c>
      <c r="G35" s="38"/>
      <c r="H35" s="38"/>
      <c r="I35" s="136">
        <v>0.20999999999999999</v>
      </c>
      <c r="J35" s="135">
        <f>ROUND(((SUM(BE132:BE222))*I35),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43</v>
      </c>
      <c r="F36" s="135">
        <f>ROUND((SUM(BF132:BF222)),  2)</f>
        <v>0</v>
      </c>
      <c r="G36" s="38"/>
      <c r="H36" s="38"/>
      <c r="I36" s="136">
        <v>0.12</v>
      </c>
      <c r="J36" s="135">
        <f>ROUND(((SUM(BF132:BF222))*I36),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44</v>
      </c>
      <c r="F37" s="135">
        <f>ROUND((SUM(BG132:BG222)),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45</v>
      </c>
      <c r="F38" s="135">
        <f>ROUND((SUM(BH132:BH222)),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5">
        <f>ROUND((SUM(BI132:BI222)),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47</v>
      </c>
      <c r="E41" s="81"/>
      <c r="F41" s="81"/>
      <c r="G41" s="139" t="s">
        <v>48</v>
      </c>
      <c r="H41" s="140" t="s">
        <v>49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Výměna povrchú sportovišť ZŠ Písnická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123</v>
      </c>
      <c r="L86" s="22"/>
    </row>
    <row r="87" s="2" customFormat="1" ht="16.5" customHeight="1">
      <c r="A87" s="38"/>
      <c r="B87" s="39"/>
      <c r="C87" s="38"/>
      <c r="D87" s="38"/>
      <c r="E87" s="129" t="s">
        <v>124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1,07 - Tenisová zeď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Praha 12 -Písnická</v>
      </c>
      <c r="G91" s="38"/>
      <c r="H91" s="38"/>
      <c r="I91" s="32" t="s">
        <v>22</v>
      </c>
      <c r="J91" s="69" t="str">
        <f>IF(J14="","",J14)</f>
        <v>26. 8. 2024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38"/>
      <c r="E93" s="38"/>
      <c r="F93" s="27" t="str">
        <f>E17</f>
        <v>Městská část Praha 12, Generl. Šišky , Praha4</v>
      </c>
      <c r="G93" s="38"/>
      <c r="H93" s="38"/>
      <c r="I93" s="32" t="s">
        <v>30</v>
      </c>
      <c r="J93" s="36" t="str">
        <f>E23</f>
        <v>PITTER DESIGN, s.r.o. Pardubice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34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128</v>
      </c>
      <c r="D96" s="137"/>
      <c r="E96" s="137"/>
      <c r="F96" s="137"/>
      <c r="G96" s="137"/>
      <c r="H96" s="137"/>
      <c r="I96" s="137"/>
      <c r="J96" s="146" t="s">
        <v>129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130</v>
      </c>
      <c r="D98" s="38"/>
      <c r="E98" s="38"/>
      <c r="F98" s="38"/>
      <c r="G98" s="38"/>
      <c r="H98" s="38"/>
      <c r="I98" s="38"/>
      <c r="J98" s="96">
        <f>J132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131</v>
      </c>
    </row>
    <row r="99" s="9" customFormat="1" ht="24.96" customHeight="1">
      <c r="A99" s="9"/>
      <c r="B99" s="148"/>
      <c r="C99" s="9"/>
      <c r="D99" s="149" t="s">
        <v>132</v>
      </c>
      <c r="E99" s="150"/>
      <c r="F99" s="150"/>
      <c r="G99" s="150"/>
      <c r="H99" s="150"/>
      <c r="I99" s="150"/>
      <c r="J99" s="151">
        <f>J133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133</v>
      </c>
      <c r="E100" s="154"/>
      <c r="F100" s="154"/>
      <c r="G100" s="154"/>
      <c r="H100" s="154"/>
      <c r="I100" s="154"/>
      <c r="J100" s="155">
        <f>J134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134</v>
      </c>
      <c r="E101" s="154"/>
      <c r="F101" s="154"/>
      <c r="G101" s="154"/>
      <c r="H101" s="154"/>
      <c r="I101" s="154"/>
      <c r="J101" s="155">
        <f>J148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662</v>
      </c>
      <c r="E102" s="154"/>
      <c r="F102" s="154"/>
      <c r="G102" s="154"/>
      <c r="H102" s="154"/>
      <c r="I102" s="154"/>
      <c r="J102" s="155">
        <f>J160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663</v>
      </c>
      <c r="E103" s="154"/>
      <c r="F103" s="154"/>
      <c r="G103" s="154"/>
      <c r="H103" s="154"/>
      <c r="I103" s="154"/>
      <c r="J103" s="155">
        <f>J170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419</v>
      </c>
      <c r="E104" s="154"/>
      <c r="F104" s="154"/>
      <c r="G104" s="154"/>
      <c r="H104" s="154"/>
      <c r="I104" s="154"/>
      <c r="J104" s="155">
        <f>J178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136</v>
      </c>
      <c r="E105" s="154"/>
      <c r="F105" s="154"/>
      <c r="G105" s="154"/>
      <c r="H105" s="154"/>
      <c r="I105" s="154"/>
      <c r="J105" s="155">
        <f>J182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2"/>
      <c r="C106" s="10"/>
      <c r="D106" s="153" t="s">
        <v>138</v>
      </c>
      <c r="E106" s="154"/>
      <c r="F106" s="154"/>
      <c r="G106" s="154"/>
      <c r="H106" s="154"/>
      <c r="I106" s="154"/>
      <c r="J106" s="155">
        <f>J193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8"/>
      <c r="C107" s="9"/>
      <c r="D107" s="149" t="s">
        <v>532</v>
      </c>
      <c r="E107" s="150"/>
      <c r="F107" s="150"/>
      <c r="G107" s="150"/>
      <c r="H107" s="150"/>
      <c r="I107" s="150"/>
      <c r="J107" s="151">
        <f>J195</f>
        <v>0</v>
      </c>
      <c r="K107" s="9"/>
      <c r="L107" s="148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2"/>
      <c r="C108" s="10"/>
      <c r="D108" s="153" t="s">
        <v>664</v>
      </c>
      <c r="E108" s="154"/>
      <c r="F108" s="154"/>
      <c r="G108" s="154"/>
      <c r="H108" s="154"/>
      <c r="I108" s="154"/>
      <c r="J108" s="155">
        <f>J196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2"/>
      <c r="C109" s="10"/>
      <c r="D109" s="153" t="s">
        <v>665</v>
      </c>
      <c r="E109" s="154"/>
      <c r="F109" s="154"/>
      <c r="G109" s="154"/>
      <c r="H109" s="154"/>
      <c r="I109" s="154"/>
      <c r="J109" s="155">
        <f>J207</f>
        <v>0</v>
      </c>
      <c r="K109" s="10"/>
      <c r="L109" s="15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2"/>
      <c r="C110" s="10"/>
      <c r="D110" s="153" t="s">
        <v>666</v>
      </c>
      <c r="E110" s="154"/>
      <c r="F110" s="154"/>
      <c r="G110" s="154"/>
      <c r="H110" s="154"/>
      <c r="I110" s="154"/>
      <c r="J110" s="155">
        <f>J219</f>
        <v>0</v>
      </c>
      <c r="K110" s="10"/>
      <c r="L110" s="15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6" s="2" customFormat="1" ht="6.96" customHeight="1">
      <c r="A116" s="38"/>
      <c r="B116" s="62"/>
      <c r="C116" s="63"/>
      <c r="D116" s="63"/>
      <c r="E116" s="63"/>
      <c r="F116" s="63"/>
      <c r="G116" s="63"/>
      <c r="H116" s="63"/>
      <c r="I116" s="63"/>
      <c r="J116" s="63"/>
      <c r="K116" s="63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4.96" customHeight="1">
      <c r="A117" s="38"/>
      <c r="B117" s="39"/>
      <c r="C117" s="23" t="s">
        <v>144</v>
      </c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16</v>
      </c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38"/>
      <c r="D120" s="38"/>
      <c r="E120" s="129" t="str">
        <f>E7</f>
        <v>Výměna povrchú sportovišť ZŠ Písnická</v>
      </c>
      <c r="F120" s="32"/>
      <c r="G120" s="32"/>
      <c r="H120" s="32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" customFormat="1" ht="12" customHeight="1">
      <c r="B121" s="22"/>
      <c r="C121" s="32" t="s">
        <v>123</v>
      </c>
      <c r="L121" s="22"/>
    </row>
    <row r="122" s="2" customFormat="1" ht="16.5" customHeight="1">
      <c r="A122" s="38"/>
      <c r="B122" s="39"/>
      <c r="C122" s="38"/>
      <c r="D122" s="38"/>
      <c r="E122" s="129" t="s">
        <v>124</v>
      </c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125</v>
      </c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38"/>
      <c r="D124" s="38"/>
      <c r="E124" s="67" t="str">
        <f>E11</f>
        <v>1,07 - Tenisová zeď</v>
      </c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38"/>
      <c r="D125" s="38"/>
      <c r="E125" s="38"/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20</v>
      </c>
      <c r="D126" s="38"/>
      <c r="E126" s="38"/>
      <c r="F126" s="27" t="str">
        <f>F14</f>
        <v>Praha 12 -Písnická</v>
      </c>
      <c r="G126" s="38"/>
      <c r="H126" s="38"/>
      <c r="I126" s="32" t="s">
        <v>22</v>
      </c>
      <c r="J126" s="69" t="str">
        <f>IF(J14="","",J14)</f>
        <v>26. 8. 2024</v>
      </c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38"/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25.65" customHeight="1">
      <c r="A128" s="38"/>
      <c r="B128" s="39"/>
      <c r="C128" s="32" t="s">
        <v>24</v>
      </c>
      <c r="D128" s="38"/>
      <c r="E128" s="38"/>
      <c r="F128" s="27" t="str">
        <f>E17</f>
        <v>Městská část Praha 12, Generl. Šišky , Praha4</v>
      </c>
      <c r="G128" s="38"/>
      <c r="H128" s="38"/>
      <c r="I128" s="32" t="s">
        <v>30</v>
      </c>
      <c r="J128" s="36" t="str">
        <f>E23</f>
        <v>PITTER DESIGN, s.r.o. Pardubice</v>
      </c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28</v>
      </c>
      <c r="D129" s="38"/>
      <c r="E129" s="38"/>
      <c r="F129" s="27" t="str">
        <f>IF(E20="","",E20)</f>
        <v>Vyplň údaj</v>
      </c>
      <c r="G129" s="38"/>
      <c r="H129" s="38"/>
      <c r="I129" s="32" t="s">
        <v>34</v>
      </c>
      <c r="J129" s="36" t="str">
        <f>E26</f>
        <v xml:space="preserve"> </v>
      </c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0.32" customHeight="1">
      <c r="A130" s="38"/>
      <c r="B130" s="39"/>
      <c r="C130" s="38"/>
      <c r="D130" s="38"/>
      <c r="E130" s="38"/>
      <c r="F130" s="38"/>
      <c r="G130" s="38"/>
      <c r="H130" s="38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1" customFormat="1" ht="29.28" customHeight="1">
      <c r="A131" s="156"/>
      <c r="B131" s="157"/>
      <c r="C131" s="158" t="s">
        <v>145</v>
      </c>
      <c r="D131" s="159" t="s">
        <v>62</v>
      </c>
      <c r="E131" s="159" t="s">
        <v>58</v>
      </c>
      <c r="F131" s="159" t="s">
        <v>59</v>
      </c>
      <c r="G131" s="159" t="s">
        <v>146</v>
      </c>
      <c r="H131" s="159" t="s">
        <v>147</v>
      </c>
      <c r="I131" s="159" t="s">
        <v>148</v>
      </c>
      <c r="J131" s="159" t="s">
        <v>129</v>
      </c>
      <c r="K131" s="160" t="s">
        <v>149</v>
      </c>
      <c r="L131" s="161"/>
      <c r="M131" s="86" t="s">
        <v>1</v>
      </c>
      <c r="N131" s="87" t="s">
        <v>41</v>
      </c>
      <c r="O131" s="87" t="s">
        <v>150</v>
      </c>
      <c r="P131" s="87" t="s">
        <v>151</v>
      </c>
      <c r="Q131" s="87" t="s">
        <v>152</v>
      </c>
      <c r="R131" s="87" t="s">
        <v>153</v>
      </c>
      <c r="S131" s="87" t="s">
        <v>154</v>
      </c>
      <c r="T131" s="88" t="s">
        <v>155</v>
      </c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6"/>
      <c r="AE131" s="156"/>
    </row>
    <row r="132" s="2" customFormat="1" ht="22.8" customHeight="1">
      <c r="A132" s="38"/>
      <c r="B132" s="39"/>
      <c r="C132" s="93" t="s">
        <v>156</v>
      </c>
      <c r="D132" s="38"/>
      <c r="E132" s="38"/>
      <c r="F132" s="38"/>
      <c r="G132" s="38"/>
      <c r="H132" s="38"/>
      <c r="I132" s="38"/>
      <c r="J132" s="162">
        <f>BK132</f>
        <v>0</v>
      </c>
      <c r="K132" s="38"/>
      <c r="L132" s="39"/>
      <c r="M132" s="89"/>
      <c r="N132" s="73"/>
      <c r="O132" s="90"/>
      <c r="P132" s="163">
        <f>P133+P195</f>
        <v>0</v>
      </c>
      <c r="Q132" s="90"/>
      <c r="R132" s="163">
        <f>R133+R195</f>
        <v>38.122955730000001</v>
      </c>
      <c r="S132" s="90"/>
      <c r="T132" s="164">
        <f>T133+T195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9" t="s">
        <v>76</v>
      </c>
      <c r="AU132" s="19" t="s">
        <v>131</v>
      </c>
      <c r="BK132" s="165">
        <f>BK133+BK195</f>
        <v>0</v>
      </c>
    </row>
    <row r="133" s="12" customFormat="1" ht="25.92" customHeight="1">
      <c r="A133" s="12"/>
      <c r="B133" s="166"/>
      <c r="C133" s="12"/>
      <c r="D133" s="167" t="s">
        <v>76</v>
      </c>
      <c r="E133" s="168" t="s">
        <v>157</v>
      </c>
      <c r="F133" s="168" t="s">
        <v>158</v>
      </c>
      <c r="G133" s="12"/>
      <c r="H133" s="12"/>
      <c r="I133" s="169"/>
      <c r="J133" s="170">
        <f>BK133</f>
        <v>0</v>
      </c>
      <c r="K133" s="12"/>
      <c r="L133" s="166"/>
      <c r="M133" s="171"/>
      <c r="N133" s="172"/>
      <c r="O133" s="172"/>
      <c r="P133" s="173">
        <f>P134+P148+P160+P170+P178+P182+P193</f>
        <v>0</v>
      </c>
      <c r="Q133" s="172"/>
      <c r="R133" s="173">
        <f>R134+R148+R160+R170+R178+R182+R193</f>
        <v>38.034544529999998</v>
      </c>
      <c r="S133" s="172"/>
      <c r="T133" s="174">
        <f>T134+T148+T160+T170+T178+T182+T193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7" t="s">
        <v>84</v>
      </c>
      <c r="AT133" s="175" t="s">
        <v>76</v>
      </c>
      <c r="AU133" s="175" t="s">
        <v>77</v>
      </c>
      <c r="AY133" s="167" t="s">
        <v>159</v>
      </c>
      <c r="BK133" s="176">
        <f>BK134+BK148+BK160+BK170+BK178+BK182+BK193</f>
        <v>0</v>
      </c>
    </row>
    <row r="134" s="12" customFormat="1" ht="22.8" customHeight="1">
      <c r="A134" s="12"/>
      <c r="B134" s="166"/>
      <c r="C134" s="12"/>
      <c r="D134" s="167" t="s">
        <v>76</v>
      </c>
      <c r="E134" s="177" t="s">
        <v>84</v>
      </c>
      <c r="F134" s="177" t="s">
        <v>160</v>
      </c>
      <c r="G134" s="12"/>
      <c r="H134" s="12"/>
      <c r="I134" s="169"/>
      <c r="J134" s="178">
        <f>BK134</f>
        <v>0</v>
      </c>
      <c r="K134" s="12"/>
      <c r="L134" s="166"/>
      <c r="M134" s="171"/>
      <c r="N134" s="172"/>
      <c r="O134" s="172"/>
      <c r="P134" s="173">
        <f>SUM(P135:P147)</f>
        <v>0</v>
      </c>
      <c r="Q134" s="172"/>
      <c r="R134" s="173">
        <f>SUM(R135:R147)</f>
        <v>0</v>
      </c>
      <c r="S134" s="172"/>
      <c r="T134" s="174">
        <f>SUM(T135:T147)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7" t="s">
        <v>84</v>
      </c>
      <c r="AT134" s="175" t="s">
        <v>76</v>
      </c>
      <c r="AU134" s="175" t="s">
        <v>84</v>
      </c>
      <c r="AY134" s="167" t="s">
        <v>159</v>
      </c>
      <c r="BK134" s="176">
        <f>SUM(BK135:BK147)</f>
        <v>0</v>
      </c>
    </row>
    <row r="135" s="2" customFormat="1" ht="33" customHeight="1">
      <c r="A135" s="38"/>
      <c r="B135" s="179"/>
      <c r="C135" s="180" t="s">
        <v>84</v>
      </c>
      <c r="D135" s="180" t="s">
        <v>161</v>
      </c>
      <c r="E135" s="181" t="s">
        <v>667</v>
      </c>
      <c r="F135" s="182" t="s">
        <v>668</v>
      </c>
      <c r="G135" s="183" t="s">
        <v>212</v>
      </c>
      <c r="H135" s="184">
        <v>5.0599999999999996</v>
      </c>
      <c r="I135" s="185"/>
      <c r="J135" s="186">
        <f>ROUND(I135*H135,2)</f>
        <v>0</v>
      </c>
      <c r="K135" s="182" t="s">
        <v>165</v>
      </c>
      <c r="L135" s="39"/>
      <c r="M135" s="187" t="s">
        <v>1</v>
      </c>
      <c r="N135" s="188" t="s">
        <v>42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166</v>
      </c>
      <c r="AT135" s="191" t="s">
        <v>161</v>
      </c>
      <c r="AU135" s="191" t="s">
        <v>86</v>
      </c>
      <c r="AY135" s="19" t="s">
        <v>159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84</v>
      </c>
      <c r="BK135" s="192">
        <f>ROUND(I135*H135,2)</f>
        <v>0</v>
      </c>
      <c r="BL135" s="19" t="s">
        <v>166</v>
      </c>
      <c r="BM135" s="191" t="s">
        <v>669</v>
      </c>
    </row>
    <row r="136" s="13" customFormat="1">
      <c r="A136" s="13"/>
      <c r="B136" s="193"/>
      <c r="C136" s="13"/>
      <c r="D136" s="194" t="s">
        <v>168</v>
      </c>
      <c r="E136" s="195" t="s">
        <v>1</v>
      </c>
      <c r="F136" s="196" t="s">
        <v>670</v>
      </c>
      <c r="G136" s="13"/>
      <c r="H136" s="195" t="s">
        <v>1</v>
      </c>
      <c r="I136" s="197"/>
      <c r="J136" s="13"/>
      <c r="K136" s="13"/>
      <c r="L136" s="193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5" t="s">
        <v>168</v>
      </c>
      <c r="AU136" s="195" t="s">
        <v>86</v>
      </c>
      <c r="AV136" s="13" t="s">
        <v>84</v>
      </c>
      <c r="AW136" s="13" t="s">
        <v>33</v>
      </c>
      <c r="AX136" s="13" t="s">
        <v>77</v>
      </c>
      <c r="AY136" s="195" t="s">
        <v>159</v>
      </c>
    </row>
    <row r="137" s="14" customFormat="1">
      <c r="A137" s="14"/>
      <c r="B137" s="201"/>
      <c r="C137" s="14"/>
      <c r="D137" s="194" t="s">
        <v>168</v>
      </c>
      <c r="E137" s="202" t="s">
        <v>1</v>
      </c>
      <c r="F137" s="203" t="s">
        <v>671</v>
      </c>
      <c r="G137" s="14"/>
      <c r="H137" s="204">
        <v>5.0599999999999996</v>
      </c>
      <c r="I137" s="205"/>
      <c r="J137" s="14"/>
      <c r="K137" s="14"/>
      <c r="L137" s="201"/>
      <c r="M137" s="206"/>
      <c r="N137" s="207"/>
      <c r="O137" s="207"/>
      <c r="P137" s="207"/>
      <c r="Q137" s="207"/>
      <c r="R137" s="207"/>
      <c r="S137" s="207"/>
      <c r="T137" s="20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2" t="s">
        <v>168</v>
      </c>
      <c r="AU137" s="202" t="s">
        <v>86</v>
      </c>
      <c r="AV137" s="14" t="s">
        <v>86</v>
      </c>
      <c r="AW137" s="14" t="s">
        <v>33</v>
      </c>
      <c r="AX137" s="14" t="s">
        <v>84</v>
      </c>
      <c r="AY137" s="202" t="s">
        <v>159</v>
      </c>
    </row>
    <row r="138" s="2" customFormat="1" ht="37.8" customHeight="1">
      <c r="A138" s="38"/>
      <c r="B138" s="179"/>
      <c r="C138" s="180" t="s">
        <v>86</v>
      </c>
      <c r="D138" s="180" t="s">
        <v>161</v>
      </c>
      <c r="E138" s="181" t="s">
        <v>224</v>
      </c>
      <c r="F138" s="182" t="s">
        <v>424</v>
      </c>
      <c r="G138" s="183" t="s">
        <v>212</v>
      </c>
      <c r="H138" s="184">
        <v>5.0599999999999996</v>
      </c>
      <c r="I138" s="185"/>
      <c r="J138" s="186">
        <f>ROUND(I138*H138,2)</f>
        <v>0</v>
      </c>
      <c r="K138" s="182" t="s">
        <v>165</v>
      </c>
      <c r="L138" s="39"/>
      <c r="M138" s="187" t="s">
        <v>1</v>
      </c>
      <c r="N138" s="188" t="s">
        <v>42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166</v>
      </c>
      <c r="AT138" s="191" t="s">
        <v>161</v>
      </c>
      <c r="AU138" s="191" t="s">
        <v>86</v>
      </c>
      <c r="AY138" s="19" t="s">
        <v>159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84</v>
      </c>
      <c r="BK138" s="192">
        <f>ROUND(I138*H138,2)</f>
        <v>0</v>
      </c>
      <c r="BL138" s="19" t="s">
        <v>166</v>
      </c>
      <c r="BM138" s="191" t="s">
        <v>672</v>
      </c>
    </row>
    <row r="139" s="14" customFormat="1">
      <c r="A139" s="14"/>
      <c r="B139" s="201"/>
      <c r="C139" s="14"/>
      <c r="D139" s="194" t="s">
        <v>168</v>
      </c>
      <c r="E139" s="202" t="s">
        <v>1</v>
      </c>
      <c r="F139" s="203" t="s">
        <v>673</v>
      </c>
      <c r="G139" s="14"/>
      <c r="H139" s="204">
        <v>5.0599999999999996</v>
      </c>
      <c r="I139" s="205"/>
      <c r="J139" s="14"/>
      <c r="K139" s="14"/>
      <c r="L139" s="201"/>
      <c r="M139" s="206"/>
      <c r="N139" s="207"/>
      <c r="O139" s="207"/>
      <c r="P139" s="207"/>
      <c r="Q139" s="207"/>
      <c r="R139" s="207"/>
      <c r="S139" s="207"/>
      <c r="T139" s="20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2" t="s">
        <v>168</v>
      </c>
      <c r="AU139" s="202" t="s">
        <v>86</v>
      </c>
      <c r="AV139" s="14" t="s">
        <v>86</v>
      </c>
      <c r="AW139" s="14" t="s">
        <v>33</v>
      </c>
      <c r="AX139" s="14" t="s">
        <v>77</v>
      </c>
      <c r="AY139" s="202" t="s">
        <v>159</v>
      </c>
    </row>
    <row r="140" s="15" customFormat="1">
      <c r="A140" s="15"/>
      <c r="B140" s="209"/>
      <c r="C140" s="15"/>
      <c r="D140" s="194" t="s">
        <v>168</v>
      </c>
      <c r="E140" s="210" t="s">
        <v>1</v>
      </c>
      <c r="F140" s="211" t="s">
        <v>173</v>
      </c>
      <c r="G140" s="15"/>
      <c r="H140" s="212">
        <v>5.0599999999999996</v>
      </c>
      <c r="I140" s="213"/>
      <c r="J140" s="15"/>
      <c r="K140" s="15"/>
      <c r="L140" s="209"/>
      <c r="M140" s="214"/>
      <c r="N140" s="215"/>
      <c r="O140" s="215"/>
      <c r="P140" s="215"/>
      <c r="Q140" s="215"/>
      <c r="R140" s="215"/>
      <c r="S140" s="215"/>
      <c r="T140" s="21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10" t="s">
        <v>168</v>
      </c>
      <c r="AU140" s="210" t="s">
        <v>86</v>
      </c>
      <c r="AV140" s="15" t="s">
        <v>166</v>
      </c>
      <c r="AW140" s="15" t="s">
        <v>33</v>
      </c>
      <c r="AX140" s="15" t="s">
        <v>84</v>
      </c>
      <c r="AY140" s="210" t="s">
        <v>159</v>
      </c>
    </row>
    <row r="141" s="2" customFormat="1" ht="24.15" customHeight="1">
      <c r="A141" s="38"/>
      <c r="B141" s="179"/>
      <c r="C141" s="180" t="s">
        <v>179</v>
      </c>
      <c r="D141" s="180" t="s">
        <v>161</v>
      </c>
      <c r="E141" s="181" t="s">
        <v>229</v>
      </c>
      <c r="F141" s="182" t="s">
        <v>674</v>
      </c>
      <c r="G141" s="183" t="s">
        <v>212</v>
      </c>
      <c r="H141" s="184">
        <v>5.0599999999999996</v>
      </c>
      <c r="I141" s="185"/>
      <c r="J141" s="186">
        <f>ROUND(I141*H141,2)</f>
        <v>0</v>
      </c>
      <c r="K141" s="182" t="s">
        <v>165</v>
      </c>
      <c r="L141" s="39"/>
      <c r="M141" s="187" t="s">
        <v>1</v>
      </c>
      <c r="N141" s="188" t="s">
        <v>42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166</v>
      </c>
      <c r="AT141" s="191" t="s">
        <v>161</v>
      </c>
      <c r="AU141" s="191" t="s">
        <v>86</v>
      </c>
      <c r="AY141" s="19" t="s">
        <v>159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84</v>
      </c>
      <c r="BK141" s="192">
        <f>ROUND(I141*H141,2)</f>
        <v>0</v>
      </c>
      <c r="BL141" s="19" t="s">
        <v>166</v>
      </c>
      <c r="BM141" s="191" t="s">
        <v>675</v>
      </c>
    </row>
    <row r="142" s="14" customFormat="1">
      <c r="A142" s="14"/>
      <c r="B142" s="201"/>
      <c r="C142" s="14"/>
      <c r="D142" s="194" t="s">
        <v>168</v>
      </c>
      <c r="E142" s="202" t="s">
        <v>1</v>
      </c>
      <c r="F142" s="203" t="s">
        <v>676</v>
      </c>
      <c r="G142" s="14"/>
      <c r="H142" s="204">
        <v>5.0599999999999996</v>
      </c>
      <c r="I142" s="205"/>
      <c r="J142" s="14"/>
      <c r="K142" s="14"/>
      <c r="L142" s="201"/>
      <c r="M142" s="206"/>
      <c r="N142" s="207"/>
      <c r="O142" s="207"/>
      <c r="P142" s="207"/>
      <c r="Q142" s="207"/>
      <c r="R142" s="207"/>
      <c r="S142" s="207"/>
      <c r="T142" s="20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2" t="s">
        <v>168</v>
      </c>
      <c r="AU142" s="202" t="s">
        <v>86</v>
      </c>
      <c r="AV142" s="14" t="s">
        <v>86</v>
      </c>
      <c r="AW142" s="14" t="s">
        <v>33</v>
      </c>
      <c r="AX142" s="14" t="s">
        <v>77</v>
      </c>
      <c r="AY142" s="202" t="s">
        <v>159</v>
      </c>
    </row>
    <row r="143" s="15" customFormat="1">
      <c r="A143" s="15"/>
      <c r="B143" s="209"/>
      <c r="C143" s="15"/>
      <c r="D143" s="194" t="s">
        <v>168</v>
      </c>
      <c r="E143" s="210" t="s">
        <v>1</v>
      </c>
      <c r="F143" s="211" t="s">
        <v>173</v>
      </c>
      <c r="G143" s="15"/>
      <c r="H143" s="212">
        <v>5.0599999999999996</v>
      </c>
      <c r="I143" s="213"/>
      <c r="J143" s="15"/>
      <c r="K143" s="15"/>
      <c r="L143" s="209"/>
      <c r="M143" s="214"/>
      <c r="N143" s="215"/>
      <c r="O143" s="215"/>
      <c r="P143" s="215"/>
      <c r="Q143" s="215"/>
      <c r="R143" s="215"/>
      <c r="S143" s="215"/>
      <c r="T143" s="21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10" t="s">
        <v>168</v>
      </c>
      <c r="AU143" s="210" t="s">
        <v>86</v>
      </c>
      <c r="AV143" s="15" t="s">
        <v>166</v>
      </c>
      <c r="AW143" s="15" t="s">
        <v>33</v>
      </c>
      <c r="AX143" s="15" t="s">
        <v>84</v>
      </c>
      <c r="AY143" s="210" t="s">
        <v>159</v>
      </c>
    </row>
    <row r="144" s="2" customFormat="1" ht="33" customHeight="1">
      <c r="A144" s="38"/>
      <c r="B144" s="179"/>
      <c r="C144" s="180" t="s">
        <v>166</v>
      </c>
      <c r="D144" s="180" t="s">
        <v>161</v>
      </c>
      <c r="E144" s="181" t="s">
        <v>233</v>
      </c>
      <c r="F144" s="182" t="s">
        <v>234</v>
      </c>
      <c r="G144" s="183" t="s">
        <v>235</v>
      </c>
      <c r="H144" s="184">
        <v>8.0960000000000001</v>
      </c>
      <c r="I144" s="185"/>
      <c r="J144" s="186">
        <f>ROUND(I144*H144,2)</f>
        <v>0</v>
      </c>
      <c r="K144" s="182" t="s">
        <v>165</v>
      </c>
      <c r="L144" s="39"/>
      <c r="M144" s="187" t="s">
        <v>1</v>
      </c>
      <c r="N144" s="188" t="s">
        <v>42</v>
      </c>
      <c r="O144" s="77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1" t="s">
        <v>166</v>
      </c>
      <c r="AT144" s="191" t="s">
        <v>161</v>
      </c>
      <c r="AU144" s="191" t="s">
        <v>86</v>
      </c>
      <c r="AY144" s="19" t="s">
        <v>159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84</v>
      </c>
      <c r="BK144" s="192">
        <f>ROUND(I144*H144,2)</f>
        <v>0</v>
      </c>
      <c r="BL144" s="19" t="s">
        <v>166</v>
      </c>
      <c r="BM144" s="191" t="s">
        <v>677</v>
      </c>
    </row>
    <row r="145" s="14" customFormat="1">
      <c r="A145" s="14"/>
      <c r="B145" s="201"/>
      <c r="C145" s="14"/>
      <c r="D145" s="194" t="s">
        <v>168</v>
      </c>
      <c r="E145" s="202" t="s">
        <v>1</v>
      </c>
      <c r="F145" s="203" t="s">
        <v>678</v>
      </c>
      <c r="G145" s="14"/>
      <c r="H145" s="204">
        <v>8.0960000000000001</v>
      </c>
      <c r="I145" s="205"/>
      <c r="J145" s="14"/>
      <c r="K145" s="14"/>
      <c r="L145" s="201"/>
      <c r="M145" s="206"/>
      <c r="N145" s="207"/>
      <c r="O145" s="207"/>
      <c r="P145" s="207"/>
      <c r="Q145" s="207"/>
      <c r="R145" s="207"/>
      <c r="S145" s="207"/>
      <c r="T145" s="20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2" t="s">
        <v>168</v>
      </c>
      <c r="AU145" s="202" t="s">
        <v>86</v>
      </c>
      <c r="AV145" s="14" t="s">
        <v>86</v>
      </c>
      <c r="AW145" s="14" t="s">
        <v>33</v>
      </c>
      <c r="AX145" s="14" t="s">
        <v>84</v>
      </c>
      <c r="AY145" s="202" t="s">
        <v>159</v>
      </c>
    </row>
    <row r="146" s="2" customFormat="1" ht="16.5" customHeight="1">
      <c r="A146" s="38"/>
      <c r="B146" s="179"/>
      <c r="C146" s="180" t="s">
        <v>193</v>
      </c>
      <c r="D146" s="180" t="s">
        <v>161</v>
      </c>
      <c r="E146" s="181" t="s">
        <v>239</v>
      </c>
      <c r="F146" s="182" t="s">
        <v>240</v>
      </c>
      <c r="G146" s="183" t="s">
        <v>212</v>
      </c>
      <c r="H146" s="184">
        <v>5.0599999999999996</v>
      </c>
      <c r="I146" s="185"/>
      <c r="J146" s="186">
        <f>ROUND(I146*H146,2)</f>
        <v>0</v>
      </c>
      <c r="K146" s="182" t="s">
        <v>165</v>
      </c>
      <c r="L146" s="39"/>
      <c r="M146" s="187" t="s">
        <v>1</v>
      </c>
      <c r="N146" s="188" t="s">
        <v>42</v>
      </c>
      <c r="O146" s="77"/>
      <c r="P146" s="189">
        <f>O146*H146</f>
        <v>0</v>
      </c>
      <c r="Q146" s="189">
        <v>0</v>
      </c>
      <c r="R146" s="189">
        <f>Q146*H146</f>
        <v>0</v>
      </c>
      <c r="S146" s="189">
        <v>0</v>
      </c>
      <c r="T146" s="19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1" t="s">
        <v>166</v>
      </c>
      <c r="AT146" s="191" t="s">
        <v>161</v>
      </c>
      <c r="AU146" s="191" t="s">
        <v>86</v>
      </c>
      <c r="AY146" s="19" t="s">
        <v>159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84</v>
      </c>
      <c r="BK146" s="192">
        <f>ROUND(I146*H146,2)</f>
        <v>0</v>
      </c>
      <c r="BL146" s="19" t="s">
        <v>166</v>
      </c>
      <c r="BM146" s="191" t="s">
        <v>679</v>
      </c>
    </row>
    <row r="147" s="14" customFormat="1">
      <c r="A147" s="14"/>
      <c r="B147" s="201"/>
      <c r="C147" s="14"/>
      <c r="D147" s="194" t="s">
        <v>168</v>
      </c>
      <c r="E147" s="202" t="s">
        <v>1</v>
      </c>
      <c r="F147" s="203" t="s">
        <v>676</v>
      </c>
      <c r="G147" s="14"/>
      <c r="H147" s="204">
        <v>5.0599999999999996</v>
      </c>
      <c r="I147" s="205"/>
      <c r="J147" s="14"/>
      <c r="K147" s="14"/>
      <c r="L147" s="201"/>
      <c r="M147" s="206"/>
      <c r="N147" s="207"/>
      <c r="O147" s="207"/>
      <c r="P147" s="207"/>
      <c r="Q147" s="207"/>
      <c r="R147" s="207"/>
      <c r="S147" s="207"/>
      <c r="T147" s="20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2" t="s">
        <v>168</v>
      </c>
      <c r="AU147" s="202" t="s">
        <v>86</v>
      </c>
      <c r="AV147" s="14" t="s">
        <v>86</v>
      </c>
      <c r="AW147" s="14" t="s">
        <v>33</v>
      </c>
      <c r="AX147" s="14" t="s">
        <v>84</v>
      </c>
      <c r="AY147" s="202" t="s">
        <v>159</v>
      </c>
    </row>
    <row r="148" s="12" customFormat="1" ht="22.8" customHeight="1">
      <c r="A148" s="12"/>
      <c r="B148" s="166"/>
      <c r="C148" s="12"/>
      <c r="D148" s="167" t="s">
        <v>76</v>
      </c>
      <c r="E148" s="177" t="s">
        <v>86</v>
      </c>
      <c r="F148" s="177" t="s">
        <v>247</v>
      </c>
      <c r="G148" s="12"/>
      <c r="H148" s="12"/>
      <c r="I148" s="169"/>
      <c r="J148" s="178">
        <f>BK148</f>
        <v>0</v>
      </c>
      <c r="K148" s="12"/>
      <c r="L148" s="166"/>
      <c r="M148" s="171"/>
      <c r="N148" s="172"/>
      <c r="O148" s="172"/>
      <c r="P148" s="173">
        <f>SUM(P149:P159)</f>
        <v>0</v>
      </c>
      <c r="Q148" s="172"/>
      <c r="R148" s="173">
        <f>SUM(R149:R159)</f>
        <v>11.574620799999998</v>
      </c>
      <c r="S148" s="172"/>
      <c r="T148" s="174">
        <f>SUM(T149:T159)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7" t="s">
        <v>84</v>
      </c>
      <c r="AT148" s="175" t="s">
        <v>76</v>
      </c>
      <c r="AU148" s="175" t="s">
        <v>84</v>
      </c>
      <c r="AY148" s="167" t="s">
        <v>159</v>
      </c>
      <c r="BK148" s="176">
        <f>SUM(BK149:BK159)</f>
        <v>0</v>
      </c>
    </row>
    <row r="149" s="2" customFormat="1" ht="24.15" customHeight="1">
      <c r="A149" s="38"/>
      <c r="B149" s="179"/>
      <c r="C149" s="180" t="s">
        <v>197</v>
      </c>
      <c r="D149" s="180" t="s">
        <v>161</v>
      </c>
      <c r="E149" s="181" t="s">
        <v>680</v>
      </c>
      <c r="F149" s="182" t="s">
        <v>681</v>
      </c>
      <c r="G149" s="183" t="s">
        <v>212</v>
      </c>
      <c r="H149" s="184">
        <v>0.66000000000000003</v>
      </c>
      <c r="I149" s="185"/>
      <c r="J149" s="186">
        <f>ROUND(I149*H149,2)</f>
        <v>0</v>
      </c>
      <c r="K149" s="182" t="s">
        <v>165</v>
      </c>
      <c r="L149" s="39"/>
      <c r="M149" s="187" t="s">
        <v>1</v>
      </c>
      <c r="N149" s="188" t="s">
        <v>42</v>
      </c>
      <c r="O149" s="77"/>
      <c r="P149" s="189">
        <f>O149*H149</f>
        <v>0</v>
      </c>
      <c r="Q149" s="189">
        <v>2.1600000000000001</v>
      </c>
      <c r="R149" s="189">
        <f>Q149*H149</f>
        <v>1.4256000000000002</v>
      </c>
      <c r="S149" s="189">
        <v>0</v>
      </c>
      <c r="T149" s="19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1" t="s">
        <v>166</v>
      </c>
      <c r="AT149" s="191" t="s">
        <v>161</v>
      </c>
      <c r="AU149" s="191" t="s">
        <v>86</v>
      </c>
      <c r="AY149" s="19" t="s">
        <v>159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84</v>
      </c>
      <c r="BK149" s="192">
        <f>ROUND(I149*H149,2)</f>
        <v>0</v>
      </c>
      <c r="BL149" s="19" t="s">
        <v>166</v>
      </c>
      <c r="BM149" s="191" t="s">
        <v>682</v>
      </c>
    </row>
    <row r="150" s="13" customFormat="1">
      <c r="A150" s="13"/>
      <c r="B150" s="193"/>
      <c r="C150" s="13"/>
      <c r="D150" s="194" t="s">
        <v>168</v>
      </c>
      <c r="E150" s="195" t="s">
        <v>1</v>
      </c>
      <c r="F150" s="196" t="s">
        <v>683</v>
      </c>
      <c r="G150" s="13"/>
      <c r="H150" s="195" t="s">
        <v>1</v>
      </c>
      <c r="I150" s="197"/>
      <c r="J150" s="13"/>
      <c r="K150" s="13"/>
      <c r="L150" s="193"/>
      <c r="M150" s="198"/>
      <c r="N150" s="199"/>
      <c r="O150" s="199"/>
      <c r="P150" s="199"/>
      <c r="Q150" s="199"/>
      <c r="R150" s="199"/>
      <c r="S150" s="199"/>
      <c r="T150" s="20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5" t="s">
        <v>168</v>
      </c>
      <c r="AU150" s="195" t="s">
        <v>86</v>
      </c>
      <c r="AV150" s="13" t="s">
        <v>84</v>
      </c>
      <c r="AW150" s="13" t="s">
        <v>33</v>
      </c>
      <c r="AX150" s="13" t="s">
        <v>77</v>
      </c>
      <c r="AY150" s="195" t="s">
        <v>159</v>
      </c>
    </row>
    <row r="151" s="14" customFormat="1">
      <c r="A151" s="14"/>
      <c r="B151" s="201"/>
      <c r="C151" s="14"/>
      <c r="D151" s="194" t="s">
        <v>168</v>
      </c>
      <c r="E151" s="202" t="s">
        <v>1</v>
      </c>
      <c r="F151" s="203" t="s">
        <v>684</v>
      </c>
      <c r="G151" s="14"/>
      <c r="H151" s="204">
        <v>0.66000000000000003</v>
      </c>
      <c r="I151" s="205"/>
      <c r="J151" s="14"/>
      <c r="K151" s="14"/>
      <c r="L151" s="201"/>
      <c r="M151" s="206"/>
      <c r="N151" s="207"/>
      <c r="O151" s="207"/>
      <c r="P151" s="207"/>
      <c r="Q151" s="207"/>
      <c r="R151" s="207"/>
      <c r="S151" s="207"/>
      <c r="T151" s="20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2" t="s">
        <v>168</v>
      </c>
      <c r="AU151" s="202" t="s">
        <v>86</v>
      </c>
      <c r="AV151" s="14" t="s">
        <v>86</v>
      </c>
      <c r="AW151" s="14" t="s">
        <v>33</v>
      </c>
      <c r="AX151" s="14" t="s">
        <v>77</v>
      </c>
      <c r="AY151" s="202" t="s">
        <v>159</v>
      </c>
    </row>
    <row r="152" s="15" customFormat="1">
      <c r="A152" s="15"/>
      <c r="B152" s="209"/>
      <c r="C152" s="15"/>
      <c r="D152" s="194" t="s">
        <v>168</v>
      </c>
      <c r="E152" s="210" t="s">
        <v>1</v>
      </c>
      <c r="F152" s="211" t="s">
        <v>173</v>
      </c>
      <c r="G152" s="15"/>
      <c r="H152" s="212">
        <v>0.66000000000000003</v>
      </c>
      <c r="I152" s="213"/>
      <c r="J152" s="15"/>
      <c r="K152" s="15"/>
      <c r="L152" s="209"/>
      <c r="M152" s="214"/>
      <c r="N152" s="215"/>
      <c r="O152" s="215"/>
      <c r="P152" s="215"/>
      <c r="Q152" s="215"/>
      <c r="R152" s="215"/>
      <c r="S152" s="215"/>
      <c r="T152" s="21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10" t="s">
        <v>168</v>
      </c>
      <c r="AU152" s="210" t="s">
        <v>86</v>
      </c>
      <c r="AV152" s="15" t="s">
        <v>166</v>
      </c>
      <c r="AW152" s="15" t="s">
        <v>33</v>
      </c>
      <c r="AX152" s="15" t="s">
        <v>84</v>
      </c>
      <c r="AY152" s="210" t="s">
        <v>159</v>
      </c>
    </row>
    <row r="153" s="2" customFormat="1" ht="16.5" customHeight="1">
      <c r="A153" s="38"/>
      <c r="B153" s="179"/>
      <c r="C153" s="180" t="s">
        <v>204</v>
      </c>
      <c r="D153" s="180" t="s">
        <v>161</v>
      </c>
      <c r="E153" s="181" t="s">
        <v>441</v>
      </c>
      <c r="F153" s="182" t="s">
        <v>442</v>
      </c>
      <c r="G153" s="183" t="s">
        <v>212</v>
      </c>
      <c r="H153" s="184">
        <v>4.4000000000000004</v>
      </c>
      <c r="I153" s="185"/>
      <c r="J153" s="186">
        <f>ROUND(I153*H153,2)</f>
        <v>0</v>
      </c>
      <c r="K153" s="182" t="s">
        <v>165</v>
      </c>
      <c r="L153" s="39"/>
      <c r="M153" s="187" t="s">
        <v>1</v>
      </c>
      <c r="N153" s="188" t="s">
        <v>42</v>
      </c>
      <c r="O153" s="77"/>
      <c r="P153" s="189">
        <f>O153*H153</f>
        <v>0</v>
      </c>
      <c r="Q153" s="189">
        <v>2.3010199999999998</v>
      </c>
      <c r="R153" s="189">
        <f>Q153*H153</f>
        <v>10.124488</v>
      </c>
      <c r="S153" s="189">
        <v>0</v>
      </c>
      <c r="T153" s="19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166</v>
      </c>
      <c r="AT153" s="191" t="s">
        <v>161</v>
      </c>
      <c r="AU153" s="191" t="s">
        <v>86</v>
      </c>
      <c r="AY153" s="19" t="s">
        <v>159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84</v>
      </c>
      <c r="BK153" s="192">
        <f>ROUND(I153*H153,2)</f>
        <v>0</v>
      </c>
      <c r="BL153" s="19" t="s">
        <v>166</v>
      </c>
      <c r="BM153" s="191" t="s">
        <v>685</v>
      </c>
    </row>
    <row r="154" s="13" customFormat="1">
      <c r="A154" s="13"/>
      <c r="B154" s="193"/>
      <c r="C154" s="13"/>
      <c r="D154" s="194" t="s">
        <v>168</v>
      </c>
      <c r="E154" s="195" t="s">
        <v>1</v>
      </c>
      <c r="F154" s="196" t="s">
        <v>686</v>
      </c>
      <c r="G154" s="13"/>
      <c r="H154" s="195" t="s">
        <v>1</v>
      </c>
      <c r="I154" s="197"/>
      <c r="J154" s="13"/>
      <c r="K154" s="13"/>
      <c r="L154" s="193"/>
      <c r="M154" s="198"/>
      <c r="N154" s="199"/>
      <c r="O154" s="199"/>
      <c r="P154" s="199"/>
      <c r="Q154" s="199"/>
      <c r="R154" s="199"/>
      <c r="S154" s="199"/>
      <c r="T154" s="20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5" t="s">
        <v>168</v>
      </c>
      <c r="AU154" s="195" t="s">
        <v>86</v>
      </c>
      <c r="AV154" s="13" t="s">
        <v>84</v>
      </c>
      <c r="AW154" s="13" t="s">
        <v>33</v>
      </c>
      <c r="AX154" s="13" t="s">
        <v>77</v>
      </c>
      <c r="AY154" s="195" t="s">
        <v>159</v>
      </c>
    </row>
    <row r="155" s="14" customFormat="1">
      <c r="A155" s="14"/>
      <c r="B155" s="201"/>
      <c r="C155" s="14"/>
      <c r="D155" s="194" t="s">
        <v>168</v>
      </c>
      <c r="E155" s="202" t="s">
        <v>1</v>
      </c>
      <c r="F155" s="203" t="s">
        <v>687</v>
      </c>
      <c r="G155" s="14"/>
      <c r="H155" s="204">
        <v>4.4000000000000004</v>
      </c>
      <c r="I155" s="205"/>
      <c r="J155" s="14"/>
      <c r="K155" s="14"/>
      <c r="L155" s="201"/>
      <c r="M155" s="206"/>
      <c r="N155" s="207"/>
      <c r="O155" s="207"/>
      <c r="P155" s="207"/>
      <c r="Q155" s="207"/>
      <c r="R155" s="207"/>
      <c r="S155" s="207"/>
      <c r="T155" s="20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2" t="s">
        <v>168</v>
      </c>
      <c r="AU155" s="202" t="s">
        <v>86</v>
      </c>
      <c r="AV155" s="14" t="s">
        <v>86</v>
      </c>
      <c r="AW155" s="14" t="s">
        <v>33</v>
      </c>
      <c r="AX155" s="14" t="s">
        <v>84</v>
      </c>
      <c r="AY155" s="202" t="s">
        <v>159</v>
      </c>
    </row>
    <row r="156" s="2" customFormat="1" ht="16.5" customHeight="1">
      <c r="A156" s="38"/>
      <c r="B156" s="179"/>
      <c r="C156" s="180" t="s">
        <v>209</v>
      </c>
      <c r="D156" s="180" t="s">
        <v>161</v>
      </c>
      <c r="E156" s="181" t="s">
        <v>449</v>
      </c>
      <c r="F156" s="182" t="s">
        <v>450</v>
      </c>
      <c r="G156" s="183" t="s">
        <v>164</v>
      </c>
      <c r="H156" s="184">
        <v>9.1199999999999992</v>
      </c>
      <c r="I156" s="185"/>
      <c r="J156" s="186">
        <f>ROUND(I156*H156,2)</f>
        <v>0</v>
      </c>
      <c r="K156" s="182" t="s">
        <v>165</v>
      </c>
      <c r="L156" s="39"/>
      <c r="M156" s="187" t="s">
        <v>1</v>
      </c>
      <c r="N156" s="188" t="s">
        <v>42</v>
      </c>
      <c r="O156" s="77"/>
      <c r="P156" s="189">
        <f>O156*H156</f>
        <v>0</v>
      </c>
      <c r="Q156" s="189">
        <v>0.0026900000000000001</v>
      </c>
      <c r="R156" s="189">
        <f>Q156*H156</f>
        <v>0.0245328</v>
      </c>
      <c r="S156" s="189">
        <v>0</v>
      </c>
      <c r="T156" s="19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1" t="s">
        <v>166</v>
      </c>
      <c r="AT156" s="191" t="s">
        <v>161</v>
      </c>
      <c r="AU156" s="191" t="s">
        <v>86</v>
      </c>
      <c r="AY156" s="19" t="s">
        <v>159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84</v>
      </c>
      <c r="BK156" s="192">
        <f>ROUND(I156*H156,2)</f>
        <v>0</v>
      </c>
      <c r="BL156" s="19" t="s">
        <v>166</v>
      </c>
      <c r="BM156" s="191" t="s">
        <v>688</v>
      </c>
    </row>
    <row r="157" s="13" customFormat="1">
      <c r="A157" s="13"/>
      <c r="B157" s="193"/>
      <c r="C157" s="13"/>
      <c r="D157" s="194" t="s">
        <v>168</v>
      </c>
      <c r="E157" s="195" t="s">
        <v>1</v>
      </c>
      <c r="F157" s="196" t="s">
        <v>689</v>
      </c>
      <c r="G157" s="13"/>
      <c r="H157" s="195" t="s">
        <v>1</v>
      </c>
      <c r="I157" s="197"/>
      <c r="J157" s="13"/>
      <c r="K157" s="13"/>
      <c r="L157" s="193"/>
      <c r="M157" s="198"/>
      <c r="N157" s="199"/>
      <c r="O157" s="199"/>
      <c r="P157" s="199"/>
      <c r="Q157" s="199"/>
      <c r="R157" s="199"/>
      <c r="S157" s="199"/>
      <c r="T157" s="20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5" t="s">
        <v>168</v>
      </c>
      <c r="AU157" s="195" t="s">
        <v>86</v>
      </c>
      <c r="AV157" s="13" t="s">
        <v>84</v>
      </c>
      <c r="AW157" s="13" t="s">
        <v>33</v>
      </c>
      <c r="AX157" s="13" t="s">
        <v>77</v>
      </c>
      <c r="AY157" s="195" t="s">
        <v>159</v>
      </c>
    </row>
    <row r="158" s="14" customFormat="1">
      <c r="A158" s="14"/>
      <c r="B158" s="201"/>
      <c r="C158" s="14"/>
      <c r="D158" s="194" t="s">
        <v>168</v>
      </c>
      <c r="E158" s="202" t="s">
        <v>1</v>
      </c>
      <c r="F158" s="203" t="s">
        <v>690</v>
      </c>
      <c r="G158" s="14"/>
      <c r="H158" s="204">
        <v>9.1199999999999992</v>
      </c>
      <c r="I158" s="205"/>
      <c r="J158" s="14"/>
      <c r="K158" s="14"/>
      <c r="L158" s="201"/>
      <c r="M158" s="206"/>
      <c r="N158" s="207"/>
      <c r="O158" s="207"/>
      <c r="P158" s="207"/>
      <c r="Q158" s="207"/>
      <c r="R158" s="207"/>
      <c r="S158" s="207"/>
      <c r="T158" s="20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2" t="s">
        <v>168</v>
      </c>
      <c r="AU158" s="202" t="s">
        <v>86</v>
      </c>
      <c r="AV158" s="14" t="s">
        <v>86</v>
      </c>
      <c r="AW158" s="14" t="s">
        <v>33</v>
      </c>
      <c r="AX158" s="14" t="s">
        <v>84</v>
      </c>
      <c r="AY158" s="202" t="s">
        <v>159</v>
      </c>
    </row>
    <row r="159" s="2" customFormat="1" ht="16.5" customHeight="1">
      <c r="A159" s="38"/>
      <c r="B159" s="179"/>
      <c r="C159" s="180" t="s">
        <v>216</v>
      </c>
      <c r="D159" s="180" t="s">
        <v>161</v>
      </c>
      <c r="E159" s="181" t="s">
        <v>455</v>
      </c>
      <c r="F159" s="182" t="s">
        <v>456</v>
      </c>
      <c r="G159" s="183" t="s">
        <v>164</v>
      </c>
      <c r="H159" s="184">
        <v>9.1199999999999992</v>
      </c>
      <c r="I159" s="185"/>
      <c r="J159" s="186">
        <f>ROUND(I159*H159,2)</f>
        <v>0</v>
      </c>
      <c r="K159" s="182" t="s">
        <v>165</v>
      </c>
      <c r="L159" s="39"/>
      <c r="M159" s="187" t="s">
        <v>1</v>
      </c>
      <c r="N159" s="188" t="s">
        <v>42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166</v>
      </c>
      <c r="AT159" s="191" t="s">
        <v>161</v>
      </c>
      <c r="AU159" s="191" t="s">
        <v>86</v>
      </c>
      <c r="AY159" s="19" t="s">
        <v>159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84</v>
      </c>
      <c r="BK159" s="192">
        <f>ROUND(I159*H159,2)</f>
        <v>0</v>
      </c>
      <c r="BL159" s="19" t="s">
        <v>166</v>
      </c>
      <c r="BM159" s="191" t="s">
        <v>691</v>
      </c>
    </row>
    <row r="160" s="12" customFormat="1" ht="22.8" customHeight="1">
      <c r="A160" s="12"/>
      <c r="B160" s="166"/>
      <c r="C160" s="12"/>
      <c r="D160" s="167" t="s">
        <v>76</v>
      </c>
      <c r="E160" s="177" t="s">
        <v>179</v>
      </c>
      <c r="F160" s="177" t="s">
        <v>692</v>
      </c>
      <c r="G160" s="12"/>
      <c r="H160" s="12"/>
      <c r="I160" s="169"/>
      <c r="J160" s="178">
        <f>BK160</f>
        <v>0</v>
      </c>
      <c r="K160" s="12"/>
      <c r="L160" s="166"/>
      <c r="M160" s="171"/>
      <c r="N160" s="172"/>
      <c r="O160" s="172"/>
      <c r="P160" s="173">
        <f>SUM(P161:P169)</f>
        <v>0</v>
      </c>
      <c r="Q160" s="172"/>
      <c r="R160" s="173">
        <f>SUM(R161:R169)</f>
        <v>23.288404079999999</v>
      </c>
      <c r="S160" s="172"/>
      <c r="T160" s="174">
        <f>SUM(T161:T169)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67" t="s">
        <v>84</v>
      </c>
      <c r="AT160" s="175" t="s">
        <v>76</v>
      </c>
      <c r="AU160" s="175" t="s">
        <v>84</v>
      </c>
      <c r="AY160" s="167" t="s">
        <v>159</v>
      </c>
      <c r="BK160" s="176">
        <f>SUM(BK161:BK169)</f>
        <v>0</v>
      </c>
    </row>
    <row r="161" s="2" customFormat="1" ht="37.8" customHeight="1">
      <c r="A161" s="38"/>
      <c r="B161" s="179"/>
      <c r="C161" s="180" t="s">
        <v>223</v>
      </c>
      <c r="D161" s="180" t="s">
        <v>161</v>
      </c>
      <c r="E161" s="181" t="s">
        <v>693</v>
      </c>
      <c r="F161" s="182" t="s">
        <v>694</v>
      </c>
      <c r="G161" s="183" t="s">
        <v>164</v>
      </c>
      <c r="H161" s="184">
        <v>33</v>
      </c>
      <c r="I161" s="185"/>
      <c r="J161" s="186">
        <f>ROUND(I161*H161,2)</f>
        <v>0</v>
      </c>
      <c r="K161" s="182" t="s">
        <v>165</v>
      </c>
      <c r="L161" s="39"/>
      <c r="M161" s="187" t="s">
        <v>1</v>
      </c>
      <c r="N161" s="188" t="s">
        <v>42</v>
      </c>
      <c r="O161" s="77"/>
      <c r="P161" s="189">
        <f>O161*H161</f>
        <v>0</v>
      </c>
      <c r="Q161" s="189">
        <v>0.69501000000000002</v>
      </c>
      <c r="R161" s="189">
        <f>Q161*H161</f>
        <v>22.93533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166</v>
      </c>
      <c r="AT161" s="191" t="s">
        <v>161</v>
      </c>
      <c r="AU161" s="191" t="s">
        <v>86</v>
      </c>
      <c r="AY161" s="19" t="s">
        <v>159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84</v>
      </c>
      <c r="BK161" s="192">
        <f>ROUND(I161*H161,2)</f>
        <v>0</v>
      </c>
      <c r="BL161" s="19" t="s">
        <v>166</v>
      </c>
      <c r="BM161" s="191" t="s">
        <v>695</v>
      </c>
    </row>
    <row r="162" s="13" customFormat="1">
      <c r="A162" s="13"/>
      <c r="B162" s="193"/>
      <c r="C162" s="13"/>
      <c r="D162" s="194" t="s">
        <v>168</v>
      </c>
      <c r="E162" s="195" t="s">
        <v>1</v>
      </c>
      <c r="F162" s="196" t="s">
        <v>696</v>
      </c>
      <c r="G162" s="13"/>
      <c r="H162" s="195" t="s">
        <v>1</v>
      </c>
      <c r="I162" s="197"/>
      <c r="J162" s="13"/>
      <c r="K162" s="13"/>
      <c r="L162" s="193"/>
      <c r="M162" s="198"/>
      <c r="N162" s="199"/>
      <c r="O162" s="199"/>
      <c r="P162" s="199"/>
      <c r="Q162" s="199"/>
      <c r="R162" s="199"/>
      <c r="S162" s="199"/>
      <c r="T162" s="20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5" t="s">
        <v>168</v>
      </c>
      <c r="AU162" s="195" t="s">
        <v>86</v>
      </c>
      <c r="AV162" s="13" t="s">
        <v>84</v>
      </c>
      <c r="AW162" s="13" t="s">
        <v>33</v>
      </c>
      <c r="AX162" s="13" t="s">
        <v>77</v>
      </c>
      <c r="AY162" s="195" t="s">
        <v>159</v>
      </c>
    </row>
    <row r="163" s="14" customFormat="1">
      <c r="A163" s="14"/>
      <c r="B163" s="201"/>
      <c r="C163" s="14"/>
      <c r="D163" s="194" t="s">
        <v>168</v>
      </c>
      <c r="E163" s="202" t="s">
        <v>1</v>
      </c>
      <c r="F163" s="203" t="s">
        <v>697</v>
      </c>
      <c r="G163" s="14"/>
      <c r="H163" s="204">
        <v>33</v>
      </c>
      <c r="I163" s="205"/>
      <c r="J163" s="14"/>
      <c r="K163" s="14"/>
      <c r="L163" s="201"/>
      <c r="M163" s="206"/>
      <c r="N163" s="207"/>
      <c r="O163" s="207"/>
      <c r="P163" s="207"/>
      <c r="Q163" s="207"/>
      <c r="R163" s="207"/>
      <c r="S163" s="207"/>
      <c r="T163" s="20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2" t="s">
        <v>168</v>
      </c>
      <c r="AU163" s="202" t="s">
        <v>86</v>
      </c>
      <c r="AV163" s="14" t="s">
        <v>86</v>
      </c>
      <c r="AW163" s="14" t="s">
        <v>33</v>
      </c>
      <c r="AX163" s="14" t="s">
        <v>84</v>
      </c>
      <c r="AY163" s="202" t="s">
        <v>159</v>
      </c>
    </row>
    <row r="164" s="2" customFormat="1" ht="16.5" customHeight="1">
      <c r="A164" s="38"/>
      <c r="B164" s="179"/>
      <c r="C164" s="180" t="s">
        <v>228</v>
      </c>
      <c r="D164" s="180" t="s">
        <v>161</v>
      </c>
      <c r="E164" s="181" t="s">
        <v>698</v>
      </c>
      <c r="F164" s="182" t="s">
        <v>699</v>
      </c>
      <c r="G164" s="183" t="s">
        <v>235</v>
      </c>
      <c r="H164" s="184">
        <v>0.26400000000000001</v>
      </c>
      <c r="I164" s="185"/>
      <c r="J164" s="186">
        <f>ROUND(I164*H164,2)</f>
        <v>0</v>
      </c>
      <c r="K164" s="182" t="s">
        <v>165</v>
      </c>
      <c r="L164" s="39"/>
      <c r="M164" s="187" t="s">
        <v>1</v>
      </c>
      <c r="N164" s="188" t="s">
        <v>42</v>
      </c>
      <c r="O164" s="77"/>
      <c r="P164" s="189">
        <f>O164*H164</f>
        <v>0</v>
      </c>
      <c r="Q164" s="189">
        <v>1.04922</v>
      </c>
      <c r="R164" s="189">
        <f>Q164*H164</f>
        <v>0.27699408000000003</v>
      </c>
      <c r="S164" s="189">
        <v>0</v>
      </c>
      <c r="T164" s="19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1" t="s">
        <v>166</v>
      </c>
      <c r="AT164" s="191" t="s">
        <v>161</v>
      </c>
      <c r="AU164" s="191" t="s">
        <v>86</v>
      </c>
      <c r="AY164" s="19" t="s">
        <v>159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84</v>
      </c>
      <c r="BK164" s="192">
        <f>ROUND(I164*H164,2)</f>
        <v>0</v>
      </c>
      <c r="BL164" s="19" t="s">
        <v>166</v>
      </c>
      <c r="BM164" s="191" t="s">
        <v>700</v>
      </c>
    </row>
    <row r="165" s="13" customFormat="1">
      <c r="A165" s="13"/>
      <c r="B165" s="193"/>
      <c r="C165" s="13"/>
      <c r="D165" s="194" t="s">
        <v>168</v>
      </c>
      <c r="E165" s="195" t="s">
        <v>1</v>
      </c>
      <c r="F165" s="196" t="s">
        <v>701</v>
      </c>
      <c r="G165" s="13"/>
      <c r="H165" s="195" t="s">
        <v>1</v>
      </c>
      <c r="I165" s="197"/>
      <c r="J165" s="13"/>
      <c r="K165" s="13"/>
      <c r="L165" s="193"/>
      <c r="M165" s="198"/>
      <c r="N165" s="199"/>
      <c r="O165" s="199"/>
      <c r="P165" s="199"/>
      <c r="Q165" s="199"/>
      <c r="R165" s="199"/>
      <c r="S165" s="199"/>
      <c r="T165" s="20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5" t="s">
        <v>168</v>
      </c>
      <c r="AU165" s="195" t="s">
        <v>86</v>
      </c>
      <c r="AV165" s="13" t="s">
        <v>84</v>
      </c>
      <c r="AW165" s="13" t="s">
        <v>33</v>
      </c>
      <c r="AX165" s="13" t="s">
        <v>77</v>
      </c>
      <c r="AY165" s="195" t="s">
        <v>159</v>
      </c>
    </row>
    <row r="166" s="14" customFormat="1">
      <c r="A166" s="14"/>
      <c r="B166" s="201"/>
      <c r="C166" s="14"/>
      <c r="D166" s="194" t="s">
        <v>168</v>
      </c>
      <c r="E166" s="202" t="s">
        <v>1</v>
      </c>
      <c r="F166" s="203" t="s">
        <v>702</v>
      </c>
      <c r="G166" s="14"/>
      <c r="H166" s="204">
        <v>0.26400000000000001</v>
      </c>
      <c r="I166" s="205"/>
      <c r="J166" s="14"/>
      <c r="K166" s="14"/>
      <c r="L166" s="201"/>
      <c r="M166" s="206"/>
      <c r="N166" s="207"/>
      <c r="O166" s="207"/>
      <c r="P166" s="207"/>
      <c r="Q166" s="207"/>
      <c r="R166" s="207"/>
      <c r="S166" s="207"/>
      <c r="T166" s="20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168</v>
      </c>
      <c r="AU166" s="202" t="s">
        <v>86</v>
      </c>
      <c r="AV166" s="14" t="s">
        <v>86</v>
      </c>
      <c r="AW166" s="14" t="s">
        <v>33</v>
      </c>
      <c r="AX166" s="14" t="s">
        <v>84</v>
      </c>
      <c r="AY166" s="202" t="s">
        <v>159</v>
      </c>
    </row>
    <row r="167" s="2" customFormat="1" ht="24.15" customHeight="1">
      <c r="A167" s="38"/>
      <c r="B167" s="179"/>
      <c r="C167" s="180" t="s">
        <v>8</v>
      </c>
      <c r="D167" s="180" t="s">
        <v>161</v>
      </c>
      <c r="E167" s="181" t="s">
        <v>703</v>
      </c>
      <c r="F167" s="182" t="s">
        <v>704</v>
      </c>
      <c r="G167" s="183" t="s">
        <v>286</v>
      </c>
      <c r="H167" s="184">
        <v>6</v>
      </c>
      <c r="I167" s="185"/>
      <c r="J167" s="186">
        <f>ROUND(I167*H167,2)</f>
        <v>0</v>
      </c>
      <c r="K167" s="182" t="s">
        <v>165</v>
      </c>
      <c r="L167" s="39"/>
      <c r="M167" s="187" t="s">
        <v>1</v>
      </c>
      <c r="N167" s="188" t="s">
        <v>42</v>
      </c>
      <c r="O167" s="77"/>
      <c r="P167" s="189">
        <f>O167*H167</f>
        <v>0</v>
      </c>
      <c r="Q167" s="189">
        <v>0.0046800000000000001</v>
      </c>
      <c r="R167" s="189">
        <f>Q167*H167</f>
        <v>0.028080000000000001</v>
      </c>
      <c r="S167" s="189">
        <v>0</v>
      </c>
      <c r="T167" s="19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1" t="s">
        <v>166</v>
      </c>
      <c r="AT167" s="191" t="s">
        <v>161</v>
      </c>
      <c r="AU167" s="191" t="s">
        <v>86</v>
      </c>
      <c r="AY167" s="19" t="s">
        <v>159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84</v>
      </c>
      <c r="BK167" s="192">
        <f>ROUND(I167*H167,2)</f>
        <v>0</v>
      </c>
      <c r="BL167" s="19" t="s">
        <v>166</v>
      </c>
      <c r="BM167" s="191" t="s">
        <v>705</v>
      </c>
    </row>
    <row r="168" s="14" customFormat="1">
      <c r="A168" s="14"/>
      <c r="B168" s="201"/>
      <c r="C168" s="14"/>
      <c r="D168" s="194" t="s">
        <v>168</v>
      </c>
      <c r="E168" s="202" t="s">
        <v>1</v>
      </c>
      <c r="F168" s="203" t="s">
        <v>706</v>
      </c>
      <c r="G168" s="14"/>
      <c r="H168" s="204">
        <v>6</v>
      </c>
      <c r="I168" s="205"/>
      <c r="J168" s="14"/>
      <c r="K168" s="14"/>
      <c r="L168" s="201"/>
      <c r="M168" s="206"/>
      <c r="N168" s="207"/>
      <c r="O168" s="207"/>
      <c r="P168" s="207"/>
      <c r="Q168" s="207"/>
      <c r="R168" s="207"/>
      <c r="S168" s="207"/>
      <c r="T168" s="20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2" t="s">
        <v>168</v>
      </c>
      <c r="AU168" s="202" t="s">
        <v>86</v>
      </c>
      <c r="AV168" s="14" t="s">
        <v>86</v>
      </c>
      <c r="AW168" s="14" t="s">
        <v>33</v>
      </c>
      <c r="AX168" s="14" t="s">
        <v>84</v>
      </c>
      <c r="AY168" s="202" t="s">
        <v>159</v>
      </c>
    </row>
    <row r="169" s="2" customFormat="1" ht="24.15" customHeight="1">
      <c r="A169" s="38"/>
      <c r="B169" s="179"/>
      <c r="C169" s="222" t="s">
        <v>238</v>
      </c>
      <c r="D169" s="222" t="s">
        <v>409</v>
      </c>
      <c r="E169" s="223" t="s">
        <v>707</v>
      </c>
      <c r="F169" s="224" t="s">
        <v>708</v>
      </c>
      <c r="G169" s="225" t="s">
        <v>286</v>
      </c>
      <c r="H169" s="226">
        <v>6</v>
      </c>
      <c r="I169" s="227"/>
      <c r="J169" s="228">
        <f>ROUND(I169*H169,2)</f>
        <v>0</v>
      </c>
      <c r="K169" s="224" t="s">
        <v>1</v>
      </c>
      <c r="L169" s="229"/>
      <c r="M169" s="230" t="s">
        <v>1</v>
      </c>
      <c r="N169" s="231" t="s">
        <v>42</v>
      </c>
      <c r="O169" s="77"/>
      <c r="P169" s="189">
        <f>O169*H169</f>
        <v>0</v>
      </c>
      <c r="Q169" s="189">
        <v>0.0080000000000000002</v>
      </c>
      <c r="R169" s="189">
        <f>Q169*H169</f>
        <v>0.048000000000000001</v>
      </c>
      <c r="S169" s="189">
        <v>0</v>
      </c>
      <c r="T169" s="19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1" t="s">
        <v>209</v>
      </c>
      <c r="AT169" s="191" t="s">
        <v>409</v>
      </c>
      <c r="AU169" s="191" t="s">
        <v>86</v>
      </c>
      <c r="AY169" s="19" t="s">
        <v>159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84</v>
      </c>
      <c r="BK169" s="192">
        <f>ROUND(I169*H169,2)</f>
        <v>0</v>
      </c>
      <c r="BL169" s="19" t="s">
        <v>166</v>
      </c>
      <c r="BM169" s="191" t="s">
        <v>709</v>
      </c>
    </row>
    <row r="170" s="12" customFormat="1" ht="22.8" customHeight="1">
      <c r="A170" s="12"/>
      <c r="B170" s="166"/>
      <c r="C170" s="12"/>
      <c r="D170" s="167" t="s">
        <v>76</v>
      </c>
      <c r="E170" s="177" t="s">
        <v>166</v>
      </c>
      <c r="F170" s="177" t="s">
        <v>710</v>
      </c>
      <c r="G170" s="12"/>
      <c r="H170" s="12"/>
      <c r="I170" s="169"/>
      <c r="J170" s="178">
        <f>BK170</f>
        <v>0</v>
      </c>
      <c r="K170" s="12"/>
      <c r="L170" s="166"/>
      <c r="M170" s="171"/>
      <c r="N170" s="172"/>
      <c r="O170" s="172"/>
      <c r="P170" s="173">
        <f>SUM(P171:P177)</f>
        <v>0</v>
      </c>
      <c r="Q170" s="172"/>
      <c r="R170" s="173">
        <f>SUM(R171:R177)</f>
        <v>0.65001185000000006</v>
      </c>
      <c r="S170" s="172"/>
      <c r="T170" s="174">
        <f>SUM(T171:T177)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67" t="s">
        <v>84</v>
      </c>
      <c r="AT170" s="175" t="s">
        <v>76</v>
      </c>
      <c r="AU170" s="175" t="s">
        <v>84</v>
      </c>
      <c r="AY170" s="167" t="s">
        <v>159</v>
      </c>
      <c r="BK170" s="176">
        <f>SUM(BK171:BK177)</f>
        <v>0</v>
      </c>
    </row>
    <row r="171" s="2" customFormat="1" ht="16.5" customHeight="1">
      <c r="A171" s="38"/>
      <c r="B171" s="179"/>
      <c r="C171" s="180" t="s">
        <v>242</v>
      </c>
      <c r="D171" s="180" t="s">
        <v>161</v>
      </c>
      <c r="E171" s="181" t="s">
        <v>711</v>
      </c>
      <c r="F171" s="182" t="s">
        <v>712</v>
      </c>
      <c r="G171" s="183" t="s">
        <v>212</v>
      </c>
      <c r="H171" s="184">
        <v>0.26400000000000001</v>
      </c>
      <c r="I171" s="185"/>
      <c r="J171" s="186">
        <f>ROUND(I171*H171,2)</f>
        <v>0</v>
      </c>
      <c r="K171" s="182" t="s">
        <v>165</v>
      </c>
      <c r="L171" s="39"/>
      <c r="M171" s="187" t="s">
        <v>1</v>
      </c>
      <c r="N171" s="188" t="s">
        <v>42</v>
      </c>
      <c r="O171" s="77"/>
      <c r="P171" s="189">
        <f>O171*H171</f>
        <v>0</v>
      </c>
      <c r="Q171" s="189">
        <v>2.3011300000000001</v>
      </c>
      <c r="R171" s="189">
        <f>Q171*H171</f>
        <v>0.60749832000000004</v>
      </c>
      <c r="S171" s="189">
        <v>0</v>
      </c>
      <c r="T171" s="19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1" t="s">
        <v>166</v>
      </c>
      <c r="AT171" s="191" t="s">
        <v>161</v>
      </c>
      <c r="AU171" s="191" t="s">
        <v>86</v>
      </c>
      <c r="AY171" s="19" t="s">
        <v>159</v>
      </c>
      <c r="BE171" s="192">
        <f>IF(N171="základní",J171,0)</f>
        <v>0</v>
      </c>
      <c r="BF171" s="192">
        <f>IF(N171="snížená",J171,0)</f>
        <v>0</v>
      </c>
      <c r="BG171" s="192">
        <f>IF(N171="zákl. přenesená",J171,0)</f>
        <v>0</v>
      </c>
      <c r="BH171" s="192">
        <f>IF(N171="sníž. přenesená",J171,0)</f>
        <v>0</v>
      </c>
      <c r="BI171" s="192">
        <f>IF(N171="nulová",J171,0)</f>
        <v>0</v>
      </c>
      <c r="BJ171" s="19" t="s">
        <v>84</v>
      </c>
      <c r="BK171" s="192">
        <f>ROUND(I171*H171,2)</f>
        <v>0</v>
      </c>
      <c r="BL171" s="19" t="s">
        <v>166</v>
      </c>
      <c r="BM171" s="191" t="s">
        <v>713</v>
      </c>
    </row>
    <row r="172" s="14" customFormat="1">
      <c r="A172" s="14"/>
      <c r="B172" s="201"/>
      <c r="C172" s="14"/>
      <c r="D172" s="194" t="s">
        <v>168</v>
      </c>
      <c r="E172" s="202" t="s">
        <v>1</v>
      </c>
      <c r="F172" s="203" t="s">
        <v>714</v>
      </c>
      <c r="G172" s="14"/>
      <c r="H172" s="204">
        <v>0.26400000000000001</v>
      </c>
      <c r="I172" s="205"/>
      <c r="J172" s="14"/>
      <c r="K172" s="14"/>
      <c r="L172" s="201"/>
      <c r="M172" s="206"/>
      <c r="N172" s="207"/>
      <c r="O172" s="207"/>
      <c r="P172" s="207"/>
      <c r="Q172" s="207"/>
      <c r="R172" s="207"/>
      <c r="S172" s="207"/>
      <c r="T172" s="20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2" t="s">
        <v>168</v>
      </c>
      <c r="AU172" s="202" t="s">
        <v>86</v>
      </c>
      <c r="AV172" s="14" t="s">
        <v>86</v>
      </c>
      <c r="AW172" s="14" t="s">
        <v>33</v>
      </c>
      <c r="AX172" s="14" t="s">
        <v>84</v>
      </c>
      <c r="AY172" s="202" t="s">
        <v>159</v>
      </c>
    </row>
    <row r="173" s="2" customFormat="1" ht="16.5" customHeight="1">
      <c r="A173" s="38"/>
      <c r="B173" s="179"/>
      <c r="C173" s="180" t="s">
        <v>248</v>
      </c>
      <c r="D173" s="180" t="s">
        <v>161</v>
      </c>
      <c r="E173" s="181" t="s">
        <v>715</v>
      </c>
      <c r="F173" s="182" t="s">
        <v>716</v>
      </c>
      <c r="G173" s="183" t="s">
        <v>164</v>
      </c>
      <c r="H173" s="184">
        <v>1.8080000000000001</v>
      </c>
      <c r="I173" s="185"/>
      <c r="J173" s="186">
        <f>ROUND(I173*H173,2)</f>
        <v>0</v>
      </c>
      <c r="K173" s="182" t="s">
        <v>165</v>
      </c>
      <c r="L173" s="39"/>
      <c r="M173" s="187" t="s">
        <v>1</v>
      </c>
      <c r="N173" s="188" t="s">
        <v>42</v>
      </c>
      <c r="O173" s="77"/>
      <c r="P173" s="189">
        <f>O173*H173</f>
        <v>0</v>
      </c>
      <c r="Q173" s="189">
        <v>0.011169999999999999</v>
      </c>
      <c r="R173" s="189">
        <f>Q173*H173</f>
        <v>0.020195359999999999</v>
      </c>
      <c r="S173" s="189">
        <v>0</v>
      </c>
      <c r="T173" s="19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1" t="s">
        <v>166</v>
      </c>
      <c r="AT173" s="191" t="s">
        <v>161</v>
      </c>
      <c r="AU173" s="191" t="s">
        <v>86</v>
      </c>
      <c r="AY173" s="19" t="s">
        <v>159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84</v>
      </c>
      <c r="BK173" s="192">
        <f>ROUND(I173*H173,2)</f>
        <v>0</v>
      </c>
      <c r="BL173" s="19" t="s">
        <v>166</v>
      </c>
      <c r="BM173" s="191" t="s">
        <v>717</v>
      </c>
    </row>
    <row r="174" s="14" customFormat="1">
      <c r="A174" s="14"/>
      <c r="B174" s="201"/>
      <c r="C174" s="14"/>
      <c r="D174" s="194" t="s">
        <v>168</v>
      </c>
      <c r="E174" s="202" t="s">
        <v>1</v>
      </c>
      <c r="F174" s="203" t="s">
        <v>718</v>
      </c>
      <c r="G174" s="14"/>
      <c r="H174" s="204">
        <v>1.8080000000000001</v>
      </c>
      <c r="I174" s="205"/>
      <c r="J174" s="14"/>
      <c r="K174" s="14"/>
      <c r="L174" s="201"/>
      <c r="M174" s="206"/>
      <c r="N174" s="207"/>
      <c r="O174" s="207"/>
      <c r="P174" s="207"/>
      <c r="Q174" s="207"/>
      <c r="R174" s="207"/>
      <c r="S174" s="207"/>
      <c r="T174" s="20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2" t="s">
        <v>168</v>
      </c>
      <c r="AU174" s="202" t="s">
        <v>86</v>
      </c>
      <c r="AV174" s="14" t="s">
        <v>86</v>
      </c>
      <c r="AW174" s="14" t="s">
        <v>33</v>
      </c>
      <c r="AX174" s="14" t="s">
        <v>84</v>
      </c>
      <c r="AY174" s="202" t="s">
        <v>159</v>
      </c>
    </row>
    <row r="175" s="2" customFormat="1" ht="16.5" customHeight="1">
      <c r="A175" s="38"/>
      <c r="B175" s="179"/>
      <c r="C175" s="180" t="s">
        <v>252</v>
      </c>
      <c r="D175" s="180" t="s">
        <v>161</v>
      </c>
      <c r="E175" s="181" t="s">
        <v>719</v>
      </c>
      <c r="F175" s="182" t="s">
        <v>720</v>
      </c>
      <c r="G175" s="183" t="s">
        <v>164</v>
      </c>
      <c r="H175" s="184">
        <v>1.8080000000000001</v>
      </c>
      <c r="I175" s="185"/>
      <c r="J175" s="186">
        <f>ROUND(I175*H175,2)</f>
        <v>0</v>
      </c>
      <c r="K175" s="182" t="s">
        <v>165</v>
      </c>
      <c r="L175" s="39"/>
      <c r="M175" s="187" t="s">
        <v>1</v>
      </c>
      <c r="N175" s="188" t="s">
        <v>42</v>
      </c>
      <c r="O175" s="77"/>
      <c r="P175" s="189">
        <f>O175*H175</f>
        <v>0</v>
      </c>
      <c r="Q175" s="189">
        <v>0</v>
      </c>
      <c r="R175" s="189">
        <f>Q175*H175</f>
        <v>0</v>
      </c>
      <c r="S175" s="189">
        <v>0</v>
      </c>
      <c r="T175" s="19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1" t="s">
        <v>166</v>
      </c>
      <c r="AT175" s="191" t="s">
        <v>161</v>
      </c>
      <c r="AU175" s="191" t="s">
        <v>86</v>
      </c>
      <c r="AY175" s="19" t="s">
        <v>159</v>
      </c>
      <c r="BE175" s="192">
        <f>IF(N175="základní",J175,0)</f>
        <v>0</v>
      </c>
      <c r="BF175" s="192">
        <f>IF(N175="snížená",J175,0)</f>
        <v>0</v>
      </c>
      <c r="BG175" s="192">
        <f>IF(N175="zákl. přenesená",J175,0)</f>
        <v>0</v>
      </c>
      <c r="BH175" s="192">
        <f>IF(N175="sníž. přenesená",J175,0)</f>
        <v>0</v>
      </c>
      <c r="BI175" s="192">
        <f>IF(N175="nulová",J175,0)</f>
        <v>0</v>
      </c>
      <c r="BJ175" s="19" t="s">
        <v>84</v>
      </c>
      <c r="BK175" s="192">
        <f>ROUND(I175*H175,2)</f>
        <v>0</v>
      </c>
      <c r="BL175" s="19" t="s">
        <v>166</v>
      </c>
      <c r="BM175" s="191" t="s">
        <v>721</v>
      </c>
    </row>
    <row r="176" s="2" customFormat="1" ht="21.75" customHeight="1">
      <c r="A176" s="38"/>
      <c r="B176" s="179"/>
      <c r="C176" s="180" t="s">
        <v>257</v>
      </c>
      <c r="D176" s="180" t="s">
        <v>161</v>
      </c>
      <c r="E176" s="181" t="s">
        <v>722</v>
      </c>
      <c r="F176" s="182" t="s">
        <v>723</v>
      </c>
      <c r="G176" s="183" t="s">
        <v>235</v>
      </c>
      <c r="H176" s="184">
        <v>0.021000000000000001</v>
      </c>
      <c r="I176" s="185"/>
      <c r="J176" s="186">
        <f>ROUND(I176*H176,2)</f>
        <v>0</v>
      </c>
      <c r="K176" s="182" t="s">
        <v>165</v>
      </c>
      <c r="L176" s="39"/>
      <c r="M176" s="187" t="s">
        <v>1</v>
      </c>
      <c r="N176" s="188" t="s">
        <v>42</v>
      </c>
      <c r="O176" s="77"/>
      <c r="P176" s="189">
        <f>O176*H176</f>
        <v>0</v>
      </c>
      <c r="Q176" s="189">
        <v>1.06277</v>
      </c>
      <c r="R176" s="189">
        <f>Q176*H176</f>
        <v>0.022318170000000002</v>
      </c>
      <c r="S176" s="189">
        <v>0</v>
      </c>
      <c r="T176" s="19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1" t="s">
        <v>166</v>
      </c>
      <c r="AT176" s="191" t="s">
        <v>161</v>
      </c>
      <c r="AU176" s="191" t="s">
        <v>86</v>
      </c>
      <c r="AY176" s="19" t="s">
        <v>159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84</v>
      </c>
      <c r="BK176" s="192">
        <f>ROUND(I176*H176,2)</f>
        <v>0</v>
      </c>
      <c r="BL176" s="19" t="s">
        <v>166</v>
      </c>
      <c r="BM176" s="191" t="s">
        <v>724</v>
      </c>
    </row>
    <row r="177" s="14" customFormat="1">
      <c r="A177" s="14"/>
      <c r="B177" s="201"/>
      <c r="C177" s="14"/>
      <c r="D177" s="194" t="s">
        <v>168</v>
      </c>
      <c r="E177" s="202" t="s">
        <v>1</v>
      </c>
      <c r="F177" s="203" t="s">
        <v>725</v>
      </c>
      <c r="G177" s="14"/>
      <c r="H177" s="204">
        <v>0.021000000000000001</v>
      </c>
      <c r="I177" s="205"/>
      <c r="J177" s="14"/>
      <c r="K177" s="14"/>
      <c r="L177" s="201"/>
      <c r="M177" s="206"/>
      <c r="N177" s="207"/>
      <c r="O177" s="207"/>
      <c r="P177" s="207"/>
      <c r="Q177" s="207"/>
      <c r="R177" s="207"/>
      <c r="S177" s="207"/>
      <c r="T177" s="20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2" t="s">
        <v>168</v>
      </c>
      <c r="AU177" s="202" t="s">
        <v>86</v>
      </c>
      <c r="AV177" s="14" t="s">
        <v>86</v>
      </c>
      <c r="AW177" s="14" t="s">
        <v>33</v>
      </c>
      <c r="AX177" s="14" t="s">
        <v>84</v>
      </c>
      <c r="AY177" s="202" t="s">
        <v>159</v>
      </c>
    </row>
    <row r="178" s="12" customFormat="1" ht="22.8" customHeight="1">
      <c r="A178" s="12"/>
      <c r="B178" s="166"/>
      <c r="C178" s="12"/>
      <c r="D178" s="167" t="s">
        <v>76</v>
      </c>
      <c r="E178" s="177" t="s">
        <v>197</v>
      </c>
      <c r="F178" s="177" t="s">
        <v>472</v>
      </c>
      <c r="G178" s="12"/>
      <c r="H178" s="12"/>
      <c r="I178" s="169"/>
      <c r="J178" s="178">
        <f>BK178</f>
        <v>0</v>
      </c>
      <c r="K178" s="12"/>
      <c r="L178" s="166"/>
      <c r="M178" s="171"/>
      <c r="N178" s="172"/>
      <c r="O178" s="172"/>
      <c r="P178" s="173">
        <f>SUM(P179:P181)</f>
        <v>0</v>
      </c>
      <c r="Q178" s="172"/>
      <c r="R178" s="173">
        <f>SUM(R179:R181)</f>
        <v>2.5137528000000002</v>
      </c>
      <c r="S178" s="172"/>
      <c r="T178" s="174">
        <f>SUM(T179:T181)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67" t="s">
        <v>84</v>
      </c>
      <c r="AT178" s="175" t="s">
        <v>76</v>
      </c>
      <c r="AU178" s="175" t="s">
        <v>84</v>
      </c>
      <c r="AY178" s="167" t="s">
        <v>159</v>
      </c>
      <c r="BK178" s="176">
        <f>SUM(BK179:BK181)</f>
        <v>0</v>
      </c>
    </row>
    <row r="179" s="2" customFormat="1" ht="21.75" customHeight="1">
      <c r="A179" s="38"/>
      <c r="B179" s="179"/>
      <c r="C179" s="180" t="s">
        <v>263</v>
      </c>
      <c r="D179" s="180" t="s">
        <v>161</v>
      </c>
      <c r="E179" s="181" t="s">
        <v>726</v>
      </c>
      <c r="F179" s="182" t="s">
        <v>727</v>
      </c>
      <c r="G179" s="183" t="s">
        <v>164</v>
      </c>
      <c r="H179" s="184">
        <v>70.060000000000002</v>
      </c>
      <c r="I179" s="185"/>
      <c r="J179" s="186">
        <f>ROUND(I179*H179,2)</f>
        <v>0</v>
      </c>
      <c r="K179" s="182" t="s">
        <v>165</v>
      </c>
      <c r="L179" s="39"/>
      <c r="M179" s="187" t="s">
        <v>1</v>
      </c>
      <c r="N179" s="188" t="s">
        <v>42</v>
      </c>
      <c r="O179" s="77"/>
      <c r="P179" s="189">
        <f>O179*H179</f>
        <v>0</v>
      </c>
      <c r="Q179" s="189">
        <v>0.0043800000000000002</v>
      </c>
      <c r="R179" s="189">
        <f>Q179*H179</f>
        <v>0.30686280000000005</v>
      </c>
      <c r="S179" s="189">
        <v>0</v>
      </c>
      <c r="T179" s="19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1" t="s">
        <v>166</v>
      </c>
      <c r="AT179" s="191" t="s">
        <v>161</v>
      </c>
      <c r="AU179" s="191" t="s">
        <v>86</v>
      </c>
      <c r="AY179" s="19" t="s">
        <v>159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84</v>
      </c>
      <c r="BK179" s="192">
        <f>ROUND(I179*H179,2)</f>
        <v>0</v>
      </c>
      <c r="BL179" s="19" t="s">
        <v>166</v>
      </c>
      <c r="BM179" s="191" t="s">
        <v>728</v>
      </c>
    </row>
    <row r="180" s="14" customFormat="1">
      <c r="A180" s="14"/>
      <c r="B180" s="201"/>
      <c r="C180" s="14"/>
      <c r="D180" s="194" t="s">
        <v>168</v>
      </c>
      <c r="E180" s="202" t="s">
        <v>1</v>
      </c>
      <c r="F180" s="203" t="s">
        <v>729</v>
      </c>
      <c r="G180" s="14"/>
      <c r="H180" s="204">
        <v>70.060000000000002</v>
      </c>
      <c r="I180" s="205"/>
      <c r="J180" s="14"/>
      <c r="K180" s="14"/>
      <c r="L180" s="201"/>
      <c r="M180" s="206"/>
      <c r="N180" s="207"/>
      <c r="O180" s="207"/>
      <c r="P180" s="207"/>
      <c r="Q180" s="207"/>
      <c r="R180" s="207"/>
      <c r="S180" s="207"/>
      <c r="T180" s="20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2" t="s">
        <v>168</v>
      </c>
      <c r="AU180" s="202" t="s">
        <v>86</v>
      </c>
      <c r="AV180" s="14" t="s">
        <v>86</v>
      </c>
      <c r="AW180" s="14" t="s">
        <v>33</v>
      </c>
      <c r="AX180" s="14" t="s">
        <v>84</v>
      </c>
      <c r="AY180" s="202" t="s">
        <v>159</v>
      </c>
    </row>
    <row r="181" s="2" customFormat="1" ht="24.15" customHeight="1">
      <c r="A181" s="38"/>
      <c r="B181" s="179"/>
      <c r="C181" s="180" t="s">
        <v>267</v>
      </c>
      <c r="D181" s="180" t="s">
        <v>161</v>
      </c>
      <c r="E181" s="181" t="s">
        <v>730</v>
      </c>
      <c r="F181" s="182" t="s">
        <v>731</v>
      </c>
      <c r="G181" s="183" t="s">
        <v>164</v>
      </c>
      <c r="H181" s="184">
        <v>70.060000000000002</v>
      </c>
      <c r="I181" s="185"/>
      <c r="J181" s="186">
        <f>ROUND(I181*H181,2)</f>
        <v>0</v>
      </c>
      <c r="K181" s="182" t="s">
        <v>165</v>
      </c>
      <c r="L181" s="39"/>
      <c r="M181" s="187" t="s">
        <v>1</v>
      </c>
      <c r="N181" s="188" t="s">
        <v>42</v>
      </c>
      <c r="O181" s="77"/>
      <c r="P181" s="189">
        <f>O181*H181</f>
        <v>0</v>
      </c>
      <c r="Q181" s="189">
        <v>0.0315</v>
      </c>
      <c r="R181" s="189">
        <f>Q181*H181</f>
        <v>2.20689</v>
      </c>
      <c r="S181" s="189">
        <v>0</v>
      </c>
      <c r="T181" s="19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1" t="s">
        <v>166</v>
      </c>
      <c r="AT181" s="191" t="s">
        <v>161</v>
      </c>
      <c r="AU181" s="191" t="s">
        <v>86</v>
      </c>
      <c r="AY181" s="19" t="s">
        <v>159</v>
      </c>
      <c r="BE181" s="192">
        <f>IF(N181="základní",J181,0)</f>
        <v>0</v>
      </c>
      <c r="BF181" s="192">
        <f>IF(N181="snížená",J181,0)</f>
        <v>0</v>
      </c>
      <c r="BG181" s="192">
        <f>IF(N181="zákl. přenesená",J181,0)</f>
        <v>0</v>
      </c>
      <c r="BH181" s="192">
        <f>IF(N181="sníž. přenesená",J181,0)</f>
        <v>0</v>
      </c>
      <c r="BI181" s="192">
        <f>IF(N181="nulová",J181,0)</f>
        <v>0</v>
      </c>
      <c r="BJ181" s="19" t="s">
        <v>84</v>
      </c>
      <c r="BK181" s="192">
        <f>ROUND(I181*H181,2)</f>
        <v>0</v>
      </c>
      <c r="BL181" s="19" t="s">
        <v>166</v>
      </c>
      <c r="BM181" s="191" t="s">
        <v>732</v>
      </c>
    </row>
    <row r="182" s="12" customFormat="1" ht="22.8" customHeight="1">
      <c r="A182" s="12"/>
      <c r="B182" s="166"/>
      <c r="C182" s="12"/>
      <c r="D182" s="167" t="s">
        <v>76</v>
      </c>
      <c r="E182" s="177" t="s">
        <v>216</v>
      </c>
      <c r="F182" s="177" t="s">
        <v>271</v>
      </c>
      <c r="G182" s="12"/>
      <c r="H182" s="12"/>
      <c r="I182" s="169"/>
      <c r="J182" s="178">
        <f>BK182</f>
        <v>0</v>
      </c>
      <c r="K182" s="12"/>
      <c r="L182" s="166"/>
      <c r="M182" s="171"/>
      <c r="N182" s="172"/>
      <c r="O182" s="172"/>
      <c r="P182" s="173">
        <f>SUM(P183:P192)</f>
        <v>0</v>
      </c>
      <c r="Q182" s="172"/>
      <c r="R182" s="173">
        <f>SUM(R183:R192)</f>
        <v>0.0077549999999999997</v>
      </c>
      <c r="S182" s="172"/>
      <c r="T182" s="174">
        <f>SUM(T183:T192)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67" t="s">
        <v>84</v>
      </c>
      <c r="AT182" s="175" t="s">
        <v>76</v>
      </c>
      <c r="AU182" s="175" t="s">
        <v>84</v>
      </c>
      <c r="AY182" s="167" t="s">
        <v>159</v>
      </c>
      <c r="BK182" s="176">
        <f>SUM(BK183:BK192)</f>
        <v>0</v>
      </c>
    </row>
    <row r="183" s="2" customFormat="1" ht="16.5" customHeight="1">
      <c r="A183" s="38"/>
      <c r="B183" s="179"/>
      <c r="C183" s="180" t="s">
        <v>272</v>
      </c>
      <c r="D183" s="180" t="s">
        <v>161</v>
      </c>
      <c r="E183" s="181" t="s">
        <v>733</v>
      </c>
      <c r="F183" s="182" t="s">
        <v>734</v>
      </c>
      <c r="G183" s="183" t="s">
        <v>164</v>
      </c>
      <c r="H183" s="184">
        <v>11</v>
      </c>
      <c r="I183" s="185"/>
      <c r="J183" s="186">
        <f>ROUND(I183*H183,2)</f>
        <v>0</v>
      </c>
      <c r="K183" s="182" t="s">
        <v>165</v>
      </c>
      <c r="L183" s="39"/>
      <c r="M183" s="187" t="s">
        <v>1</v>
      </c>
      <c r="N183" s="188" t="s">
        <v>42</v>
      </c>
      <c r="O183" s="77"/>
      <c r="P183" s="189">
        <f>O183*H183</f>
        <v>0</v>
      </c>
      <c r="Q183" s="189">
        <v>0</v>
      </c>
      <c r="R183" s="189">
        <f>Q183*H183</f>
        <v>0</v>
      </c>
      <c r="S183" s="189">
        <v>0</v>
      </c>
      <c r="T183" s="19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1" t="s">
        <v>166</v>
      </c>
      <c r="AT183" s="191" t="s">
        <v>161</v>
      </c>
      <c r="AU183" s="191" t="s">
        <v>86</v>
      </c>
      <c r="AY183" s="19" t="s">
        <v>159</v>
      </c>
      <c r="BE183" s="192">
        <f>IF(N183="základní",J183,0)</f>
        <v>0</v>
      </c>
      <c r="BF183" s="192">
        <f>IF(N183="snížená",J183,0)</f>
        <v>0</v>
      </c>
      <c r="BG183" s="192">
        <f>IF(N183="zákl. přenesená",J183,0)</f>
        <v>0</v>
      </c>
      <c r="BH183" s="192">
        <f>IF(N183="sníž. přenesená",J183,0)</f>
        <v>0</v>
      </c>
      <c r="BI183" s="192">
        <f>IF(N183="nulová",J183,0)</f>
        <v>0</v>
      </c>
      <c r="BJ183" s="19" t="s">
        <v>84</v>
      </c>
      <c r="BK183" s="192">
        <f>ROUND(I183*H183,2)</f>
        <v>0</v>
      </c>
      <c r="BL183" s="19" t="s">
        <v>166</v>
      </c>
      <c r="BM183" s="191" t="s">
        <v>735</v>
      </c>
    </row>
    <row r="184" s="13" customFormat="1">
      <c r="A184" s="13"/>
      <c r="B184" s="193"/>
      <c r="C184" s="13"/>
      <c r="D184" s="194" t="s">
        <v>168</v>
      </c>
      <c r="E184" s="195" t="s">
        <v>1</v>
      </c>
      <c r="F184" s="196" t="s">
        <v>736</v>
      </c>
      <c r="G184" s="13"/>
      <c r="H184" s="195" t="s">
        <v>1</v>
      </c>
      <c r="I184" s="197"/>
      <c r="J184" s="13"/>
      <c r="K184" s="13"/>
      <c r="L184" s="193"/>
      <c r="M184" s="198"/>
      <c r="N184" s="199"/>
      <c r="O184" s="199"/>
      <c r="P184" s="199"/>
      <c r="Q184" s="199"/>
      <c r="R184" s="199"/>
      <c r="S184" s="199"/>
      <c r="T184" s="20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5" t="s">
        <v>168</v>
      </c>
      <c r="AU184" s="195" t="s">
        <v>86</v>
      </c>
      <c r="AV184" s="13" t="s">
        <v>84</v>
      </c>
      <c r="AW184" s="13" t="s">
        <v>33</v>
      </c>
      <c r="AX184" s="13" t="s">
        <v>77</v>
      </c>
      <c r="AY184" s="195" t="s">
        <v>159</v>
      </c>
    </row>
    <row r="185" s="14" customFormat="1">
      <c r="A185" s="14"/>
      <c r="B185" s="201"/>
      <c r="C185" s="14"/>
      <c r="D185" s="194" t="s">
        <v>168</v>
      </c>
      <c r="E185" s="202" t="s">
        <v>1</v>
      </c>
      <c r="F185" s="203" t="s">
        <v>737</v>
      </c>
      <c r="G185" s="14"/>
      <c r="H185" s="204">
        <v>11</v>
      </c>
      <c r="I185" s="205"/>
      <c r="J185" s="14"/>
      <c r="K185" s="14"/>
      <c r="L185" s="201"/>
      <c r="M185" s="206"/>
      <c r="N185" s="207"/>
      <c r="O185" s="207"/>
      <c r="P185" s="207"/>
      <c r="Q185" s="207"/>
      <c r="R185" s="207"/>
      <c r="S185" s="207"/>
      <c r="T185" s="208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02" t="s">
        <v>168</v>
      </c>
      <c r="AU185" s="202" t="s">
        <v>86</v>
      </c>
      <c r="AV185" s="14" t="s">
        <v>86</v>
      </c>
      <c r="AW185" s="14" t="s">
        <v>33</v>
      </c>
      <c r="AX185" s="14" t="s">
        <v>77</v>
      </c>
      <c r="AY185" s="202" t="s">
        <v>159</v>
      </c>
    </row>
    <row r="186" s="15" customFormat="1">
      <c r="A186" s="15"/>
      <c r="B186" s="209"/>
      <c r="C186" s="15"/>
      <c r="D186" s="194" t="s">
        <v>168</v>
      </c>
      <c r="E186" s="210" t="s">
        <v>1</v>
      </c>
      <c r="F186" s="211" t="s">
        <v>173</v>
      </c>
      <c r="G186" s="15"/>
      <c r="H186" s="212">
        <v>11</v>
      </c>
      <c r="I186" s="213"/>
      <c r="J186" s="15"/>
      <c r="K186" s="15"/>
      <c r="L186" s="209"/>
      <c r="M186" s="214"/>
      <c r="N186" s="215"/>
      <c r="O186" s="215"/>
      <c r="P186" s="215"/>
      <c r="Q186" s="215"/>
      <c r="R186" s="215"/>
      <c r="S186" s="215"/>
      <c r="T186" s="216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10" t="s">
        <v>168</v>
      </c>
      <c r="AU186" s="210" t="s">
        <v>86</v>
      </c>
      <c r="AV186" s="15" t="s">
        <v>166</v>
      </c>
      <c r="AW186" s="15" t="s">
        <v>33</v>
      </c>
      <c r="AX186" s="15" t="s">
        <v>84</v>
      </c>
      <c r="AY186" s="210" t="s">
        <v>159</v>
      </c>
    </row>
    <row r="187" s="2" customFormat="1" ht="24.15" customHeight="1">
      <c r="A187" s="38"/>
      <c r="B187" s="179"/>
      <c r="C187" s="222" t="s">
        <v>7</v>
      </c>
      <c r="D187" s="222" t="s">
        <v>409</v>
      </c>
      <c r="E187" s="223" t="s">
        <v>738</v>
      </c>
      <c r="F187" s="224" t="s">
        <v>739</v>
      </c>
      <c r="G187" s="225" t="s">
        <v>164</v>
      </c>
      <c r="H187" s="226">
        <v>11.550000000000001</v>
      </c>
      <c r="I187" s="227"/>
      <c r="J187" s="228">
        <f>ROUND(I187*H187,2)</f>
        <v>0</v>
      </c>
      <c r="K187" s="224" t="s">
        <v>1</v>
      </c>
      <c r="L187" s="229"/>
      <c r="M187" s="230" t="s">
        <v>1</v>
      </c>
      <c r="N187" s="231" t="s">
        <v>42</v>
      </c>
      <c r="O187" s="77"/>
      <c r="P187" s="189">
        <f>O187*H187</f>
        <v>0</v>
      </c>
      <c r="Q187" s="189">
        <v>0</v>
      </c>
      <c r="R187" s="189">
        <f>Q187*H187</f>
        <v>0</v>
      </c>
      <c r="S187" s="189">
        <v>0</v>
      </c>
      <c r="T187" s="19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1" t="s">
        <v>209</v>
      </c>
      <c r="AT187" s="191" t="s">
        <v>409</v>
      </c>
      <c r="AU187" s="191" t="s">
        <v>86</v>
      </c>
      <c r="AY187" s="19" t="s">
        <v>159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84</v>
      </c>
      <c r="BK187" s="192">
        <f>ROUND(I187*H187,2)</f>
        <v>0</v>
      </c>
      <c r="BL187" s="19" t="s">
        <v>166</v>
      </c>
      <c r="BM187" s="191" t="s">
        <v>740</v>
      </c>
    </row>
    <row r="188" s="14" customFormat="1">
      <c r="A188" s="14"/>
      <c r="B188" s="201"/>
      <c r="C188" s="14"/>
      <c r="D188" s="194" t="s">
        <v>168</v>
      </c>
      <c r="E188" s="202" t="s">
        <v>1</v>
      </c>
      <c r="F188" s="203" t="s">
        <v>741</v>
      </c>
      <c r="G188" s="14"/>
      <c r="H188" s="204">
        <v>11.550000000000001</v>
      </c>
      <c r="I188" s="205"/>
      <c r="J188" s="14"/>
      <c r="K188" s="14"/>
      <c r="L188" s="201"/>
      <c r="M188" s="206"/>
      <c r="N188" s="207"/>
      <c r="O188" s="207"/>
      <c r="P188" s="207"/>
      <c r="Q188" s="207"/>
      <c r="R188" s="207"/>
      <c r="S188" s="207"/>
      <c r="T188" s="20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2" t="s">
        <v>168</v>
      </c>
      <c r="AU188" s="202" t="s">
        <v>86</v>
      </c>
      <c r="AV188" s="14" t="s">
        <v>86</v>
      </c>
      <c r="AW188" s="14" t="s">
        <v>33</v>
      </c>
      <c r="AX188" s="14" t="s">
        <v>84</v>
      </c>
      <c r="AY188" s="202" t="s">
        <v>159</v>
      </c>
    </row>
    <row r="189" s="2" customFormat="1" ht="33" customHeight="1">
      <c r="A189" s="38"/>
      <c r="B189" s="179"/>
      <c r="C189" s="180" t="s">
        <v>283</v>
      </c>
      <c r="D189" s="180" t="s">
        <v>161</v>
      </c>
      <c r="E189" s="181" t="s">
        <v>742</v>
      </c>
      <c r="F189" s="182" t="s">
        <v>743</v>
      </c>
      <c r="G189" s="183" t="s">
        <v>164</v>
      </c>
      <c r="H189" s="184">
        <v>33</v>
      </c>
      <c r="I189" s="185"/>
      <c r="J189" s="186">
        <f>ROUND(I189*H189,2)</f>
        <v>0</v>
      </c>
      <c r="K189" s="182" t="s">
        <v>165</v>
      </c>
      <c r="L189" s="39"/>
      <c r="M189" s="187" t="s">
        <v>1</v>
      </c>
      <c r="N189" s="188" t="s">
        <v>42</v>
      </c>
      <c r="O189" s="77"/>
      <c r="P189" s="189">
        <f>O189*H189</f>
        <v>0</v>
      </c>
      <c r="Q189" s="189">
        <v>0.00012999999999999999</v>
      </c>
      <c r="R189" s="189">
        <f>Q189*H189</f>
        <v>0.0042899999999999995</v>
      </c>
      <c r="S189" s="189">
        <v>0</v>
      </c>
      <c r="T189" s="19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1" t="s">
        <v>166</v>
      </c>
      <c r="AT189" s="191" t="s">
        <v>161</v>
      </c>
      <c r="AU189" s="191" t="s">
        <v>86</v>
      </c>
      <c r="AY189" s="19" t="s">
        <v>159</v>
      </c>
      <c r="BE189" s="192">
        <f>IF(N189="základní",J189,0)</f>
        <v>0</v>
      </c>
      <c r="BF189" s="192">
        <f>IF(N189="snížená",J189,0)</f>
        <v>0</v>
      </c>
      <c r="BG189" s="192">
        <f>IF(N189="zákl. přenesená",J189,0)</f>
        <v>0</v>
      </c>
      <c r="BH189" s="192">
        <f>IF(N189="sníž. přenesená",J189,0)</f>
        <v>0</v>
      </c>
      <c r="BI189" s="192">
        <f>IF(N189="nulová",J189,0)</f>
        <v>0</v>
      </c>
      <c r="BJ189" s="19" t="s">
        <v>84</v>
      </c>
      <c r="BK189" s="192">
        <f>ROUND(I189*H189,2)</f>
        <v>0</v>
      </c>
      <c r="BL189" s="19" t="s">
        <v>166</v>
      </c>
      <c r="BM189" s="191" t="s">
        <v>744</v>
      </c>
    </row>
    <row r="190" s="14" customFormat="1">
      <c r="A190" s="14"/>
      <c r="B190" s="201"/>
      <c r="C190" s="14"/>
      <c r="D190" s="194" t="s">
        <v>168</v>
      </c>
      <c r="E190" s="202" t="s">
        <v>1</v>
      </c>
      <c r="F190" s="203" t="s">
        <v>745</v>
      </c>
      <c r="G190" s="14"/>
      <c r="H190" s="204">
        <v>33</v>
      </c>
      <c r="I190" s="205"/>
      <c r="J190" s="14"/>
      <c r="K190" s="14"/>
      <c r="L190" s="201"/>
      <c r="M190" s="206"/>
      <c r="N190" s="207"/>
      <c r="O190" s="207"/>
      <c r="P190" s="207"/>
      <c r="Q190" s="207"/>
      <c r="R190" s="207"/>
      <c r="S190" s="207"/>
      <c r="T190" s="20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02" t="s">
        <v>168</v>
      </c>
      <c r="AU190" s="202" t="s">
        <v>86</v>
      </c>
      <c r="AV190" s="14" t="s">
        <v>86</v>
      </c>
      <c r="AW190" s="14" t="s">
        <v>33</v>
      </c>
      <c r="AX190" s="14" t="s">
        <v>84</v>
      </c>
      <c r="AY190" s="202" t="s">
        <v>159</v>
      </c>
    </row>
    <row r="191" s="2" customFormat="1" ht="37.8" customHeight="1">
      <c r="A191" s="38"/>
      <c r="B191" s="179"/>
      <c r="C191" s="180" t="s">
        <v>288</v>
      </c>
      <c r="D191" s="180" t="s">
        <v>161</v>
      </c>
      <c r="E191" s="181" t="s">
        <v>746</v>
      </c>
      <c r="F191" s="182" t="s">
        <v>747</v>
      </c>
      <c r="G191" s="183" t="s">
        <v>164</v>
      </c>
      <c r="H191" s="184">
        <v>16.5</v>
      </c>
      <c r="I191" s="185"/>
      <c r="J191" s="186">
        <f>ROUND(I191*H191,2)</f>
        <v>0</v>
      </c>
      <c r="K191" s="182" t="s">
        <v>165</v>
      </c>
      <c r="L191" s="39"/>
      <c r="M191" s="187" t="s">
        <v>1</v>
      </c>
      <c r="N191" s="188" t="s">
        <v>42</v>
      </c>
      <c r="O191" s="77"/>
      <c r="P191" s="189">
        <f>O191*H191</f>
        <v>0</v>
      </c>
      <c r="Q191" s="189">
        <v>0.00021000000000000001</v>
      </c>
      <c r="R191" s="189">
        <f>Q191*H191</f>
        <v>0.0034650000000000002</v>
      </c>
      <c r="S191" s="189">
        <v>0</v>
      </c>
      <c r="T191" s="19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1" t="s">
        <v>166</v>
      </c>
      <c r="AT191" s="191" t="s">
        <v>161</v>
      </c>
      <c r="AU191" s="191" t="s">
        <v>86</v>
      </c>
      <c r="AY191" s="19" t="s">
        <v>159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9" t="s">
        <v>84</v>
      </c>
      <c r="BK191" s="192">
        <f>ROUND(I191*H191,2)</f>
        <v>0</v>
      </c>
      <c r="BL191" s="19" t="s">
        <v>166</v>
      </c>
      <c r="BM191" s="191" t="s">
        <v>748</v>
      </c>
    </row>
    <row r="192" s="14" customFormat="1">
      <c r="A192" s="14"/>
      <c r="B192" s="201"/>
      <c r="C192" s="14"/>
      <c r="D192" s="194" t="s">
        <v>168</v>
      </c>
      <c r="E192" s="202" t="s">
        <v>1</v>
      </c>
      <c r="F192" s="203" t="s">
        <v>749</v>
      </c>
      <c r="G192" s="14"/>
      <c r="H192" s="204">
        <v>16.5</v>
      </c>
      <c r="I192" s="205"/>
      <c r="J192" s="14"/>
      <c r="K192" s="14"/>
      <c r="L192" s="201"/>
      <c r="M192" s="206"/>
      <c r="N192" s="207"/>
      <c r="O192" s="207"/>
      <c r="P192" s="207"/>
      <c r="Q192" s="207"/>
      <c r="R192" s="207"/>
      <c r="S192" s="207"/>
      <c r="T192" s="20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02" t="s">
        <v>168</v>
      </c>
      <c r="AU192" s="202" t="s">
        <v>86</v>
      </c>
      <c r="AV192" s="14" t="s">
        <v>86</v>
      </c>
      <c r="AW192" s="14" t="s">
        <v>33</v>
      </c>
      <c r="AX192" s="14" t="s">
        <v>84</v>
      </c>
      <c r="AY192" s="202" t="s">
        <v>159</v>
      </c>
    </row>
    <row r="193" s="12" customFormat="1" ht="22.8" customHeight="1">
      <c r="A193" s="12"/>
      <c r="B193" s="166"/>
      <c r="C193" s="12"/>
      <c r="D193" s="167" t="s">
        <v>76</v>
      </c>
      <c r="E193" s="177" t="s">
        <v>331</v>
      </c>
      <c r="F193" s="177" t="s">
        <v>332</v>
      </c>
      <c r="G193" s="12"/>
      <c r="H193" s="12"/>
      <c r="I193" s="169"/>
      <c r="J193" s="178">
        <f>BK193</f>
        <v>0</v>
      </c>
      <c r="K193" s="12"/>
      <c r="L193" s="166"/>
      <c r="M193" s="171"/>
      <c r="N193" s="172"/>
      <c r="O193" s="172"/>
      <c r="P193" s="173">
        <f>P194</f>
        <v>0</v>
      </c>
      <c r="Q193" s="172"/>
      <c r="R193" s="173">
        <f>R194</f>
        <v>0</v>
      </c>
      <c r="S193" s="172"/>
      <c r="T193" s="174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67" t="s">
        <v>84</v>
      </c>
      <c r="AT193" s="175" t="s">
        <v>76</v>
      </c>
      <c r="AU193" s="175" t="s">
        <v>84</v>
      </c>
      <c r="AY193" s="167" t="s">
        <v>159</v>
      </c>
      <c r="BK193" s="176">
        <f>BK194</f>
        <v>0</v>
      </c>
    </row>
    <row r="194" s="2" customFormat="1" ht="16.5" customHeight="1">
      <c r="A194" s="38"/>
      <c r="B194" s="179"/>
      <c r="C194" s="180" t="s">
        <v>292</v>
      </c>
      <c r="D194" s="180" t="s">
        <v>161</v>
      </c>
      <c r="E194" s="181" t="s">
        <v>334</v>
      </c>
      <c r="F194" s="182" t="s">
        <v>335</v>
      </c>
      <c r="G194" s="183" t="s">
        <v>235</v>
      </c>
      <c r="H194" s="184">
        <v>38.034999999999997</v>
      </c>
      <c r="I194" s="185"/>
      <c r="J194" s="186">
        <f>ROUND(I194*H194,2)</f>
        <v>0</v>
      </c>
      <c r="K194" s="182" t="s">
        <v>165</v>
      </c>
      <c r="L194" s="39"/>
      <c r="M194" s="187" t="s">
        <v>1</v>
      </c>
      <c r="N194" s="188" t="s">
        <v>42</v>
      </c>
      <c r="O194" s="77"/>
      <c r="P194" s="189">
        <f>O194*H194</f>
        <v>0</v>
      </c>
      <c r="Q194" s="189">
        <v>0</v>
      </c>
      <c r="R194" s="189">
        <f>Q194*H194</f>
        <v>0</v>
      </c>
      <c r="S194" s="189">
        <v>0</v>
      </c>
      <c r="T194" s="19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1" t="s">
        <v>166</v>
      </c>
      <c r="AT194" s="191" t="s">
        <v>161</v>
      </c>
      <c r="AU194" s="191" t="s">
        <v>86</v>
      </c>
      <c r="AY194" s="19" t="s">
        <v>159</v>
      </c>
      <c r="BE194" s="192">
        <f>IF(N194="základní",J194,0)</f>
        <v>0</v>
      </c>
      <c r="BF194" s="192">
        <f>IF(N194="snížená",J194,0)</f>
        <v>0</v>
      </c>
      <c r="BG194" s="192">
        <f>IF(N194="zákl. přenesená",J194,0)</f>
        <v>0</v>
      </c>
      <c r="BH194" s="192">
        <f>IF(N194="sníž. přenesená",J194,0)</f>
        <v>0</v>
      </c>
      <c r="BI194" s="192">
        <f>IF(N194="nulová",J194,0)</f>
        <v>0</v>
      </c>
      <c r="BJ194" s="19" t="s">
        <v>84</v>
      </c>
      <c r="BK194" s="192">
        <f>ROUND(I194*H194,2)</f>
        <v>0</v>
      </c>
      <c r="BL194" s="19" t="s">
        <v>166</v>
      </c>
      <c r="BM194" s="191" t="s">
        <v>750</v>
      </c>
    </row>
    <row r="195" s="12" customFormat="1" ht="25.92" customHeight="1">
      <c r="A195" s="12"/>
      <c r="B195" s="166"/>
      <c r="C195" s="12"/>
      <c r="D195" s="167" t="s">
        <v>76</v>
      </c>
      <c r="E195" s="168" t="s">
        <v>592</v>
      </c>
      <c r="F195" s="168" t="s">
        <v>593</v>
      </c>
      <c r="G195" s="12"/>
      <c r="H195" s="12"/>
      <c r="I195" s="169"/>
      <c r="J195" s="170">
        <f>BK195</f>
        <v>0</v>
      </c>
      <c r="K195" s="12"/>
      <c r="L195" s="166"/>
      <c r="M195" s="171"/>
      <c r="N195" s="172"/>
      <c r="O195" s="172"/>
      <c r="P195" s="173">
        <f>P196+P207+P219</f>
        <v>0</v>
      </c>
      <c r="Q195" s="172"/>
      <c r="R195" s="173">
        <f>R196+R207+R219</f>
        <v>0.088411199999999995</v>
      </c>
      <c r="S195" s="172"/>
      <c r="T195" s="174">
        <f>T196+T207+T219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67" t="s">
        <v>86</v>
      </c>
      <c r="AT195" s="175" t="s">
        <v>76</v>
      </c>
      <c r="AU195" s="175" t="s">
        <v>77</v>
      </c>
      <c r="AY195" s="167" t="s">
        <v>159</v>
      </c>
      <c r="BK195" s="176">
        <f>BK196+BK207+BK219</f>
        <v>0</v>
      </c>
    </row>
    <row r="196" s="12" customFormat="1" ht="22.8" customHeight="1">
      <c r="A196" s="12"/>
      <c r="B196" s="166"/>
      <c r="C196" s="12"/>
      <c r="D196" s="167" t="s">
        <v>76</v>
      </c>
      <c r="E196" s="177" t="s">
        <v>751</v>
      </c>
      <c r="F196" s="177" t="s">
        <v>752</v>
      </c>
      <c r="G196" s="12"/>
      <c r="H196" s="12"/>
      <c r="I196" s="169"/>
      <c r="J196" s="178">
        <f>BK196</f>
        <v>0</v>
      </c>
      <c r="K196" s="12"/>
      <c r="L196" s="166"/>
      <c r="M196" s="171"/>
      <c r="N196" s="172"/>
      <c r="O196" s="172"/>
      <c r="P196" s="173">
        <f>SUM(P197:P206)</f>
        <v>0</v>
      </c>
      <c r="Q196" s="172"/>
      <c r="R196" s="173">
        <f>SUM(R197:R206)</f>
        <v>0.027274399999999997</v>
      </c>
      <c r="S196" s="172"/>
      <c r="T196" s="174">
        <f>SUM(T197:T206)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67" t="s">
        <v>86</v>
      </c>
      <c r="AT196" s="175" t="s">
        <v>76</v>
      </c>
      <c r="AU196" s="175" t="s">
        <v>84</v>
      </c>
      <c r="AY196" s="167" t="s">
        <v>159</v>
      </c>
      <c r="BK196" s="176">
        <f>SUM(BK197:BK206)</f>
        <v>0</v>
      </c>
    </row>
    <row r="197" s="2" customFormat="1" ht="24.15" customHeight="1">
      <c r="A197" s="38"/>
      <c r="B197" s="179"/>
      <c r="C197" s="180" t="s">
        <v>297</v>
      </c>
      <c r="D197" s="180" t="s">
        <v>161</v>
      </c>
      <c r="E197" s="181" t="s">
        <v>753</v>
      </c>
      <c r="F197" s="182" t="s">
        <v>754</v>
      </c>
      <c r="G197" s="183" t="s">
        <v>164</v>
      </c>
      <c r="H197" s="184">
        <v>4.4000000000000004</v>
      </c>
      <c r="I197" s="185"/>
      <c r="J197" s="186">
        <f>ROUND(I197*H197,2)</f>
        <v>0</v>
      </c>
      <c r="K197" s="182" t="s">
        <v>165</v>
      </c>
      <c r="L197" s="39"/>
      <c r="M197" s="187" t="s">
        <v>1</v>
      </c>
      <c r="N197" s="188" t="s">
        <v>42</v>
      </c>
      <c r="O197" s="77"/>
      <c r="P197" s="189">
        <f>O197*H197</f>
        <v>0</v>
      </c>
      <c r="Q197" s="189">
        <v>0</v>
      </c>
      <c r="R197" s="189">
        <f>Q197*H197</f>
        <v>0</v>
      </c>
      <c r="S197" s="189">
        <v>0</v>
      </c>
      <c r="T197" s="19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1" t="s">
        <v>252</v>
      </c>
      <c r="AT197" s="191" t="s">
        <v>161</v>
      </c>
      <c r="AU197" s="191" t="s">
        <v>86</v>
      </c>
      <c r="AY197" s="19" t="s">
        <v>159</v>
      </c>
      <c r="BE197" s="192">
        <f>IF(N197="základní",J197,0)</f>
        <v>0</v>
      </c>
      <c r="BF197" s="192">
        <f>IF(N197="snížená",J197,0)</f>
        <v>0</v>
      </c>
      <c r="BG197" s="192">
        <f>IF(N197="zákl. přenesená",J197,0)</f>
        <v>0</v>
      </c>
      <c r="BH197" s="192">
        <f>IF(N197="sníž. přenesená",J197,0)</f>
        <v>0</v>
      </c>
      <c r="BI197" s="192">
        <f>IF(N197="nulová",J197,0)</f>
        <v>0</v>
      </c>
      <c r="BJ197" s="19" t="s">
        <v>84</v>
      </c>
      <c r="BK197" s="192">
        <f>ROUND(I197*H197,2)</f>
        <v>0</v>
      </c>
      <c r="BL197" s="19" t="s">
        <v>252</v>
      </c>
      <c r="BM197" s="191" t="s">
        <v>755</v>
      </c>
    </row>
    <row r="198" s="14" customFormat="1">
      <c r="A198" s="14"/>
      <c r="B198" s="201"/>
      <c r="C198" s="14"/>
      <c r="D198" s="194" t="s">
        <v>168</v>
      </c>
      <c r="E198" s="202" t="s">
        <v>1</v>
      </c>
      <c r="F198" s="203" t="s">
        <v>756</v>
      </c>
      <c r="G198" s="14"/>
      <c r="H198" s="204">
        <v>4.4000000000000004</v>
      </c>
      <c r="I198" s="205"/>
      <c r="J198" s="14"/>
      <c r="K198" s="14"/>
      <c r="L198" s="201"/>
      <c r="M198" s="206"/>
      <c r="N198" s="207"/>
      <c r="O198" s="207"/>
      <c r="P198" s="207"/>
      <c r="Q198" s="207"/>
      <c r="R198" s="207"/>
      <c r="S198" s="207"/>
      <c r="T198" s="20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2" t="s">
        <v>168</v>
      </c>
      <c r="AU198" s="202" t="s">
        <v>86</v>
      </c>
      <c r="AV198" s="14" t="s">
        <v>86</v>
      </c>
      <c r="AW198" s="14" t="s">
        <v>33</v>
      </c>
      <c r="AX198" s="14" t="s">
        <v>84</v>
      </c>
      <c r="AY198" s="202" t="s">
        <v>159</v>
      </c>
    </row>
    <row r="199" s="2" customFormat="1" ht="16.5" customHeight="1">
      <c r="A199" s="38"/>
      <c r="B199" s="179"/>
      <c r="C199" s="222" t="s">
        <v>303</v>
      </c>
      <c r="D199" s="222" t="s">
        <v>409</v>
      </c>
      <c r="E199" s="223" t="s">
        <v>757</v>
      </c>
      <c r="F199" s="224" t="s">
        <v>758</v>
      </c>
      <c r="G199" s="225" t="s">
        <v>235</v>
      </c>
      <c r="H199" s="226">
        <v>0.001</v>
      </c>
      <c r="I199" s="227"/>
      <c r="J199" s="228">
        <f>ROUND(I199*H199,2)</f>
        <v>0</v>
      </c>
      <c r="K199" s="224" t="s">
        <v>165</v>
      </c>
      <c r="L199" s="229"/>
      <c r="M199" s="230" t="s">
        <v>1</v>
      </c>
      <c r="N199" s="231" t="s">
        <v>42</v>
      </c>
      <c r="O199" s="77"/>
      <c r="P199" s="189">
        <f>O199*H199</f>
        <v>0</v>
      </c>
      <c r="Q199" s="189">
        <v>1</v>
      </c>
      <c r="R199" s="189">
        <f>Q199*H199</f>
        <v>0.001</v>
      </c>
      <c r="S199" s="189">
        <v>0</v>
      </c>
      <c r="T199" s="19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1" t="s">
        <v>333</v>
      </c>
      <c r="AT199" s="191" t="s">
        <v>409</v>
      </c>
      <c r="AU199" s="191" t="s">
        <v>86</v>
      </c>
      <c r="AY199" s="19" t="s">
        <v>159</v>
      </c>
      <c r="BE199" s="192">
        <f>IF(N199="základní",J199,0)</f>
        <v>0</v>
      </c>
      <c r="BF199" s="192">
        <f>IF(N199="snížená",J199,0)</f>
        <v>0</v>
      </c>
      <c r="BG199" s="192">
        <f>IF(N199="zákl. přenesená",J199,0)</f>
        <v>0</v>
      </c>
      <c r="BH199" s="192">
        <f>IF(N199="sníž. přenesená",J199,0)</f>
        <v>0</v>
      </c>
      <c r="BI199" s="192">
        <f>IF(N199="nulová",J199,0)</f>
        <v>0</v>
      </c>
      <c r="BJ199" s="19" t="s">
        <v>84</v>
      </c>
      <c r="BK199" s="192">
        <f>ROUND(I199*H199,2)</f>
        <v>0</v>
      </c>
      <c r="BL199" s="19" t="s">
        <v>252</v>
      </c>
      <c r="BM199" s="191" t="s">
        <v>759</v>
      </c>
    </row>
    <row r="200" s="14" customFormat="1">
      <c r="A200" s="14"/>
      <c r="B200" s="201"/>
      <c r="C200" s="14"/>
      <c r="D200" s="194" t="s">
        <v>168</v>
      </c>
      <c r="E200" s="202" t="s">
        <v>1</v>
      </c>
      <c r="F200" s="203" t="s">
        <v>760</v>
      </c>
      <c r="G200" s="14"/>
      <c r="H200" s="204">
        <v>0.001</v>
      </c>
      <c r="I200" s="205"/>
      <c r="J200" s="14"/>
      <c r="K200" s="14"/>
      <c r="L200" s="201"/>
      <c r="M200" s="206"/>
      <c r="N200" s="207"/>
      <c r="O200" s="207"/>
      <c r="P200" s="207"/>
      <c r="Q200" s="207"/>
      <c r="R200" s="207"/>
      <c r="S200" s="207"/>
      <c r="T200" s="20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2" t="s">
        <v>168</v>
      </c>
      <c r="AU200" s="202" t="s">
        <v>86</v>
      </c>
      <c r="AV200" s="14" t="s">
        <v>86</v>
      </c>
      <c r="AW200" s="14" t="s">
        <v>33</v>
      </c>
      <c r="AX200" s="14" t="s">
        <v>84</v>
      </c>
      <c r="AY200" s="202" t="s">
        <v>159</v>
      </c>
    </row>
    <row r="201" s="2" customFormat="1" ht="24.15" customHeight="1">
      <c r="A201" s="38"/>
      <c r="B201" s="179"/>
      <c r="C201" s="180" t="s">
        <v>307</v>
      </c>
      <c r="D201" s="180" t="s">
        <v>161</v>
      </c>
      <c r="E201" s="181" t="s">
        <v>761</v>
      </c>
      <c r="F201" s="182" t="s">
        <v>762</v>
      </c>
      <c r="G201" s="183" t="s">
        <v>164</v>
      </c>
      <c r="H201" s="184">
        <v>4.4379999999999997</v>
      </c>
      <c r="I201" s="185"/>
      <c r="J201" s="186">
        <f>ROUND(I201*H201,2)</f>
        <v>0</v>
      </c>
      <c r="K201" s="182" t="s">
        <v>165</v>
      </c>
      <c r="L201" s="39"/>
      <c r="M201" s="187" t="s">
        <v>1</v>
      </c>
      <c r="N201" s="188" t="s">
        <v>42</v>
      </c>
      <c r="O201" s="77"/>
      <c r="P201" s="189">
        <f>O201*H201</f>
        <v>0</v>
      </c>
      <c r="Q201" s="189">
        <v>0.00040000000000000002</v>
      </c>
      <c r="R201" s="189">
        <f>Q201*H201</f>
        <v>0.0017752</v>
      </c>
      <c r="S201" s="189">
        <v>0</v>
      </c>
      <c r="T201" s="19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1" t="s">
        <v>252</v>
      </c>
      <c r="AT201" s="191" t="s">
        <v>161</v>
      </c>
      <c r="AU201" s="191" t="s">
        <v>86</v>
      </c>
      <c r="AY201" s="19" t="s">
        <v>159</v>
      </c>
      <c r="BE201" s="192">
        <f>IF(N201="základní",J201,0)</f>
        <v>0</v>
      </c>
      <c r="BF201" s="192">
        <f>IF(N201="snížená",J201,0)</f>
        <v>0</v>
      </c>
      <c r="BG201" s="192">
        <f>IF(N201="zákl. přenesená",J201,0)</f>
        <v>0</v>
      </c>
      <c r="BH201" s="192">
        <f>IF(N201="sníž. přenesená",J201,0)</f>
        <v>0</v>
      </c>
      <c r="BI201" s="192">
        <f>IF(N201="nulová",J201,0)</f>
        <v>0</v>
      </c>
      <c r="BJ201" s="19" t="s">
        <v>84</v>
      </c>
      <c r="BK201" s="192">
        <f>ROUND(I201*H201,2)</f>
        <v>0</v>
      </c>
      <c r="BL201" s="19" t="s">
        <v>252</v>
      </c>
      <c r="BM201" s="191" t="s">
        <v>763</v>
      </c>
    </row>
    <row r="202" s="2" customFormat="1" ht="37.8" customHeight="1">
      <c r="A202" s="38"/>
      <c r="B202" s="179"/>
      <c r="C202" s="222" t="s">
        <v>311</v>
      </c>
      <c r="D202" s="222" t="s">
        <v>409</v>
      </c>
      <c r="E202" s="223" t="s">
        <v>764</v>
      </c>
      <c r="F202" s="224" t="s">
        <v>765</v>
      </c>
      <c r="G202" s="225" t="s">
        <v>164</v>
      </c>
      <c r="H202" s="226">
        <v>5.1040000000000001</v>
      </c>
      <c r="I202" s="227"/>
      <c r="J202" s="228">
        <f>ROUND(I202*H202,2)</f>
        <v>0</v>
      </c>
      <c r="K202" s="224" t="s">
        <v>165</v>
      </c>
      <c r="L202" s="229"/>
      <c r="M202" s="230" t="s">
        <v>1</v>
      </c>
      <c r="N202" s="231" t="s">
        <v>42</v>
      </c>
      <c r="O202" s="77"/>
      <c r="P202" s="189">
        <f>O202*H202</f>
        <v>0</v>
      </c>
      <c r="Q202" s="189">
        <v>0.0047999999999999996</v>
      </c>
      <c r="R202" s="189">
        <f>Q202*H202</f>
        <v>0.024499199999999999</v>
      </c>
      <c r="S202" s="189">
        <v>0</v>
      </c>
      <c r="T202" s="19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1" t="s">
        <v>333</v>
      </c>
      <c r="AT202" s="191" t="s">
        <v>409</v>
      </c>
      <c r="AU202" s="191" t="s">
        <v>86</v>
      </c>
      <c r="AY202" s="19" t="s">
        <v>159</v>
      </c>
      <c r="BE202" s="192">
        <f>IF(N202="základní",J202,0)</f>
        <v>0</v>
      </c>
      <c r="BF202" s="192">
        <f>IF(N202="snížená",J202,0)</f>
        <v>0</v>
      </c>
      <c r="BG202" s="192">
        <f>IF(N202="zákl. přenesená",J202,0)</f>
        <v>0</v>
      </c>
      <c r="BH202" s="192">
        <f>IF(N202="sníž. přenesená",J202,0)</f>
        <v>0</v>
      </c>
      <c r="BI202" s="192">
        <f>IF(N202="nulová",J202,0)</f>
        <v>0</v>
      </c>
      <c r="BJ202" s="19" t="s">
        <v>84</v>
      </c>
      <c r="BK202" s="192">
        <f>ROUND(I202*H202,2)</f>
        <v>0</v>
      </c>
      <c r="BL202" s="19" t="s">
        <v>252</v>
      </c>
      <c r="BM202" s="191" t="s">
        <v>766</v>
      </c>
    </row>
    <row r="203" s="14" customFormat="1">
      <c r="A203" s="14"/>
      <c r="B203" s="201"/>
      <c r="C203" s="14"/>
      <c r="D203" s="194" t="s">
        <v>168</v>
      </c>
      <c r="E203" s="202" t="s">
        <v>1</v>
      </c>
      <c r="F203" s="203" t="s">
        <v>767</v>
      </c>
      <c r="G203" s="14"/>
      <c r="H203" s="204">
        <v>5.1040000000000001</v>
      </c>
      <c r="I203" s="205"/>
      <c r="J203" s="14"/>
      <c r="K203" s="14"/>
      <c r="L203" s="201"/>
      <c r="M203" s="206"/>
      <c r="N203" s="207"/>
      <c r="O203" s="207"/>
      <c r="P203" s="207"/>
      <c r="Q203" s="207"/>
      <c r="R203" s="207"/>
      <c r="S203" s="207"/>
      <c r="T203" s="20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2" t="s">
        <v>168</v>
      </c>
      <c r="AU203" s="202" t="s">
        <v>86</v>
      </c>
      <c r="AV203" s="14" t="s">
        <v>86</v>
      </c>
      <c r="AW203" s="14" t="s">
        <v>33</v>
      </c>
      <c r="AX203" s="14" t="s">
        <v>84</v>
      </c>
      <c r="AY203" s="202" t="s">
        <v>159</v>
      </c>
    </row>
    <row r="204" s="2" customFormat="1" ht="33" customHeight="1">
      <c r="A204" s="38"/>
      <c r="B204" s="179"/>
      <c r="C204" s="180" t="s">
        <v>316</v>
      </c>
      <c r="D204" s="180" t="s">
        <v>161</v>
      </c>
      <c r="E204" s="181" t="s">
        <v>768</v>
      </c>
      <c r="F204" s="182" t="s">
        <v>769</v>
      </c>
      <c r="G204" s="183" t="s">
        <v>164</v>
      </c>
      <c r="H204" s="184">
        <v>4.4000000000000004</v>
      </c>
      <c r="I204" s="185"/>
      <c r="J204" s="186">
        <f>ROUND(I204*H204,2)</f>
        <v>0</v>
      </c>
      <c r="K204" s="182" t="s">
        <v>165</v>
      </c>
      <c r="L204" s="39"/>
      <c r="M204" s="187" t="s">
        <v>1</v>
      </c>
      <c r="N204" s="188" t="s">
        <v>42</v>
      </c>
      <c r="O204" s="77"/>
      <c r="P204" s="189">
        <f>O204*H204</f>
        <v>0</v>
      </c>
      <c r="Q204" s="189">
        <v>0</v>
      </c>
      <c r="R204" s="189">
        <f>Q204*H204</f>
        <v>0</v>
      </c>
      <c r="S204" s="189">
        <v>0</v>
      </c>
      <c r="T204" s="19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1" t="s">
        <v>252</v>
      </c>
      <c r="AT204" s="191" t="s">
        <v>161</v>
      </c>
      <c r="AU204" s="191" t="s">
        <v>86</v>
      </c>
      <c r="AY204" s="19" t="s">
        <v>159</v>
      </c>
      <c r="BE204" s="192">
        <f>IF(N204="základní",J204,0)</f>
        <v>0</v>
      </c>
      <c r="BF204" s="192">
        <f>IF(N204="snížená",J204,0)</f>
        <v>0</v>
      </c>
      <c r="BG204" s="192">
        <f>IF(N204="zákl. přenesená",J204,0)</f>
        <v>0</v>
      </c>
      <c r="BH204" s="192">
        <f>IF(N204="sníž. přenesená",J204,0)</f>
        <v>0</v>
      </c>
      <c r="BI204" s="192">
        <f>IF(N204="nulová",J204,0)</f>
        <v>0</v>
      </c>
      <c r="BJ204" s="19" t="s">
        <v>84</v>
      </c>
      <c r="BK204" s="192">
        <f>ROUND(I204*H204,2)</f>
        <v>0</v>
      </c>
      <c r="BL204" s="19" t="s">
        <v>252</v>
      </c>
      <c r="BM204" s="191" t="s">
        <v>770</v>
      </c>
    </row>
    <row r="205" s="2" customFormat="1" ht="33" customHeight="1">
      <c r="A205" s="38"/>
      <c r="B205" s="179"/>
      <c r="C205" s="180" t="s">
        <v>321</v>
      </c>
      <c r="D205" s="180" t="s">
        <v>161</v>
      </c>
      <c r="E205" s="181" t="s">
        <v>771</v>
      </c>
      <c r="F205" s="182" t="s">
        <v>772</v>
      </c>
      <c r="G205" s="183" t="s">
        <v>164</v>
      </c>
      <c r="H205" s="184">
        <v>4.4000000000000004</v>
      </c>
      <c r="I205" s="185"/>
      <c r="J205" s="186">
        <f>ROUND(I205*H205,2)</f>
        <v>0</v>
      </c>
      <c r="K205" s="182" t="s">
        <v>165</v>
      </c>
      <c r="L205" s="39"/>
      <c r="M205" s="187" t="s">
        <v>1</v>
      </c>
      <c r="N205" s="188" t="s">
        <v>42</v>
      </c>
      <c r="O205" s="77"/>
      <c r="P205" s="189">
        <f>O205*H205</f>
        <v>0</v>
      </c>
      <c r="Q205" s="189">
        <v>0</v>
      </c>
      <c r="R205" s="189">
        <f>Q205*H205</f>
        <v>0</v>
      </c>
      <c r="S205" s="189">
        <v>0</v>
      </c>
      <c r="T205" s="19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1" t="s">
        <v>252</v>
      </c>
      <c r="AT205" s="191" t="s">
        <v>161</v>
      </c>
      <c r="AU205" s="191" t="s">
        <v>86</v>
      </c>
      <c r="AY205" s="19" t="s">
        <v>159</v>
      </c>
      <c r="BE205" s="192">
        <f>IF(N205="základní",J205,0)</f>
        <v>0</v>
      </c>
      <c r="BF205" s="192">
        <f>IF(N205="snížená",J205,0)</f>
        <v>0</v>
      </c>
      <c r="BG205" s="192">
        <f>IF(N205="zákl. přenesená",J205,0)</f>
        <v>0</v>
      </c>
      <c r="BH205" s="192">
        <f>IF(N205="sníž. přenesená",J205,0)</f>
        <v>0</v>
      </c>
      <c r="BI205" s="192">
        <f>IF(N205="nulová",J205,0)</f>
        <v>0</v>
      </c>
      <c r="BJ205" s="19" t="s">
        <v>84</v>
      </c>
      <c r="BK205" s="192">
        <f>ROUND(I205*H205,2)</f>
        <v>0</v>
      </c>
      <c r="BL205" s="19" t="s">
        <v>252</v>
      </c>
      <c r="BM205" s="191" t="s">
        <v>773</v>
      </c>
    </row>
    <row r="206" s="2" customFormat="1" ht="24.15" customHeight="1">
      <c r="A206" s="38"/>
      <c r="B206" s="179"/>
      <c r="C206" s="180" t="s">
        <v>326</v>
      </c>
      <c r="D206" s="180" t="s">
        <v>161</v>
      </c>
      <c r="E206" s="181" t="s">
        <v>774</v>
      </c>
      <c r="F206" s="182" t="s">
        <v>775</v>
      </c>
      <c r="G206" s="183" t="s">
        <v>602</v>
      </c>
      <c r="H206" s="240"/>
      <c r="I206" s="185"/>
      <c r="J206" s="186">
        <f>ROUND(I206*H206,2)</f>
        <v>0</v>
      </c>
      <c r="K206" s="182" t="s">
        <v>165</v>
      </c>
      <c r="L206" s="39"/>
      <c r="M206" s="187" t="s">
        <v>1</v>
      </c>
      <c r="N206" s="188" t="s">
        <v>42</v>
      </c>
      <c r="O206" s="77"/>
      <c r="P206" s="189">
        <f>O206*H206</f>
        <v>0</v>
      </c>
      <c r="Q206" s="189">
        <v>0</v>
      </c>
      <c r="R206" s="189">
        <f>Q206*H206</f>
        <v>0</v>
      </c>
      <c r="S206" s="189">
        <v>0</v>
      </c>
      <c r="T206" s="19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1" t="s">
        <v>252</v>
      </c>
      <c r="AT206" s="191" t="s">
        <v>161</v>
      </c>
      <c r="AU206" s="191" t="s">
        <v>86</v>
      </c>
      <c r="AY206" s="19" t="s">
        <v>159</v>
      </c>
      <c r="BE206" s="192">
        <f>IF(N206="základní",J206,0)</f>
        <v>0</v>
      </c>
      <c r="BF206" s="192">
        <f>IF(N206="snížená",J206,0)</f>
        <v>0</v>
      </c>
      <c r="BG206" s="192">
        <f>IF(N206="zákl. přenesená",J206,0)</f>
        <v>0</v>
      </c>
      <c r="BH206" s="192">
        <f>IF(N206="sníž. přenesená",J206,0)</f>
        <v>0</v>
      </c>
      <c r="BI206" s="192">
        <f>IF(N206="nulová",J206,0)</f>
        <v>0</v>
      </c>
      <c r="BJ206" s="19" t="s">
        <v>84</v>
      </c>
      <c r="BK206" s="192">
        <f>ROUND(I206*H206,2)</f>
        <v>0</v>
      </c>
      <c r="BL206" s="19" t="s">
        <v>252</v>
      </c>
      <c r="BM206" s="191" t="s">
        <v>776</v>
      </c>
    </row>
    <row r="207" s="12" customFormat="1" ht="22.8" customHeight="1">
      <c r="A207" s="12"/>
      <c r="B207" s="166"/>
      <c r="C207" s="12"/>
      <c r="D207" s="167" t="s">
        <v>76</v>
      </c>
      <c r="E207" s="177" t="s">
        <v>777</v>
      </c>
      <c r="F207" s="177" t="s">
        <v>778</v>
      </c>
      <c r="G207" s="12"/>
      <c r="H207" s="12"/>
      <c r="I207" s="169"/>
      <c r="J207" s="178">
        <f>BK207</f>
        <v>0</v>
      </c>
      <c r="K207" s="12"/>
      <c r="L207" s="166"/>
      <c r="M207" s="171"/>
      <c r="N207" s="172"/>
      <c r="O207" s="172"/>
      <c r="P207" s="173">
        <f>SUM(P208:P218)</f>
        <v>0</v>
      </c>
      <c r="Q207" s="172"/>
      <c r="R207" s="173">
        <f>SUM(R208:R218)</f>
        <v>0.0036875999999999996</v>
      </c>
      <c r="S207" s="172"/>
      <c r="T207" s="174">
        <f>SUM(T208:T218)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67" t="s">
        <v>86</v>
      </c>
      <c r="AT207" s="175" t="s">
        <v>76</v>
      </c>
      <c r="AU207" s="175" t="s">
        <v>84</v>
      </c>
      <c r="AY207" s="167" t="s">
        <v>159</v>
      </c>
      <c r="BK207" s="176">
        <f>SUM(BK208:BK218)</f>
        <v>0</v>
      </c>
    </row>
    <row r="208" s="2" customFormat="1" ht="24.15" customHeight="1">
      <c r="A208" s="38"/>
      <c r="B208" s="179"/>
      <c r="C208" s="180" t="s">
        <v>333</v>
      </c>
      <c r="D208" s="180" t="s">
        <v>161</v>
      </c>
      <c r="E208" s="181" t="s">
        <v>779</v>
      </c>
      <c r="F208" s="182" t="s">
        <v>780</v>
      </c>
      <c r="G208" s="183" t="s">
        <v>781</v>
      </c>
      <c r="H208" s="184">
        <v>52.68</v>
      </c>
      <c r="I208" s="185"/>
      <c r="J208" s="186">
        <f>ROUND(I208*H208,2)</f>
        <v>0</v>
      </c>
      <c r="K208" s="182" t="s">
        <v>165</v>
      </c>
      <c r="L208" s="39"/>
      <c r="M208" s="187" t="s">
        <v>1</v>
      </c>
      <c r="N208" s="188" t="s">
        <v>42</v>
      </c>
      <c r="O208" s="77"/>
      <c r="P208" s="189">
        <f>O208*H208</f>
        <v>0</v>
      </c>
      <c r="Q208" s="189">
        <v>6.9999999999999994E-05</v>
      </c>
      <c r="R208" s="189">
        <f>Q208*H208</f>
        <v>0.0036875999999999996</v>
      </c>
      <c r="S208" s="189">
        <v>0</v>
      </c>
      <c r="T208" s="19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1" t="s">
        <v>252</v>
      </c>
      <c r="AT208" s="191" t="s">
        <v>161</v>
      </c>
      <c r="AU208" s="191" t="s">
        <v>86</v>
      </c>
      <c r="AY208" s="19" t="s">
        <v>159</v>
      </c>
      <c r="BE208" s="192">
        <f>IF(N208="základní",J208,0)</f>
        <v>0</v>
      </c>
      <c r="BF208" s="192">
        <f>IF(N208="snížená",J208,0)</f>
        <v>0</v>
      </c>
      <c r="BG208" s="192">
        <f>IF(N208="zákl. přenesená",J208,0)</f>
        <v>0</v>
      </c>
      <c r="BH208" s="192">
        <f>IF(N208="sníž. přenesená",J208,0)</f>
        <v>0</v>
      </c>
      <c r="BI208" s="192">
        <f>IF(N208="nulová",J208,0)</f>
        <v>0</v>
      </c>
      <c r="BJ208" s="19" t="s">
        <v>84</v>
      </c>
      <c r="BK208" s="192">
        <f>ROUND(I208*H208,2)</f>
        <v>0</v>
      </c>
      <c r="BL208" s="19" t="s">
        <v>252</v>
      </c>
      <c r="BM208" s="191" t="s">
        <v>782</v>
      </c>
    </row>
    <row r="209" s="13" customFormat="1">
      <c r="A209" s="13"/>
      <c r="B209" s="193"/>
      <c r="C209" s="13"/>
      <c r="D209" s="194" t="s">
        <v>168</v>
      </c>
      <c r="E209" s="195" t="s">
        <v>1</v>
      </c>
      <c r="F209" s="196" t="s">
        <v>783</v>
      </c>
      <c r="G209" s="13"/>
      <c r="H209" s="195" t="s">
        <v>1</v>
      </c>
      <c r="I209" s="197"/>
      <c r="J209" s="13"/>
      <c r="K209" s="13"/>
      <c r="L209" s="193"/>
      <c r="M209" s="198"/>
      <c r="N209" s="199"/>
      <c r="O209" s="199"/>
      <c r="P209" s="199"/>
      <c r="Q209" s="199"/>
      <c r="R209" s="199"/>
      <c r="S209" s="199"/>
      <c r="T209" s="20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5" t="s">
        <v>168</v>
      </c>
      <c r="AU209" s="195" t="s">
        <v>86</v>
      </c>
      <c r="AV209" s="13" t="s">
        <v>84</v>
      </c>
      <c r="AW209" s="13" t="s">
        <v>33</v>
      </c>
      <c r="AX209" s="13" t="s">
        <v>77</v>
      </c>
      <c r="AY209" s="195" t="s">
        <v>159</v>
      </c>
    </row>
    <row r="210" s="14" customFormat="1">
      <c r="A210" s="14"/>
      <c r="B210" s="201"/>
      <c r="C210" s="14"/>
      <c r="D210" s="194" t="s">
        <v>168</v>
      </c>
      <c r="E210" s="202" t="s">
        <v>1</v>
      </c>
      <c r="F210" s="203" t="s">
        <v>784</v>
      </c>
      <c r="G210" s="14"/>
      <c r="H210" s="204">
        <v>42.68</v>
      </c>
      <c r="I210" s="205"/>
      <c r="J210" s="14"/>
      <c r="K210" s="14"/>
      <c r="L210" s="201"/>
      <c r="M210" s="206"/>
      <c r="N210" s="207"/>
      <c r="O210" s="207"/>
      <c r="P210" s="207"/>
      <c r="Q210" s="207"/>
      <c r="R210" s="207"/>
      <c r="S210" s="207"/>
      <c r="T210" s="20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02" t="s">
        <v>168</v>
      </c>
      <c r="AU210" s="202" t="s">
        <v>86</v>
      </c>
      <c r="AV210" s="14" t="s">
        <v>86</v>
      </c>
      <c r="AW210" s="14" t="s">
        <v>33</v>
      </c>
      <c r="AX210" s="14" t="s">
        <v>77</v>
      </c>
      <c r="AY210" s="202" t="s">
        <v>159</v>
      </c>
    </row>
    <row r="211" s="14" customFormat="1">
      <c r="A211" s="14"/>
      <c r="B211" s="201"/>
      <c r="C211" s="14"/>
      <c r="D211" s="194" t="s">
        <v>168</v>
      </c>
      <c r="E211" s="202" t="s">
        <v>1</v>
      </c>
      <c r="F211" s="203" t="s">
        <v>785</v>
      </c>
      <c r="G211" s="14"/>
      <c r="H211" s="204">
        <v>10</v>
      </c>
      <c r="I211" s="205"/>
      <c r="J211" s="14"/>
      <c r="K211" s="14"/>
      <c r="L211" s="201"/>
      <c r="M211" s="206"/>
      <c r="N211" s="207"/>
      <c r="O211" s="207"/>
      <c r="P211" s="207"/>
      <c r="Q211" s="207"/>
      <c r="R211" s="207"/>
      <c r="S211" s="207"/>
      <c r="T211" s="20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2" t="s">
        <v>168</v>
      </c>
      <c r="AU211" s="202" t="s">
        <v>86</v>
      </c>
      <c r="AV211" s="14" t="s">
        <v>86</v>
      </c>
      <c r="AW211" s="14" t="s">
        <v>33</v>
      </c>
      <c r="AX211" s="14" t="s">
        <v>77</v>
      </c>
      <c r="AY211" s="202" t="s">
        <v>159</v>
      </c>
    </row>
    <row r="212" s="15" customFormat="1">
      <c r="A212" s="15"/>
      <c r="B212" s="209"/>
      <c r="C212" s="15"/>
      <c r="D212" s="194" t="s">
        <v>168</v>
      </c>
      <c r="E212" s="210" t="s">
        <v>1</v>
      </c>
      <c r="F212" s="211" t="s">
        <v>173</v>
      </c>
      <c r="G212" s="15"/>
      <c r="H212" s="212">
        <v>52.68</v>
      </c>
      <c r="I212" s="213"/>
      <c r="J212" s="15"/>
      <c r="K212" s="15"/>
      <c r="L212" s="209"/>
      <c r="M212" s="214"/>
      <c r="N212" s="215"/>
      <c r="O212" s="215"/>
      <c r="P212" s="215"/>
      <c r="Q212" s="215"/>
      <c r="R212" s="215"/>
      <c r="S212" s="215"/>
      <c r="T212" s="21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10" t="s">
        <v>168</v>
      </c>
      <c r="AU212" s="210" t="s">
        <v>86</v>
      </c>
      <c r="AV212" s="15" t="s">
        <v>166</v>
      </c>
      <c r="AW212" s="15" t="s">
        <v>33</v>
      </c>
      <c r="AX212" s="15" t="s">
        <v>84</v>
      </c>
      <c r="AY212" s="210" t="s">
        <v>159</v>
      </c>
    </row>
    <row r="213" s="2" customFormat="1" ht="33" customHeight="1">
      <c r="A213" s="38"/>
      <c r="B213" s="179"/>
      <c r="C213" s="222" t="s">
        <v>341</v>
      </c>
      <c r="D213" s="222" t="s">
        <v>409</v>
      </c>
      <c r="E213" s="223" t="s">
        <v>786</v>
      </c>
      <c r="F213" s="224" t="s">
        <v>787</v>
      </c>
      <c r="G213" s="225" t="s">
        <v>781</v>
      </c>
      <c r="H213" s="226">
        <v>54.259999999999998</v>
      </c>
      <c r="I213" s="227"/>
      <c r="J213" s="228">
        <f>ROUND(I213*H213,2)</f>
        <v>0</v>
      </c>
      <c r="K213" s="224" t="s">
        <v>1</v>
      </c>
      <c r="L213" s="229"/>
      <c r="M213" s="230" t="s">
        <v>1</v>
      </c>
      <c r="N213" s="231" t="s">
        <v>42</v>
      </c>
      <c r="O213" s="77"/>
      <c r="P213" s="189">
        <f>O213*H213</f>
        <v>0</v>
      </c>
      <c r="Q213" s="189">
        <v>0</v>
      </c>
      <c r="R213" s="189">
        <f>Q213*H213</f>
        <v>0</v>
      </c>
      <c r="S213" s="189">
        <v>0</v>
      </c>
      <c r="T213" s="19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1" t="s">
        <v>333</v>
      </c>
      <c r="AT213" s="191" t="s">
        <v>409</v>
      </c>
      <c r="AU213" s="191" t="s">
        <v>86</v>
      </c>
      <c r="AY213" s="19" t="s">
        <v>159</v>
      </c>
      <c r="BE213" s="192">
        <f>IF(N213="základní",J213,0)</f>
        <v>0</v>
      </c>
      <c r="BF213" s="192">
        <f>IF(N213="snížená",J213,0)</f>
        <v>0</v>
      </c>
      <c r="BG213" s="192">
        <f>IF(N213="zákl. přenesená",J213,0)</f>
        <v>0</v>
      </c>
      <c r="BH213" s="192">
        <f>IF(N213="sníž. přenesená",J213,0)</f>
        <v>0</v>
      </c>
      <c r="BI213" s="192">
        <f>IF(N213="nulová",J213,0)</f>
        <v>0</v>
      </c>
      <c r="BJ213" s="19" t="s">
        <v>84</v>
      </c>
      <c r="BK213" s="192">
        <f>ROUND(I213*H213,2)</f>
        <v>0</v>
      </c>
      <c r="BL213" s="19" t="s">
        <v>252</v>
      </c>
      <c r="BM213" s="191" t="s">
        <v>788</v>
      </c>
    </row>
    <row r="214" s="13" customFormat="1">
      <c r="A214" s="13"/>
      <c r="B214" s="193"/>
      <c r="C214" s="13"/>
      <c r="D214" s="194" t="s">
        <v>168</v>
      </c>
      <c r="E214" s="195" t="s">
        <v>1</v>
      </c>
      <c r="F214" s="196" t="s">
        <v>783</v>
      </c>
      <c r="G214" s="13"/>
      <c r="H214" s="195" t="s">
        <v>1</v>
      </c>
      <c r="I214" s="197"/>
      <c r="J214" s="13"/>
      <c r="K214" s="13"/>
      <c r="L214" s="193"/>
      <c r="M214" s="198"/>
      <c r="N214" s="199"/>
      <c r="O214" s="199"/>
      <c r="P214" s="199"/>
      <c r="Q214" s="199"/>
      <c r="R214" s="199"/>
      <c r="S214" s="199"/>
      <c r="T214" s="20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5" t="s">
        <v>168</v>
      </c>
      <c r="AU214" s="195" t="s">
        <v>86</v>
      </c>
      <c r="AV214" s="13" t="s">
        <v>84</v>
      </c>
      <c r="AW214" s="13" t="s">
        <v>33</v>
      </c>
      <c r="AX214" s="13" t="s">
        <v>77</v>
      </c>
      <c r="AY214" s="195" t="s">
        <v>159</v>
      </c>
    </row>
    <row r="215" s="14" customFormat="1">
      <c r="A215" s="14"/>
      <c r="B215" s="201"/>
      <c r="C215" s="14"/>
      <c r="D215" s="194" t="s">
        <v>168</v>
      </c>
      <c r="E215" s="202" t="s">
        <v>1</v>
      </c>
      <c r="F215" s="203" t="s">
        <v>789</v>
      </c>
      <c r="G215" s="14"/>
      <c r="H215" s="204">
        <v>43.960000000000001</v>
      </c>
      <c r="I215" s="205"/>
      <c r="J215" s="14"/>
      <c r="K215" s="14"/>
      <c r="L215" s="201"/>
      <c r="M215" s="206"/>
      <c r="N215" s="207"/>
      <c r="O215" s="207"/>
      <c r="P215" s="207"/>
      <c r="Q215" s="207"/>
      <c r="R215" s="207"/>
      <c r="S215" s="207"/>
      <c r="T215" s="20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2" t="s">
        <v>168</v>
      </c>
      <c r="AU215" s="202" t="s">
        <v>86</v>
      </c>
      <c r="AV215" s="14" t="s">
        <v>86</v>
      </c>
      <c r="AW215" s="14" t="s">
        <v>33</v>
      </c>
      <c r="AX215" s="14" t="s">
        <v>77</v>
      </c>
      <c r="AY215" s="202" t="s">
        <v>159</v>
      </c>
    </row>
    <row r="216" s="14" customFormat="1">
      <c r="A216" s="14"/>
      <c r="B216" s="201"/>
      <c r="C216" s="14"/>
      <c r="D216" s="194" t="s">
        <v>168</v>
      </c>
      <c r="E216" s="202" t="s">
        <v>1</v>
      </c>
      <c r="F216" s="203" t="s">
        <v>790</v>
      </c>
      <c r="G216" s="14"/>
      <c r="H216" s="204">
        <v>10.300000000000001</v>
      </c>
      <c r="I216" s="205"/>
      <c r="J216" s="14"/>
      <c r="K216" s="14"/>
      <c r="L216" s="201"/>
      <c r="M216" s="206"/>
      <c r="N216" s="207"/>
      <c r="O216" s="207"/>
      <c r="P216" s="207"/>
      <c r="Q216" s="207"/>
      <c r="R216" s="207"/>
      <c r="S216" s="207"/>
      <c r="T216" s="20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02" t="s">
        <v>168</v>
      </c>
      <c r="AU216" s="202" t="s">
        <v>86</v>
      </c>
      <c r="AV216" s="14" t="s">
        <v>86</v>
      </c>
      <c r="AW216" s="14" t="s">
        <v>33</v>
      </c>
      <c r="AX216" s="14" t="s">
        <v>77</v>
      </c>
      <c r="AY216" s="202" t="s">
        <v>159</v>
      </c>
    </row>
    <row r="217" s="15" customFormat="1">
      <c r="A217" s="15"/>
      <c r="B217" s="209"/>
      <c r="C217" s="15"/>
      <c r="D217" s="194" t="s">
        <v>168</v>
      </c>
      <c r="E217" s="210" t="s">
        <v>1</v>
      </c>
      <c r="F217" s="211" t="s">
        <v>173</v>
      </c>
      <c r="G217" s="15"/>
      <c r="H217" s="212">
        <v>54.260000000000005</v>
      </c>
      <c r="I217" s="213"/>
      <c r="J217" s="15"/>
      <c r="K217" s="15"/>
      <c r="L217" s="209"/>
      <c r="M217" s="214"/>
      <c r="N217" s="215"/>
      <c r="O217" s="215"/>
      <c r="P217" s="215"/>
      <c r="Q217" s="215"/>
      <c r="R217" s="215"/>
      <c r="S217" s="215"/>
      <c r="T217" s="216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10" t="s">
        <v>168</v>
      </c>
      <c r="AU217" s="210" t="s">
        <v>86</v>
      </c>
      <c r="AV217" s="15" t="s">
        <v>166</v>
      </c>
      <c r="AW217" s="15" t="s">
        <v>33</v>
      </c>
      <c r="AX217" s="15" t="s">
        <v>84</v>
      </c>
      <c r="AY217" s="210" t="s">
        <v>159</v>
      </c>
    </row>
    <row r="218" s="2" customFormat="1" ht="24.15" customHeight="1">
      <c r="A218" s="38"/>
      <c r="B218" s="179"/>
      <c r="C218" s="180" t="s">
        <v>347</v>
      </c>
      <c r="D218" s="180" t="s">
        <v>161</v>
      </c>
      <c r="E218" s="181" t="s">
        <v>791</v>
      </c>
      <c r="F218" s="182" t="s">
        <v>792</v>
      </c>
      <c r="G218" s="183" t="s">
        <v>602</v>
      </c>
      <c r="H218" s="240"/>
      <c r="I218" s="185"/>
      <c r="J218" s="186">
        <f>ROUND(I218*H218,2)</f>
        <v>0</v>
      </c>
      <c r="K218" s="182" t="s">
        <v>165</v>
      </c>
      <c r="L218" s="39"/>
      <c r="M218" s="187" t="s">
        <v>1</v>
      </c>
      <c r="N218" s="188" t="s">
        <v>42</v>
      </c>
      <c r="O218" s="77"/>
      <c r="P218" s="189">
        <f>O218*H218</f>
        <v>0</v>
      </c>
      <c r="Q218" s="189">
        <v>0</v>
      </c>
      <c r="R218" s="189">
        <f>Q218*H218</f>
        <v>0</v>
      </c>
      <c r="S218" s="189">
        <v>0</v>
      </c>
      <c r="T218" s="19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1" t="s">
        <v>252</v>
      </c>
      <c r="AT218" s="191" t="s">
        <v>161</v>
      </c>
      <c r="AU218" s="191" t="s">
        <v>86</v>
      </c>
      <c r="AY218" s="19" t="s">
        <v>159</v>
      </c>
      <c r="BE218" s="192">
        <f>IF(N218="základní",J218,0)</f>
        <v>0</v>
      </c>
      <c r="BF218" s="192">
        <f>IF(N218="snížená",J218,0)</f>
        <v>0</v>
      </c>
      <c r="BG218" s="192">
        <f>IF(N218="zákl. přenesená",J218,0)</f>
        <v>0</v>
      </c>
      <c r="BH218" s="192">
        <f>IF(N218="sníž. přenesená",J218,0)</f>
        <v>0</v>
      </c>
      <c r="BI218" s="192">
        <f>IF(N218="nulová",J218,0)</f>
        <v>0</v>
      </c>
      <c r="BJ218" s="19" t="s">
        <v>84</v>
      </c>
      <c r="BK218" s="192">
        <f>ROUND(I218*H218,2)</f>
        <v>0</v>
      </c>
      <c r="BL218" s="19" t="s">
        <v>252</v>
      </c>
      <c r="BM218" s="191" t="s">
        <v>793</v>
      </c>
    </row>
    <row r="219" s="12" customFormat="1" ht="22.8" customHeight="1">
      <c r="A219" s="12"/>
      <c r="B219" s="166"/>
      <c r="C219" s="12"/>
      <c r="D219" s="167" t="s">
        <v>76</v>
      </c>
      <c r="E219" s="177" t="s">
        <v>794</v>
      </c>
      <c r="F219" s="177" t="s">
        <v>795</v>
      </c>
      <c r="G219" s="12"/>
      <c r="H219" s="12"/>
      <c r="I219" s="169"/>
      <c r="J219" s="178">
        <f>BK219</f>
        <v>0</v>
      </c>
      <c r="K219" s="12"/>
      <c r="L219" s="166"/>
      <c r="M219" s="171"/>
      <c r="N219" s="172"/>
      <c r="O219" s="172"/>
      <c r="P219" s="173">
        <f>SUM(P220:P222)</f>
        <v>0</v>
      </c>
      <c r="Q219" s="172"/>
      <c r="R219" s="173">
        <f>SUM(R220:R222)</f>
        <v>0.057449200000000006</v>
      </c>
      <c r="S219" s="172"/>
      <c r="T219" s="174">
        <f>SUM(T220:T222)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67" t="s">
        <v>86</v>
      </c>
      <c r="AT219" s="175" t="s">
        <v>76</v>
      </c>
      <c r="AU219" s="175" t="s">
        <v>84</v>
      </c>
      <c r="AY219" s="167" t="s">
        <v>159</v>
      </c>
      <c r="BK219" s="176">
        <f>SUM(BK220:BK222)</f>
        <v>0</v>
      </c>
    </row>
    <row r="220" s="2" customFormat="1" ht="24.15" customHeight="1">
      <c r="A220" s="38"/>
      <c r="B220" s="179"/>
      <c r="C220" s="180" t="s">
        <v>351</v>
      </c>
      <c r="D220" s="180" t="s">
        <v>161</v>
      </c>
      <c r="E220" s="181" t="s">
        <v>796</v>
      </c>
      <c r="F220" s="182" t="s">
        <v>797</v>
      </c>
      <c r="G220" s="183" t="s">
        <v>164</v>
      </c>
      <c r="H220" s="184">
        <v>70.060000000000002</v>
      </c>
      <c r="I220" s="185"/>
      <c r="J220" s="186">
        <f>ROUND(I220*H220,2)</f>
        <v>0</v>
      </c>
      <c r="K220" s="182" t="s">
        <v>165</v>
      </c>
      <c r="L220" s="39"/>
      <c r="M220" s="187" t="s">
        <v>1</v>
      </c>
      <c r="N220" s="188" t="s">
        <v>42</v>
      </c>
      <c r="O220" s="77"/>
      <c r="P220" s="189">
        <f>O220*H220</f>
        <v>0</v>
      </c>
      <c r="Q220" s="189">
        <v>0.00010000000000000001</v>
      </c>
      <c r="R220" s="189">
        <f>Q220*H220</f>
        <v>0.0070060000000000009</v>
      </c>
      <c r="S220" s="189">
        <v>0</v>
      </c>
      <c r="T220" s="19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1" t="s">
        <v>252</v>
      </c>
      <c r="AT220" s="191" t="s">
        <v>161</v>
      </c>
      <c r="AU220" s="191" t="s">
        <v>86</v>
      </c>
      <c r="AY220" s="19" t="s">
        <v>159</v>
      </c>
      <c r="BE220" s="192">
        <f>IF(N220="základní",J220,0)</f>
        <v>0</v>
      </c>
      <c r="BF220" s="192">
        <f>IF(N220="snížená",J220,0)</f>
        <v>0</v>
      </c>
      <c r="BG220" s="192">
        <f>IF(N220="zákl. přenesená",J220,0)</f>
        <v>0</v>
      </c>
      <c r="BH220" s="192">
        <f>IF(N220="sníž. přenesená",J220,0)</f>
        <v>0</v>
      </c>
      <c r="BI220" s="192">
        <f>IF(N220="nulová",J220,0)</f>
        <v>0</v>
      </c>
      <c r="BJ220" s="19" t="s">
        <v>84</v>
      </c>
      <c r="BK220" s="192">
        <f>ROUND(I220*H220,2)</f>
        <v>0</v>
      </c>
      <c r="BL220" s="19" t="s">
        <v>252</v>
      </c>
      <c r="BM220" s="191" t="s">
        <v>798</v>
      </c>
    </row>
    <row r="221" s="2" customFormat="1" ht="24.15" customHeight="1">
      <c r="A221" s="38"/>
      <c r="B221" s="179"/>
      <c r="C221" s="180" t="s">
        <v>357</v>
      </c>
      <c r="D221" s="180" t="s">
        <v>161</v>
      </c>
      <c r="E221" s="181" t="s">
        <v>799</v>
      </c>
      <c r="F221" s="182" t="s">
        <v>800</v>
      </c>
      <c r="G221" s="183" t="s">
        <v>164</v>
      </c>
      <c r="H221" s="184">
        <v>140.12000000000001</v>
      </c>
      <c r="I221" s="185"/>
      <c r="J221" s="186">
        <f>ROUND(I221*H221,2)</f>
        <v>0</v>
      </c>
      <c r="K221" s="182" t="s">
        <v>165</v>
      </c>
      <c r="L221" s="39"/>
      <c r="M221" s="187" t="s">
        <v>1</v>
      </c>
      <c r="N221" s="188" t="s">
        <v>42</v>
      </c>
      <c r="O221" s="77"/>
      <c r="P221" s="189">
        <f>O221*H221</f>
        <v>0</v>
      </c>
      <c r="Q221" s="189">
        <v>0.00036000000000000002</v>
      </c>
      <c r="R221" s="189">
        <f>Q221*H221</f>
        <v>0.050443200000000007</v>
      </c>
      <c r="S221" s="189">
        <v>0</v>
      </c>
      <c r="T221" s="19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1" t="s">
        <v>252</v>
      </c>
      <c r="AT221" s="191" t="s">
        <v>161</v>
      </c>
      <c r="AU221" s="191" t="s">
        <v>86</v>
      </c>
      <c r="AY221" s="19" t="s">
        <v>159</v>
      </c>
      <c r="BE221" s="192">
        <f>IF(N221="základní",J221,0)</f>
        <v>0</v>
      </c>
      <c r="BF221" s="192">
        <f>IF(N221="snížená",J221,0)</f>
        <v>0</v>
      </c>
      <c r="BG221" s="192">
        <f>IF(N221="zákl. přenesená",J221,0)</f>
        <v>0</v>
      </c>
      <c r="BH221" s="192">
        <f>IF(N221="sníž. přenesená",J221,0)</f>
        <v>0</v>
      </c>
      <c r="BI221" s="192">
        <f>IF(N221="nulová",J221,0)</f>
        <v>0</v>
      </c>
      <c r="BJ221" s="19" t="s">
        <v>84</v>
      </c>
      <c r="BK221" s="192">
        <f>ROUND(I221*H221,2)</f>
        <v>0</v>
      </c>
      <c r="BL221" s="19" t="s">
        <v>252</v>
      </c>
      <c r="BM221" s="191" t="s">
        <v>801</v>
      </c>
    </row>
    <row r="222" s="14" customFormat="1">
      <c r="A222" s="14"/>
      <c r="B222" s="201"/>
      <c r="C222" s="14"/>
      <c r="D222" s="194" t="s">
        <v>168</v>
      </c>
      <c r="E222" s="202" t="s">
        <v>1</v>
      </c>
      <c r="F222" s="203" t="s">
        <v>802</v>
      </c>
      <c r="G222" s="14"/>
      <c r="H222" s="204">
        <v>140.12000000000001</v>
      </c>
      <c r="I222" s="205"/>
      <c r="J222" s="14"/>
      <c r="K222" s="14"/>
      <c r="L222" s="201"/>
      <c r="M222" s="241"/>
      <c r="N222" s="242"/>
      <c r="O222" s="242"/>
      <c r="P222" s="242"/>
      <c r="Q222" s="242"/>
      <c r="R222" s="242"/>
      <c r="S222" s="242"/>
      <c r="T222" s="24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2" t="s">
        <v>168</v>
      </c>
      <c r="AU222" s="202" t="s">
        <v>86</v>
      </c>
      <c r="AV222" s="14" t="s">
        <v>86</v>
      </c>
      <c r="AW222" s="14" t="s">
        <v>33</v>
      </c>
      <c r="AX222" s="14" t="s">
        <v>84</v>
      </c>
      <c r="AY222" s="202" t="s">
        <v>159</v>
      </c>
    </row>
    <row r="223" s="2" customFormat="1" ht="6.96" customHeight="1">
      <c r="A223" s="38"/>
      <c r="B223" s="60"/>
      <c r="C223" s="61"/>
      <c r="D223" s="61"/>
      <c r="E223" s="61"/>
      <c r="F223" s="61"/>
      <c r="G223" s="61"/>
      <c r="H223" s="61"/>
      <c r="I223" s="61"/>
      <c r="J223" s="61"/>
      <c r="K223" s="61"/>
      <c r="L223" s="39"/>
      <c r="M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</row>
  </sheetData>
  <autoFilter ref="C131:K22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109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122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Výměna povrchú sportovišť ZŠ Písnická</v>
      </c>
      <c r="F7" s="32"/>
      <c r="G7" s="32"/>
      <c r="H7" s="32"/>
      <c r="L7" s="22"/>
    </row>
    <row r="8" s="1" customFormat="1" ht="12" customHeight="1">
      <c r="B8" s="22"/>
      <c r="D8" s="32" t="s">
        <v>123</v>
      </c>
      <c r="L8" s="22"/>
    </row>
    <row r="9" s="2" customFormat="1" ht="16.5" customHeight="1">
      <c r="A9" s="38"/>
      <c r="B9" s="39"/>
      <c r="C9" s="38"/>
      <c r="D9" s="38"/>
      <c r="E9" s="129" t="s">
        <v>124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125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803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26. 8. 2024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31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32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34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27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36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37</v>
      </c>
      <c r="E32" s="38"/>
      <c r="F32" s="38"/>
      <c r="G32" s="38"/>
      <c r="H32" s="38"/>
      <c r="I32" s="38"/>
      <c r="J32" s="96">
        <f>ROUND(J129,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39</v>
      </c>
      <c r="G34" s="38"/>
      <c r="H34" s="38"/>
      <c r="I34" s="43" t="s">
        <v>38</v>
      </c>
      <c r="J34" s="43" t="s">
        <v>40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41</v>
      </c>
      <c r="E35" s="32" t="s">
        <v>42</v>
      </c>
      <c r="F35" s="135">
        <f>ROUND((SUM(BE129:BE233)),  2)</f>
        <v>0</v>
      </c>
      <c r="G35" s="38"/>
      <c r="H35" s="38"/>
      <c r="I35" s="136">
        <v>0.20999999999999999</v>
      </c>
      <c r="J35" s="135">
        <f>ROUND(((SUM(BE129:BE233))*I35),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43</v>
      </c>
      <c r="F36" s="135">
        <f>ROUND((SUM(BF129:BF233)),  2)</f>
        <v>0</v>
      </c>
      <c r="G36" s="38"/>
      <c r="H36" s="38"/>
      <c r="I36" s="136">
        <v>0.12</v>
      </c>
      <c r="J36" s="135">
        <f>ROUND(((SUM(BF129:BF233))*I36),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44</v>
      </c>
      <c r="F37" s="135">
        <f>ROUND((SUM(BG129:BG233)),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45</v>
      </c>
      <c r="F38" s="135">
        <f>ROUND((SUM(BH129:BH233)),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5">
        <f>ROUND((SUM(BI129:BI233)),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47</v>
      </c>
      <c r="E41" s="81"/>
      <c r="F41" s="81"/>
      <c r="G41" s="139" t="s">
        <v>48</v>
      </c>
      <c r="H41" s="140" t="s">
        <v>49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Výměna povrchú sportovišť ZŠ Písnická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123</v>
      </c>
      <c r="L86" s="22"/>
    </row>
    <row r="87" s="2" customFormat="1" ht="16.5" customHeight="1">
      <c r="A87" s="38"/>
      <c r="B87" s="39"/>
      <c r="C87" s="38"/>
      <c r="D87" s="38"/>
      <c r="E87" s="129" t="s">
        <v>124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1,08 - Záchytný systém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Praha 12 -Písnická</v>
      </c>
      <c r="G91" s="38"/>
      <c r="H91" s="38"/>
      <c r="I91" s="32" t="s">
        <v>22</v>
      </c>
      <c r="J91" s="69" t="str">
        <f>IF(J14="","",J14)</f>
        <v>26. 8. 2024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38"/>
      <c r="E93" s="38"/>
      <c r="F93" s="27" t="str">
        <f>E17</f>
        <v>Městská část Praha 12, Generl. Šišky , Praha4</v>
      </c>
      <c r="G93" s="38"/>
      <c r="H93" s="38"/>
      <c r="I93" s="32" t="s">
        <v>30</v>
      </c>
      <c r="J93" s="36" t="str">
        <f>E23</f>
        <v>PITTER DESIGN, s.r.o. Pardubice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34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128</v>
      </c>
      <c r="D96" s="137"/>
      <c r="E96" s="137"/>
      <c r="F96" s="137"/>
      <c r="G96" s="137"/>
      <c r="H96" s="137"/>
      <c r="I96" s="137"/>
      <c r="J96" s="146" t="s">
        <v>129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130</v>
      </c>
      <c r="D98" s="38"/>
      <c r="E98" s="38"/>
      <c r="F98" s="38"/>
      <c r="G98" s="38"/>
      <c r="H98" s="38"/>
      <c r="I98" s="38"/>
      <c r="J98" s="96">
        <f>J129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131</v>
      </c>
    </row>
    <row r="99" s="9" customFormat="1" ht="24.96" customHeight="1">
      <c r="A99" s="9"/>
      <c r="B99" s="148"/>
      <c r="C99" s="9"/>
      <c r="D99" s="149" t="s">
        <v>132</v>
      </c>
      <c r="E99" s="150"/>
      <c r="F99" s="150"/>
      <c r="G99" s="150"/>
      <c r="H99" s="150"/>
      <c r="I99" s="150"/>
      <c r="J99" s="151">
        <f>J130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133</v>
      </c>
      <c r="E100" s="154"/>
      <c r="F100" s="154"/>
      <c r="G100" s="154"/>
      <c r="H100" s="154"/>
      <c r="I100" s="154"/>
      <c r="J100" s="155">
        <f>J131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134</v>
      </c>
      <c r="E101" s="154"/>
      <c r="F101" s="154"/>
      <c r="G101" s="154"/>
      <c r="H101" s="154"/>
      <c r="I101" s="154"/>
      <c r="J101" s="155">
        <f>J149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662</v>
      </c>
      <c r="E102" s="154"/>
      <c r="F102" s="154"/>
      <c r="G102" s="154"/>
      <c r="H102" s="154"/>
      <c r="I102" s="154"/>
      <c r="J102" s="155">
        <f>J172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136</v>
      </c>
      <c r="E103" s="154"/>
      <c r="F103" s="154"/>
      <c r="G103" s="154"/>
      <c r="H103" s="154"/>
      <c r="I103" s="154"/>
      <c r="J103" s="155">
        <f>J194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138</v>
      </c>
      <c r="E104" s="154"/>
      <c r="F104" s="154"/>
      <c r="G104" s="154"/>
      <c r="H104" s="154"/>
      <c r="I104" s="154"/>
      <c r="J104" s="155">
        <f>J201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8"/>
      <c r="C105" s="9"/>
      <c r="D105" s="149" t="s">
        <v>532</v>
      </c>
      <c r="E105" s="150"/>
      <c r="F105" s="150"/>
      <c r="G105" s="150"/>
      <c r="H105" s="150"/>
      <c r="I105" s="150"/>
      <c r="J105" s="151">
        <f>J203</f>
        <v>0</v>
      </c>
      <c r="K105" s="9"/>
      <c r="L105" s="14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2"/>
      <c r="C106" s="10"/>
      <c r="D106" s="153" t="s">
        <v>665</v>
      </c>
      <c r="E106" s="154"/>
      <c r="F106" s="154"/>
      <c r="G106" s="154"/>
      <c r="H106" s="154"/>
      <c r="I106" s="154"/>
      <c r="J106" s="155">
        <f>J204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2"/>
      <c r="C107" s="10"/>
      <c r="D107" s="153" t="s">
        <v>666</v>
      </c>
      <c r="E107" s="154"/>
      <c r="F107" s="154"/>
      <c r="G107" s="154"/>
      <c r="H107" s="154"/>
      <c r="I107" s="154"/>
      <c r="J107" s="155">
        <f>J222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144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38"/>
      <c r="D117" s="38"/>
      <c r="E117" s="129" t="str">
        <f>E7</f>
        <v>Výměna povrchú sportovišť ZŠ Písnická</v>
      </c>
      <c r="F117" s="32"/>
      <c r="G117" s="32"/>
      <c r="H117" s="32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" customFormat="1" ht="12" customHeight="1">
      <c r="B118" s="22"/>
      <c r="C118" s="32" t="s">
        <v>123</v>
      </c>
      <c r="L118" s="22"/>
    </row>
    <row r="119" s="2" customFormat="1" ht="16.5" customHeight="1">
      <c r="A119" s="38"/>
      <c r="B119" s="39"/>
      <c r="C119" s="38"/>
      <c r="D119" s="38"/>
      <c r="E119" s="129" t="s">
        <v>124</v>
      </c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125</v>
      </c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38"/>
      <c r="D121" s="38"/>
      <c r="E121" s="67" t="str">
        <f>E11</f>
        <v>1,08 - Záchytný systém</v>
      </c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38"/>
      <c r="E123" s="38"/>
      <c r="F123" s="27" t="str">
        <f>F14</f>
        <v>Praha 12 -Písnická</v>
      </c>
      <c r="G123" s="38"/>
      <c r="H123" s="38"/>
      <c r="I123" s="32" t="s">
        <v>22</v>
      </c>
      <c r="J123" s="69" t="str">
        <f>IF(J14="","",J14)</f>
        <v>26. 8. 2024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25.65" customHeight="1">
      <c r="A125" s="38"/>
      <c r="B125" s="39"/>
      <c r="C125" s="32" t="s">
        <v>24</v>
      </c>
      <c r="D125" s="38"/>
      <c r="E125" s="38"/>
      <c r="F125" s="27" t="str">
        <f>E17</f>
        <v>Městská část Praha 12, Generl. Šišky , Praha4</v>
      </c>
      <c r="G125" s="38"/>
      <c r="H125" s="38"/>
      <c r="I125" s="32" t="s">
        <v>30</v>
      </c>
      <c r="J125" s="36" t="str">
        <f>E23</f>
        <v>PITTER DESIGN, s.r.o. Pardubice</v>
      </c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28</v>
      </c>
      <c r="D126" s="38"/>
      <c r="E126" s="38"/>
      <c r="F126" s="27" t="str">
        <f>IF(E20="","",E20)</f>
        <v>Vyplň údaj</v>
      </c>
      <c r="G126" s="38"/>
      <c r="H126" s="38"/>
      <c r="I126" s="32" t="s">
        <v>34</v>
      </c>
      <c r="J126" s="36" t="str">
        <f>E26</f>
        <v xml:space="preserve"> </v>
      </c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38"/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56"/>
      <c r="B128" s="157"/>
      <c r="C128" s="158" t="s">
        <v>145</v>
      </c>
      <c r="D128" s="159" t="s">
        <v>62</v>
      </c>
      <c r="E128" s="159" t="s">
        <v>58</v>
      </c>
      <c r="F128" s="159" t="s">
        <v>59</v>
      </c>
      <c r="G128" s="159" t="s">
        <v>146</v>
      </c>
      <c r="H128" s="159" t="s">
        <v>147</v>
      </c>
      <c r="I128" s="159" t="s">
        <v>148</v>
      </c>
      <c r="J128" s="159" t="s">
        <v>129</v>
      </c>
      <c r="K128" s="160" t="s">
        <v>149</v>
      </c>
      <c r="L128" s="161"/>
      <c r="M128" s="86" t="s">
        <v>1</v>
      </c>
      <c r="N128" s="87" t="s">
        <v>41</v>
      </c>
      <c r="O128" s="87" t="s">
        <v>150</v>
      </c>
      <c r="P128" s="87" t="s">
        <v>151</v>
      </c>
      <c r="Q128" s="87" t="s">
        <v>152</v>
      </c>
      <c r="R128" s="87" t="s">
        <v>153</v>
      </c>
      <c r="S128" s="87" t="s">
        <v>154</v>
      </c>
      <c r="T128" s="88" t="s">
        <v>155</v>
      </c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6"/>
      <c r="AE128" s="156"/>
    </row>
    <row r="129" s="2" customFormat="1" ht="22.8" customHeight="1">
      <c r="A129" s="38"/>
      <c r="B129" s="39"/>
      <c r="C129" s="93" t="s">
        <v>156</v>
      </c>
      <c r="D129" s="38"/>
      <c r="E129" s="38"/>
      <c r="F129" s="38"/>
      <c r="G129" s="38"/>
      <c r="H129" s="38"/>
      <c r="I129" s="38"/>
      <c r="J129" s="162">
        <f>BK129</f>
        <v>0</v>
      </c>
      <c r="K129" s="38"/>
      <c r="L129" s="39"/>
      <c r="M129" s="89"/>
      <c r="N129" s="73"/>
      <c r="O129" s="90"/>
      <c r="P129" s="163">
        <f>P130+P203</f>
        <v>0</v>
      </c>
      <c r="Q129" s="90"/>
      <c r="R129" s="163">
        <f>R130+R203</f>
        <v>14.962422520000002</v>
      </c>
      <c r="S129" s="90"/>
      <c r="T129" s="164">
        <f>T130+T203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9" t="s">
        <v>76</v>
      </c>
      <c r="AU129" s="19" t="s">
        <v>131</v>
      </c>
      <c r="BK129" s="165">
        <f>BK130+BK203</f>
        <v>0</v>
      </c>
    </row>
    <row r="130" s="12" customFormat="1" ht="25.92" customHeight="1">
      <c r="A130" s="12"/>
      <c r="B130" s="166"/>
      <c r="C130" s="12"/>
      <c r="D130" s="167" t="s">
        <v>76</v>
      </c>
      <c r="E130" s="168" t="s">
        <v>157</v>
      </c>
      <c r="F130" s="168" t="s">
        <v>158</v>
      </c>
      <c r="G130" s="12"/>
      <c r="H130" s="12"/>
      <c r="I130" s="169"/>
      <c r="J130" s="170">
        <f>BK130</f>
        <v>0</v>
      </c>
      <c r="K130" s="12"/>
      <c r="L130" s="166"/>
      <c r="M130" s="171"/>
      <c r="N130" s="172"/>
      <c r="O130" s="172"/>
      <c r="P130" s="173">
        <f>P131+P149+P172+P194+P201</f>
        <v>0</v>
      </c>
      <c r="Q130" s="172"/>
      <c r="R130" s="173">
        <f>R131+R149+R172+R194+R201</f>
        <v>14.702744120000002</v>
      </c>
      <c r="S130" s="172"/>
      <c r="T130" s="174">
        <f>T131+T149+T172+T194+T201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7" t="s">
        <v>84</v>
      </c>
      <c r="AT130" s="175" t="s">
        <v>76</v>
      </c>
      <c r="AU130" s="175" t="s">
        <v>77</v>
      </c>
      <c r="AY130" s="167" t="s">
        <v>159</v>
      </c>
      <c r="BK130" s="176">
        <f>BK131+BK149+BK172+BK194+BK201</f>
        <v>0</v>
      </c>
    </row>
    <row r="131" s="12" customFormat="1" ht="22.8" customHeight="1">
      <c r="A131" s="12"/>
      <c r="B131" s="166"/>
      <c r="C131" s="12"/>
      <c r="D131" s="167" t="s">
        <v>76</v>
      </c>
      <c r="E131" s="177" t="s">
        <v>84</v>
      </c>
      <c r="F131" s="177" t="s">
        <v>160</v>
      </c>
      <c r="G131" s="12"/>
      <c r="H131" s="12"/>
      <c r="I131" s="169"/>
      <c r="J131" s="178">
        <f>BK131</f>
        <v>0</v>
      </c>
      <c r="K131" s="12"/>
      <c r="L131" s="166"/>
      <c r="M131" s="171"/>
      <c r="N131" s="172"/>
      <c r="O131" s="172"/>
      <c r="P131" s="173">
        <f>SUM(P132:P148)</f>
        <v>0</v>
      </c>
      <c r="Q131" s="172"/>
      <c r="R131" s="173">
        <f>SUM(R132:R148)</f>
        <v>0</v>
      </c>
      <c r="S131" s="172"/>
      <c r="T131" s="174">
        <f>SUM(T132:T148)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7" t="s">
        <v>84</v>
      </c>
      <c r="AT131" s="175" t="s">
        <v>76</v>
      </c>
      <c r="AU131" s="175" t="s">
        <v>84</v>
      </c>
      <c r="AY131" s="167" t="s">
        <v>159</v>
      </c>
      <c r="BK131" s="176">
        <f>SUM(BK132:BK148)</f>
        <v>0</v>
      </c>
    </row>
    <row r="132" s="2" customFormat="1" ht="24.15" customHeight="1">
      <c r="A132" s="38"/>
      <c r="B132" s="179"/>
      <c r="C132" s="180" t="s">
        <v>84</v>
      </c>
      <c r="D132" s="180" t="s">
        <v>161</v>
      </c>
      <c r="E132" s="181" t="s">
        <v>534</v>
      </c>
      <c r="F132" s="182" t="s">
        <v>535</v>
      </c>
      <c r="G132" s="183" t="s">
        <v>212</v>
      </c>
      <c r="H132" s="184">
        <v>7.4470000000000001</v>
      </c>
      <c r="I132" s="185"/>
      <c r="J132" s="186">
        <f>ROUND(I132*H132,2)</f>
        <v>0</v>
      </c>
      <c r="K132" s="182" t="s">
        <v>165</v>
      </c>
      <c r="L132" s="39"/>
      <c r="M132" s="187" t="s">
        <v>1</v>
      </c>
      <c r="N132" s="188" t="s">
        <v>42</v>
      </c>
      <c r="O132" s="77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1" t="s">
        <v>166</v>
      </c>
      <c r="AT132" s="191" t="s">
        <v>161</v>
      </c>
      <c r="AU132" s="191" t="s">
        <v>86</v>
      </c>
      <c r="AY132" s="19" t="s">
        <v>159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84</v>
      </c>
      <c r="BK132" s="192">
        <f>ROUND(I132*H132,2)</f>
        <v>0</v>
      </c>
      <c r="BL132" s="19" t="s">
        <v>166</v>
      </c>
      <c r="BM132" s="191" t="s">
        <v>804</v>
      </c>
    </row>
    <row r="133" s="13" customFormat="1">
      <c r="A133" s="13"/>
      <c r="B133" s="193"/>
      <c r="C133" s="13"/>
      <c r="D133" s="194" t="s">
        <v>168</v>
      </c>
      <c r="E133" s="195" t="s">
        <v>1</v>
      </c>
      <c r="F133" s="196" t="s">
        <v>537</v>
      </c>
      <c r="G133" s="13"/>
      <c r="H133" s="195" t="s">
        <v>1</v>
      </c>
      <c r="I133" s="197"/>
      <c r="J133" s="13"/>
      <c r="K133" s="13"/>
      <c r="L133" s="193"/>
      <c r="M133" s="198"/>
      <c r="N133" s="199"/>
      <c r="O133" s="199"/>
      <c r="P133" s="199"/>
      <c r="Q133" s="199"/>
      <c r="R133" s="199"/>
      <c r="S133" s="199"/>
      <c r="T133" s="20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5" t="s">
        <v>168</v>
      </c>
      <c r="AU133" s="195" t="s">
        <v>86</v>
      </c>
      <c r="AV133" s="13" t="s">
        <v>84</v>
      </c>
      <c r="AW133" s="13" t="s">
        <v>33</v>
      </c>
      <c r="AX133" s="13" t="s">
        <v>77</v>
      </c>
      <c r="AY133" s="195" t="s">
        <v>159</v>
      </c>
    </row>
    <row r="134" s="14" customFormat="1">
      <c r="A134" s="14"/>
      <c r="B134" s="201"/>
      <c r="C134" s="14"/>
      <c r="D134" s="194" t="s">
        <v>168</v>
      </c>
      <c r="E134" s="202" t="s">
        <v>1</v>
      </c>
      <c r="F134" s="203" t="s">
        <v>805</v>
      </c>
      <c r="G134" s="14"/>
      <c r="H134" s="204">
        <v>3.8500000000000001</v>
      </c>
      <c r="I134" s="205"/>
      <c r="J134" s="14"/>
      <c r="K134" s="14"/>
      <c r="L134" s="201"/>
      <c r="M134" s="206"/>
      <c r="N134" s="207"/>
      <c r="O134" s="207"/>
      <c r="P134" s="207"/>
      <c r="Q134" s="207"/>
      <c r="R134" s="207"/>
      <c r="S134" s="207"/>
      <c r="T134" s="20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2" t="s">
        <v>168</v>
      </c>
      <c r="AU134" s="202" t="s">
        <v>86</v>
      </c>
      <c r="AV134" s="14" t="s">
        <v>86</v>
      </c>
      <c r="AW134" s="14" t="s">
        <v>33</v>
      </c>
      <c r="AX134" s="14" t="s">
        <v>77</v>
      </c>
      <c r="AY134" s="202" t="s">
        <v>159</v>
      </c>
    </row>
    <row r="135" s="14" customFormat="1">
      <c r="A135" s="14"/>
      <c r="B135" s="201"/>
      <c r="C135" s="14"/>
      <c r="D135" s="194" t="s">
        <v>168</v>
      </c>
      <c r="E135" s="202" t="s">
        <v>1</v>
      </c>
      <c r="F135" s="203" t="s">
        <v>806</v>
      </c>
      <c r="G135" s="14"/>
      <c r="H135" s="204">
        <v>1.6719999999999999</v>
      </c>
      <c r="I135" s="205"/>
      <c r="J135" s="14"/>
      <c r="K135" s="14"/>
      <c r="L135" s="201"/>
      <c r="M135" s="206"/>
      <c r="N135" s="207"/>
      <c r="O135" s="207"/>
      <c r="P135" s="207"/>
      <c r="Q135" s="207"/>
      <c r="R135" s="207"/>
      <c r="S135" s="207"/>
      <c r="T135" s="20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2" t="s">
        <v>168</v>
      </c>
      <c r="AU135" s="202" t="s">
        <v>86</v>
      </c>
      <c r="AV135" s="14" t="s">
        <v>86</v>
      </c>
      <c r="AW135" s="14" t="s">
        <v>33</v>
      </c>
      <c r="AX135" s="14" t="s">
        <v>77</v>
      </c>
      <c r="AY135" s="202" t="s">
        <v>159</v>
      </c>
    </row>
    <row r="136" s="13" customFormat="1">
      <c r="A136" s="13"/>
      <c r="B136" s="193"/>
      <c r="C136" s="13"/>
      <c r="D136" s="194" t="s">
        <v>168</v>
      </c>
      <c r="E136" s="195" t="s">
        <v>1</v>
      </c>
      <c r="F136" s="196" t="s">
        <v>807</v>
      </c>
      <c r="G136" s="13"/>
      <c r="H136" s="195" t="s">
        <v>1</v>
      </c>
      <c r="I136" s="197"/>
      <c r="J136" s="13"/>
      <c r="K136" s="13"/>
      <c r="L136" s="193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5" t="s">
        <v>168</v>
      </c>
      <c r="AU136" s="195" t="s">
        <v>86</v>
      </c>
      <c r="AV136" s="13" t="s">
        <v>84</v>
      </c>
      <c r="AW136" s="13" t="s">
        <v>33</v>
      </c>
      <c r="AX136" s="13" t="s">
        <v>77</v>
      </c>
      <c r="AY136" s="195" t="s">
        <v>159</v>
      </c>
    </row>
    <row r="137" s="14" customFormat="1">
      <c r="A137" s="14"/>
      <c r="B137" s="201"/>
      <c r="C137" s="14"/>
      <c r="D137" s="194" t="s">
        <v>168</v>
      </c>
      <c r="E137" s="202" t="s">
        <v>1</v>
      </c>
      <c r="F137" s="203" t="s">
        <v>808</v>
      </c>
      <c r="G137" s="14"/>
      <c r="H137" s="204">
        <v>1.925</v>
      </c>
      <c r="I137" s="205"/>
      <c r="J137" s="14"/>
      <c r="K137" s="14"/>
      <c r="L137" s="201"/>
      <c r="M137" s="206"/>
      <c r="N137" s="207"/>
      <c r="O137" s="207"/>
      <c r="P137" s="207"/>
      <c r="Q137" s="207"/>
      <c r="R137" s="207"/>
      <c r="S137" s="207"/>
      <c r="T137" s="20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2" t="s">
        <v>168</v>
      </c>
      <c r="AU137" s="202" t="s">
        <v>86</v>
      </c>
      <c r="AV137" s="14" t="s">
        <v>86</v>
      </c>
      <c r="AW137" s="14" t="s">
        <v>33</v>
      </c>
      <c r="AX137" s="14" t="s">
        <v>77</v>
      </c>
      <c r="AY137" s="202" t="s">
        <v>159</v>
      </c>
    </row>
    <row r="138" s="15" customFormat="1">
      <c r="A138" s="15"/>
      <c r="B138" s="209"/>
      <c r="C138" s="15"/>
      <c r="D138" s="194" t="s">
        <v>168</v>
      </c>
      <c r="E138" s="210" t="s">
        <v>1</v>
      </c>
      <c r="F138" s="211" t="s">
        <v>173</v>
      </c>
      <c r="G138" s="15"/>
      <c r="H138" s="212">
        <v>7.4470000000000001</v>
      </c>
      <c r="I138" s="213"/>
      <c r="J138" s="15"/>
      <c r="K138" s="15"/>
      <c r="L138" s="209"/>
      <c r="M138" s="214"/>
      <c r="N138" s="215"/>
      <c r="O138" s="215"/>
      <c r="P138" s="215"/>
      <c r="Q138" s="215"/>
      <c r="R138" s="215"/>
      <c r="S138" s="215"/>
      <c r="T138" s="21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10" t="s">
        <v>168</v>
      </c>
      <c r="AU138" s="210" t="s">
        <v>86</v>
      </c>
      <c r="AV138" s="15" t="s">
        <v>166</v>
      </c>
      <c r="AW138" s="15" t="s">
        <v>33</v>
      </c>
      <c r="AX138" s="15" t="s">
        <v>84</v>
      </c>
      <c r="AY138" s="210" t="s">
        <v>159</v>
      </c>
    </row>
    <row r="139" s="2" customFormat="1" ht="37.8" customHeight="1">
      <c r="A139" s="38"/>
      <c r="B139" s="179"/>
      <c r="C139" s="180" t="s">
        <v>86</v>
      </c>
      <c r="D139" s="180" t="s">
        <v>161</v>
      </c>
      <c r="E139" s="181" t="s">
        <v>224</v>
      </c>
      <c r="F139" s="182" t="s">
        <v>424</v>
      </c>
      <c r="G139" s="183" t="s">
        <v>212</v>
      </c>
      <c r="H139" s="184">
        <v>7.4470000000000001</v>
      </c>
      <c r="I139" s="185"/>
      <c r="J139" s="186">
        <f>ROUND(I139*H139,2)</f>
        <v>0</v>
      </c>
      <c r="K139" s="182" t="s">
        <v>165</v>
      </c>
      <c r="L139" s="39"/>
      <c r="M139" s="187" t="s">
        <v>1</v>
      </c>
      <c r="N139" s="188" t="s">
        <v>42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166</v>
      </c>
      <c r="AT139" s="191" t="s">
        <v>161</v>
      </c>
      <c r="AU139" s="191" t="s">
        <v>86</v>
      </c>
      <c r="AY139" s="19" t="s">
        <v>159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84</v>
      </c>
      <c r="BK139" s="192">
        <f>ROUND(I139*H139,2)</f>
        <v>0</v>
      </c>
      <c r="BL139" s="19" t="s">
        <v>166</v>
      </c>
      <c r="BM139" s="191" t="s">
        <v>672</v>
      </c>
    </row>
    <row r="140" s="14" customFormat="1">
      <c r="A140" s="14"/>
      <c r="B140" s="201"/>
      <c r="C140" s="14"/>
      <c r="D140" s="194" t="s">
        <v>168</v>
      </c>
      <c r="E140" s="202" t="s">
        <v>1</v>
      </c>
      <c r="F140" s="203" t="s">
        <v>809</v>
      </c>
      <c r="G140" s="14"/>
      <c r="H140" s="204">
        <v>7.4470000000000001</v>
      </c>
      <c r="I140" s="205"/>
      <c r="J140" s="14"/>
      <c r="K140" s="14"/>
      <c r="L140" s="201"/>
      <c r="M140" s="206"/>
      <c r="N140" s="207"/>
      <c r="O140" s="207"/>
      <c r="P140" s="207"/>
      <c r="Q140" s="207"/>
      <c r="R140" s="207"/>
      <c r="S140" s="207"/>
      <c r="T140" s="20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2" t="s">
        <v>168</v>
      </c>
      <c r="AU140" s="202" t="s">
        <v>86</v>
      </c>
      <c r="AV140" s="14" t="s">
        <v>86</v>
      </c>
      <c r="AW140" s="14" t="s">
        <v>33</v>
      </c>
      <c r="AX140" s="14" t="s">
        <v>77</v>
      </c>
      <c r="AY140" s="202" t="s">
        <v>159</v>
      </c>
    </row>
    <row r="141" s="15" customFormat="1">
      <c r="A141" s="15"/>
      <c r="B141" s="209"/>
      <c r="C141" s="15"/>
      <c r="D141" s="194" t="s">
        <v>168</v>
      </c>
      <c r="E141" s="210" t="s">
        <v>1</v>
      </c>
      <c r="F141" s="211" t="s">
        <v>173</v>
      </c>
      <c r="G141" s="15"/>
      <c r="H141" s="212">
        <v>7.4470000000000001</v>
      </c>
      <c r="I141" s="213"/>
      <c r="J141" s="15"/>
      <c r="K141" s="15"/>
      <c r="L141" s="209"/>
      <c r="M141" s="214"/>
      <c r="N141" s="215"/>
      <c r="O141" s="215"/>
      <c r="P141" s="215"/>
      <c r="Q141" s="215"/>
      <c r="R141" s="215"/>
      <c r="S141" s="215"/>
      <c r="T141" s="21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10" t="s">
        <v>168</v>
      </c>
      <c r="AU141" s="210" t="s">
        <v>86</v>
      </c>
      <c r="AV141" s="15" t="s">
        <v>166</v>
      </c>
      <c r="AW141" s="15" t="s">
        <v>33</v>
      </c>
      <c r="AX141" s="15" t="s">
        <v>84</v>
      </c>
      <c r="AY141" s="210" t="s">
        <v>159</v>
      </c>
    </row>
    <row r="142" s="2" customFormat="1" ht="24.15" customHeight="1">
      <c r="A142" s="38"/>
      <c r="B142" s="179"/>
      <c r="C142" s="180" t="s">
        <v>179</v>
      </c>
      <c r="D142" s="180" t="s">
        <v>161</v>
      </c>
      <c r="E142" s="181" t="s">
        <v>229</v>
      </c>
      <c r="F142" s="182" t="s">
        <v>674</v>
      </c>
      <c r="G142" s="183" t="s">
        <v>212</v>
      </c>
      <c r="H142" s="184">
        <v>7.4470000000000001</v>
      </c>
      <c r="I142" s="185"/>
      <c r="J142" s="186">
        <f>ROUND(I142*H142,2)</f>
        <v>0</v>
      </c>
      <c r="K142" s="182" t="s">
        <v>165</v>
      </c>
      <c r="L142" s="39"/>
      <c r="M142" s="187" t="s">
        <v>1</v>
      </c>
      <c r="N142" s="188" t="s">
        <v>42</v>
      </c>
      <c r="O142" s="77"/>
      <c r="P142" s="189">
        <f>O142*H142</f>
        <v>0</v>
      </c>
      <c r="Q142" s="189">
        <v>0</v>
      </c>
      <c r="R142" s="189">
        <f>Q142*H142</f>
        <v>0</v>
      </c>
      <c r="S142" s="189">
        <v>0</v>
      </c>
      <c r="T142" s="19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1" t="s">
        <v>166</v>
      </c>
      <c r="AT142" s="191" t="s">
        <v>161</v>
      </c>
      <c r="AU142" s="191" t="s">
        <v>86</v>
      </c>
      <c r="AY142" s="19" t="s">
        <v>159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84</v>
      </c>
      <c r="BK142" s="192">
        <f>ROUND(I142*H142,2)</f>
        <v>0</v>
      </c>
      <c r="BL142" s="19" t="s">
        <v>166</v>
      </c>
      <c r="BM142" s="191" t="s">
        <v>675</v>
      </c>
    </row>
    <row r="143" s="14" customFormat="1">
      <c r="A143" s="14"/>
      <c r="B143" s="201"/>
      <c r="C143" s="14"/>
      <c r="D143" s="194" t="s">
        <v>168</v>
      </c>
      <c r="E143" s="202" t="s">
        <v>1</v>
      </c>
      <c r="F143" s="203" t="s">
        <v>810</v>
      </c>
      <c r="G143" s="14"/>
      <c r="H143" s="204">
        <v>7.4470000000000001</v>
      </c>
      <c r="I143" s="205"/>
      <c r="J143" s="14"/>
      <c r="K143" s="14"/>
      <c r="L143" s="201"/>
      <c r="M143" s="206"/>
      <c r="N143" s="207"/>
      <c r="O143" s="207"/>
      <c r="P143" s="207"/>
      <c r="Q143" s="207"/>
      <c r="R143" s="207"/>
      <c r="S143" s="207"/>
      <c r="T143" s="20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2" t="s">
        <v>168</v>
      </c>
      <c r="AU143" s="202" t="s">
        <v>86</v>
      </c>
      <c r="AV143" s="14" t="s">
        <v>86</v>
      </c>
      <c r="AW143" s="14" t="s">
        <v>33</v>
      </c>
      <c r="AX143" s="14" t="s">
        <v>77</v>
      </c>
      <c r="AY143" s="202" t="s">
        <v>159</v>
      </c>
    </row>
    <row r="144" s="15" customFormat="1">
      <c r="A144" s="15"/>
      <c r="B144" s="209"/>
      <c r="C144" s="15"/>
      <c r="D144" s="194" t="s">
        <v>168</v>
      </c>
      <c r="E144" s="210" t="s">
        <v>1</v>
      </c>
      <c r="F144" s="211" t="s">
        <v>173</v>
      </c>
      <c r="G144" s="15"/>
      <c r="H144" s="212">
        <v>7.4470000000000001</v>
      </c>
      <c r="I144" s="213"/>
      <c r="J144" s="15"/>
      <c r="K144" s="15"/>
      <c r="L144" s="209"/>
      <c r="M144" s="214"/>
      <c r="N144" s="215"/>
      <c r="O144" s="215"/>
      <c r="P144" s="215"/>
      <c r="Q144" s="215"/>
      <c r="R144" s="215"/>
      <c r="S144" s="215"/>
      <c r="T144" s="21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10" t="s">
        <v>168</v>
      </c>
      <c r="AU144" s="210" t="s">
        <v>86</v>
      </c>
      <c r="AV144" s="15" t="s">
        <v>166</v>
      </c>
      <c r="AW144" s="15" t="s">
        <v>33</v>
      </c>
      <c r="AX144" s="15" t="s">
        <v>84</v>
      </c>
      <c r="AY144" s="210" t="s">
        <v>159</v>
      </c>
    </row>
    <row r="145" s="2" customFormat="1" ht="33" customHeight="1">
      <c r="A145" s="38"/>
      <c r="B145" s="179"/>
      <c r="C145" s="180" t="s">
        <v>166</v>
      </c>
      <c r="D145" s="180" t="s">
        <v>161</v>
      </c>
      <c r="E145" s="181" t="s">
        <v>233</v>
      </c>
      <c r="F145" s="182" t="s">
        <v>234</v>
      </c>
      <c r="G145" s="183" t="s">
        <v>235</v>
      </c>
      <c r="H145" s="184">
        <v>11.914999999999999</v>
      </c>
      <c r="I145" s="185"/>
      <c r="J145" s="186">
        <f>ROUND(I145*H145,2)</f>
        <v>0</v>
      </c>
      <c r="K145" s="182" t="s">
        <v>165</v>
      </c>
      <c r="L145" s="39"/>
      <c r="M145" s="187" t="s">
        <v>1</v>
      </c>
      <c r="N145" s="188" t="s">
        <v>42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166</v>
      </c>
      <c r="AT145" s="191" t="s">
        <v>161</v>
      </c>
      <c r="AU145" s="191" t="s">
        <v>86</v>
      </c>
      <c r="AY145" s="19" t="s">
        <v>159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84</v>
      </c>
      <c r="BK145" s="192">
        <f>ROUND(I145*H145,2)</f>
        <v>0</v>
      </c>
      <c r="BL145" s="19" t="s">
        <v>166</v>
      </c>
      <c r="BM145" s="191" t="s">
        <v>677</v>
      </c>
    </row>
    <row r="146" s="14" customFormat="1">
      <c r="A146" s="14"/>
      <c r="B146" s="201"/>
      <c r="C146" s="14"/>
      <c r="D146" s="194" t="s">
        <v>168</v>
      </c>
      <c r="E146" s="202" t="s">
        <v>1</v>
      </c>
      <c r="F146" s="203" t="s">
        <v>811</v>
      </c>
      <c r="G146" s="14"/>
      <c r="H146" s="204">
        <v>11.914999999999999</v>
      </c>
      <c r="I146" s="205"/>
      <c r="J146" s="14"/>
      <c r="K146" s="14"/>
      <c r="L146" s="201"/>
      <c r="M146" s="206"/>
      <c r="N146" s="207"/>
      <c r="O146" s="207"/>
      <c r="P146" s="207"/>
      <c r="Q146" s="207"/>
      <c r="R146" s="207"/>
      <c r="S146" s="207"/>
      <c r="T146" s="20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2" t="s">
        <v>168</v>
      </c>
      <c r="AU146" s="202" t="s">
        <v>86</v>
      </c>
      <c r="AV146" s="14" t="s">
        <v>86</v>
      </c>
      <c r="AW146" s="14" t="s">
        <v>33</v>
      </c>
      <c r="AX146" s="14" t="s">
        <v>84</v>
      </c>
      <c r="AY146" s="202" t="s">
        <v>159</v>
      </c>
    </row>
    <row r="147" s="2" customFormat="1" ht="16.5" customHeight="1">
      <c r="A147" s="38"/>
      <c r="B147" s="179"/>
      <c r="C147" s="180" t="s">
        <v>193</v>
      </c>
      <c r="D147" s="180" t="s">
        <v>161</v>
      </c>
      <c r="E147" s="181" t="s">
        <v>239</v>
      </c>
      <c r="F147" s="182" t="s">
        <v>240</v>
      </c>
      <c r="G147" s="183" t="s">
        <v>212</v>
      </c>
      <c r="H147" s="184">
        <v>7.4470000000000001</v>
      </c>
      <c r="I147" s="185"/>
      <c r="J147" s="186">
        <f>ROUND(I147*H147,2)</f>
        <v>0</v>
      </c>
      <c r="K147" s="182" t="s">
        <v>165</v>
      </c>
      <c r="L147" s="39"/>
      <c r="M147" s="187" t="s">
        <v>1</v>
      </c>
      <c r="N147" s="188" t="s">
        <v>42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166</v>
      </c>
      <c r="AT147" s="191" t="s">
        <v>161</v>
      </c>
      <c r="AU147" s="191" t="s">
        <v>86</v>
      </c>
      <c r="AY147" s="19" t="s">
        <v>159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84</v>
      </c>
      <c r="BK147" s="192">
        <f>ROUND(I147*H147,2)</f>
        <v>0</v>
      </c>
      <c r="BL147" s="19" t="s">
        <v>166</v>
      </c>
      <c r="BM147" s="191" t="s">
        <v>679</v>
      </c>
    </row>
    <row r="148" s="14" customFormat="1">
      <c r="A148" s="14"/>
      <c r="B148" s="201"/>
      <c r="C148" s="14"/>
      <c r="D148" s="194" t="s">
        <v>168</v>
      </c>
      <c r="E148" s="202" t="s">
        <v>1</v>
      </c>
      <c r="F148" s="203" t="s">
        <v>810</v>
      </c>
      <c r="G148" s="14"/>
      <c r="H148" s="204">
        <v>7.4470000000000001</v>
      </c>
      <c r="I148" s="205"/>
      <c r="J148" s="14"/>
      <c r="K148" s="14"/>
      <c r="L148" s="201"/>
      <c r="M148" s="206"/>
      <c r="N148" s="207"/>
      <c r="O148" s="207"/>
      <c r="P148" s="207"/>
      <c r="Q148" s="207"/>
      <c r="R148" s="207"/>
      <c r="S148" s="207"/>
      <c r="T148" s="20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2" t="s">
        <v>168</v>
      </c>
      <c r="AU148" s="202" t="s">
        <v>86</v>
      </c>
      <c r="AV148" s="14" t="s">
        <v>86</v>
      </c>
      <c r="AW148" s="14" t="s">
        <v>33</v>
      </c>
      <c r="AX148" s="14" t="s">
        <v>84</v>
      </c>
      <c r="AY148" s="202" t="s">
        <v>159</v>
      </c>
    </row>
    <row r="149" s="12" customFormat="1" ht="22.8" customHeight="1">
      <c r="A149" s="12"/>
      <c r="B149" s="166"/>
      <c r="C149" s="12"/>
      <c r="D149" s="167" t="s">
        <v>76</v>
      </c>
      <c r="E149" s="177" t="s">
        <v>86</v>
      </c>
      <c r="F149" s="177" t="s">
        <v>247</v>
      </c>
      <c r="G149" s="12"/>
      <c r="H149" s="12"/>
      <c r="I149" s="169"/>
      <c r="J149" s="178">
        <f>BK149</f>
        <v>0</v>
      </c>
      <c r="K149" s="12"/>
      <c r="L149" s="166"/>
      <c r="M149" s="171"/>
      <c r="N149" s="172"/>
      <c r="O149" s="172"/>
      <c r="P149" s="173">
        <f>SUM(P150:P171)</f>
        <v>0</v>
      </c>
      <c r="Q149" s="172"/>
      <c r="R149" s="173">
        <f>SUM(R150:R171)</f>
        <v>13.815419120000001</v>
      </c>
      <c r="S149" s="172"/>
      <c r="T149" s="174">
        <f>SUM(T150:T171)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7" t="s">
        <v>84</v>
      </c>
      <c r="AT149" s="175" t="s">
        <v>76</v>
      </c>
      <c r="AU149" s="175" t="s">
        <v>84</v>
      </c>
      <c r="AY149" s="167" t="s">
        <v>159</v>
      </c>
      <c r="BK149" s="176">
        <f>SUM(BK150:BK171)</f>
        <v>0</v>
      </c>
    </row>
    <row r="150" s="2" customFormat="1" ht="24.15" customHeight="1">
      <c r="A150" s="38"/>
      <c r="B150" s="179"/>
      <c r="C150" s="180" t="s">
        <v>197</v>
      </c>
      <c r="D150" s="180" t="s">
        <v>161</v>
      </c>
      <c r="E150" s="181" t="s">
        <v>548</v>
      </c>
      <c r="F150" s="182" t="s">
        <v>549</v>
      </c>
      <c r="G150" s="183" t="s">
        <v>212</v>
      </c>
      <c r="H150" s="184">
        <v>1.0520000000000001</v>
      </c>
      <c r="I150" s="185"/>
      <c r="J150" s="186">
        <f>ROUND(I150*H150,2)</f>
        <v>0</v>
      </c>
      <c r="K150" s="182" t="s">
        <v>165</v>
      </c>
      <c r="L150" s="39"/>
      <c r="M150" s="187" t="s">
        <v>1</v>
      </c>
      <c r="N150" s="188" t="s">
        <v>42</v>
      </c>
      <c r="O150" s="77"/>
      <c r="P150" s="189">
        <f>O150*H150</f>
        <v>0</v>
      </c>
      <c r="Q150" s="189">
        <v>2.1600000000000001</v>
      </c>
      <c r="R150" s="189">
        <f>Q150*H150</f>
        <v>2.2723200000000001</v>
      </c>
      <c r="S150" s="189">
        <v>0</v>
      </c>
      <c r="T150" s="19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1" t="s">
        <v>166</v>
      </c>
      <c r="AT150" s="191" t="s">
        <v>161</v>
      </c>
      <c r="AU150" s="191" t="s">
        <v>86</v>
      </c>
      <c r="AY150" s="19" t="s">
        <v>159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84</v>
      </c>
      <c r="BK150" s="192">
        <f>ROUND(I150*H150,2)</f>
        <v>0</v>
      </c>
      <c r="BL150" s="19" t="s">
        <v>166</v>
      </c>
      <c r="BM150" s="191" t="s">
        <v>812</v>
      </c>
    </row>
    <row r="151" s="13" customFormat="1">
      <c r="A151" s="13"/>
      <c r="B151" s="193"/>
      <c r="C151" s="13"/>
      <c r="D151" s="194" t="s">
        <v>168</v>
      </c>
      <c r="E151" s="195" t="s">
        <v>1</v>
      </c>
      <c r="F151" s="196" t="s">
        <v>537</v>
      </c>
      <c r="G151" s="13"/>
      <c r="H151" s="195" t="s">
        <v>1</v>
      </c>
      <c r="I151" s="197"/>
      <c r="J151" s="13"/>
      <c r="K151" s="13"/>
      <c r="L151" s="193"/>
      <c r="M151" s="198"/>
      <c r="N151" s="199"/>
      <c r="O151" s="199"/>
      <c r="P151" s="199"/>
      <c r="Q151" s="199"/>
      <c r="R151" s="199"/>
      <c r="S151" s="199"/>
      <c r="T151" s="20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5" t="s">
        <v>168</v>
      </c>
      <c r="AU151" s="195" t="s">
        <v>86</v>
      </c>
      <c r="AV151" s="13" t="s">
        <v>84</v>
      </c>
      <c r="AW151" s="13" t="s">
        <v>33</v>
      </c>
      <c r="AX151" s="13" t="s">
        <v>77</v>
      </c>
      <c r="AY151" s="195" t="s">
        <v>159</v>
      </c>
    </row>
    <row r="152" s="14" customFormat="1">
      <c r="A152" s="14"/>
      <c r="B152" s="201"/>
      <c r="C152" s="14"/>
      <c r="D152" s="194" t="s">
        <v>168</v>
      </c>
      <c r="E152" s="202" t="s">
        <v>1</v>
      </c>
      <c r="F152" s="203" t="s">
        <v>813</v>
      </c>
      <c r="G152" s="14"/>
      <c r="H152" s="204">
        <v>0.52500000000000002</v>
      </c>
      <c r="I152" s="205"/>
      <c r="J152" s="14"/>
      <c r="K152" s="14"/>
      <c r="L152" s="201"/>
      <c r="M152" s="206"/>
      <c r="N152" s="207"/>
      <c r="O152" s="207"/>
      <c r="P152" s="207"/>
      <c r="Q152" s="207"/>
      <c r="R152" s="207"/>
      <c r="S152" s="207"/>
      <c r="T152" s="20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2" t="s">
        <v>168</v>
      </c>
      <c r="AU152" s="202" t="s">
        <v>86</v>
      </c>
      <c r="AV152" s="14" t="s">
        <v>86</v>
      </c>
      <c r="AW152" s="14" t="s">
        <v>33</v>
      </c>
      <c r="AX152" s="14" t="s">
        <v>77</v>
      </c>
      <c r="AY152" s="202" t="s">
        <v>159</v>
      </c>
    </row>
    <row r="153" s="14" customFormat="1">
      <c r="A153" s="14"/>
      <c r="B153" s="201"/>
      <c r="C153" s="14"/>
      <c r="D153" s="194" t="s">
        <v>168</v>
      </c>
      <c r="E153" s="202" t="s">
        <v>1</v>
      </c>
      <c r="F153" s="203" t="s">
        <v>814</v>
      </c>
      <c r="G153" s="14"/>
      <c r="H153" s="204">
        <v>0.26400000000000001</v>
      </c>
      <c r="I153" s="205"/>
      <c r="J153" s="14"/>
      <c r="K153" s="14"/>
      <c r="L153" s="201"/>
      <c r="M153" s="206"/>
      <c r="N153" s="207"/>
      <c r="O153" s="207"/>
      <c r="P153" s="207"/>
      <c r="Q153" s="207"/>
      <c r="R153" s="207"/>
      <c r="S153" s="207"/>
      <c r="T153" s="20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2" t="s">
        <v>168</v>
      </c>
      <c r="AU153" s="202" t="s">
        <v>86</v>
      </c>
      <c r="AV153" s="14" t="s">
        <v>86</v>
      </c>
      <c r="AW153" s="14" t="s">
        <v>33</v>
      </c>
      <c r="AX153" s="14" t="s">
        <v>77</v>
      </c>
      <c r="AY153" s="202" t="s">
        <v>159</v>
      </c>
    </row>
    <row r="154" s="13" customFormat="1">
      <c r="A154" s="13"/>
      <c r="B154" s="193"/>
      <c r="C154" s="13"/>
      <c r="D154" s="194" t="s">
        <v>168</v>
      </c>
      <c r="E154" s="195" t="s">
        <v>1</v>
      </c>
      <c r="F154" s="196" t="s">
        <v>807</v>
      </c>
      <c r="G154" s="13"/>
      <c r="H154" s="195" t="s">
        <v>1</v>
      </c>
      <c r="I154" s="197"/>
      <c r="J154" s="13"/>
      <c r="K154" s="13"/>
      <c r="L154" s="193"/>
      <c r="M154" s="198"/>
      <c r="N154" s="199"/>
      <c r="O154" s="199"/>
      <c r="P154" s="199"/>
      <c r="Q154" s="199"/>
      <c r="R154" s="199"/>
      <c r="S154" s="199"/>
      <c r="T154" s="20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5" t="s">
        <v>168</v>
      </c>
      <c r="AU154" s="195" t="s">
        <v>86</v>
      </c>
      <c r="AV154" s="13" t="s">
        <v>84</v>
      </c>
      <c r="AW154" s="13" t="s">
        <v>33</v>
      </c>
      <c r="AX154" s="13" t="s">
        <v>77</v>
      </c>
      <c r="AY154" s="195" t="s">
        <v>159</v>
      </c>
    </row>
    <row r="155" s="14" customFormat="1">
      <c r="A155" s="14"/>
      <c r="B155" s="201"/>
      <c r="C155" s="14"/>
      <c r="D155" s="194" t="s">
        <v>168</v>
      </c>
      <c r="E155" s="202" t="s">
        <v>1</v>
      </c>
      <c r="F155" s="203" t="s">
        <v>815</v>
      </c>
      <c r="G155" s="14"/>
      <c r="H155" s="204">
        <v>0.26300000000000001</v>
      </c>
      <c r="I155" s="205"/>
      <c r="J155" s="14"/>
      <c r="K155" s="14"/>
      <c r="L155" s="201"/>
      <c r="M155" s="206"/>
      <c r="N155" s="207"/>
      <c r="O155" s="207"/>
      <c r="P155" s="207"/>
      <c r="Q155" s="207"/>
      <c r="R155" s="207"/>
      <c r="S155" s="207"/>
      <c r="T155" s="20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2" t="s">
        <v>168</v>
      </c>
      <c r="AU155" s="202" t="s">
        <v>86</v>
      </c>
      <c r="AV155" s="14" t="s">
        <v>86</v>
      </c>
      <c r="AW155" s="14" t="s">
        <v>33</v>
      </c>
      <c r="AX155" s="14" t="s">
        <v>77</v>
      </c>
      <c r="AY155" s="202" t="s">
        <v>159</v>
      </c>
    </row>
    <row r="156" s="15" customFormat="1">
      <c r="A156" s="15"/>
      <c r="B156" s="209"/>
      <c r="C156" s="15"/>
      <c r="D156" s="194" t="s">
        <v>168</v>
      </c>
      <c r="E156" s="210" t="s">
        <v>1</v>
      </c>
      <c r="F156" s="211" t="s">
        <v>173</v>
      </c>
      <c r="G156" s="15"/>
      <c r="H156" s="212">
        <v>1.0520000000000001</v>
      </c>
      <c r="I156" s="213"/>
      <c r="J156" s="15"/>
      <c r="K156" s="15"/>
      <c r="L156" s="209"/>
      <c r="M156" s="214"/>
      <c r="N156" s="215"/>
      <c r="O156" s="215"/>
      <c r="P156" s="215"/>
      <c r="Q156" s="215"/>
      <c r="R156" s="215"/>
      <c r="S156" s="215"/>
      <c r="T156" s="21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10" t="s">
        <v>168</v>
      </c>
      <c r="AU156" s="210" t="s">
        <v>86</v>
      </c>
      <c r="AV156" s="15" t="s">
        <v>166</v>
      </c>
      <c r="AW156" s="15" t="s">
        <v>33</v>
      </c>
      <c r="AX156" s="15" t="s">
        <v>84</v>
      </c>
      <c r="AY156" s="210" t="s">
        <v>159</v>
      </c>
    </row>
    <row r="157" s="2" customFormat="1" ht="16.5" customHeight="1">
      <c r="A157" s="38"/>
      <c r="B157" s="179"/>
      <c r="C157" s="180" t="s">
        <v>204</v>
      </c>
      <c r="D157" s="180" t="s">
        <v>161</v>
      </c>
      <c r="E157" s="181" t="s">
        <v>552</v>
      </c>
      <c r="F157" s="182" t="s">
        <v>553</v>
      </c>
      <c r="G157" s="183" t="s">
        <v>212</v>
      </c>
      <c r="H157" s="184">
        <v>4.9960000000000004</v>
      </c>
      <c r="I157" s="185"/>
      <c r="J157" s="186">
        <f>ROUND(I157*H157,2)</f>
        <v>0</v>
      </c>
      <c r="K157" s="182" t="s">
        <v>165</v>
      </c>
      <c r="L157" s="39"/>
      <c r="M157" s="187" t="s">
        <v>1</v>
      </c>
      <c r="N157" s="188" t="s">
        <v>42</v>
      </c>
      <c r="O157" s="77"/>
      <c r="P157" s="189">
        <f>O157*H157</f>
        <v>0</v>
      </c>
      <c r="Q157" s="189">
        <v>2.3010199999999998</v>
      </c>
      <c r="R157" s="189">
        <f>Q157*H157</f>
        <v>11.495895920000001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166</v>
      </c>
      <c r="AT157" s="191" t="s">
        <v>161</v>
      </c>
      <c r="AU157" s="191" t="s">
        <v>86</v>
      </c>
      <c r="AY157" s="19" t="s">
        <v>159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84</v>
      </c>
      <c r="BK157" s="192">
        <f>ROUND(I157*H157,2)</f>
        <v>0</v>
      </c>
      <c r="BL157" s="19" t="s">
        <v>166</v>
      </c>
      <c r="BM157" s="191" t="s">
        <v>816</v>
      </c>
    </row>
    <row r="158" s="13" customFormat="1">
      <c r="A158" s="13"/>
      <c r="B158" s="193"/>
      <c r="C158" s="13"/>
      <c r="D158" s="194" t="s">
        <v>168</v>
      </c>
      <c r="E158" s="195" t="s">
        <v>1</v>
      </c>
      <c r="F158" s="196" t="s">
        <v>537</v>
      </c>
      <c r="G158" s="13"/>
      <c r="H158" s="195" t="s">
        <v>1</v>
      </c>
      <c r="I158" s="197"/>
      <c r="J158" s="13"/>
      <c r="K158" s="13"/>
      <c r="L158" s="193"/>
      <c r="M158" s="198"/>
      <c r="N158" s="199"/>
      <c r="O158" s="199"/>
      <c r="P158" s="199"/>
      <c r="Q158" s="199"/>
      <c r="R158" s="199"/>
      <c r="S158" s="199"/>
      <c r="T158" s="20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5" t="s">
        <v>168</v>
      </c>
      <c r="AU158" s="195" t="s">
        <v>86</v>
      </c>
      <c r="AV158" s="13" t="s">
        <v>84</v>
      </c>
      <c r="AW158" s="13" t="s">
        <v>33</v>
      </c>
      <c r="AX158" s="13" t="s">
        <v>77</v>
      </c>
      <c r="AY158" s="195" t="s">
        <v>159</v>
      </c>
    </row>
    <row r="159" s="14" customFormat="1">
      <c r="A159" s="14"/>
      <c r="B159" s="201"/>
      <c r="C159" s="14"/>
      <c r="D159" s="194" t="s">
        <v>168</v>
      </c>
      <c r="E159" s="202" t="s">
        <v>1</v>
      </c>
      <c r="F159" s="203" t="s">
        <v>817</v>
      </c>
      <c r="G159" s="14"/>
      <c r="H159" s="204">
        <v>3.3250000000000002</v>
      </c>
      <c r="I159" s="205"/>
      <c r="J159" s="14"/>
      <c r="K159" s="14"/>
      <c r="L159" s="201"/>
      <c r="M159" s="206"/>
      <c r="N159" s="207"/>
      <c r="O159" s="207"/>
      <c r="P159" s="207"/>
      <c r="Q159" s="207"/>
      <c r="R159" s="207"/>
      <c r="S159" s="207"/>
      <c r="T159" s="20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2" t="s">
        <v>168</v>
      </c>
      <c r="AU159" s="202" t="s">
        <v>86</v>
      </c>
      <c r="AV159" s="14" t="s">
        <v>86</v>
      </c>
      <c r="AW159" s="14" t="s">
        <v>33</v>
      </c>
      <c r="AX159" s="14" t="s">
        <v>77</v>
      </c>
      <c r="AY159" s="202" t="s">
        <v>159</v>
      </c>
    </row>
    <row r="160" s="14" customFormat="1">
      <c r="A160" s="14"/>
      <c r="B160" s="201"/>
      <c r="C160" s="14"/>
      <c r="D160" s="194" t="s">
        <v>168</v>
      </c>
      <c r="E160" s="202" t="s">
        <v>1</v>
      </c>
      <c r="F160" s="203" t="s">
        <v>818</v>
      </c>
      <c r="G160" s="14"/>
      <c r="H160" s="204">
        <v>1.4079999999999999</v>
      </c>
      <c r="I160" s="205"/>
      <c r="J160" s="14"/>
      <c r="K160" s="14"/>
      <c r="L160" s="201"/>
      <c r="M160" s="206"/>
      <c r="N160" s="207"/>
      <c r="O160" s="207"/>
      <c r="P160" s="207"/>
      <c r="Q160" s="207"/>
      <c r="R160" s="207"/>
      <c r="S160" s="207"/>
      <c r="T160" s="20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168</v>
      </c>
      <c r="AU160" s="202" t="s">
        <v>86</v>
      </c>
      <c r="AV160" s="14" t="s">
        <v>86</v>
      </c>
      <c r="AW160" s="14" t="s">
        <v>33</v>
      </c>
      <c r="AX160" s="14" t="s">
        <v>77</v>
      </c>
      <c r="AY160" s="202" t="s">
        <v>159</v>
      </c>
    </row>
    <row r="161" s="13" customFormat="1">
      <c r="A161" s="13"/>
      <c r="B161" s="193"/>
      <c r="C161" s="13"/>
      <c r="D161" s="194" t="s">
        <v>168</v>
      </c>
      <c r="E161" s="195" t="s">
        <v>1</v>
      </c>
      <c r="F161" s="196" t="s">
        <v>807</v>
      </c>
      <c r="G161" s="13"/>
      <c r="H161" s="195" t="s">
        <v>1</v>
      </c>
      <c r="I161" s="197"/>
      <c r="J161" s="13"/>
      <c r="K161" s="13"/>
      <c r="L161" s="193"/>
      <c r="M161" s="198"/>
      <c r="N161" s="199"/>
      <c r="O161" s="199"/>
      <c r="P161" s="199"/>
      <c r="Q161" s="199"/>
      <c r="R161" s="199"/>
      <c r="S161" s="199"/>
      <c r="T161" s="20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5" t="s">
        <v>168</v>
      </c>
      <c r="AU161" s="195" t="s">
        <v>86</v>
      </c>
      <c r="AV161" s="13" t="s">
        <v>84</v>
      </c>
      <c r="AW161" s="13" t="s">
        <v>33</v>
      </c>
      <c r="AX161" s="13" t="s">
        <v>77</v>
      </c>
      <c r="AY161" s="195" t="s">
        <v>159</v>
      </c>
    </row>
    <row r="162" s="14" customFormat="1">
      <c r="A162" s="14"/>
      <c r="B162" s="201"/>
      <c r="C162" s="14"/>
      <c r="D162" s="194" t="s">
        <v>168</v>
      </c>
      <c r="E162" s="202" t="s">
        <v>1</v>
      </c>
      <c r="F162" s="203" t="s">
        <v>815</v>
      </c>
      <c r="G162" s="14"/>
      <c r="H162" s="204">
        <v>0.26300000000000001</v>
      </c>
      <c r="I162" s="205"/>
      <c r="J162" s="14"/>
      <c r="K162" s="14"/>
      <c r="L162" s="201"/>
      <c r="M162" s="206"/>
      <c r="N162" s="207"/>
      <c r="O162" s="207"/>
      <c r="P162" s="207"/>
      <c r="Q162" s="207"/>
      <c r="R162" s="207"/>
      <c r="S162" s="207"/>
      <c r="T162" s="20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2" t="s">
        <v>168</v>
      </c>
      <c r="AU162" s="202" t="s">
        <v>86</v>
      </c>
      <c r="AV162" s="14" t="s">
        <v>86</v>
      </c>
      <c r="AW162" s="14" t="s">
        <v>33</v>
      </c>
      <c r="AX162" s="14" t="s">
        <v>77</v>
      </c>
      <c r="AY162" s="202" t="s">
        <v>159</v>
      </c>
    </row>
    <row r="163" s="15" customFormat="1">
      <c r="A163" s="15"/>
      <c r="B163" s="209"/>
      <c r="C163" s="15"/>
      <c r="D163" s="194" t="s">
        <v>168</v>
      </c>
      <c r="E163" s="210" t="s">
        <v>1</v>
      </c>
      <c r="F163" s="211" t="s">
        <v>173</v>
      </c>
      <c r="G163" s="15"/>
      <c r="H163" s="212">
        <v>4.9960000000000004</v>
      </c>
      <c r="I163" s="213"/>
      <c r="J163" s="15"/>
      <c r="K163" s="15"/>
      <c r="L163" s="209"/>
      <c r="M163" s="214"/>
      <c r="N163" s="215"/>
      <c r="O163" s="215"/>
      <c r="P163" s="215"/>
      <c r="Q163" s="215"/>
      <c r="R163" s="215"/>
      <c r="S163" s="215"/>
      <c r="T163" s="21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10" t="s">
        <v>168</v>
      </c>
      <c r="AU163" s="210" t="s">
        <v>86</v>
      </c>
      <c r="AV163" s="15" t="s">
        <v>166</v>
      </c>
      <c r="AW163" s="15" t="s">
        <v>33</v>
      </c>
      <c r="AX163" s="15" t="s">
        <v>84</v>
      </c>
      <c r="AY163" s="210" t="s">
        <v>159</v>
      </c>
    </row>
    <row r="164" s="2" customFormat="1" ht="16.5" customHeight="1">
      <c r="A164" s="38"/>
      <c r="B164" s="179"/>
      <c r="C164" s="180" t="s">
        <v>209</v>
      </c>
      <c r="D164" s="180" t="s">
        <v>161</v>
      </c>
      <c r="E164" s="181" t="s">
        <v>556</v>
      </c>
      <c r="F164" s="182" t="s">
        <v>557</v>
      </c>
      <c r="G164" s="183" t="s">
        <v>164</v>
      </c>
      <c r="H164" s="184">
        <v>17.879999999999999</v>
      </c>
      <c r="I164" s="185"/>
      <c r="J164" s="186">
        <f>ROUND(I164*H164,2)</f>
        <v>0</v>
      </c>
      <c r="K164" s="182" t="s">
        <v>165</v>
      </c>
      <c r="L164" s="39"/>
      <c r="M164" s="187" t="s">
        <v>1</v>
      </c>
      <c r="N164" s="188" t="s">
        <v>42</v>
      </c>
      <c r="O164" s="77"/>
      <c r="P164" s="189">
        <f>O164*H164</f>
        <v>0</v>
      </c>
      <c r="Q164" s="189">
        <v>0.00264</v>
      </c>
      <c r="R164" s="189">
        <f>Q164*H164</f>
        <v>0.047203199999999994</v>
      </c>
      <c r="S164" s="189">
        <v>0</v>
      </c>
      <c r="T164" s="19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1" t="s">
        <v>166</v>
      </c>
      <c r="AT164" s="191" t="s">
        <v>161</v>
      </c>
      <c r="AU164" s="191" t="s">
        <v>86</v>
      </c>
      <c r="AY164" s="19" t="s">
        <v>159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84</v>
      </c>
      <c r="BK164" s="192">
        <f>ROUND(I164*H164,2)</f>
        <v>0</v>
      </c>
      <c r="BL164" s="19" t="s">
        <v>166</v>
      </c>
      <c r="BM164" s="191" t="s">
        <v>819</v>
      </c>
    </row>
    <row r="165" s="13" customFormat="1">
      <c r="A165" s="13"/>
      <c r="B165" s="193"/>
      <c r="C165" s="13"/>
      <c r="D165" s="194" t="s">
        <v>168</v>
      </c>
      <c r="E165" s="195" t="s">
        <v>1</v>
      </c>
      <c r="F165" s="196" t="s">
        <v>537</v>
      </c>
      <c r="G165" s="13"/>
      <c r="H165" s="195" t="s">
        <v>1</v>
      </c>
      <c r="I165" s="197"/>
      <c r="J165" s="13"/>
      <c r="K165" s="13"/>
      <c r="L165" s="193"/>
      <c r="M165" s="198"/>
      <c r="N165" s="199"/>
      <c r="O165" s="199"/>
      <c r="P165" s="199"/>
      <c r="Q165" s="199"/>
      <c r="R165" s="199"/>
      <c r="S165" s="199"/>
      <c r="T165" s="20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5" t="s">
        <v>168</v>
      </c>
      <c r="AU165" s="195" t="s">
        <v>86</v>
      </c>
      <c r="AV165" s="13" t="s">
        <v>84</v>
      </c>
      <c r="AW165" s="13" t="s">
        <v>33</v>
      </c>
      <c r="AX165" s="13" t="s">
        <v>77</v>
      </c>
      <c r="AY165" s="195" t="s">
        <v>159</v>
      </c>
    </row>
    <row r="166" s="14" customFormat="1">
      <c r="A166" s="14"/>
      <c r="B166" s="201"/>
      <c r="C166" s="14"/>
      <c r="D166" s="194" t="s">
        <v>168</v>
      </c>
      <c r="E166" s="202" t="s">
        <v>1</v>
      </c>
      <c r="F166" s="203" t="s">
        <v>820</v>
      </c>
      <c r="G166" s="14"/>
      <c r="H166" s="204">
        <v>8.4000000000000004</v>
      </c>
      <c r="I166" s="205"/>
      <c r="J166" s="14"/>
      <c r="K166" s="14"/>
      <c r="L166" s="201"/>
      <c r="M166" s="206"/>
      <c r="N166" s="207"/>
      <c r="O166" s="207"/>
      <c r="P166" s="207"/>
      <c r="Q166" s="207"/>
      <c r="R166" s="207"/>
      <c r="S166" s="207"/>
      <c r="T166" s="20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168</v>
      </c>
      <c r="AU166" s="202" t="s">
        <v>86</v>
      </c>
      <c r="AV166" s="14" t="s">
        <v>86</v>
      </c>
      <c r="AW166" s="14" t="s">
        <v>33</v>
      </c>
      <c r="AX166" s="14" t="s">
        <v>77</v>
      </c>
      <c r="AY166" s="202" t="s">
        <v>159</v>
      </c>
    </row>
    <row r="167" s="14" customFormat="1">
      <c r="A167" s="14"/>
      <c r="B167" s="201"/>
      <c r="C167" s="14"/>
      <c r="D167" s="194" t="s">
        <v>168</v>
      </c>
      <c r="E167" s="202" t="s">
        <v>1</v>
      </c>
      <c r="F167" s="203" t="s">
        <v>821</v>
      </c>
      <c r="G167" s="14"/>
      <c r="H167" s="204">
        <v>5.2800000000000002</v>
      </c>
      <c r="I167" s="205"/>
      <c r="J167" s="14"/>
      <c r="K167" s="14"/>
      <c r="L167" s="201"/>
      <c r="M167" s="206"/>
      <c r="N167" s="207"/>
      <c r="O167" s="207"/>
      <c r="P167" s="207"/>
      <c r="Q167" s="207"/>
      <c r="R167" s="207"/>
      <c r="S167" s="207"/>
      <c r="T167" s="20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02" t="s">
        <v>168</v>
      </c>
      <c r="AU167" s="202" t="s">
        <v>86</v>
      </c>
      <c r="AV167" s="14" t="s">
        <v>86</v>
      </c>
      <c r="AW167" s="14" t="s">
        <v>33</v>
      </c>
      <c r="AX167" s="14" t="s">
        <v>77</v>
      </c>
      <c r="AY167" s="202" t="s">
        <v>159</v>
      </c>
    </row>
    <row r="168" s="13" customFormat="1">
      <c r="A168" s="13"/>
      <c r="B168" s="193"/>
      <c r="C168" s="13"/>
      <c r="D168" s="194" t="s">
        <v>168</v>
      </c>
      <c r="E168" s="195" t="s">
        <v>1</v>
      </c>
      <c r="F168" s="196" t="s">
        <v>807</v>
      </c>
      <c r="G168" s="13"/>
      <c r="H168" s="195" t="s">
        <v>1</v>
      </c>
      <c r="I168" s="197"/>
      <c r="J168" s="13"/>
      <c r="K168" s="13"/>
      <c r="L168" s="193"/>
      <c r="M168" s="198"/>
      <c r="N168" s="199"/>
      <c r="O168" s="199"/>
      <c r="P168" s="199"/>
      <c r="Q168" s="199"/>
      <c r="R168" s="199"/>
      <c r="S168" s="199"/>
      <c r="T168" s="20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5" t="s">
        <v>168</v>
      </c>
      <c r="AU168" s="195" t="s">
        <v>86</v>
      </c>
      <c r="AV168" s="13" t="s">
        <v>84</v>
      </c>
      <c r="AW168" s="13" t="s">
        <v>33</v>
      </c>
      <c r="AX168" s="13" t="s">
        <v>77</v>
      </c>
      <c r="AY168" s="195" t="s">
        <v>159</v>
      </c>
    </row>
    <row r="169" s="14" customFormat="1">
      <c r="A169" s="14"/>
      <c r="B169" s="201"/>
      <c r="C169" s="14"/>
      <c r="D169" s="194" t="s">
        <v>168</v>
      </c>
      <c r="E169" s="202" t="s">
        <v>1</v>
      </c>
      <c r="F169" s="203" t="s">
        <v>822</v>
      </c>
      <c r="G169" s="14"/>
      <c r="H169" s="204">
        <v>4.2000000000000002</v>
      </c>
      <c r="I169" s="205"/>
      <c r="J169" s="14"/>
      <c r="K169" s="14"/>
      <c r="L169" s="201"/>
      <c r="M169" s="206"/>
      <c r="N169" s="207"/>
      <c r="O169" s="207"/>
      <c r="P169" s="207"/>
      <c r="Q169" s="207"/>
      <c r="R169" s="207"/>
      <c r="S169" s="207"/>
      <c r="T169" s="20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2" t="s">
        <v>168</v>
      </c>
      <c r="AU169" s="202" t="s">
        <v>86</v>
      </c>
      <c r="AV169" s="14" t="s">
        <v>86</v>
      </c>
      <c r="AW169" s="14" t="s">
        <v>33</v>
      </c>
      <c r="AX169" s="14" t="s">
        <v>77</v>
      </c>
      <c r="AY169" s="202" t="s">
        <v>159</v>
      </c>
    </row>
    <row r="170" s="15" customFormat="1">
      <c r="A170" s="15"/>
      <c r="B170" s="209"/>
      <c r="C170" s="15"/>
      <c r="D170" s="194" t="s">
        <v>168</v>
      </c>
      <c r="E170" s="210" t="s">
        <v>1</v>
      </c>
      <c r="F170" s="211" t="s">
        <v>173</v>
      </c>
      <c r="G170" s="15"/>
      <c r="H170" s="212">
        <v>17.879999999999999</v>
      </c>
      <c r="I170" s="213"/>
      <c r="J170" s="15"/>
      <c r="K170" s="15"/>
      <c r="L170" s="209"/>
      <c r="M170" s="214"/>
      <c r="N170" s="215"/>
      <c r="O170" s="215"/>
      <c r="P170" s="215"/>
      <c r="Q170" s="215"/>
      <c r="R170" s="215"/>
      <c r="S170" s="215"/>
      <c r="T170" s="21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10" t="s">
        <v>168</v>
      </c>
      <c r="AU170" s="210" t="s">
        <v>86</v>
      </c>
      <c r="AV170" s="15" t="s">
        <v>166</v>
      </c>
      <c r="AW170" s="15" t="s">
        <v>33</v>
      </c>
      <c r="AX170" s="15" t="s">
        <v>84</v>
      </c>
      <c r="AY170" s="210" t="s">
        <v>159</v>
      </c>
    </row>
    <row r="171" s="2" customFormat="1" ht="16.5" customHeight="1">
      <c r="A171" s="38"/>
      <c r="B171" s="179"/>
      <c r="C171" s="180" t="s">
        <v>216</v>
      </c>
      <c r="D171" s="180" t="s">
        <v>161</v>
      </c>
      <c r="E171" s="181" t="s">
        <v>560</v>
      </c>
      <c r="F171" s="182" t="s">
        <v>561</v>
      </c>
      <c r="G171" s="183" t="s">
        <v>164</v>
      </c>
      <c r="H171" s="184">
        <v>17.879999999999999</v>
      </c>
      <c r="I171" s="185"/>
      <c r="J171" s="186">
        <f>ROUND(I171*H171,2)</f>
        <v>0</v>
      </c>
      <c r="K171" s="182" t="s">
        <v>165</v>
      </c>
      <c r="L171" s="39"/>
      <c r="M171" s="187" t="s">
        <v>1</v>
      </c>
      <c r="N171" s="188" t="s">
        <v>42</v>
      </c>
      <c r="O171" s="77"/>
      <c r="P171" s="189">
        <f>O171*H171</f>
        <v>0</v>
      </c>
      <c r="Q171" s="189">
        <v>0</v>
      </c>
      <c r="R171" s="189">
        <f>Q171*H171</f>
        <v>0</v>
      </c>
      <c r="S171" s="189">
        <v>0</v>
      </c>
      <c r="T171" s="19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1" t="s">
        <v>166</v>
      </c>
      <c r="AT171" s="191" t="s">
        <v>161</v>
      </c>
      <c r="AU171" s="191" t="s">
        <v>86</v>
      </c>
      <c r="AY171" s="19" t="s">
        <v>159</v>
      </c>
      <c r="BE171" s="192">
        <f>IF(N171="základní",J171,0)</f>
        <v>0</v>
      </c>
      <c r="BF171" s="192">
        <f>IF(N171="snížená",J171,0)</f>
        <v>0</v>
      </c>
      <c r="BG171" s="192">
        <f>IF(N171="zákl. přenesená",J171,0)</f>
        <v>0</v>
      </c>
      <c r="BH171" s="192">
        <f>IF(N171="sníž. přenesená",J171,0)</f>
        <v>0</v>
      </c>
      <c r="BI171" s="192">
        <f>IF(N171="nulová",J171,0)</f>
        <v>0</v>
      </c>
      <c r="BJ171" s="19" t="s">
        <v>84</v>
      </c>
      <c r="BK171" s="192">
        <f>ROUND(I171*H171,2)</f>
        <v>0</v>
      </c>
      <c r="BL171" s="19" t="s">
        <v>166</v>
      </c>
      <c r="BM171" s="191" t="s">
        <v>823</v>
      </c>
    </row>
    <row r="172" s="12" customFormat="1" ht="22.8" customHeight="1">
      <c r="A172" s="12"/>
      <c r="B172" s="166"/>
      <c r="C172" s="12"/>
      <c r="D172" s="167" t="s">
        <v>76</v>
      </c>
      <c r="E172" s="177" t="s">
        <v>179</v>
      </c>
      <c r="F172" s="177" t="s">
        <v>692</v>
      </c>
      <c r="G172" s="12"/>
      <c r="H172" s="12"/>
      <c r="I172" s="169"/>
      <c r="J172" s="178">
        <f>BK172</f>
        <v>0</v>
      </c>
      <c r="K172" s="12"/>
      <c r="L172" s="166"/>
      <c r="M172" s="171"/>
      <c r="N172" s="172"/>
      <c r="O172" s="172"/>
      <c r="P172" s="173">
        <f>SUM(P173:P193)</f>
        <v>0</v>
      </c>
      <c r="Q172" s="172"/>
      <c r="R172" s="173">
        <f>SUM(R173:R193)</f>
        <v>0.88732500000000003</v>
      </c>
      <c r="S172" s="172"/>
      <c r="T172" s="174">
        <f>SUM(T173:T193)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7" t="s">
        <v>84</v>
      </c>
      <c r="AT172" s="175" t="s">
        <v>76</v>
      </c>
      <c r="AU172" s="175" t="s">
        <v>84</v>
      </c>
      <c r="AY172" s="167" t="s">
        <v>159</v>
      </c>
      <c r="BK172" s="176">
        <f>SUM(BK173:BK193)</f>
        <v>0</v>
      </c>
    </row>
    <row r="173" s="2" customFormat="1" ht="24.15" customHeight="1">
      <c r="A173" s="38"/>
      <c r="B173" s="179"/>
      <c r="C173" s="180" t="s">
        <v>223</v>
      </c>
      <c r="D173" s="180" t="s">
        <v>161</v>
      </c>
      <c r="E173" s="181" t="s">
        <v>703</v>
      </c>
      <c r="F173" s="182" t="s">
        <v>704</v>
      </c>
      <c r="G173" s="183" t="s">
        <v>286</v>
      </c>
      <c r="H173" s="184">
        <v>5</v>
      </c>
      <c r="I173" s="185"/>
      <c r="J173" s="186">
        <f>ROUND(I173*H173,2)</f>
        <v>0</v>
      </c>
      <c r="K173" s="182" t="s">
        <v>165</v>
      </c>
      <c r="L173" s="39"/>
      <c r="M173" s="187" t="s">
        <v>1</v>
      </c>
      <c r="N173" s="188" t="s">
        <v>42</v>
      </c>
      <c r="O173" s="77"/>
      <c r="P173" s="189">
        <f>O173*H173</f>
        <v>0</v>
      </c>
      <c r="Q173" s="189">
        <v>0.0046800000000000001</v>
      </c>
      <c r="R173" s="189">
        <f>Q173*H173</f>
        <v>0.023400000000000001</v>
      </c>
      <c r="S173" s="189">
        <v>0</v>
      </c>
      <c r="T173" s="19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1" t="s">
        <v>166</v>
      </c>
      <c r="AT173" s="191" t="s">
        <v>161</v>
      </c>
      <c r="AU173" s="191" t="s">
        <v>86</v>
      </c>
      <c r="AY173" s="19" t="s">
        <v>159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84</v>
      </c>
      <c r="BK173" s="192">
        <f>ROUND(I173*H173,2)</f>
        <v>0</v>
      </c>
      <c r="BL173" s="19" t="s">
        <v>166</v>
      </c>
      <c r="BM173" s="191" t="s">
        <v>824</v>
      </c>
    </row>
    <row r="174" s="14" customFormat="1">
      <c r="A174" s="14"/>
      <c r="B174" s="201"/>
      <c r="C174" s="14"/>
      <c r="D174" s="194" t="s">
        <v>168</v>
      </c>
      <c r="E174" s="202" t="s">
        <v>1</v>
      </c>
      <c r="F174" s="203" t="s">
        <v>825</v>
      </c>
      <c r="G174" s="14"/>
      <c r="H174" s="204">
        <v>5</v>
      </c>
      <c r="I174" s="205"/>
      <c r="J174" s="14"/>
      <c r="K174" s="14"/>
      <c r="L174" s="201"/>
      <c r="M174" s="206"/>
      <c r="N174" s="207"/>
      <c r="O174" s="207"/>
      <c r="P174" s="207"/>
      <c r="Q174" s="207"/>
      <c r="R174" s="207"/>
      <c r="S174" s="207"/>
      <c r="T174" s="20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2" t="s">
        <v>168</v>
      </c>
      <c r="AU174" s="202" t="s">
        <v>86</v>
      </c>
      <c r="AV174" s="14" t="s">
        <v>86</v>
      </c>
      <c r="AW174" s="14" t="s">
        <v>33</v>
      </c>
      <c r="AX174" s="14" t="s">
        <v>84</v>
      </c>
      <c r="AY174" s="202" t="s">
        <v>159</v>
      </c>
    </row>
    <row r="175" s="2" customFormat="1" ht="24.15" customHeight="1">
      <c r="A175" s="38"/>
      <c r="B175" s="179"/>
      <c r="C175" s="222" t="s">
        <v>228</v>
      </c>
      <c r="D175" s="222" t="s">
        <v>409</v>
      </c>
      <c r="E175" s="223" t="s">
        <v>826</v>
      </c>
      <c r="F175" s="224" t="s">
        <v>827</v>
      </c>
      <c r="G175" s="225" t="s">
        <v>286</v>
      </c>
      <c r="H175" s="226">
        <v>5</v>
      </c>
      <c r="I175" s="227"/>
      <c r="J175" s="228">
        <f>ROUND(I175*H175,2)</f>
        <v>0</v>
      </c>
      <c r="K175" s="224" t="s">
        <v>165</v>
      </c>
      <c r="L175" s="229"/>
      <c r="M175" s="230" t="s">
        <v>1</v>
      </c>
      <c r="N175" s="231" t="s">
        <v>42</v>
      </c>
      <c r="O175" s="77"/>
      <c r="P175" s="189">
        <f>O175*H175</f>
        <v>0</v>
      </c>
      <c r="Q175" s="189">
        <v>0.0028</v>
      </c>
      <c r="R175" s="189">
        <f>Q175*H175</f>
        <v>0.014</v>
      </c>
      <c r="S175" s="189">
        <v>0</v>
      </c>
      <c r="T175" s="19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1" t="s">
        <v>209</v>
      </c>
      <c r="AT175" s="191" t="s">
        <v>409</v>
      </c>
      <c r="AU175" s="191" t="s">
        <v>86</v>
      </c>
      <c r="AY175" s="19" t="s">
        <v>159</v>
      </c>
      <c r="BE175" s="192">
        <f>IF(N175="základní",J175,0)</f>
        <v>0</v>
      </c>
      <c r="BF175" s="192">
        <f>IF(N175="snížená",J175,0)</f>
        <v>0</v>
      </c>
      <c r="BG175" s="192">
        <f>IF(N175="zákl. přenesená",J175,0)</f>
        <v>0</v>
      </c>
      <c r="BH175" s="192">
        <f>IF(N175="sníž. přenesená",J175,0)</f>
        <v>0</v>
      </c>
      <c r="BI175" s="192">
        <f>IF(N175="nulová",J175,0)</f>
        <v>0</v>
      </c>
      <c r="BJ175" s="19" t="s">
        <v>84</v>
      </c>
      <c r="BK175" s="192">
        <f>ROUND(I175*H175,2)</f>
        <v>0</v>
      </c>
      <c r="BL175" s="19" t="s">
        <v>166</v>
      </c>
      <c r="BM175" s="191" t="s">
        <v>828</v>
      </c>
    </row>
    <row r="176" s="2" customFormat="1" ht="24.15" customHeight="1">
      <c r="A176" s="38"/>
      <c r="B176" s="179"/>
      <c r="C176" s="180" t="s">
        <v>8</v>
      </c>
      <c r="D176" s="180" t="s">
        <v>161</v>
      </c>
      <c r="E176" s="181" t="s">
        <v>829</v>
      </c>
      <c r="F176" s="182" t="s">
        <v>830</v>
      </c>
      <c r="G176" s="183" t="s">
        <v>286</v>
      </c>
      <c r="H176" s="184">
        <v>27</v>
      </c>
      <c r="I176" s="185"/>
      <c r="J176" s="186">
        <f>ROUND(I176*H176,2)</f>
        <v>0</v>
      </c>
      <c r="K176" s="182" t="s">
        <v>1</v>
      </c>
      <c r="L176" s="39"/>
      <c r="M176" s="187" t="s">
        <v>1</v>
      </c>
      <c r="N176" s="188" t="s">
        <v>42</v>
      </c>
      <c r="O176" s="77"/>
      <c r="P176" s="189">
        <f>O176*H176</f>
        <v>0</v>
      </c>
      <c r="Q176" s="189">
        <v>0.0070200000000000002</v>
      </c>
      <c r="R176" s="189">
        <f>Q176*H176</f>
        <v>0.18954000000000001</v>
      </c>
      <c r="S176" s="189">
        <v>0</v>
      </c>
      <c r="T176" s="19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1" t="s">
        <v>166</v>
      </c>
      <c r="AT176" s="191" t="s">
        <v>161</v>
      </c>
      <c r="AU176" s="191" t="s">
        <v>86</v>
      </c>
      <c r="AY176" s="19" t="s">
        <v>159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84</v>
      </c>
      <c r="BK176" s="192">
        <f>ROUND(I176*H176,2)</f>
        <v>0</v>
      </c>
      <c r="BL176" s="19" t="s">
        <v>166</v>
      </c>
      <c r="BM176" s="191" t="s">
        <v>831</v>
      </c>
    </row>
    <row r="177" s="14" customFormat="1">
      <c r="A177" s="14"/>
      <c r="B177" s="201"/>
      <c r="C177" s="14"/>
      <c r="D177" s="194" t="s">
        <v>168</v>
      </c>
      <c r="E177" s="202" t="s">
        <v>1</v>
      </c>
      <c r="F177" s="203" t="s">
        <v>832</v>
      </c>
      <c r="G177" s="14"/>
      <c r="H177" s="204">
        <v>11</v>
      </c>
      <c r="I177" s="205"/>
      <c r="J177" s="14"/>
      <c r="K177" s="14"/>
      <c r="L177" s="201"/>
      <c r="M177" s="206"/>
      <c r="N177" s="207"/>
      <c r="O177" s="207"/>
      <c r="P177" s="207"/>
      <c r="Q177" s="207"/>
      <c r="R177" s="207"/>
      <c r="S177" s="207"/>
      <c r="T177" s="20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2" t="s">
        <v>168</v>
      </c>
      <c r="AU177" s="202" t="s">
        <v>86</v>
      </c>
      <c r="AV177" s="14" t="s">
        <v>86</v>
      </c>
      <c r="AW177" s="14" t="s">
        <v>33</v>
      </c>
      <c r="AX177" s="14" t="s">
        <v>77</v>
      </c>
      <c r="AY177" s="202" t="s">
        <v>159</v>
      </c>
    </row>
    <row r="178" s="14" customFormat="1">
      <c r="A178" s="14"/>
      <c r="B178" s="201"/>
      <c r="C178" s="14"/>
      <c r="D178" s="194" t="s">
        <v>168</v>
      </c>
      <c r="E178" s="202" t="s">
        <v>1</v>
      </c>
      <c r="F178" s="203" t="s">
        <v>833</v>
      </c>
      <c r="G178" s="14"/>
      <c r="H178" s="204">
        <v>14</v>
      </c>
      <c r="I178" s="205"/>
      <c r="J178" s="14"/>
      <c r="K178" s="14"/>
      <c r="L178" s="201"/>
      <c r="M178" s="206"/>
      <c r="N178" s="207"/>
      <c r="O178" s="207"/>
      <c r="P178" s="207"/>
      <c r="Q178" s="207"/>
      <c r="R178" s="207"/>
      <c r="S178" s="207"/>
      <c r="T178" s="20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2" t="s">
        <v>168</v>
      </c>
      <c r="AU178" s="202" t="s">
        <v>86</v>
      </c>
      <c r="AV178" s="14" t="s">
        <v>86</v>
      </c>
      <c r="AW178" s="14" t="s">
        <v>33</v>
      </c>
      <c r="AX178" s="14" t="s">
        <v>77</v>
      </c>
      <c r="AY178" s="202" t="s">
        <v>159</v>
      </c>
    </row>
    <row r="179" s="14" customFormat="1">
      <c r="A179" s="14"/>
      <c r="B179" s="201"/>
      <c r="C179" s="14"/>
      <c r="D179" s="194" t="s">
        <v>168</v>
      </c>
      <c r="E179" s="202" t="s">
        <v>1</v>
      </c>
      <c r="F179" s="203" t="s">
        <v>834</v>
      </c>
      <c r="G179" s="14"/>
      <c r="H179" s="204">
        <v>2</v>
      </c>
      <c r="I179" s="205"/>
      <c r="J179" s="14"/>
      <c r="K179" s="14"/>
      <c r="L179" s="201"/>
      <c r="M179" s="206"/>
      <c r="N179" s="207"/>
      <c r="O179" s="207"/>
      <c r="P179" s="207"/>
      <c r="Q179" s="207"/>
      <c r="R179" s="207"/>
      <c r="S179" s="207"/>
      <c r="T179" s="208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02" t="s">
        <v>168</v>
      </c>
      <c r="AU179" s="202" t="s">
        <v>86</v>
      </c>
      <c r="AV179" s="14" t="s">
        <v>86</v>
      </c>
      <c r="AW179" s="14" t="s">
        <v>33</v>
      </c>
      <c r="AX179" s="14" t="s">
        <v>77</v>
      </c>
      <c r="AY179" s="202" t="s">
        <v>159</v>
      </c>
    </row>
    <row r="180" s="15" customFormat="1">
      <c r="A180" s="15"/>
      <c r="B180" s="209"/>
      <c r="C180" s="15"/>
      <c r="D180" s="194" t="s">
        <v>168</v>
      </c>
      <c r="E180" s="210" t="s">
        <v>1</v>
      </c>
      <c r="F180" s="211" t="s">
        <v>173</v>
      </c>
      <c r="G180" s="15"/>
      <c r="H180" s="212">
        <v>27</v>
      </c>
      <c r="I180" s="213"/>
      <c r="J180" s="15"/>
      <c r="K180" s="15"/>
      <c r="L180" s="209"/>
      <c r="M180" s="214"/>
      <c r="N180" s="215"/>
      <c r="O180" s="215"/>
      <c r="P180" s="215"/>
      <c r="Q180" s="215"/>
      <c r="R180" s="215"/>
      <c r="S180" s="215"/>
      <c r="T180" s="216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10" t="s">
        <v>168</v>
      </c>
      <c r="AU180" s="210" t="s">
        <v>86</v>
      </c>
      <c r="AV180" s="15" t="s">
        <v>166</v>
      </c>
      <c r="AW180" s="15" t="s">
        <v>33</v>
      </c>
      <c r="AX180" s="15" t="s">
        <v>84</v>
      </c>
      <c r="AY180" s="210" t="s">
        <v>159</v>
      </c>
    </row>
    <row r="181" s="2" customFormat="1" ht="24.15" customHeight="1">
      <c r="A181" s="38"/>
      <c r="B181" s="179"/>
      <c r="C181" s="222" t="s">
        <v>238</v>
      </c>
      <c r="D181" s="222" t="s">
        <v>409</v>
      </c>
      <c r="E181" s="223" t="s">
        <v>835</v>
      </c>
      <c r="F181" s="224" t="s">
        <v>836</v>
      </c>
      <c r="G181" s="225" t="s">
        <v>286</v>
      </c>
      <c r="H181" s="226">
        <v>14</v>
      </c>
      <c r="I181" s="227"/>
      <c r="J181" s="228">
        <f>ROUND(I181*H181,2)</f>
        <v>0</v>
      </c>
      <c r="K181" s="224" t="s">
        <v>1</v>
      </c>
      <c r="L181" s="229"/>
      <c r="M181" s="230" t="s">
        <v>1</v>
      </c>
      <c r="N181" s="231" t="s">
        <v>42</v>
      </c>
      <c r="O181" s="77"/>
      <c r="P181" s="189">
        <f>O181*H181</f>
        <v>0</v>
      </c>
      <c r="Q181" s="189">
        <v>0.0080000000000000002</v>
      </c>
      <c r="R181" s="189">
        <f>Q181*H181</f>
        <v>0.112</v>
      </c>
      <c r="S181" s="189">
        <v>0</v>
      </c>
      <c r="T181" s="19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1" t="s">
        <v>209</v>
      </c>
      <c r="AT181" s="191" t="s">
        <v>409</v>
      </c>
      <c r="AU181" s="191" t="s">
        <v>86</v>
      </c>
      <c r="AY181" s="19" t="s">
        <v>159</v>
      </c>
      <c r="BE181" s="192">
        <f>IF(N181="základní",J181,0)</f>
        <v>0</v>
      </c>
      <c r="BF181" s="192">
        <f>IF(N181="snížená",J181,0)</f>
        <v>0</v>
      </c>
      <c r="BG181" s="192">
        <f>IF(N181="zákl. přenesená",J181,0)</f>
        <v>0</v>
      </c>
      <c r="BH181" s="192">
        <f>IF(N181="sníž. přenesená",J181,0)</f>
        <v>0</v>
      </c>
      <c r="BI181" s="192">
        <f>IF(N181="nulová",J181,0)</f>
        <v>0</v>
      </c>
      <c r="BJ181" s="19" t="s">
        <v>84</v>
      </c>
      <c r="BK181" s="192">
        <f>ROUND(I181*H181,2)</f>
        <v>0</v>
      </c>
      <c r="BL181" s="19" t="s">
        <v>166</v>
      </c>
      <c r="BM181" s="191" t="s">
        <v>837</v>
      </c>
    </row>
    <row r="182" s="2" customFormat="1" ht="24.15" customHeight="1">
      <c r="A182" s="38"/>
      <c r="B182" s="179"/>
      <c r="C182" s="222" t="s">
        <v>242</v>
      </c>
      <c r="D182" s="222" t="s">
        <v>409</v>
      </c>
      <c r="E182" s="223" t="s">
        <v>838</v>
      </c>
      <c r="F182" s="224" t="s">
        <v>839</v>
      </c>
      <c r="G182" s="225" t="s">
        <v>286</v>
      </c>
      <c r="H182" s="226">
        <v>2</v>
      </c>
      <c r="I182" s="227"/>
      <c r="J182" s="228">
        <f>ROUND(I182*H182,2)</f>
        <v>0</v>
      </c>
      <c r="K182" s="224" t="s">
        <v>165</v>
      </c>
      <c r="L182" s="229"/>
      <c r="M182" s="230" t="s">
        <v>1</v>
      </c>
      <c r="N182" s="231" t="s">
        <v>42</v>
      </c>
      <c r="O182" s="77"/>
      <c r="P182" s="189">
        <f>O182*H182</f>
        <v>0</v>
      </c>
      <c r="Q182" s="189">
        <v>0.0037000000000000002</v>
      </c>
      <c r="R182" s="189">
        <f>Q182*H182</f>
        <v>0.0074000000000000003</v>
      </c>
      <c r="S182" s="189">
        <v>0</v>
      </c>
      <c r="T182" s="19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1" t="s">
        <v>209</v>
      </c>
      <c r="AT182" s="191" t="s">
        <v>409</v>
      </c>
      <c r="AU182" s="191" t="s">
        <v>86</v>
      </c>
      <c r="AY182" s="19" t="s">
        <v>159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84</v>
      </c>
      <c r="BK182" s="192">
        <f>ROUND(I182*H182,2)</f>
        <v>0</v>
      </c>
      <c r="BL182" s="19" t="s">
        <v>166</v>
      </c>
      <c r="BM182" s="191" t="s">
        <v>840</v>
      </c>
    </row>
    <row r="183" s="2" customFormat="1" ht="16.5" customHeight="1">
      <c r="A183" s="38"/>
      <c r="B183" s="179"/>
      <c r="C183" s="222" t="s">
        <v>248</v>
      </c>
      <c r="D183" s="222" t="s">
        <v>409</v>
      </c>
      <c r="E183" s="223" t="s">
        <v>841</v>
      </c>
      <c r="F183" s="224" t="s">
        <v>842</v>
      </c>
      <c r="G183" s="225" t="s">
        <v>286</v>
      </c>
      <c r="H183" s="226">
        <v>11</v>
      </c>
      <c r="I183" s="227"/>
      <c r="J183" s="228">
        <f>ROUND(I183*H183,2)</f>
        <v>0</v>
      </c>
      <c r="K183" s="224" t="s">
        <v>1</v>
      </c>
      <c r="L183" s="229"/>
      <c r="M183" s="230" t="s">
        <v>1</v>
      </c>
      <c r="N183" s="231" t="s">
        <v>42</v>
      </c>
      <c r="O183" s="77"/>
      <c r="P183" s="189">
        <f>O183*H183</f>
        <v>0</v>
      </c>
      <c r="Q183" s="189">
        <v>0.014</v>
      </c>
      <c r="R183" s="189">
        <f>Q183*H183</f>
        <v>0.154</v>
      </c>
      <c r="S183" s="189">
        <v>0</v>
      </c>
      <c r="T183" s="19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1" t="s">
        <v>209</v>
      </c>
      <c r="AT183" s="191" t="s">
        <v>409</v>
      </c>
      <c r="AU183" s="191" t="s">
        <v>86</v>
      </c>
      <c r="AY183" s="19" t="s">
        <v>159</v>
      </c>
      <c r="BE183" s="192">
        <f>IF(N183="základní",J183,0)</f>
        <v>0</v>
      </c>
      <c r="BF183" s="192">
        <f>IF(N183="snížená",J183,0)</f>
        <v>0</v>
      </c>
      <c r="BG183" s="192">
        <f>IF(N183="zákl. přenesená",J183,0)</f>
        <v>0</v>
      </c>
      <c r="BH183" s="192">
        <f>IF(N183="sníž. přenesená",J183,0)</f>
        <v>0</v>
      </c>
      <c r="BI183" s="192">
        <f>IF(N183="nulová",J183,0)</f>
        <v>0</v>
      </c>
      <c r="BJ183" s="19" t="s">
        <v>84</v>
      </c>
      <c r="BK183" s="192">
        <f>ROUND(I183*H183,2)</f>
        <v>0</v>
      </c>
      <c r="BL183" s="19" t="s">
        <v>166</v>
      </c>
      <c r="BM183" s="191" t="s">
        <v>843</v>
      </c>
    </row>
    <row r="184" s="2" customFormat="1" ht="24.15" customHeight="1">
      <c r="A184" s="38"/>
      <c r="B184" s="179"/>
      <c r="C184" s="180" t="s">
        <v>252</v>
      </c>
      <c r="D184" s="180" t="s">
        <v>161</v>
      </c>
      <c r="E184" s="181" t="s">
        <v>844</v>
      </c>
      <c r="F184" s="182" t="s">
        <v>845</v>
      </c>
      <c r="G184" s="183" t="s">
        <v>286</v>
      </c>
      <c r="H184" s="184">
        <v>1</v>
      </c>
      <c r="I184" s="185"/>
      <c r="J184" s="186">
        <f>ROUND(I184*H184,2)</f>
        <v>0</v>
      </c>
      <c r="K184" s="182" t="s">
        <v>165</v>
      </c>
      <c r="L184" s="39"/>
      <c r="M184" s="187" t="s">
        <v>1</v>
      </c>
      <c r="N184" s="188" t="s">
        <v>42</v>
      </c>
      <c r="O184" s="77"/>
      <c r="P184" s="189">
        <f>O184*H184</f>
        <v>0</v>
      </c>
      <c r="Q184" s="189">
        <v>0</v>
      </c>
      <c r="R184" s="189">
        <f>Q184*H184</f>
        <v>0</v>
      </c>
      <c r="S184" s="189">
        <v>0</v>
      </c>
      <c r="T184" s="19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1" t="s">
        <v>166</v>
      </c>
      <c r="AT184" s="191" t="s">
        <v>161</v>
      </c>
      <c r="AU184" s="191" t="s">
        <v>86</v>
      </c>
      <c r="AY184" s="19" t="s">
        <v>159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9" t="s">
        <v>84</v>
      </c>
      <c r="BK184" s="192">
        <f>ROUND(I184*H184,2)</f>
        <v>0</v>
      </c>
      <c r="BL184" s="19" t="s">
        <v>166</v>
      </c>
      <c r="BM184" s="191" t="s">
        <v>846</v>
      </c>
    </row>
    <row r="185" s="2" customFormat="1" ht="16.5" customHeight="1">
      <c r="A185" s="38"/>
      <c r="B185" s="179"/>
      <c r="C185" s="222" t="s">
        <v>257</v>
      </c>
      <c r="D185" s="222" t="s">
        <v>409</v>
      </c>
      <c r="E185" s="223" t="s">
        <v>847</v>
      </c>
      <c r="F185" s="224" t="s">
        <v>848</v>
      </c>
      <c r="G185" s="225" t="s">
        <v>286</v>
      </c>
      <c r="H185" s="226">
        <v>1</v>
      </c>
      <c r="I185" s="227"/>
      <c r="J185" s="228">
        <f>ROUND(I185*H185,2)</f>
        <v>0</v>
      </c>
      <c r="K185" s="224" t="s">
        <v>165</v>
      </c>
      <c r="L185" s="229"/>
      <c r="M185" s="230" t="s">
        <v>1</v>
      </c>
      <c r="N185" s="231" t="s">
        <v>42</v>
      </c>
      <c r="O185" s="77"/>
      <c r="P185" s="189">
        <f>O185*H185</f>
        <v>0</v>
      </c>
      <c r="Q185" s="189">
        <v>0.045659999999999999</v>
      </c>
      <c r="R185" s="189">
        <f>Q185*H185</f>
        <v>0.045659999999999999</v>
      </c>
      <c r="S185" s="189">
        <v>0</v>
      </c>
      <c r="T185" s="19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1" t="s">
        <v>209</v>
      </c>
      <c r="AT185" s="191" t="s">
        <v>409</v>
      </c>
      <c r="AU185" s="191" t="s">
        <v>86</v>
      </c>
      <c r="AY185" s="19" t="s">
        <v>159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84</v>
      </c>
      <c r="BK185" s="192">
        <f>ROUND(I185*H185,2)</f>
        <v>0</v>
      </c>
      <c r="BL185" s="19" t="s">
        <v>166</v>
      </c>
      <c r="BM185" s="191" t="s">
        <v>849</v>
      </c>
    </row>
    <row r="186" s="2" customFormat="1" ht="24.15" customHeight="1">
      <c r="A186" s="38"/>
      <c r="B186" s="179"/>
      <c r="C186" s="180" t="s">
        <v>263</v>
      </c>
      <c r="D186" s="180" t="s">
        <v>161</v>
      </c>
      <c r="E186" s="181" t="s">
        <v>850</v>
      </c>
      <c r="F186" s="182" t="s">
        <v>851</v>
      </c>
      <c r="G186" s="183" t="s">
        <v>200</v>
      </c>
      <c r="H186" s="184">
        <v>25</v>
      </c>
      <c r="I186" s="185"/>
      <c r="J186" s="186">
        <f>ROUND(I186*H186,2)</f>
        <v>0</v>
      </c>
      <c r="K186" s="182" t="s">
        <v>165</v>
      </c>
      <c r="L186" s="39"/>
      <c r="M186" s="187" t="s">
        <v>1</v>
      </c>
      <c r="N186" s="188" t="s">
        <v>42</v>
      </c>
      <c r="O186" s="77"/>
      <c r="P186" s="189">
        <f>O186*H186</f>
        <v>0</v>
      </c>
      <c r="Q186" s="189">
        <v>0</v>
      </c>
      <c r="R186" s="189">
        <f>Q186*H186</f>
        <v>0</v>
      </c>
      <c r="S186" s="189">
        <v>0</v>
      </c>
      <c r="T186" s="19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1" t="s">
        <v>166</v>
      </c>
      <c r="AT186" s="191" t="s">
        <v>161</v>
      </c>
      <c r="AU186" s="191" t="s">
        <v>86</v>
      </c>
      <c r="AY186" s="19" t="s">
        <v>159</v>
      </c>
      <c r="BE186" s="192">
        <f>IF(N186="základní",J186,0)</f>
        <v>0</v>
      </c>
      <c r="BF186" s="192">
        <f>IF(N186="snížená",J186,0)</f>
        <v>0</v>
      </c>
      <c r="BG186" s="192">
        <f>IF(N186="zákl. přenesená",J186,0)</f>
        <v>0</v>
      </c>
      <c r="BH186" s="192">
        <f>IF(N186="sníž. přenesená",J186,0)</f>
        <v>0</v>
      </c>
      <c r="BI186" s="192">
        <f>IF(N186="nulová",J186,0)</f>
        <v>0</v>
      </c>
      <c r="BJ186" s="19" t="s">
        <v>84</v>
      </c>
      <c r="BK186" s="192">
        <f>ROUND(I186*H186,2)</f>
        <v>0</v>
      </c>
      <c r="BL186" s="19" t="s">
        <v>166</v>
      </c>
      <c r="BM186" s="191" t="s">
        <v>852</v>
      </c>
    </row>
    <row r="187" s="2" customFormat="1" ht="21.75" customHeight="1">
      <c r="A187" s="38"/>
      <c r="B187" s="179"/>
      <c r="C187" s="222" t="s">
        <v>267</v>
      </c>
      <c r="D187" s="222" t="s">
        <v>409</v>
      </c>
      <c r="E187" s="223" t="s">
        <v>853</v>
      </c>
      <c r="F187" s="224" t="s">
        <v>854</v>
      </c>
      <c r="G187" s="225" t="s">
        <v>286</v>
      </c>
      <c r="H187" s="226">
        <v>10</v>
      </c>
      <c r="I187" s="227"/>
      <c r="J187" s="228">
        <f>ROUND(I187*H187,2)</f>
        <v>0</v>
      </c>
      <c r="K187" s="224" t="s">
        <v>1</v>
      </c>
      <c r="L187" s="229"/>
      <c r="M187" s="230" t="s">
        <v>1</v>
      </c>
      <c r="N187" s="231" t="s">
        <v>42</v>
      </c>
      <c r="O187" s="77"/>
      <c r="P187" s="189">
        <f>O187*H187</f>
        <v>0</v>
      </c>
      <c r="Q187" s="189">
        <v>0.0189</v>
      </c>
      <c r="R187" s="189">
        <f>Q187*H187</f>
        <v>0.189</v>
      </c>
      <c r="S187" s="189">
        <v>0</v>
      </c>
      <c r="T187" s="19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1" t="s">
        <v>209</v>
      </c>
      <c r="AT187" s="191" t="s">
        <v>409</v>
      </c>
      <c r="AU187" s="191" t="s">
        <v>86</v>
      </c>
      <c r="AY187" s="19" t="s">
        <v>159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84</v>
      </c>
      <c r="BK187" s="192">
        <f>ROUND(I187*H187,2)</f>
        <v>0</v>
      </c>
      <c r="BL187" s="19" t="s">
        <v>166</v>
      </c>
      <c r="BM187" s="191" t="s">
        <v>855</v>
      </c>
    </row>
    <row r="188" s="14" customFormat="1">
      <c r="A188" s="14"/>
      <c r="B188" s="201"/>
      <c r="C188" s="14"/>
      <c r="D188" s="194" t="s">
        <v>168</v>
      </c>
      <c r="E188" s="14"/>
      <c r="F188" s="203" t="s">
        <v>856</v>
      </c>
      <c r="G188" s="14"/>
      <c r="H188" s="204">
        <v>10</v>
      </c>
      <c r="I188" s="205"/>
      <c r="J188" s="14"/>
      <c r="K188" s="14"/>
      <c r="L188" s="201"/>
      <c r="M188" s="206"/>
      <c r="N188" s="207"/>
      <c r="O188" s="207"/>
      <c r="P188" s="207"/>
      <c r="Q188" s="207"/>
      <c r="R188" s="207"/>
      <c r="S188" s="207"/>
      <c r="T188" s="20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2" t="s">
        <v>168</v>
      </c>
      <c r="AU188" s="202" t="s">
        <v>86</v>
      </c>
      <c r="AV188" s="14" t="s">
        <v>86</v>
      </c>
      <c r="AW188" s="14" t="s">
        <v>3</v>
      </c>
      <c r="AX188" s="14" t="s">
        <v>84</v>
      </c>
      <c r="AY188" s="202" t="s">
        <v>159</v>
      </c>
    </row>
    <row r="189" s="2" customFormat="1" ht="24.15" customHeight="1">
      <c r="A189" s="38"/>
      <c r="B189" s="179"/>
      <c r="C189" s="180" t="s">
        <v>272</v>
      </c>
      <c r="D189" s="180" t="s">
        <v>161</v>
      </c>
      <c r="E189" s="181" t="s">
        <v>857</v>
      </c>
      <c r="F189" s="182" t="s">
        <v>858</v>
      </c>
      <c r="G189" s="183" t="s">
        <v>200</v>
      </c>
      <c r="H189" s="184">
        <v>25</v>
      </c>
      <c r="I189" s="185"/>
      <c r="J189" s="186">
        <f>ROUND(I189*H189,2)</f>
        <v>0</v>
      </c>
      <c r="K189" s="182" t="s">
        <v>165</v>
      </c>
      <c r="L189" s="39"/>
      <c r="M189" s="187" t="s">
        <v>1</v>
      </c>
      <c r="N189" s="188" t="s">
        <v>42</v>
      </c>
      <c r="O189" s="77"/>
      <c r="P189" s="189">
        <f>O189*H189</f>
        <v>0</v>
      </c>
      <c r="Q189" s="189">
        <v>0</v>
      </c>
      <c r="R189" s="189">
        <f>Q189*H189</f>
        <v>0</v>
      </c>
      <c r="S189" s="189">
        <v>0</v>
      </c>
      <c r="T189" s="19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1" t="s">
        <v>166</v>
      </c>
      <c r="AT189" s="191" t="s">
        <v>161</v>
      </c>
      <c r="AU189" s="191" t="s">
        <v>86</v>
      </c>
      <c r="AY189" s="19" t="s">
        <v>159</v>
      </c>
      <c r="BE189" s="192">
        <f>IF(N189="základní",J189,0)</f>
        <v>0</v>
      </c>
      <c r="BF189" s="192">
        <f>IF(N189="snížená",J189,0)</f>
        <v>0</v>
      </c>
      <c r="BG189" s="192">
        <f>IF(N189="zákl. přenesená",J189,0)</f>
        <v>0</v>
      </c>
      <c r="BH189" s="192">
        <f>IF(N189="sníž. přenesená",J189,0)</f>
        <v>0</v>
      </c>
      <c r="BI189" s="192">
        <f>IF(N189="nulová",J189,0)</f>
        <v>0</v>
      </c>
      <c r="BJ189" s="19" t="s">
        <v>84</v>
      </c>
      <c r="BK189" s="192">
        <f>ROUND(I189*H189,2)</f>
        <v>0</v>
      </c>
      <c r="BL189" s="19" t="s">
        <v>166</v>
      </c>
      <c r="BM189" s="191" t="s">
        <v>859</v>
      </c>
    </row>
    <row r="190" s="2" customFormat="1" ht="21.75" customHeight="1">
      <c r="A190" s="38"/>
      <c r="B190" s="179"/>
      <c r="C190" s="222" t="s">
        <v>7</v>
      </c>
      <c r="D190" s="222" t="s">
        <v>409</v>
      </c>
      <c r="E190" s="223" t="s">
        <v>860</v>
      </c>
      <c r="F190" s="224" t="s">
        <v>861</v>
      </c>
      <c r="G190" s="225" t="s">
        <v>286</v>
      </c>
      <c r="H190" s="226">
        <v>10</v>
      </c>
      <c r="I190" s="227"/>
      <c r="J190" s="228">
        <f>ROUND(I190*H190,2)</f>
        <v>0</v>
      </c>
      <c r="K190" s="224" t="s">
        <v>1</v>
      </c>
      <c r="L190" s="229"/>
      <c r="M190" s="230" t="s">
        <v>1</v>
      </c>
      <c r="N190" s="231" t="s">
        <v>42</v>
      </c>
      <c r="O190" s="77"/>
      <c r="P190" s="189">
        <f>O190*H190</f>
        <v>0</v>
      </c>
      <c r="Q190" s="189">
        <v>0.0135</v>
      </c>
      <c r="R190" s="189">
        <f>Q190*H190</f>
        <v>0.13500000000000001</v>
      </c>
      <c r="S190" s="189">
        <v>0</v>
      </c>
      <c r="T190" s="19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1" t="s">
        <v>209</v>
      </c>
      <c r="AT190" s="191" t="s">
        <v>409</v>
      </c>
      <c r="AU190" s="191" t="s">
        <v>86</v>
      </c>
      <c r="AY190" s="19" t="s">
        <v>159</v>
      </c>
      <c r="BE190" s="192">
        <f>IF(N190="základní",J190,0)</f>
        <v>0</v>
      </c>
      <c r="BF190" s="192">
        <f>IF(N190="snížená",J190,0)</f>
        <v>0</v>
      </c>
      <c r="BG190" s="192">
        <f>IF(N190="zákl. přenesená",J190,0)</f>
        <v>0</v>
      </c>
      <c r="BH190" s="192">
        <f>IF(N190="sníž. přenesená",J190,0)</f>
        <v>0</v>
      </c>
      <c r="BI190" s="192">
        <f>IF(N190="nulová",J190,0)</f>
        <v>0</v>
      </c>
      <c r="BJ190" s="19" t="s">
        <v>84</v>
      </c>
      <c r="BK190" s="192">
        <f>ROUND(I190*H190,2)</f>
        <v>0</v>
      </c>
      <c r="BL190" s="19" t="s">
        <v>166</v>
      </c>
      <c r="BM190" s="191" t="s">
        <v>862</v>
      </c>
    </row>
    <row r="191" s="2" customFormat="1" ht="24.15" customHeight="1">
      <c r="A191" s="38"/>
      <c r="B191" s="179"/>
      <c r="C191" s="180" t="s">
        <v>283</v>
      </c>
      <c r="D191" s="180" t="s">
        <v>161</v>
      </c>
      <c r="E191" s="181" t="s">
        <v>863</v>
      </c>
      <c r="F191" s="182" t="s">
        <v>864</v>
      </c>
      <c r="G191" s="183" t="s">
        <v>200</v>
      </c>
      <c r="H191" s="184">
        <v>11</v>
      </c>
      <c r="I191" s="185"/>
      <c r="J191" s="186">
        <f>ROUND(I191*H191,2)</f>
        <v>0</v>
      </c>
      <c r="K191" s="182" t="s">
        <v>165</v>
      </c>
      <c r="L191" s="39"/>
      <c r="M191" s="187" t="s">
        <v>1</v>
      </c>
      <c r="N191" s="188" t="s">
        <v>42</v>
      </c>
      <c r="O191" s="77"/>
      <c r="P191" s="189">
        <f>O191*H191</f>
        <v>0</v>
      </c>
      <c r="Q191" s="189">
        <v>0</v>
      </c>
      <c r="R191" s="189">
        <f>Q191*H191</f>
        <v>0</v>
      </c>
      <c r="S191" s="189">
        <v>0</v>
      </c>
      <c r="T191" s="19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1" t="s">
        <v>166</v>
      </c>
      <c r="AT191" s="191" t="s">
        <v>161</v>
      </c>
      <c r="AU191" s="191" t="s">
        <v>86</v>
      </c>
      <c r="AY191" s="19" t="s">
        <v>159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9" t="s">
        <v>84</v>
      </c>
      <c r="BK191" s="192">
        <f>ROUND(I191*H191,2)</f>
        <v>0</v>
      </c>
      <c r="BL191" s="19" t="s">
        <v>166</v>
      </c>
      <c r="BM191" s="191" t="s">
        <v>865</v>
      </c>
    </row>
    <row r="192" s="2" customFormat="1" ht="24.15" customHeight="1">
      <c r="A192" s="38"/>
      <c r="B192" s="179"/>
      <c r="C192" s="222" t="s">
        <v>288</v>
      </c>
      <c r="D192" s="222" t="s">
        <v>409</v>
      </c>
      <c r="E192" s="223" t="s">
        <v>866</v>
      </c>
      <c r="F192" s="224" t="s">
        <v>867</v>
      </c>
      <c r="G192" s="225" t="s">
        <v>200</v>
      </c>
      <c r="H192" s="226">
        <v>11.550000000000001</v>
      </c>
      <c r="I192" s="227"/>
      <c r="J192" s="228">
        <f>ROUND(I192*H192,2)</f>
        <v>0</v>
      </c>
      <c r="K192" s="224" t="s">
        <v>165</v>
      </c>
      <c r="L192" s="229"/>
      <c r="M192" s="230" t="s">
        <v>1</v>
      </c>
      <c r="N192" s="231" t="s">
        <v>42</v>
      </c>
      <c r="O192" s="77"/>
      <c r="P192" s="189">
        <f>O192*H192</f>
        <v>0</v>
      </c>
      <c r="Q192" s="189">
        <v>0.0015</v>
      </c>
      <c r="R192" s="189">
        <f>Q192*H192</f>
        <v>0.017325</v>
      </c>
      <c r="S192" s="189">
        <v>0</v>
      </c>
      <c r="T192" s="19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1" t="s">
        <v>209</v>
      </c>
      <c r="AT192" s="191" t="s">
        <v>409</v>
      </c>
      <c r="AU192" s="191" t="s">
        <v>86</v>
      </c>
      <c r="AY192" s="19" t="s">
        <v>159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84</v>
      </c>
      <c r="BK192" s="192">
        <f>ROUND(I192*H192,2)</f>
        <v>0</v>
      </c>
      <c r="BL192" s="19" t="s">
        <v>166</v>
      </c>
      <c r="BM192" s="191" t="s">
        <v>868</v>
      </c>
    </row>
    <row r="193" s="14" customFormat="1">
      <c r="A193" s="14"/>
      <c r="B193" s="201"/>
      <c r="C193" s="14"/>
      <c r="D193" s="194" t="s">
        <v>168</v>
      </c>
      <c r="E193" s="202" t="s">
        <v>1</v>
      </c>
      <c r="F193" s="203" t="s">
        <v>741</v>
      </c>
      <c r="G193" s="14"/>
      <c r="H193" s="204">
        <v>11.550000000000001</v>
      </c>
      <c r="I193" s="205"/>
      <c r="J193" s="14"/>
      <c r="K193" s="14"/>
      <c r="L193" s="201"/>
      <c r="M193" s="206"/>
      <c r="N193" s="207"/>
      <c r="O193" s="207"/>
      <c r="P193" s="207"/>
      <c r="Q193" s="207"/>
      <c r="R193" s="207"/>
      <c r="S193" s="207"/>
      <c r="T193" s="20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2" t="s">
        <v>168</v>
      </c>
      <c r="AU193" s="202" t="s">
        <v>86</v>
      </c>
      <c r="AV193" s="14" t="s">
        <v>86</v>
      </c>
      <c r="AW193" s="14" t="s">
        <v>33</v>
      </c>
      <c r="AX193" s="14" t="s">
        <v>84</v>
      </c>
      <c r="AY193" s="202" t="s">
        <v>159</v>
      </c>
    </row>
    <row r="194" s="12" customFormat="1" ht="22.8" customHeight="1">
      <c r="A194" s="12"/>
      <c r="B194" s="166"/>
      <c r="C194" s="12"/>
      <c r="D194" s="167" t="s">
        <v>76</v>
      </c>
      <c r="E194" s="177" t="s">
        <v>216</v>
      </c>
      <c r="F194" s="177" t="s">
        <v>271</v>
      </c>
      <c r="G194" s="12"/>
      <c r="H194" s="12"/>
      <c r="I194" s="169"/>
      <c r="J194" s="178">
        <f>BK194</f>
        <v>0</v>
      </c>
      <c r="K194" s="12"/>
      <c r="L194" s="166"/>
      <c r="M194" s="171"/>
      <c r="N194" s="172"/>
      <c r="O194" s="172"/>
      <c r="P194" s="173">
        <f>SUM(P195:P200)</f>
        <v>0</v>
      </c>
      <c r="Q194" s="172"/>
      <c r="R194" s="173">
        <f>SUM(R195:R200)</f>
        <v>0</v>
      </c>
      <c r="S194" s="172"/>
      <c r="T194" s="174">
        <f>SUM(T195:T200)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67" t="s">
        <v>84</v>
      </c>
      <c r="AT194" s="175" t="s">
        <v>76</v>
      </c>
      <c r="AU194" s="175" t="s">
        <v>84</v>
      </c>
      <c r="AY194" s="167" t="s">
        <v>159</v>
      </c>
      <c r="BK194" s="176">
        <f>SUM(BK195:BK200)</f>
        <v>0</v>
      </c>
    </row>
    <row r="195" s="2" customFormat="1" ht="16.5" customHeight="1">
      <c r="A195" s="38"/>
      <c r="B195" s="179"/>
      <c r="C195" s="180" t="s">
        <v>292</v>
      </c>
      <c r="D195" s="180" t="s">
        <v>161</v>
      </c>
      <c r="E195" s="181" t="s">
        <v>733</v>
      </c>
      <c r="F195" s="182" t="s">
        <v>734</v>
      </c>
      <c r="G195" s="183" t="s">
        <v>164</v>
      </c>
      <c r="H195" s="184">
        <v>117</v>
      </c>
      <c r="I195" s="185"/>
      <c r="J195" s="186">
        <f>ROUND(I195*H195,2)</f>
        <v>0</v>
      </c>
      <c r="K195" s="182" t="s">
        <v>165</v>
      </c>
      <c r="L195" s="39"/>
      <c r="M195" s="187" t="s">
        <v>1</v>
      </c>
      <c r="N195" s="188" t="s">
        <v>42</v>
      </c>
      <c r="O195" s="77"/>
      <c r="P195" s="189">
        <f>O195*H195</f>
        <v>0</v>
      </c>
      <c r="Q195" s="189">
        <v>0</v>
      </c>
      <c r="R195" s="189">
        <f>Q195*H195</f>
        <v>0</v>
      </c>
      <c r="S195" s="189">
        <v>0</v>
      </c>
      <c r="T195" s="19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1" t="s">
        <v>166</v>
      </c>
      <c r="AT195" s="191" t="s">
        <v>161</v>
      </c>
      <c r="AU195" s="191" t="s">
        <v>86</v>
      </c>
      <c r="AY195" s="19" t="s">
        <v>159</v>
      </c>
      <c r="BE195" s="192">
        <f>IF(N195="základní",J195,0)</f>
        <v>0</v>
      </c>
      <c r="BF195" s="192">
        <f>IF(N195="snížená",J195,0)</f>
        <v>0</v>
      </c>
      <c r="BG195" s="192">
        <f>IF(N195="zákl. přenesená",J195,0)</f>
        <v>0</v>
      </c>
      <c r="BH195" s="192">
        <f>IF(N195="sníž. přenesená",J195,0)</f>
        <v>0</v>
      </c>
      <c r="BI195" s="192">
        <f>IF(N195="nulová",J195,0)</f>
        <v>0</v>
      </c>
      <c r="BJ195" s="19" t="s">
        <v>84</v>
      </c>
      <c r="BK195" s="192">
        <f>ROUND(I195*H195,2)</f>
        <v>0</v>
      </c>
      <c r="BL195" s="19" t="s">
        <v>166</v>
      </c>
      <c r="BM195" s="191" t="s">
        <v>735</v>
      </c>
    </row>
    <row r="196" s="13" customFormat="1">
      <c r="A196" s="13"/>
      <c r="B196" s="193"/>
      <c r="C196" s="13"/>
      <c r="D196" s="194" t="s">
        <v>168</v>
      </c>
      <c r="E196" s="195" t="s">
        <v>1</v>
      </c>
      <c r="F196" s="196" t="s">
        <v>869</v>
      </c>
      <c r="G196" s="13"/>
      <c r="H196" s="195" t="s">
        <v>1</v>
      </c>
      <c r="I196" s="197"/>
      <c r="J196" s="13"/>
      <c r="K196" s="13"/>
      <c r="L196" s="193"/>
      <c r="M196" s="198"/>
      <c r="N196" s="199"/>
      <c r="O196" s="199"/>
      <c r="P196" s="199"/>
      <c r="Q196" s="199"/>
      <c r="R196" s="199"/>
      <c r="S196" s="199"/>
      <c r="T196" s="20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5" t="s">
        <v>168</v>
      </c>
      <c r="AU196" s="195" t="s">
        <v>86</v>
      </c>
      <c r="AV196" s="13" t="s">
        <v>84</v>
      </c>
      <c r="AW196" s="13" t="s">
        <v>33</v>
      </c>
      <c r="AX196" s="13" t="s">
        <v>77</v>
      </c>
      <c r="AY196" s="195" t="s">
        <v>159</v>
      </c>
    </row>
    <row r="197" s="14" customFormat="1">
      <c r="A197" s="14"/>
      <c r="B197" s="201"/>
      <c r="C197" s="14"/>
      <c r="D197" s="194" t="s">
        <v>168</v>
      </c>
      <c r="E197" s="202" t="s">
        <v>1</v>
      </c>
      <c r="F197" s="203" t="s">
        <v>870</v>
      </c>
      <c r="G197" s="14"/>
      <c r="H197" s="204">
        <v>117</v>
      </c>
      <c r="I197" s="205"/>
      <c r="J197" s="14"/>
      <c r="K197" s="14"/>
      <c r="L197" s="201"/>
      <c r="M197" s="206"/>
      <c r="N197" s="207"/>
      <c r="O197" s="207"/>
      <c r="P197" s="207"/>
      <c r="Q197" s="207"/>
      <c r="R197" s="207"/>
      <c r="S197" s="207"/>
      <c r="T197" s="20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02" t="s">
        <v>168</v>
      </c>
      <c r="AU197" s="202" t="s">
        <v>86</v>
      </c>
      <c r="AV197" s="14" t="s">
        <v>86</v>
      </c>
      <c r="AW197" s="14" t="s">
        <v>33</v>
      </c>
      <c r="AX197" s="14" t="s">
        <v>77</v>
      </c>
      <c r="AY197" s="202" t="s">
        <v>159</v>
      </c>
    </row>
    <row r="198" s="15" customFormat="1">
      <c r="A198" s="15"/>
      <c r="B198" s="209"/>
      <c r="C198" s="15"/>
      <c r="D198" s="194" t="s">
        <v>168</v>
      </c>
      <c r="E198" s="210" t="s">
        <v>1</v>
      </c>
      <c r="F198" s="211" t="s">
        <v>173</v>
      </c>
      <c r="G198" s="15"/>
      <c r="H198" s="212">
        <v>117</v>
      </c>
      <c r="I198" s="213"/>
      <c r="J198" s="15"/>
      <c r="K198" s="15"/>
      <c r="L198" s="209"/>
      <c r="M198" s="214"/>
      <c r="N198" s="215"/>
      <c r="O198" s="215"/>
      <c r="P198" s="215"/>
      <c r="Q198" s="215"/>
      <c r="R198" s="215"/>
      <c r="S198" s="215"/>
      <c r="T198" s="21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10" t="s">
        <v>168</v>
      </c>
      <c r="AU198" s="210" t="s">
        <v>86</v>
      </c>
      <c r="AV198" s="15" t="s">
        <v>166</v>
      </c>
      <c r="AW198" s="15" t="s">
        <v>33</v>
      </c>
      <c r="AX198" s="15" t="s">
        <v>84</v>
      </c>
      <c r="AY198" s="210" t="s">
        <v>159</v>
      </c>
    </row>
    <row r="199" s="2" customFormat="1" ht="24.15" customHeight="1">
      <c r="A199" s="38"/>
      <c r="B199" s="179"/>
      <c r="C199" s="222" t="s">
        <v>297</v>
      </c>
      <c r="D199" s="222" t="s">
        <v>409</v>
      </c>
      <c r="E199" s="223" t="s">
        <v>738</v>
      </c>
      <c r="F199" s="224" t="s">
        <v>871</v>
      </c>
      <c r="G199" s="225" t="s">
        <v>164</v>
      </c>
      <c r="H199" s="226">
        <v>122.84999999999999</v>
      </c>
      <c r="I199" s="227"/>
      <c r="J199" s="228">
        <f>ROUND(I199*H199,2)</f>
        <v>0</v>
      </c>
      <c r="K199" s="224" t="s">
        <v>1</v>
      </c>
      <c r="L199" s="229"/>
      <c r="M199" s="230" t="s">
        <v>1</v>
      </c>
      <c r="N199" s="231" t="s">
        <v>42</v>
      </c>
      <c r="O199" s="77"/>
      <c r="P199" s="189">
        <f>O199*H199</f>
        <v>0</v>
      </c>
      <c r="Q199" s="189">
        <v>0</v>
      </c>
      <c r="R199" s="189">
        <f>Q199*H199</f>
        <v>0</v>
      </c>
      <c r="S199" s="189">
        <v>0</v>
      </c>
      <c r="T199" s="19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1" t="s">
        <v>209</v>
      </c>
      <c r="AT199" s="191" t="s">
        <v>409</v>
      </c>
      <c r="AU199" s="191" t="s">
        <v>86</v>
      </c>
      <c r="AY199" s="19" t="s">
        <v>159</v>
      </c>
      <c r="BE199" s="192">
        <f>IF(N199="základní",J199,0)</f>
        <v>0</v>
      </c>
      <c r="BF199" s="192">
        <f>IF(N199="snížená",J199,0)</f>
        <v>0</v>
      </c>
      <c r="BG199" s="192">
        <f>IF(N199="zákl. přenesená",J199,0)</f>
        <v>0</v>
      </c>
      <c r="BH199" s="192">
        <f>IF(N199="sníž. přenesená",J199,0)</f>
        <v>0</v>
      </c>
      <c r="BI199" s="192">
        <f>IF(N199="nulová",J199,0)</f>
        <v>0</v>
      </c>
      <c r="BJ199" s="19" t="s">
        <v>84</v>
      </c>
      <c r="BK199" s="192">
        <f>ROUND(I199*H199,2)</f>
        <v>0</v>
      </c>
      <c r="BL199" s="19" t="s">
        <v>166</v>
      </c>
      <c r="BM199" s="191" t="s">
        <v>740</v>
      </c>
    </row>
    <row r="200" s="14" customFormat="1">
      <c r="A200" s="14"/>
      <c r="B200" s="201"/>
      <c r="C200" s="14"/>
      <c r="D200" s="194" t="s">
        <v>168</v>
      </c>
      <c r="E200" s="202" t="s">
        <v>1</v>
      </c>
      <c r="F200" s="203" t="s">
        <v>872</v>
      </c>
      <c r="G200" s="14"/>
      <c r="H200" s="204">
        <v>122.84999999999999</v>
      </c>
      <c r="I200" s="205"/>
      <c r="J200" s="14"/>
      <c r="K200" s="14"/>
      <c r="L200" s="201"/>
      <c r="M200" s="206"/>
      <c r="N200" s="207"/>
      <c r="O200" s="207"/>
      <c r="P200" s="207"/>
      <c r="Q200" s="207"/>
      <c r="R200" s="207"/>
      <c r="S200" s="207"/>
      <c r="T200" s="20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2" t="s">
        <v>168</v>
      </c>
      <c r="AU200" s="202" t="s">
        <v>86</v>
      </c>
      <c r="AV200" s="14" t="s">
        <v>86</v>
      </c>
      <c r="AW200" s="14" t="s">
        <v>33</v>
      </c>
      <c r="AX200" s="14" t="s">
        <v>84</v>
      </c>
      <c r="AY200" s="202" t="s">
        <v>159</v>
      </c>
    </row>
    <row r="201" s="12" customFormat="1" ht="22.8" customHeight="1">
      <c r="A201" s="12"/>
      <c r="B201" s="166"/>
      <c r="C201" s="12"/>
      <c r="D201" s="167" t="s">
        <v>76</v>
      </c>
      <c r="E201" s="177" t="s">
        <v>331</v>
      </c>
      <c r="F201" s="177" t="s">
        <v>332</v>
      </c>
      <c r="G201" s="12"/>
      <c r="H201" s="12"/>
      <c r="I201" s="169"/>
      <c r="J201" s="178">
        <f>BK201</f>
        <v>0</v>
      </c>
      <c r="K201" s="12"/>
      <c r="L201" s="166"/>
      <c r="M201" s="171"/>
      <c r="N201" s="172"/>
      <c r="O201" s="172"/>
      <c r="P201" s="173">
        <f>P202</f>
        <v>0</v>
      </c>
      <c r="Q201" s="172"/>
      <c r="R201" s="173">
        <f>R202</f>
        <v>0</v>
      </c>
      <c r="S201" s="172"/>
      <c r="T201" s="174">
        <f>T202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67" t="s">
        <v>84</v>
      </c>
      <c r="AT201" s="175" t="s">
        <v>76</v>
      </c>
      <c r="AU201" s="175" t="s">
        <v>84</v>
      </c>
      <c r="AY201" s="167" t="s">
        <v>159</v>
      </c>
      <c r="BK201" s="176">
        <f>BK202</f>
        <v>0</v>
      </c>
    </row>
    <row r="202" s="2" customFormat="1" ht="16.5" customHeight="1">
      <c r="A202" s="38"/>
      <c r="B202" s="179"/>
      <c r="C202" s="180" t="s">
        <v>303</v>
      </c>
      <c r="D202" s="180" t="s">
        <v>161</v>
      </c>
      <c r="E202" s="181" t="s">
        <v>334</v>
      </c>
      <c r="F202" s="182" t="s">
        <v>335</v>
      </c>
      <c r="G202" s="183" t="s">
        <v>235</v>
      </c>
      <c r="H202" s="184">
        <v>14.702999999999999</v>
      </c>
      <c r="I202" s="185"/>
      <c r="J202" s="186">
        <f>ROUND(I202*H202,2)</f>
        <v>0</v>
      </c>
      <c r="K202" s="182" t="s">
        <v>165</v>
      </c>
      <c r="L202" s="39"/>
      <c r="M202" s="187" t="s">
        <v>1</v>
      </c>
      <c r="N202" s="188" t="s">
        <v>42</v>
      </c>
      <c r="O202" s="77"/>
      <c r="P202" s="189">
        <f>O202*H202</f>
        <v>0</v>
      </c>
      <c r="Q202" s="189">
        <v>0</v>
      </c>
      <c r="R202" s="189">
        <f>Q202*H202</f>
        <v>0</v>
      </c>
      <c r="S202" s="189">
        <v>0</v>
      </c>
      <c r="T202" s="19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1" t="s">
        <v>166</v>
      </c>
      <c r="AT202" s="191" t="s">
        <v>161</v>
      </c>
      <c r="AU202" s="191" t="s">
        <v>86</v>
      </c>
      <c r="AY202" s="19" t="s">
        <v>159</v>
      </c>
      <c r="BE202" s="192">
        <f>IF(N202="základní",J202,0)</f>
        <v>0</v>
      </c>
      <c r="BF202" s="192">
        <f>IF(N202="snížená",J202,0)</f>
        <v>0</v>
      </c>
      <c r="BG202" s="192">
        <f>IF(N202="zákl. přenesená",J202,0)</f>
        <v>0</v>
      </c>
      <c r="BH202" s="192">
        <f>IF(N202="sníž. přenesená",J202,0)</f>
        <v>0</v>
      </c>
      <c r="BI202" s="192">
        <f>IF(N202="nulová",J202,0)</f>
        <v>0</v>
      </c>
      <c r="BJ202" s="19" t="s">
        <v>84</v>
      </c>
      <c r="BK202" s="192">
        <f>ROUND(I202*H202,2)</f>
        <v>0</v>
      </c>
      <c r="BL202" s="19" t="s">
        <v>166</v>
      </c>
      <c r="BM202" s="191" t="s">
        <v>750</v>
      </c>
    </row>
    <row r="203" s="12" customFormat="1" ht="25.92" customHeight="1">
      <c r="A203" s="12"/>
      <c r="B203" s="166"/>
      <c r="C203" s="12"/>
      <c r="D203" s="167" t="s">
        <v>76</v>
      </c>
      <c r="E203" s="168" t="s">
        <v>592</v>
      </c>
      <c r="F203" s="168" t="s">
        <v>593</v>
      </c>
      <c r="G203" s="12"/>
      <c r="H203" s="12"/>
      <c r="I203" s="169"/>
      <c r="J203" s="170">
        <f>BK203</f>
        <v>0</v>
      </c>
      <c r="K203" s="12"/>
      <c r="L203" s="166"/>
      <c r="M203" s="171"/>
      <c r="N203" s="172"/>
      <c r="O203" s="172"/>
      <c r="P203" s="173">
        <f>P204+P222</f>
        <v>0</v>
      </c>
      <c r="Q203" s="172"/>
      <c r="R203" s="173">
        <f>R204+R222</f>
        <v>0.25967839999999998</v>
      </c>
      <c r="S203" s="172"/>
      <c r="T203" s="174">
        <f>T204+T222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67" t="s">
        <v>86</v>
      </c>
      <c r="AT203" s="175" t="s">
        <v>76</v>
      </c>
      <c r="AU203" s="175" t="s">
        <v>77</v>
      </c>
      <c r="AY203" s="167" t="s">
        <v>159</v>
      </c>
      <c r="BK203" s="176">
        <f>BK204+BK222</f>
        <v>0</v>
      </c>
    </row>
    <row r="204" s="12" customFormat="1" ht="22.8" customHeight="1">
      <c r="A204" s="12"/>
      <c r="B204" s="166"/>
      <c r="C204" s="12"/>
      <c r="D204" s="167" t="s">
        <v>76</v>
      </c>
      <c r="E204" s="177" t="s">
        <v>777</v>
      </c>
      <c r="F204" s="177" t="s">
        <v>778</v>
      </c>
      <c r="G204" s="12"/>
      <c r="H204" s="12"/>
      <c r="I204" s="169"/>
      <c r="J204" s="178">
        <f>BK204</f>
        <v>0</v>
      </c>
      <c r="K204" s="12"/>
      <c r="L204" s="166"/>
      <c r="M204" s="171"/>
      <c r="N204" s="172"/>
      <c r="O204" s="172"/>
      <c r="P204" s="173">
        <f>SUM(P205:P221)</f>
        <v>0</v>
      </c>
      <c r="Q204" s="172"/>
      <c r="R204" s="173">
        <f>SUM(R205:R221)</f>
        <v>0.012342399999999998</v>
      </c>
      <c r="S204" s="172"/>
      <c r="T204" s="174">
        <f>SUM(T205:T221)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67" t="s">
        <v>86</v>
      </c>
      <c r="AT204" s="175" t="s">
        <v>76</v>
      </c>
      <c r="AU204" s="175" t="s">
        <v>84</v>
      </c>
      <c r="AY204" s="167" t="s">
        <v>159</v>
      </c>
      <c r="BK204" s="176">
        <f>SUM(BK205:BK221)</f>
        <v>0</v>
      </c>
    </row>
    <row r="205" s="2" customFormat="1" ht="24.15" customHeight="1">
      <c r="A205" s="38"/>
      <c r="B205" s="179"/>
      <c r="C205" s="180" t="s">
        <v>307</v>
      </c>
      <c r="D205" s="180" t="s">
        <v>161</v>
      </c>
      <c r="E205" s="181" t="s">
        <v>779</v>
      </c>
      <c r="F205" s="182" t="s">
        <v>780</v>
      </c>
      <c r="G205" s="183" t="s">
        <v>781</v>
      </c>
      <c r="H205" s="184">
        <v>176.31999999999999</v>
      </c>
      <c r="I205" s="185"/>
      <c r="J205" s="186">
        <f>ROUND(I205*H205,2)</f>
        <v>0</v>
      </c>
      <c r="K205" s="182" t="s">
        <v>165</v>
      </c>
      <c r="L205" s="39"/>
      <c r="M205" s="187" t="s">
        <v>1</v>
      </c>
      <c r="N205" s="188" t="s">
        <v>42</v>
      </c>
      <c r="O205" s="77"/>
      <c r="P205" s="189">
        <f>O205*H205</f>
        <v>0</v>
      </c>
      <c r="Q205" s="189">
        <v>6.9999999999999994E-05</v>
      </c>
      <c r="R205" s="189">
        <f>Q205*H205</f>
        <v>0.012342399999999998</v>
      </c>
      <c r="S205" s="189">
        <v>0</v>
      </c>
      <c r="T205" s="19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1" t="s">
        <v>252</v>
      </c>
      <c r="AT205" s="191" t="s">
        <v>161</v>
      </c>
      <c r="AU205" s="191" t="s">
        <v>86</v>
      </c>
      <c r="AY205" s="19" t="s">
        <v>159</v>
      </c>
      <c r="BE205" s="192">
        <f>IF(N205="základní",J205,0)</f>
        <v>0</v>
      </c>
      <c r="BF205" s="192">
        <f>IF(N205="snížená",J205,0)</f>
        <v>0</v>
      </c>
      <c r="BG205" s="192">
        <f>IF(N205="zákl. přenesená",J205,0)</f>
        <v>0</v>
      </c>
      <c r="BH205" s="192">
        <f>IF(N205="sníž. přenesená",J205,0)</f>
        <v>0</v>
      </c>
      <c r="BI205" s="192">
        <f>IF(N205="nulová",J205,0)</f>
        <v>0</v>
      </c>
      <c r="BJ205" s="19" t="s">
        <v>84</v>
      </c>
      <c r="BK205" s="192">
        <f>ROUND(I205*H205,2)</f>
        <v>0</v>
      </c>
      <c r="BL205" s="19" t="s">
        <v>252</v>
      </c>
      <c r="BM205" s="191" t="s">
        <v>873</v>
      </c>
    </row>
    <row r="206" s="13" customFormat="1">
      <c r="A206" s="13"/>
      <c r="B206" s="193"/>
      <c r="C206" s="13"/>
      <c r="D206" s="194" t="s">
        <v>168</v>
      </c>
      <c r="E206" s="195" t="s">
        <v>1</v>
      </c>
      <c r="F206" s="196" t="s">
        <v>783</v>
      </c>
      <c r="G206" s="13"/>
      <c r="H206" s="195" t="s">
        <v>1</v>
      </c>
      <c r="I206" s="197"/>
      <c r="J206" s="13"/>
      <c r="K206" s="13"/>
      <c r="L206" s="193"/>
      <c r="M206" s="198"/>
      <c r="N206" s="199"/>
      <c r="O206" s="199"/>
      <c r="P206" s="199"/>
      <c r="Q206" s="199"/>
      <c r="R206" s="199"/>
      <c r="S206" s="199"/>
      <c r="T206" s="20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5" t="s">
        <v>168</v>
      </c>
      <c r="AU206" s="195" t="s">
        <v>86</v>
      </c>
      <c r="AV206" s="13" t="s">
        <v>84</v>
      </c>
      <c r="AW206" s="13" t="s">
        <v>33</v>
      </c>
      <c r="AX206" s="13" t="s">
        <v>77</v>
      </c>
      <c r="AY206" s="195" t="s">
        <v>159</v>
      </c>
    </row>
    <row r="207" s="14" customFormat="1">
      <c r="A207" s="14"/>
      <c r="B207" s="201"/>
      <c r="C207" s="14"/>
      <c r="D207" s="194" t="s">
        <v>168</v>
      </c>
      <c r="E207" s="202" t="s">
        <v>1</v>
      </c>
      <c r="F207" s="203" t="s">
        <v>874</v>
      </c>
      <c r="G207" s="14"/>
      <c r="H207" s="204">
        <v>151.31999999999999</v>
      </c>
      <c r="I207" s="205"/>
      <c r="J207" s="14"/>
      <c r="K207" s="14"/>
      <c r="L207" s="201"/>
      <c r="M207" s="206"/>
      <c r="N207" s="207"/>
      <c r="O207" s="207"/>
      <c r="P207" s="207"/>
      <c r="Q207" s="207"/>
      <c r="R207" s="207"/>
      <c r="S207" s="207"/>
      <c r="T207" s="20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02" t="s">
        <v>168</v>
      </c>
      <c r="AU207" s="202" t="s">
        <v>86</v>
      </c>
      <c r="AV207" s="14" t="s">
        <v>86</v>
      </c>
      <c r="AW207" s="14" t="s">
        <v>33</v>
      </c>
      <c r="AX207" s="14" t="s">
        <v>77</v>
      </c>
      <c r="AY207" s="202" t="s">
        <v>159</v>
      </c>
    </row>
    <row r="208" s="14" customFormat="1">
      <c r="A208" s="14"/>
      <c r="B208" s="201"/>
      <c r="C208" s="14"/>
      <c r="D208" s="194" t="s">
        <v>168</v>
      </c>
      <c r="E208" s="202" t="s">
        <v>1</v>
      </c>
      <c r="F208" s="203" t="s">
        <v>875</v>
      </c>
      <c r="G208" s="14"/>
      <c r="H208" s="204">
        <v>25</v>
      </c>
      <c r="I208" s="205"/>
      <c r="J208" s="14"/>
      <c r="K208" s="14"/>
      <c r="L208" s="201"/>
      <c r="M208" s="206"/>
      <c r="N208" s="207"/>
      <c r="O208" s="207"/>
      <c r="P208" s="207"/>
      <c r="Q208" s="207"/>
      <c r="R208" s="207"/>
      <c r="S208" s="207"/>
      <c r="T208" s="20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2" t="s">
        <v>168</v>
      </c>
      <c r="AU208" s="202" t="s">
        <v>86</v>
      </c>
      <c r="AV208" s="14" t="s">
        <v>86</v>
      </c>
      <c r="AW208" s="14" t="s">
        <v>33</v>
      </c>
      <c r="AX208" s="14" t="s">
        <v>77</v>
      </c>
      <c r="AY208" s="202" t="s">
        <v>159</v>
      </c>
    </row>
    <row r="209" s="15" customFormat="1">
      <c r="A209" s="15"/>
      <c r="B209" s="209"/>
      <c r="C209" s="15"/>
      <c r="D209" s="194" t="s">
        <v>168</v>
      </c>
      <c r="E209" s="210" t="s">
        <v>1</v>
      </c>
      <c r="F209" s="211" t="s">
        <v>173</v>
      </c>
      <c r="G209" s="15"/>
      <c r="H209" s="212">
        <v>176.31999999999999</v>
      </c>
      <c r="I209" s="213"/>
      <c r="J209" s="15"/>
      <c r="K209" s="15"/>
      <c r="L209" s="209"/>
      <c r="M209" s="214"/>
      <c r="N209" s="215"/>
      <c r="O209" s="215"/>
      <c r="P209" s="215"/>
      <c r="Q209" s="215"/>
      <c r="R209" s="215"/>
      <c r="S209" s="215"/>
      <c r="T209" s="21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10" t="s">
        <v>168</v>
      </c>
      <c r="AU209" s="210" t="s">
        <v>86</v>
      </c>
      <c r="AV209" s="15" t="s">
        <v>166</v>
      </c>
      <c r="AW209" s="15" t="s">
        <v>33</v>
      </c>
      <c r="AX209" s="15" t="s">
        <v>84</v>
      </c>
      <c r="AY209" s="210" t="s">
        <v>159</v>
      </c>
    </row>
    <row r="210" s="2" customFormat="1" ht="16.5" customHeight="1">
      <c r="A210" s="38"/>
      <c r="B210" s="179"/>
      <c r="C210" s="222" t="s">
        <v>311</v>
      </c>
      <c r="D210" s="222" t="s">
        <v>409</v>
      </c>
      <c r="E210" s="223" t="s">
        <v>876</v>
      </c>
      <c r="F210" s="224" t="s">
        <v>877</v>
      </c>
      <c r="G210" s="225" t="s">
        <v>200</v>
      </c>
      <c r="H210" s="226">
        <v>40.950000000000003</v>
      </c>
      <c r="I210" s="227"/>
      <c r="J210" s="228">
        <f>ROUND(I210*H210,2)</f>
        <v>0</v>
      </c>
      <c r="K210" s="224" t="s">
        <v>1</v>
      </c>
      <c r="L210" s="229"/>
      <c r="M210" s="230" t="s">
        <v>1</v>
      </c>
      <c r="N210" s="231" t="s">
        <v>42</v>
      </c>
      <c r="O210" s="77"/>
      <c r="P210" s="189">
        <f>O210*H210</f>
        <v>0</v>
      </c>
      <c r="Q210" s="189">
        <v>0</v>
      </c>
      <c r="R210" s="189">
        <f>Q210*H210</f>
        <v>0</v>
      </c>
      <c r="S210" s="189">
        <v>0</v>
      </c>
      <c r="T210" s="19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1" t="s">
        <v>333</v>
      </c>
      <c r="AT210" s="191" t="s">
        <v>409</v>
      </c>
      <c r="AU210" s="191" t="s">
        <v>86</v>
      </c>
      <c r="AY210" s="19" t="s">
        <v>159</v>
      </c>
      <c r="BE210" s="192">
        <f>IF(N210="základní",J210,0)</f>
        <v>0</v>
      </c>
      <c r="BF210" s="192">
        <f>IF(N210="snížená",J210,0)</f>
        <v>0</v>
      </c>
      <c r="BG210" s="192">
        <f>IF(N210="zákl. přenesená",J210,0)</f>
        <v>0</v>
      </c>
      <c r="BH210" s="192">
        <f>IF(N210="sníž. přenesená",J210,0)</f>
        <v>0</v>
      </c>
      <c r="BI210" s="192">
        <f>IF(N210="nulová",J210,0)</f>
        <v>0</v>
      </c>
      <c r="BJ210" s="19" t="s">
        <v>84</v>
      </c>
      <c r="BK210" s="192">
        <f>ROUND(I210*H210,2)</f>
        <v>0</v>
      </c>
      <c r="BL210" s="19" t="s">
        <v>252</v>
      </c>
      <c r="BM210" s="191" t="s">
        <v>878</v>
      </c>
    </row>
    <row r="211" s="14" customFormat="1">
      <c r="A211" s="14"/>
      <c r="B211" s="201"/>
      <c r="C211" s="14"/>
      <c r="D211" s="194" t="s">
        <v>168</v>
      </c>
      <c r="E211" s="202" t="s">
        <v>1</v>
      </c>
      <c r="F211" s="203" t="s">
        <v>879</v>
      </c>
      <c r="G211" s="14"/>
      <c r="H211" s="204">
        <v>40.950000000000003</v>
      </c>
      <c r="I211" s="205"/>
      <c r="J211" s="14"/>
      <c r="K211" s="14"/>
      <c r="L211" s="201"/>
      <c r="M211" s="206"/>
      <c r="N211" s="207"/>
      <c r="O211" s="207"/>
      <c r="P211" s="207"/>
      <c r="Q211" s="207"/>
      <c r="R211" s="207"/>
      <c r="S211" s="207"/>
      <c r="T211" s="20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2" t="s">
        <v>168</v>
      </c>
      <c r="AU211" s="202" t="s">
        <v>86</v>
      </c>
      <c r="AV211" s="14" t="s">
        <v>86</v>
      </c>
      <c r="AW211" s="14" t="s">
        <v>33</v>
      </c>
      <c r="AX211" s="14" t="s">
        <v>84</v>
      </c>
      <c r="AY211" s="202" t="s">
        <v>159</v>
      </c>
    </row>
    <row r="212" s="2" customFormat="1" ht="24.15" customHeight="1">
      <c r="A212" s="38"/>
      <c r="B212" s="179"/>
      <c r="C212" s="180" t="s">
        <v>316</v>
      </c>
      <c r="D212" s="180" t="s">
        <v>161</v>
      </c>
      <c r="E212" s="181" t="s">
        <v>880</v>
      </c>
      <c r="F212" s="182" t="s">
        <v>881</v>
      </c>
      <c r="G212" s="183" t="s">
        <v>200</v>
      </c>
      <c r="H212" s="184">
        <v>39</v>
      </c>
      <c r="I212" s="185"/>
      <c r="J212" s="186">
        <f>ROUND(I212*H212,2)</f>
        <v>0</v>
      </c>
      <c r="K212" s="182" t="s">
        <v>1</v>
      </c>
      <c r="L212" s="39"/>
      <c r="M212" s="187" t="s">
        <v>1</v>
      </c>
      <c r="N212" s="188" t="s">
        <v>42</v>
      </c>
      <c r="O212" s="77"/>
      <c r="P212" s="189">
        <f>O212*H212</f>
        <v>0</v>
      </c>
      <c r="Q212" s="189">
        <v>0</v>
      </c>
      <c r="R212" s="189">
        <f>Q212*H212</f>
        <v>0</v>
      </c>
      <c r="S212" s="189">
        <v>0</v>
      </c>
      <c r="T212" s="19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1" t="s">
        <v>252</v>
      </c>
      <c r="AT212" s="191" t="s">
        <v>161</v>
      </c>
      <c r="AU212" s="191" t="s">
        <v>86</v>
      </c>
      <c r="AY212" s="19" t="s">
        <v>159</v>
      </c>
      <c r="BE212" s="192">
        <f>IF(N212="základní",J212,0)</f>
        <v>0</v>
      </c>
      <c r="BF212" s="192">
        <f>IF(N212="snížená",J212,0)</f>
        <v>0</v>
      </c>
      <c r="BG212" s="192">
        <f>IF(N212="zákl. přenesená",J212,0)</f>
        <v>0</v>
      </c>
      <c r="BH212" s="192">
        <f>IF(N212="sníž. přenesená",J212,0)</f>
        <v>0</v>
      </c>
      <c r="BI212" s="192">
        <f>IF(N212="nulová",J212,0)</f>
        <v>0</v>
      </c>
      <c r="BJ212" s="19" t="s">
        <v>84</v>
      </c>
      <c r="BK212" s="192">
        <f>ROUND(I212*H212,2)</f>
        <v>0</v>
      </c>
      <c r="BL212" s="19" t="s">
        <v>252</v>
      </c>
      <c r="BM212" s="191" t="s">
        <v>882</v>
      </c>
    </row>
    <row r="213" s="13" customFormat="1">
      <c r="A213" s="13"/>
      <c r="B213" s="193"/>
      <c r="C213" s="13"/>
      <c r="D213" s="194" t="s">
        <v>168</v>
      </c>
      <c r="E213" s="195" t="s">
        <v>1</v>
      </c>
      <c r="F213" s="196" t="s">
        <v>883</v>
      </c>
      <c r="G213" s="13"/>
      <c r="H213" s="195" t="s">
        <v>1</v>
      </c>
      <c r="I213" s="197"/>
      <c r="J213" s="13"/>
      <c r="K213" s="13"/>
      <c r="L213" s="193"/>
      <c r="M213" s="198"/>
      <c r="N213" s="199"/>
      <c r="O213" s="199"/>
      <c r="P213" s="199"/>
      <c r="Q213" s="199"/>
      <c r="R213" s="199"/>
      <c r="S213" s="199"/>
      <c r="T213" s="20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5" t="s">
        <v>168</v>
      </c>
      <c r="AU213" s="195" t="s">
        <v>86</v>
      </c>
      <c r="AV213" s="13" t="s">
        <v>84</v>
      </c>
      <c r="AW213" s="13" t="s">
        <v>33</v>
      </c>
      <c r="AX213" s="13" t="s">
        <v>77</v>
      </c>
      <c r="AY213" s="195" t="s">
        <v>159</v>
      </c>
    </row>
    <row r="214" s="14" customFormat="1">
      <c r="A214" s="14"/>
      <c r="B214" s="201"/>
      <c r="C214" s="14"/>
      <c r="D214" s="194" t="s">
        <v>168</v>
      </c>
      <c r="E214" s="202" t="s">
        <v>1</v>
      </c>
      <c r="F214" s="203" t="s">
        <v>884</v>
      </c>
      <c r="G214" s="14"/>
      <c r="H214" s="204">
        <v>39</v>
      </c>
      <c r="I214" s="205"/>
      <c r="J214" s="14"/>
      <c r="K214" s="14"/>
      <c r="L214" s="201"/>
      <c r="M214" s="206"/>
      <c r="N214" s="207"/>
      <c r="O214" s="207"/>
      <c r="P214" s="207"/>
      <c r="Q214" s="207"/>
      <c r="R214" s="207"/>
      <c r="S214" s="207"/>
      <c r="T214" s="208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02" t="s">
        <v>168</v>
      </c>
      <c r="AU214" s="202" t="s">
        <v>86</v>
      </c>
      <c r="AV214" s="14" t="s">
        <v>86</v>
      </c>
      <c r="AW214" s="14" t="s">
        <v>33</v>
      </c>
      <c r="AX214" s="14" t="s">
        <v>77</v>
      </c>
      <c r="AY214" s="202" t="s">
        <v>159</v>
      </c>
    </row>
    <row r="215" s="15" customFormat="1">
      <c r="A215" s="15"/>
      <c r="B215" s="209"/>
      <c r="C215" s="15"/>
      <c r="D215" s="194" t="s">
        <v>168</v>
      </c>
      <c r="E215" s="210" t="s">
        <v>1</v>
      </c>
      <c r="F215" s="211" t="s">
        <v>173</v>
      </c>
      <c r="G215" s="15"/>
      <c r="H215" s="212">
        <v>39</v>
      </c>
      <c r="I215" s="213"/>
      <c r="J215" s="15"/>
      <c r="K215" s="15"/>
      <c r="L215" s="209"/>
      <c r="M215" s="214"/>
      <c r="N215" s="215"/>
      <c r="O215" s="215"/>
      <c r="P215" s="215"/>
      <c r="Q215" s="215"/>
      <c r="R215" s="215"/>
      <c r="S215" s="215"/>
      <c r="T215" s="21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10" t="s">
        <v>168</v>
      </c>
      <c r="AU215" s="210" t="s">
        <v>86</v>
      </c>
      <c r="AV215" s="15" t="s">
        <v>166</v>
      </c>
      <c r="AW215" s="15" t="s">
        <v>33</v>
      </c>
      <c r="AX215" s="15" t="s">
        <v>84</v>
      </c>
      <c r="AY215" s="210" t="s">
        <v>159</v>
      </c>
    </row>
    <row r="216" s="2" customFormat="1" ht="33" customHeight="1">
      <c r="A216" s="38"/>
      <c r="B216" s="179"/>
      <c r="C216" s="222" t="s">
        <v>321</v>
      </c>
      <c r="D216" s="222" t="s">
        <v>409</v>
      </c>
      <c r="E216" s="223" t="s">
        <v>786</v>
      </c>
      <c r="F216" s="224" t="s">
        <v>787</v>
      </c>
      <c r="G216" s="225" t="s">
        <v>781</v>
      </c>
      <c r="H216" s="226">
        <v>165.624</v>
      </c>
      <c r="I216" s="227"/>
      <c r="J216" s="228">
        <f>ROUND(I216*H216,2)</f>
        <v>0</v>
      </c>
      <c r="K216" s="224" t="s">
        <v>1</v>
      </c>
      <c r="L216" s="229"/>
      <c r="M216" s="230" t="s">
        <v>1</v>
      </c>
      <c r="N216" s="231" t="s">
        <v>42</v>
      </c>
      <c r="O216" s="77"/>
      <c r="P216" s="189">
        <f>O216*H216</f>
        <v>0</v>
      </c>
      <c r="Q216" s="189">
        <v>0</v>
      </c>
      <c r="R216" s="189">
        <f>Q216*H216</f>
        <v>0</v>
      </c>
      <c r="S216" s="189">
        <v>0</v>
      </c>
      <c r="T216" s="19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1" t="s">
        <v>333</v>
      </c>
      <c r="AT216" s="191" t="s">
        <v>409</v>
      </c>
      <c r="AU216" s="191" t="s">
        <v>86</v>
      </c>
      <c r="AY216" s="19" t="s">
        <v>159</v>
      </c>
      <c r="BE216" s="192">
        <f>IF(N216="základní",J216,0)</f>
        <v>0</v>
      </c>
      <c r="BF216" s="192">
        <f>IF(N216="snížená",J216,0)</f>
        <v>0</v>
      </c>
      <c r="BG216" s="192">
        <f>IF(N216="zákl. přenesená",J216,0)</f>
        <v>0</v>
      </c>
      <c r="BH216" s="192">
        <f>IF(N216="sníž. přenesená",J216,0)</f>
        <v>0</v>
      </c>
      <c r="BI216" s="192">
        <f>IF(N216="nulová",J216,0)</f>
        <v>0</v>
      </c>
      <c r="BJ216" s="19" t="s">
        <v>84</v>
      </c>
      <c r="BK216" s="192">
        <f>ROUND(I216*H216,2)</f>
        <v>0</v>
      </c>
      <c r="BL216" s="19" t="s">
        <v>252</v>
      </c>
      <c r="BM216" s="191" t="s">
        <v>885</v>
      </c>
    </row>
    <row r="217" s="13" customFormat="1">
      <c r="A217" s="13"/>
      <c r="B217" s="193"/>
      <c r="C217" s="13"/>
      <c r="D217" s="194" t="s">
        <v>168</v>
      </c>
      <c r="E217" s="195" t="s">
        <v>1</v>
      </c>
      <c r="F217" s="196" t="s">
        <v>783</v>
      </c>
      <c r="G217" s="13"/>
      <c r="H217" s="195" t="s">
        <v>1</v>
      </c>
      <c r="I217" s="197"/>
      <c r="J217" s="13"/>
      <c r="K217" s="13"/>
      <c r="L217" s="193"/>
      <c r="M217" s="198"/>
      <c r="N217" s="199"/>
      <c r="O217" s="199"/>
      <c r="P217" s="199"/>
      <c r="Q217" s="199"/>
      <c r="R217" s="199"/>
      <c r="S217" s="199"/>
      <c r="T217" s="20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95" t="s">
        <v>168</v>
      </c>
      <c r="AU217" s="195" t="s">
        <v>86</v>
      </c>
      <c r="AV217" s="13" t="s">
        <v>84</v>
      </c>
      <c r="AW217" s="13" t="s">
        <v>33</v>
      </c>
      <c r="AX217" s="13" t="s">
        <v>77</v>
      </c>
      <c r="AY217" s="195" t="s">
        <v>159</v>
      </c>
    </row>
    <row r="218" s="14" customFormat="1">
      <c r="A218" s="14"/>
      <c r="B218" s="201"/>
      <c r="C218" s="14"/>
      <c r="D218" s="194" t="s">
        <v>168</v>
      </c>
      <c r="E218" s="202" t="s">
        <v>1</v>
      </c>
      <c r="F218" s="203" t="s">
        <v>886</v>
      </c>
      <c r="G218" s="14"/>
      <c r="H218" s="204">
        <v>139.874</v>
      </c>
      <c r="I218" s="205"/>
      <c r="J218" s="14"/>
      <c r="K218" s="14"/>
      <c r="L218" s="201"/>
      <c r="M218" s="206"/>
      <c r="N218" s="207"/>
      <c r="O218" s="207"/>
      <c r="P218" s="207"/>
      <c r="Q218" s="207"/>
      <c r="R218" s="207"/>
      <c r="S218" s="207"/>
      <c r="T218" s="20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02" t="s">
        <v>168</v>
      </c>
      <c r="AU218" s="202" t="s">
        <v>86</v>
      </c>
      <c r="AV218" s="14" t="s">
        <v>86</v>
      </c>
      <c r="AW218" s="14" t="s">
        <v>33</v>
      </c>
      <c r="AX218" s="14" t="s">
        <v>77</v>
      </c>
      <c r="AY218" s="202" t="s">
        <v>159</v>
      </c>
    </row>
    <row r="219" s="14" customFormat="1">
      <c r="A219" s="14"/>
      <c r="B219" s="201"/>
      <c r="C219" s="14"/>
      <c r="D219" s="194" t="s">
        <v>168</v>
      </c>
      <c r="E219" s="202" t="s">
        <v>1</v>
      </c>
      <c r="F219" s="203" t="s">
        <v>887</v>
      </c>
      <c r="G219" s="14"/>
      <c r="H219" s="204">
        <v>25.75</v>
      </c>
      <c r="I219" s="205"/>
      <c r="J219" s="14"/>
      <c r="K219" s="14"/>
      <c r="L219" s="201"/>
      <c r="M219" s="206"/>
      <c r="N219" s="207"/>
      <c r="O219" s="207"/>
      <c r="P219" s="207"/>
      <c r="Q219" s="207"/>
      <c r="R219" s="207"/>
      <c r="S219" s="207"/>
      <c r="T219" s="20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02" t="s">
        <v>168</v>
      </c>
      <c r="AU219" s="202" t="s">
        <v>86</v>
      </c>
      <c r="AV219" s="14" t="s">
        <v>86</v>
      </c>
      <c r="AW219" s="14" t="s">
        <v>33</v>
      </c>
      <c r="AX219" s="14" t="s">
        <v>77</v>
      </c>
      <c r="AY219" s="202" t="s">
        <v>159</v>
      </c>
    </row>
    <row r="220" s="15" customFormat="1">
      <c r="A220" s="15"/>
      <c r="B220" s="209"/>
      <c r="C220" s="15"/>
      <c r="D220" s="194" t="s">
        <v>168</v>
      </c>
      <c r="E220" s="210" t="s">
        <v>1</v>
      </c>
      <c r="F220" s="211" t="s">
        <v>173</v>
      </c>
      <c r="G220" s="15"/>
      <c r="H220" s="212">
        <v>165.624</v>
      </c>
      <c r="I220" s="213"/>
      <c r="J220" s="15"/>
      <c r="K220" s="15"/>
      <c r="L220" s="209"/>
      <c r="M220" s="214"/>
      <c r="N220" s="215"/>
      <c r="O220" s="215"/>
      <c r="P220" s="215"/>
      <c r="Q220" s="215"/>
      <c r="R220" s="215"/>
      <c r="S220" s="215"/>
      <c r="T220" s="216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10" t="s">
        <v>168</v>
      </c>
      <c r="AU220" s="210" t="s">
        <v>86</v>
      </c>
      <c r="AV220" s="15" t="s">
        <v>166</v>
      </c>
      <c r="AW220" s="15" t="s">
        <v>33</v>
      </c>
      <c r="AX220" s="15" t="s">
        <v>84</v>
      </c>
      <c r="AY220" s="210" t="s">
        <v>159</v>
      </c>
    </row>
    <row r="221" s="2" customFormat="1" ht="24.15" customHeight="1">
      <c r="A221" s="38"/>
      <c r="B221" s="179"/>
      <c r="C221" s="180" t="s">
        <v>326</v>
      </c>
      <c r="D221" s="180" t="s">
        <v>161</v>
      </c>
      <c r="E221" s="181" t="s">
        <v>791</v>
      </c>
      <c r="F221" s="182" t="s">
        <v>792</v>
      </c>
      <c r="G221" s="183" t="s">
        <v>602</v>
      </c>
      <c r="H221" s="240"/>
      <c r="I221" s="185"/>
      <c r="J221" s="186">
        <f>ROUND(I221*H221,2)</f>
        <v>0</v>
      </c>
      <c r="K221" s="182" t="s">
        <v>165</v>
      </c>
      <c r="L221" s="39"/>
      <c r="M221" s="187" t="s">
        <v>1</v>
      </c>
      <c r="N221" s="188" t="s">
        <v>42</v>
      </c>
      <c r="O221" s="77"/>
      <c r="P221" s="189">
        <f>O221*H221</f>
        <v>0</v>
      </c>
      <c r="Q221" s="189">
        <v>0</v>
      </c>
      <c r="R221" s="189">
        <f>Q221*H221</f>
        <v>0</v>
      </c>
      <c r="S221" s="189">
        <v>0</v>
      </c>
      <c r="T221" s="19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1" t="s">
        <v>252</v>
      </c>
      <c r="AT221" s="191" t="s">
        <v>161</v>
      </c>
      <c r="AU221" s="191" t="s">
        <v>86</v>
      </c>
      <c r="AY221" s="19" t="s">
        <v>159</v>
      </c>
      <c r="BE221" s="192">
        <f>IF(N221="základní",J221,0)</f>
        <v>0</v>
      </c>
      <c r="BF221" s="192">
        <f>IF(N221="snížená",J221,0)</f>
        <v>0</v>
      </c>
      <c r="BG221" s="192">
        <f>IF(N221="zákl. přenesená",J221,0)</f>
        <v>0</v>
      </c>
      <c r="BH221" s="192">
        <f>IF(N221="sníž. přenesená",J221,0)</f>
        <v>0</v>
      </c>
      <c r="BI221" s="192">
        <f>IF(N221="nulová",J221,0)</f>
        <v>0</v>
      </c>
      <c r="BJ221" s="19" t="s">
        <v>84</v>
      </c>
      <c r="BK221" s="192">
        <f>ROUND(I221*H221,2)</f>
        <v>0</v>
      </c>
      <c r="BL221" s="19" t="s">
        <v>252</v>
      </c>
      <c r="BM221" s="191" t="s">
        <v>888</v>
      </c>
    </row>
    <row r="222" s="12" customFormat="1" ht="22.8" customHeight="1">
      <c r="A222" s="12"/>
      <c r="B222" s="166"/>
      <c r="C222" s="12"/>
      <c r="D222" s="167" t="s">
        <v>76</v>
      </c>
      <c r="E222" s="177" t="s">
        <v>794</v>
      </c>
      <c r="F222" s="177" t="s">
        <v>795</v>
      </c>
      <c r="G222" s="12"/>
      <c r="H222" s="12"/>
      <c r="I222" s="169"/>
      <c r="J222" s="178">
        <f>BK222</f>
        <v>0</v>
      </c>
      <c r="K222" s="12"/>
      <c r="L222" s="166"/>
      <c r="M222" s="171"/>
      <c r="N222" s="172"/>
      <c r="O222" s="172"/>
      <c r="P222" s="173">
        <f>SUM(P223:P233)</f>
        <v>0</v>
      </c>
      <c r="Q222" s="172"/>
      <c r="R222" s="173">
        <f>SUM(R223:R233)</f>
        <v>0.247336</v>
      </c>
      <c r="S222" s="172"/>
      <c r="T222" s="174">
        <f>SUM(T223:T233)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67" t="s">
        <v>86</v>
      </c>
      <c r="AT222" s="175" t="s">
        <v>76</v>
      </c>
      <c r="AU222" s="175" t="s">
        <v>84</v>
      </c>
      <c r="AY222" s="167" t="s">
        <v>159</v>
      </c>
      <c r="BK222" s="176">
        <f>SUM(BK223:BK233)</f>
        <v>0</v>
      </c>
    </row>
    <row r="223" s="2" customFormat="1" ht="16.5" customHeight="1">
      <c r="A223" s="38"/>
      <c r="B223" s="179"/>
      <c r="C223" s="180" t="s">
        <v>333</v>
      </c>
      <c r="D223" s="180" t="s">
        <v>161</v>
      </c>
      <c r="E223" s="181" t="s">
        <v>889</v>
      </c>
      <c r="F223" s="182" t="s">
        <v>890</v>
      </c>
      <c r="G223" s="183" t="s">
        <v>164</v>
      </c>
      <c r="H223" s="184">
        <v>264</v>
      </c>
      <c r="I223" s="185"/>
      <c r="J223" s="186">
        <f>ROUND(I223*H223,2)</f>
        <v>0</v>
      </c>
      <c r="K223" s="182" t="s">
        <v>165</v>
      </c>
      <c r="L223" s="39"/>
      <c r="M223" s="187" t="s">
        <v>1</v>
      </c>
      <c r="N223" s="188" t="s">
        <v>42</v>
      </c>
      <c r="O223" s="77"/>
      <c r="P223" s="189">
        <f>O223*H223</f>
        <v>0</v>
      </c>
      <c r="Q223" s="189">
        <v>6.9999999999999994E-05</v>
      </c>
      <c r="R223" s="189">
        <f>Q223*H223</f>
        <v>0.01848</v>
      </c>
      <c r="S223" s="189">
        <v>0</v>
      </c>
      <c r="T223" s="19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1" t="s">
        <v>252</v>
      </c>
      <c r="AT223" s="191" t="s">
        <v>161</v>
      </c>
      <c r="AU223" s="191" t="s">
        <v>86</v>
      </c>
      <c r="AY223" s="19" t="s">
        <v>159</v>
      </c>
      <c r="BE223" s="192">
        <f>IF(N223="základní",J223,0)</f>
        <v>0</v>
      </c>
      <c r="BF223" s="192">
        <f>IF(N223="snížená",J223,0)</f>
        <v>0</v>
      </c>
      <c r="BG223" s="192">
        <f>IF(N223="zákl. přenesená",J223,0)</f>
        <v>0</v>
      </c>
      <c r="BH223" s="192">
        <f>IF(N223="sníž. přenesená",J223,0)</f>
        <v>0</v>
      </c>
      <c r="BI223" s="192">
        <f>IF(N223="nulová",J223,0)</f>
        <v>0</v>
      </c>
      <c r="BJ223" s="19" t="s">
        <v>84</v>
      </c>
      <c r="BK223" s="192">
        <f>ROUND(I223*H223,2)</f>
        <v>0</v>
      </c>
      <c r="BL223" s="19" t="s">
        <v>252</v>
      </c>
      <c r="BM223" s="191" t="s">
        <v>891</v>
      </c>
    </row>
    <row r="224" s="13" customFormat="1">
      <c r="A224" s="13"/>
      <c r="B224" s="193"/>
      <c r="C224" s="13"/>
      <c r="D224" s="194" t="s">
        <v>168</v>
      </c>
      <c r="E224" s="195" t="s">
        <v>1</v>
      </c>
      <c r="F224" s="196" t="s">
        <v>892</v>
      </c>
      <c r="G224" s="13"/>
      <c r="H224" s="195" t="s">
        <v>1</v>
      </c>
      <c r="I224" s="197"/>
      <c r="J224" s="13"/>
      <c r="K224" s="13"/>
      <c r="L224" s="193"/>
      <c r="M224" s="198"/>
      <c r="N224" s="199"/>
      <c r="O224" s="199"/>
      <c r="P224" s="199"/>
      <c r="Q224" s="199"/>
      <c r="R224" s="199"/>
      <c r="S224" s="199"/>
      <c r="T224" s="20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95" t="s">
        <v>168</v>
      </c>
      <c r="AU224" s="195" t="s">
        <v>86</v>
      </c>
      <c r="AV224" s="13" t="s">
        <v>84</v>
      </c>
      <c r="AW224" s="13" t="s">
        <v>33</v>
      </c>
      <c r="AX224" s="13" t="s">
        <v>77</v>
      </c>
      <c r="AY224" s="195" t="s">
        <v>159</v>
      </c>
    </row>
    <row r="225" s="14" customFormat="1">
      <c r="A225" s="14"/>
      <c r="B225" s="201"/>
      <c r="C225" s="14"/>
      <c r="D225" s="194" t="s">
        <v>168</v>
      </c>
      <c r="E225" s="202" t="s">
        <v>1</v>
      </c>
      <c r="F225" s="203" t="s">
        <v>893</v>
      </c>
      <c r="G225" s="14"/>
      <c r="H225" s="204">
        <v>264</v>
      </c>
      <c r="I225" s="205"/>
      <c r="J225" s="14"/>
      <c r="K225" s="14"/>
      <c r="L225" s="201"/>
      <c r="M225" s="206"/>
      <c r="N225" s="207"/>
      <c r="O225" s="207"/>
      <c r="P225" s="207"/>
      <c r="Q225" s="207"/>
      <c r="R225" s="207"/>
      <c r="S225" s="207"/>
      <c r="T225" s="20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02" t="s">
        <v>168</v>
      </c>
      <c r="AU225" s="202" t="s">
        <v>86</v>
      </c>
      <c r="AV225" s="14" t="s">
        <v>86</v>
      </c>
      <c r="AW225" s="14" t="s">
        <v>33</v>
      </c>
      <c r="AX225" s="14" t="s">
        <v>77</v>
      </c>
      <c r="AY225" s="202" t="s">
        <v>159</v>
      </c>
    </row>
    <row r="226" s="15" customFormat="1">
      <c r="A226" s="15"/>
      <c r="B226" s="209"/>
      <c r="C226" s="15"/>
      <c r="D226" s="194" t="s">
        <v>168</v>
      </c>
      <c r="E226" s="210" t="s">
        <v>1</v>
      </c>
      <c r="F226" s="211" t="s">
        <v>173</v>
      </c>
      <c r="G226" s="15"/>
      <c r="H226" s="212">
        <v>264</v>
      </c>
      <c r="I226" s="213"/>
      <c r="J226" s="15"/>
      <c r="K226" s="15"/>
      <c r="L226" s="209"/>
      <c r="M226" s="214"/>
      <c r="N226" s="215"/>
      <c r="O226" s="215"/>
      <c r="P226" s="215"/>
      <c r="Q226" s="215"/>
      <c r="R226" s="215"/>
      <c r="S226" s="215"/>
      <c r="T226" s="21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10" t="s">
        <v>168</v>
      </c>
      <c r="AU226" s="210" t="s">
        <v>86</v>
      </c>
      <c r="AV226" s="15" t="s">
        <v>166</v>
      </c>
      <c r="AW226" s="15" t="s">
        <v>33</v>
      </c>
      <c r="AX226" s="15" t="s">
        <v>84</v>
      </c>
      <c r="AY226" s="210" t="s">
        <v>159</v>
      </c>
    </row>
    <row r="227" s="2" customFormat="1" ht="16.5" customHeight="1">
      <c r="A227" s="38"/>
      <c r="B227" s="179"/>
      <c r="C227" s="180" t="s">
        <v>341</v>
      </c>
      <c r="D227" s="180" t="s">
        <v>161</v>
      </c>
      <c r="E227" s="181" t="s">
        <v>894</v>
      </c>
      <c r="F227" s="182" t="s">
        <v>895</v>
      </c>
      <c r="G227" s="183" t="s">
        <v>164</v>
      </c>
      <c r="H227" s="184">
        <v>880.39999999999998</v>
      </c>
      <c r="I227" s="185"/>
      <c r="J227" s="186">
        <f>ROUND(I227*H227,2)</f>
        <v>0</v>
      </c>
      <c r="K227" s="182" t="s">
        <v>165</v>
      </c>
      <c r="L227" s="39"/>
      <c r="M227" s="187" t="s">
        <v>1</v>
      </c>
      <c r="N227" s="188" t="s">
        <v>42</v>
      </c>
      <c r="O227" s="77"/>
      <c r="P227" s="189">
        <f>O227*H227</f>
        <v>0</v>
      </c>
      <c r="Q227" s="189">
        <v>0</v>
      </c>
      <c r="R227" s="189">
        <f>Q227*H227</f>
        <v>0</v>
      </c>
      <c r="S227" s="189">
        <v>0</v>
      </c>
      <c r="T227" s="19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1" t="s">
        <v>252</v>
      </c>
      <c r="AT227" s="191" t="s">
        <v>161</v>
      </c>
      <c r="AU227" s="191" t="s">
        <v>86</v>
      </c>
      <c r="AY227" s="19" t="s">
        <v>159</v>
      </c>
      <c r="BE227" s="192">
        <f>IF(N227="základní",J227,0)</f>
        <v>0</v>
      </c>
      <c r="BF227" s="192">
        <f>IF(N227="snížená",J227,0)</f>
        <v>0</v>
      </c>
      <c r="BG227" s="192">
        <f>IF(N227="zákl. přenesená",J227,0)</f>
        <v>0</v>
      </c>
      <c r="BH227" s="192">
        <f>IF(N227="sníž. přenesená",J227,0)</f>
        <v>0</v>
      </c>
      <c r="BI227" s="192">
        <f>IF(N227="nulová",J227,0)</f>
        <v>0</v>
      </c>
      <c r="BJ227" s="19" t="s">
        <v>84</v>
      </c>
      <c r="BK227" s="192">
        <f>ROUND(I227*H227,2)</f>
        <v>0</v>
      </c>
      <c r="BL227" s="19" t="s">
        <v>252</v>
      </c>
      <c r="BM227" s="191" t="s">
        <v>896</v>
      </c>
    </row>
    <row r="228" s="13" customFormat="1">
      <c r="A228" s="13"/>
      <c r="B228" s="193"/>
      <c r="C228" s="13"/>
      <c r="D228" s="194" t="s">
        <v>168</v>
      </c>
      <c r="E228" s="195" t="s">
        <v>1</v>
      </c>
      <c r="F228" s="196" t="s">
        <v>897</v>
      </c>
      <c r="G228" s="13"/>
      <c r="H228" s="195" t="s">
        <v>1</v>
      </c>
      <c r="I228" s="197"/>
      <c r="J228" s="13"/>
      <c r="K228" s="13"/>
      <c r="L228" s="193"/>
      <c r="M228" s="198"/>
      <c r="N228" s="199"/>
      <c r="O228" s="199"/>
      <c r="P228" s="199"/>
      <c r="Q228" s="199"/>
      <c r="R228" s="199"/>
      <c r="S228" s="199"/>
      <c r="T228" s="20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5" t="s">
        <v>168</v>
      </c>
      <c r="AU228" s="195" t="s">
        <v>86</v>
      </c>
      <c r="AV228" s="13" t="s">
        <v>84</v>
      </c>
      <c r="AW228" s="13" t="s">
        <v>33</v>
      </c>
      <c r="AX228" s="13" t="s">
        <v>77</v>
      </c>
      <c r="AY228" s="195" t="s">
        <v>159</v>
      </c>
    </row>
    <row r="229" s="14" customFormat="1">
      <c r="A229" s="14"/>
      <c r="B229" s="201"/>
      <c r="C229" s="14"/>
      <c r="D229" s="194" t="s">
        <v>168</v>
      </c>
      <c r="E229" s="202" t="s">
        <v>1</v>
      </c>
      <c r="F229" s="203" t="s">
        <v>898</v>
      </c>
      <c r="G229" s="14"/>
      <c r="H229" s="204">
        <v>172.80000000000001</v>
      </c>
      <c r="I229" s="205"/>
      <c r="J229" s="14"/>
      <c r="K229" s="14"/>
      <c r="L229" s="201"/>
      <c r="M229" s="206"/>
      <c r="N229" s="207"/>
      <c r="O229" s="207"/>
      <c r="P229" s="207"/>
      <c r="Q229" s="207"/>
      <c r="R229" s="207"/>
      <c r="S229" s="207"/>
      <c r="T229" s="20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02" t="s">
        <v>168</v>
      </c>
      <c r="AU229" s="202" t="s">
        <v>86</v>
      </c>
      <c r="AV229" s="14" t="s">
        <v>86</v>
      </c>
      <c r="AW229" s="14" t="s">
        <v>33</v>
      </c>
      <c r="AX229" s="14" t="s">
        <v>77</v>
      </c>
      <c r="AY229" s="202" t="s">
        <v>159</v>
      </c>
    </row>
    <row r="230" s="14" customFormat="1">
      <c r="A230" s="14"/>
      <c r="B230" s="201"/>
      <c r="C230" s="14"/>
      <c r="D230" s="194" t="s">
        <v>168</v>
      </c>
      <c r="E230" s="202" t="s">
        <v>1</v>
      </c>
      <c r="F230" s="203" t="s">
        <v>899</v>
      </c>
      <c r="G230" s="14"/>
      <c r="H230" s="204">
        <v>707.60000000000002</v>
      </c>
      <c r="I230" s="205"/>
      <c r="J230" s="14"/>
      <c r="K230" s="14"/>
      <c r="L230" s="201"/>
      <c r="M230" s="206"/>
      <c r="N230" s="207"/>
      <c r="O230" s="207"/>
      <c r="P230" s="207"/>
      <c r="Q230" s="207"/>
      <c r="R230" s="207"/>
      <c r="S230" s="207"/>
      <c r="T230" s="208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02" t="s">
        <v>168</v>
      </c>
      <c r="AU230" s="202" t="s">
        <v>86</v>
      </c>
      <c r="AV230" s="14" t="s">
        <v>86</v>
      </c>
      <c r="AW230" s="14" t="s">
        <v>33</v>
      </c>
      <c r="AX230" s="14" t="s">
        <v>77</v>
      </c>
      <c r="AY230" s="202" t="s">
        <v>159</v>
      </c>
    </row>
    <row r="231" s="15" customFormat="1">
      <c r="A231" s="15"/>
      <c r="B231" s="209"/>
      <c r="C231" s="15"/>
      <c r="D231" s="194" t="s">
        <v>168</v>
      </c>
      <c r="E231" s="210" t="s">
        <v>1</v>
      </c>
      <c r="F231" s="211" t="s">
        <v>173</v>
      </c>
      <c r="G231" s="15"/>
      <c r="H231" s="212">
        <v>880.39999999999998</v>
      </c>
      <c r="I231" s="213"/>
      <c r="J231" s="15"/>
      <c r="K231" s="15"/>
      <c r="L231" s="209"/>
      <c r="M231" s="214"/>
      <c r="N231" s="215"/>
      <c r="O231" s="215"/>
      <c r="P231" s="215"/>
      <c r="Q231" s="215"/>
      <c r="R231" s="215"/>
      <c r="S231" s="215"/>
      <c r="T231" s="216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10" t="s">
        <v>168</v>
      </c>
      <c r="AU231" s="210" t="s">
        <v>86</v>
      </c>
      <c r="AV231" s="15" t="s">
        <v>166</v>
      </c>
      <c r="AW231" s="15" t="s">
        <v>33</v>
      </c>
      <c r="AX231" s="15" t="s">
        <v>84</v>
      </c>
      <c r="AY231" s="210" t="s">
        <v>159</v>
      </c>
    </row>
    <row r="232" s="2" customFormat="1" ht="24.15" customHeight="1">
      <c r="A232" s="38"/>
      <c r="B232" s="179"/>
      <c r="C232" s="180" t="s">
        <v>347</v>
      </c>
      <c r="D232" s="180" t="s">
        <v>161</v>
      </c>
      <c r="E232" s="181" t="s">
        <v>900</v>
      </c>
      <c r="F232" s="182" t="s">
        <v>901</v>
      </c>
      <c r="G232" s="183" t="s">
        <v>164</v>
      </c>
      <c r="H232" s="184">
        <v>880.39999999999998</v>
      </c>
      <c r="I232" s="185"/>
      <c r="J232" s="186">
        <f>ROUND(I232*H232,2)</f>
        <v>0</v>
      </c>
      <c r="K232" s="182" t="s">
        <v>165</v>
      </c>
      <c r="L232" s="39"/>
      <c r="M232" s="187" t="s">
        <v>1</v>
      </c>
      <c r="N232" s="188" t="s">
        <v>42</v>
      </c>
      <c r="O232" s="77"/>
      <c r="P232" s="189">
        <f>O232*H232</f>
        <v>0</v>
      </c>
      <c r="Q232" s="189">
        <v>0.00013999999999999999</v>
      </c>
      <c r="R232" s="189">
        <f>Q232*H232</f>
        <v>0.12325599999999999</v>
      </c>
      <c r="S232" s="189">
        <v>0</v>
      </c>
      <c r="T232" s="19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1" t="s">
        <v>252</v>
      </c>
      <c r="AT232" s="191" t="s">
        <v>161</v>
      </c>
      <c r="AU232" s="191" t="s">
        <v>86</v>
      </c>
      <c r="AY232" s="19" t="s">
        <v>159</v>
      </c>
      <c r="BE232" s="192">
        <f>IF(N232="základní",J232,0)</f>
        <v>0</v>
      </c>
      <c r="BF232" s="192">
        <f>IF(N232="snížená",J232,0)</f>
        <v>0</v>
      </c>
      <c r="BG232" s="192">
        <f>IF(N232="zákl. přenesená",J232,0)</f>
        <v>0</v>
      </c>
      <c r="BH232" s="192">
        <f>IF(N232="sníž. přenesená",J232,0)</f>
        <v>0</v>
      </c>
      <c r="BI232" s="192">
        <f>IF(N232="nulová",J232,0)</f>
        <v>0</v>
      </c>
      <c r="BJ232" s="19" t="s">
        <v>84</v>
      </c>
      <c r="BK232" s="192">
        <f>ROUND(I232*H232,2)</f>
        <v>0</v>
      </c>
      <c r="BL232" s="19" t="s">
        <v>252</v>
      </c>
      <c r="BM232" s="191" t="s">
        <v>902</v>
      </c>
    </row>
    <row r="233" s="2" customFormat="1" ht="24.15" customHeight="1">
      <c r="A233" s="38"/>
      <c r="B233" s="179"/>
      <c r="C233" s="180" t="s">
        <v>351</v>
      </c>
      <c r="D233" s="180" t="s">
        <v>161</v>
      </c>
      <c r="E233" s="181" t="s">
        <v>903</v>
      </c>
      <c r="F233" s="182" t="s">
        <v>904</v>
      </c>
      <c r="G233" s="183" t="s">
        <v>164</v>
      </c>
      <c r="H233" s="184">
        <v>880</v>
      </c>
      <c r="I233" s="185"/>
      <c r="J233" s="186">
        <f>ROUND(I233*H233,2)</f>
        <v>0</v>
      </c>
      <c r="K233" s="182" t="s">
        <v>165</v>
      </c>
      <c r="L233" s="39"/>
      <c r="M233" s="217" t="s">
        <v>1</v>
      </c>
      <c r="N233" s="218" t="s">
        <v>42</v>
      </c>
      <c r="O233" s="219"/>
      <c r="P233" s="220">
        <f>O233*H233</f>
        <v>0</v>
      </c>
      <c r="Q233" s="220">
        <v>0.00012</v>
      </c>
      <c r="R233" s="220">
        <f>Q233*H233</f>
        <v>0.1056</v>
      </c>
      <c r="S233" s="220">
        <v>0</v>
      </c>
      <c r="T233" s="221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1" t="s">
        <v>252</v>
      </c>
      <c r="AT233" s="191" t="s">
        <v>161</v>
      </c>
      <c r="AU233" s="191" t="s">
        <v>86</v>
      </c>
      <c r="AY233" s="19" t="s">
        <v>159</v>
      </c>
      <c r="BE233" s="192">
        <f>IF(N233="základní",J233,0)</f>
        <v>0</v>
      </c>
      <c r="BF233" s="192">
        <f>IF(N233="snížená",J233,0)</f>
        <v>0</v>
      </c>
      <c r="BG233" s="192">
        <f>IF(N233="zákl. přenesená",J233,0)</f>
        <v>0</v>
      </c>
      <c r="BH233" s="192">
        <f>IF(N233="sníž. přenesená",J233,0)</f>
        <v>0</v>
      </c>
      <c r="BI233" s="192">
        <f>IF(N233="nulová",J233,0)</f>
        <v>0</v>
      </c>
      <c r="BJ233" s="19" t="s">
        <v>84</v>
      </c>
      <c r="BK233" s="192">
        <f>ROUND(I233*H233,2)</f>
        <v>0</v>
      </c>
      <c r="BL233" s="19" t="s">
        <v>252</v>
      </c>
      <c r="BM233" s="191" t="s">
        <v>905</v>
      </c>
    </row>
    <row r="234" s="2" customFormat="1" ht="6.96" customHeight="1">
      <c r="A234" s="38"/>
      <c r="B234" s="60"/>
      <c r="C234" s="61"/>
      <c r="D234" s="61"/>
      <c r="E234" s="61"/>
      <c r="F234" s="61"/>
      <c r="G234" s="61"/>
      <c r="H234" s="61"/>
      <c r="I234" s="61"/>
      <c r="J234" s="61"/>
      <c r="K234" s="61"/>
      <c r="L234" s="39"/>
      <c r="M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</row>
  </sheetData>
  <autoFilter ref="C128:K23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122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Výměna povrchú sportovišť ZŠ Písnická</v>
      </c>
      <c r="F7" s="32"/>
      <c r="G7" s="32"/>
      <c r="H7" s="32"/>
      <c r="L7" s="22"/>
    </row>
    <row r="8" s="1" customFormat="1" ht="12" customHeight="1">
      <c r="B8" s="22"/>
      <c r="D8" s="32" t="s">
        <v>123</v>
      </c>
      <c r="L8" s="22"/>
    </row>
    <row r="9" s="2" customFormat="1" ht="16.5" customHeight="1">
      <c r="A9" s="38"/>
      <c r="B9" s="39"/>
      <c r="C9" s="38"/>
      <c r="D9" s="38"/>
      <c r="E9" s="129" t="s">
        <v>124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125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906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26. 8. 2024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31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32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34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27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36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37</v>
      </c>
      <c r="E32" s="38"/>
      <c r="F32" s="38"/>
      <c r="G32" s="38"/>
      <c r="H32" s="38"/>
      <c r="I32" s="38"/>
      <c r="J32" s="96">
        <f>ROUND(J122,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39</v>
      </c>
      <c r="G34" s="38"/>
      <c r="H34" s="38"/>
      <c r="I34" s="43" t="s">
        <v>38</v>
      </c>
      <c r="J34" s="43" t="s">
        <v>40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41</v>
      </c>
      <c r="E35" s="32" t="s">
        <v>42</v>
      </c>
      <c r="F35" s="135">
        <f>ROUND((SUM(BE122:BE127)),  2)</f>
        <v>0</v>
      </c>
      <c r="G35" s="38"/>
      <c r="H35" s="38"/>
      <c r="I35" s="136">
        <v>0.20999999999999999</v>
      </c>
      <c r="J35" s="135">
        <f>ROUND(((SUM(BE122:BE127))*I35),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43</v>
      </c>
      <c r="F36" s="135">
        <f>ROUND((SUM(BF122:BF127)),  2)</f>
        <v>0</v>
      </c>
      <c r="G36" s="38"/>
      <c r="H36" s="38"/>
      <c r="I36" s="136">
        <v>0.12</v>
      </c>
      <c r="J36" s="135">
        <f>ROUND(((SUM(BF122:BF127))*I36),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44</v>
      </c>
      <c r="F37" s="135">
        <f>ROUND((SUM(BG122:BG127)),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45</v>
      </c>
      <c r="F38" s="135">
        <f>ROUND((SUM(BH122:BH127)),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5">
        <f>ROUND((SUM(BI122:BI127)),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47</v>
      </c>
      <c r="E41" s="81"/>
      <c r="F41" s="81"/>
      <c r="G41" s="139" t="s">
        <v>48</v>
      </c>
      <c r="H41" s="140" t="s">
        <v>49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Výměna povrchú sportovišť ZŠ Písnická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123</v>
      </c>
      <c r="L86" s="22"/>
    </row>
    <row r="87" s="2" customFormat="1" ht="16.5" customHeight="1">
      <c r="A87" s="38"/>
      <c r="B87" s="39"/>
      <c r="C87" s="38"/>
      <c r="D87" s="38"/>
      <c r="E87" s="129" t="s">
        <v>124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 xml:space="preserve">1,09-1,12 -  Lavičky , odpadkové koše a stupně vítězů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Praha 12 -Písnická</v>
      </c>
      <c r="G91" s="38"/>
      <c r="H91" s="38"/>
      <c r="I91" s="32" t="s">
        <v>22</v>
      </c>
      <c r="J91" s="69" t="str">
        <f>IF(J14="","",J14)</f>
        <v>26. 8. 2024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38"/>
      <c r="E93" s="38"/>
      <c r="F93" s="27" t="str">
        <f>E17</f>
        <v>Městská část Praha 12, Generl. Šišky , Praha4</v>
      </c>
      <c r="G93" s="38"/>
      <c r="H93" s="38"/>
      <c r="I93" s="32" t="s">
        <v>30</v>
      </c>
      <c r="J93" s="36" t="str">
        <f>E23</f>
        <v>PITTER DESIGN, s.r.o. Pardubice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34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128</v>
      </c>
      <c r="D96" s="137"/>
      <c r="E96" s="137"/>
      <c r="F96" s="137"/>
      <c r="G96" s="137"/>
      <c r="H96" s="137"/>
      <c r="I96" s="137"/>
      <c r="J96" s="146" t="s">
        <v>129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130</v>
      </c>
      <c r="D98" s="38"/>
      <c r="E98" s="38"/>
      <c r="F98" s="38"/>
      <c r="G98" s="38"/>
      <c r="H98" s="38"/>
      <c r="I98" s="38"/>
      <c r="J98" s="96">
        <f>J122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131</v>
      </c>
    </row>
    <row r="99" s="9" customFormat="1" ht="24.96" customHeight="1">
      <c r="A99" s="9"/>
      <c r="B99" s="148"/>
      <c r="C99" s="9"/>
      <c r="D99" s="149" t="s">
        <v>132</v>
      </c>
      <c r="E99" s="150"/>
      <c r="F99" s="150"/>
      <c r="G99" s="150"/>
      <c r="H99" s="150"/>
      <c r="I99" s="150"/>
      <c r="J99" s="151">
        <f>J123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136</v>
      </c>
      <c r="E100" s="154"/>
      <c r="F100" s="154"/>
      <c r="G100" s="154"/>
      <c r="H100" s="154"/>
      <c r="I100" s="154"/>
      <c r="J100" s="155">
        <f>J124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144</v>
      </c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38"/>
      <c r="D110" s="38"/>
      <c r="E110" s="129" t="str">
        <f>E7</f>
        <v>Výměna povrchú sportovišť ZŠ Písnická</v>
      </c>
      <c r="F110" s="32"/>
      <c r="G110" s="32"/>
      <c r="H110" s="32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2"/>
      <c r="C111" s="32" t="s">
        <v>123</v>
      </c>
      <c r="L111" s="22"/>
    </row>
    <row r="112" s="2" customFormat="1" ht="16.5" customHeight="1">
      <c r="A112" s="38"/>
      <c r="B112" s="39"/>
      <c r="C112" s="38"/>
      <c r="D112" s="38"/>
      <c r="E112" s="129" t="s">
        <v>124</v>
      </c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125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67" t="str">
        <f>E11</f>
        <v xml:space="preserve">1,09-1,12 -  Lavičky , odpadkové koše a stupně vítězů</v>
      </c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38"/>
      <c r="E116" s="38"/>
      <c r="F116" s="27" t="str">
        <f>F14</f>
        <v>Praha 12 -Písnická</v>
      </c>
      <c r="G116" s="38"/>
      <c r="H116" s="38"/>
      <c r="I116" s="32" t="s">
        <v>22</v>
      </c>
      <c r="J116" s="69" t="str">
        <f>IF(J14="","",J14)</f>
        <v>26. 8. 2024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24</v>
      </c>
      <c r="D118" s="38"/>
      <c r="E118" s="38"/>
      <c r="F118" s="27" t="str">
        <f>E17</f>
        <v>Městská část Praha 12, Generl. Šišky , Praha4</v>
      </c>
      <c r="G118" s="38"/>
      <c r="H118" s="38"/>
      <c r="I118" s="32" t="s">
        <v>30</v>
      </c>
      <c r="J118" s="36" t="str">
        <f>E23</f>
        <v>PITTER DESIGN, s.r.o. Pardubice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38"/>
      <c r="E119" s="38"/>
      <c r="F119" s="27" t="str">
        <f>IF(E20="","",E20)</f>
        <v>Vyplň údaj</v>
      </c>
      <c r="G119" s="38"/>
      <c r="H119" s="38"/>
      <c r="I119" s="32" t="s">
        <v>34</v>
      </c>
      <c r="J119" s="36" t="str">
        <f>E26</f>
        <v xml:space="preserve"> 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56"/>
      <c r="B121" s="157"/>
      <c r="C121" s="158" t="s">
        <v>145</v>
      </c>
      <c r="D121" s="159" t="s">
        <v>62</v>
      </c>
      <c r="E121" s="159" t="s">
        <v>58</v>
      </c>
      <c r="F121" s="159" t="s">
        <v>59</v>
      </c>
      <c r="G121" s="159" t="s">
        <v>146</v>
      </c>
      <c r="H121" s="159" t="s">
        <v>147</v>
      </c>
      <c r="I121" s="159" t="s">
        <v>148</v>
      </c>
      <c r="J121" s="159" t="s">
        <v>129</v>
      </c>
      <c r="K121" s="160" t="s">
        <v>149</v>
      </c>
      <c r="L121" s="161"/>
      <c r="M121" s="86" t="s">
        <v>1</v>
      </c>
      <c r="N121" s="87" t="s">
        <v>41</v>
      </c>
      <c r="O121" s="87" t="s">
        <v>150</v>
      </c>
      <c r="P121" s="87" t="s">
        <v>151</v>
      </c>
      <c r="Q121" s="87" t="s">
        <v>152</v>
      </c>
      <c r="R121" s="87" t="s">
        <v>153</v>
      </c>
      <c r="S121" s="87" t="s">
        <v>154</v>
      </c>
      <c r="T121" s="88" t="s">
        <v>155</v>
      </c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</row>
    <row r="122" s="2" customFormat="1" ht="22.8" customHeight="1">
      <c r="A122" s="38"/>
      <c r="B122" s="39"/>
      <c r="C122" s="93" t="s">
        <v>156</v>
      </c>
      <c r="D122" s="38"/>
      <c r="E122" s="38"/>
      <c r="F122" s="38"/>
      <c r="G122" s="38"/>
      <c r="H122" s="38"/>
      <c r="I122" s="38"/>
      <c r="J122" s="162">
        <f>BK122</f>
        <v>0</v>
      </c>
      <c r="K122" s="38"/>
      <c r="L122" s="39"/>
      <c r="M122" s="89"/>
      <c r="N122" s="73"/>
      <c r="O122" s="90"/>
      <c r="P122" s="163">
        <f>P123</f>
        <v>0</v>
      </c>
      <c r="Q122" s="90"/>
      <c r="R122" s="163">
        <f>R123</f>
        <v>0</v>
      </c>
      <c r="S122" s="90"/>
      <c r="T122" s="164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9" t="s">
        <v>76</v>
      </c>
      <c r="AU122" s="19" t="s">
        <v>131</v>
      </c>
      <c r="BK122" s="165">
        <f>BK123</f>
        <v>0</v>
      </c>
    </row>
    <row r="123" s="12" customFormat="1" ht="25.92" customHeight="1">
      <c r="A123" s="12"/>
      <c r="B123" s="166"/>
      <c r="C123" s="12"/>
      <c r="D123" s="167" t="s">
        <v>76</v>
      </c>
      <c r="E123" s="168" t="s">
        <v>157</v>
      </c>
      <c r="F123" s="168" t="s">
        <v>158</v>
      </c>
      <c r="G123" s="12"/>
      <c r="H123" s="12"/>
      <c r="I123" s="169"/>
      <c r="J123" s="170">
        <f>BK123</f>
        <v>0</v>
      </c>
      <c r="K123" s="12"/>
      <c r="L123" s="166"/>
      <c r="M123" s="171"/>
      <c r="N123" s="172"/>
      <c r="O123" s="172"/>
      <c r="P123" s="173">
        <f>P124</f>
        <v>0</v>
      </c>
      <c r="Q123" s="172"/>
      <c r="R123" s="173">
        <f>R124</f>
        <v>0</v>
      </c>
      <c r="S123" s="172"/>
      <c r="T123" s="174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7" t="s">
        <v>84</v>
      </c>
      <c r="AT123" s="175" t="s">
        <v>76</v>
      </c>
      <c r="AU123" s="175" t="s">
        <v>77</v>
      </c>
      <c r="AY123" s="167" t="s">
        <v>159</v>
      </c>
      <c r="BK123" s="176">
        <f>BK124</f>
        <v>0</v>
      </c>
    </row>
    <row r="124" s="12" customFormat="1" ht="22.8" customHeight="1">
      <c r="A124" s="12"/>
      <c r="B124" s="166"/>
      <c r="C124" s="12"/>
      <c r="D124" s="167" t="s">
        <v>76</v>
      </c>
      <c r="E124" s="177" t="s">
        <v>216</v>
      </c>
      <c r="F124" s="177" t="s">
        <v>271</v>
      </c>
      <c r="G124" s="12"/>
      <c r="H124" s="12"/>
      <c r="I124" s="169"/>
      <c r="J124" s="178">
        <f>BK124</f>
        <v>0</v>
      </c>
      <c r="K124" s="12"/>
      <c r="L124" s="166"/>
      <c r="M124" s="171"/>
      <c r="N124" s="172"/>
      <c r="O124" s="172"/>
      <c r="P124" s="173">
        <f>SUM(P125:P127)</f>
        <v>0</v>
      </c>
      <c r="Q124" s="172"/>
      <c r="R124" s="173">
        <f>SUM(R125:R127)</f>
        <v>0</v>
      </c>
      <c r="S124" s="172"/>
      <c r="T124" s="174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7" t="s">
        <v>84</v>
      </c>
      <c r="AT124" s="175" t="s">
        <v>76</v>
      </c>
      <c r="AU124" s="175" t="s">
        <v>84</v>
      </c>
      <c r="AY124" s="167" t="s">
        <v>159</v>
      </c>
      <c r="BK124" s="176">
        <f>SUM(BK125:BK127)</f>
        <v>0</v>
      </c>
    </row>
    <row r="125" s="2" customFormat="1" ht="37.8" customHeight="1">
      <c r="A125" s="38"/>
      <c r="B125" s="179"/>
      <c r="C125" s="180" t="s">
        <v>84</v>
      </c>
      <c r="D125" s="180" t="s">
        <v>161</v>
      </c>
      <c r="E125" s="181" t="s">
        <v>907</v>
      </c>
      <c r="F125" s="182" t="s">
        <v>908</v>
      </c>
      <c r="G125" s="183" t="s">
        <v>286</v>
      </c>
      <c r="H125" s="184">
        <v>6</v>
      </c>
      <c r="I125" s="185"/>
      <c r="J125" s="186">
        <f>ROUND(I125*H125,2)</f>
        <v>0</v>
      </c>
      <c r="K125" s="182" t="s">
        <v>1</v>
      </c>
      <c r="L125" s="39"/>
      <c r="M125" s="187" t="s">
        <v>1</v>
      </c>
      <c r="N125" s="188" t="s">
        <v>42</v>
      </c>
      <c r="O125" s="77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1" t="s">
        <v>166</v>
      </c>
      <c r="AT125" s="191" t="s">
        <v>161</v>
      </c>
      <c r="AU125" s="191" t="s">
        <v>86</v>
      </c>
      <c r="AY125" s="19" t="s">
        <v>159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84</v>
      </c>
      <c r="BK125" s="192">
        <f>ROUND(I125*H125,2)</f>
        <v>0</v>
      </c>
      <c r="BL125" s="19" t="s">
        <v>166</v>
      </c>
      <c r="BM125" s="191" t="s">
        <v>909</v>
      </c>
    </row>
    <row r="126" s="2" customFormat="1" ht="24.15" customHeight="1">
      <c r="A126" s="38"/>
      <c r="B126" s="179"/>
      <c r="C126" s="180" t="s">
        <v>86</v>
      </c>
      <c r="D126" s="180" t="s">
        <v>161</v>
      </c>
      <c r="E126" s="181" t="s">
        <v>910</v>
      </c>
      <c r="F126" s="182" t="s">
        <v>911</v>
      </c>
      <c r="G126" s="183" t="s">
        <v>286</v>
      </c>
      <c r="H126" s="184">
        <v>2</v>
      </c>
      <c r="I126" s="185"/>
      <c r="J126" s="186">
        <f>ROUND(I126*H126,2)</f>
        <v>0</v>
      </c>
      <c r="K126" s="182" t="s">
        <v>1</v>
      </c>
      <c r="L126" s="39"/>
      <c r="M126" s="187" t="s">
        <v>1</v>
      </c>
      <c r="N126" s="188" t="s">
        <v>42</v>
      </c>
      <c r="O126" s="77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1" t="s">
        <v>166</v>
      </c>
      <c r="AT126" s="191" t="s">
        <v>161</v>
      </c>
      <c r="AU126" s="191" t="s">
        <v>86</v>
      </c>
      <c r="AY126" s="19" t="s">
        <v>159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84</v>
      </c>
      <c r="BK126" s="192">
        <f>ROUND(I126*H126,2)</f>
        <v>0</v>
      </c>
      <c r="BL126" s="19" t="s">
        <v>166</v>
      </c>
      <c r="BM126" s="191" t="s">
        <v>912</v>
      </c>
    </row>
    <row r="127" s="2" customFormat="1" ht="16.5" customHeight="1">
      <c r="A127" s="38"/>
      <c r="B127" s="179"/>
      <c r="C127" s="180" t="s">
        <v>179</v>
      </c>
      <c r="D127" s="180" t="s">
        <v>161</v>
      </c>
      <c r="E127" s="181" t="s">
        <v>913</v>
      </c>
      <c r="F127" s="182" t="s">
        <v>914</v>
      </c>
      <c r="G127" s="183" t="s">
        <v>286</v>
      </c>
      <c r="H127" s="184">
        <v>1</v>
      </c>
      <c r="I127" s="185"/>
      <c r="J127" s="186">
        <f>ROUND(I127*H127,2)</f>
        <v>0</v>
      </c>
      <c r="K127" s="182" t="s">
        <v>1</v>
      </c>
      <c r="L127" s="39"/>
      <c r="M127" s="217" t="s">
        <v>1</v>
      </c>
      <c r="N127" s="218" t="s">
        <v>42</v>
      </c>
      <c r="O127" s="219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1" t="s">
        <v>166</v>
      </c>
      <c r="AT127" s="191" t="s">
        <v>161</v>
      </c>
      <c r="AU127" s="191" t="s">
        <v>86</v>
      </c>
      <c r="AY127" s="19" t="s">
        <v>159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84</v>
      </c>
      <c r="BK127" s="192">
        <f>ROUND(I127*H127,2)</f>
        <v>0</v>
      </c>
      <c r="BL127" s="19" t="s">
        <v>166</v>
      </c>
      <c r="BM127" s="191" t="s">
        <v>915</v>
      </c>
    </row>
    <row r="128" s="2" customFormat="1" ht="6.96" customHeight="1">
      <c r="A128" s="38"/>
      <c r="B128" s="60"/>
      <c r="C128" s="61"/>
      <c r="D128" s="61"/>
      <c r="E128" s="61"/>
      <c r="F128" s="61"/>
      <c r="G128" s="61"/>
      <c r="H128" s="61"/>
      <c r="I128" s="61"/>
      <c r="J128" s="61"/>
      <c r="K128" s="61"/>
      <c r="L128" s="39"/>
      <c r="M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</sheetData>
  <autoFilter ref="C121:K12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Doma\Sládková</dc:creator>
  <cp:lastModifiedBy>Doma\Sládková</cp:lastModifiedBy>
  <dcterms:created xsi:type="dcterms:W3CDTF">2025-05-15T08:55:47Z</dcterms:created>
  <dcterms:modified xsi:type="dcterms:W3CDTF">2025-05-15T08:56:14Z</dcterms:modified>
</cp:coreProperties>
</file>