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lux09\OneDrive\Plocha\MŠ JAHŮDKA FASÁDY-MUDRA\aktualizace a uprava dotazy č. 5 ke dni 28.4.2025\"/>
    </mc:Choice>
  </mc:AlternateContent>
  <bookViews>
    <workbookView xWindow="0" yWindow="0" windowWidth="0" windowHeight="0"/>
  </bookViews>
  <sheets>
    <sheet name="Rekapitulace stavby" sheetId="1" r:id="rId1"/>
    <sheet name="00 - Vedlejší Rozpočtové ..." sheetId="2" r:id="rId2"/>
    <sheet name="01 - Stavební část" sheetId="3" r:id="rId3"/>
    <sheet name="02 - VZT" sheetId="4" r:id="rId4"/>
    <sheet name="03 - Dendrologické řešení" sheetId="5" r:id="rId5"/>
    <sheet name="04 - Zavlažovací systém" sheetId="6" r:id="rId6"/>
    <sheet name="Seznam figur" sheetId="7" r:id="rId7"/>
  </sheets>
  <definedNames>
    <definedName name="_xlnm.Print_Area" localSheetId="0">'Rekapitulace stavby'!$D$4:$AO$76,'Rekapitulace stavby'!$C$82:$AQ$100</definedName>
    <definedName name="_xlnm.Print_Titles" localSheetId="0">'Rekapitulace stavby'!$92:$92</definedName>
    <definedName name="_xlnm._FilterDatabase" localSheetId="1" hidden="1">'00 - Vedlejší Rozpočtové ...'!$C$122:$K$152</definedName>
    <definedName name="_xlnm.Print_Area" localSheetId="1">'00 - Vedlejší Rozpočtové ...'!$C$4:$J$76,'00 - Vedlejší Rozpočtové ...'!$C$82:$J$104,'00 - Vedlejší Rozpočtové ...'!$C$110:$J$152</definedName>
    <definedName name="_xlnm.Print_Titles" localSheetId="1">'00 - Vedlejší Rozpočtové ...'!$122:$122</definedName>
    <definedName name="_xlnm._FilterDatabase" localSheetId="2" hidden="1">'01 - Stavební část'!$C$137:$K$909</definedName>
    <definedName name="_xlnm.Print_Area" localSheetId="2">'01 - Stavební část'!$C$4:$J$76,'01 - Stavební část'!$C$82:$J$119,'01 - Stavební část'!$C$125:$J$909</definedName>
    <definedName name="_xlnm.Print_Titles" localSheetId="2">'01 - Stavební část'!$137:$137</definedName>
    <definedName name="_xlnm._FilterDatabase" localSheetId="3" hidden="1">'02 - VZT'!$C$118:$K$195</definedName>
    <definedName name="_xlnm.Print_Area" localSheetId="3">'02 - VZT'!$C$4:$J$76,'02 - VZT'!$C$82:$J$100,'02 - VZT'!$C$106:$J$195</definedName>
    <definedName name="_xlnm.Print_Titles" localSheetId="3">'02 - VZT'!$118:$118</definedName>
    <definedName name="_xlnm._FilterDatabase" localSheetId="4" hidden="1">'03 - Dendrologické řešení'!$C$117:$K$187</definedName>
    <definedName name="_xlnm.Print_Area" localSheetId="4">'03 - Dendrologické řešení'!$C$4:$J$76,'03 - Dendrologické řešení'!$C$82:$J$99,'03 - Dendrologické řešení'!$C$105:$J$187</definedName>
    <definedName name="_xlnm.Print_Titles" localSheetId="4">'03 - Dendrologické řešení'!$117:$117</definedName>
    <definedName name="_xlnm._FilterDatabase" localSheetId="5" hidden="1">'04 - Zavlažovací systém'!$C$122:$K$331</definedName>
    <definedName name="_xlnm.Print_Area" localSheetId="5">'04 - Zavlažovací systém'!$C$4:$J$76,'04 - Zavlažovací systém'!$C$82:$J$104,'04 - Zavlažovací systém'!$C$110:$J$331</definedName>
    <definedName name="_xlnm.Print_Titles" localSheetId="5">'04 - Zavlažovací systém'!$122:$122</definedName>
    <definedName name="_xlnm.Print_Area" localSheetId="6">'Seznam figur'!$C$4:$G$12</definedName>
    <definedName name="_xlnm.Print_Titles" localSheetId="6">'Seznam figur'!$9:$9</definedName>
  </definedNames>
  <calcPr/>
</workbook>
</file>

<file path=xl/calcChain.xml><?xml version="1.0" encoding="utf-8"?>
<calcChain xmlns="http://schemas.openxmlformats.org/spreadsheetml/2006/main">
  <c i="7" l="1" r="D7"/>
  <c i="6" r="J37"/>
  <c r="J36"/>
  <c i="1" r="AY99"/>
  <c i="6" r="J35"/>
  <c i="1" r="AX99"/>
  <c i="6" r="BI328"/>
  <c r="BH328"/>
  <c r="BG328"/>
  <c r="BF328"/>
  <c r="T328"/>
  <c r="R328"/>
  <c r="P328"/>
  <c r="BI324"/>
  <c r="BH324"/>
  <c r="BG324"/>
  <c r="BF324"/>
  <c r="T324"/>
  <c r="R324"/>
  <c r="P324"/>
  <c r="BI320"/>
  <c r="BH320"/>
  <c r="BG320"/>
  <c r="BF320"/>
  <c r="T320"/>
  <c r="R320"/>
  <c r="P320"/>
  <c r="BI316"/>
  <c r="BH316"/>
  <c r="BG316"/>
  <c r="BF316"/>
  <c r="T316"/>
  <c r="R316"/>
  <c r="P316"/>
  <c r="BI312"/>
  <c r="BH312"/>
  <c r="BG312"/>
  <c r="BF312"/>
  <c r="T312"/>
  <c r="R312"/>
  <c r="P312"/>
  <c r="BI308"/>
  <c r="BH308"/>
  <c r="BG308"/>
  <c r="BF308"/>
  <c r="T308"/>
  <c r="R308"/>
  <c r="P308"/>
  <c r="BI304"/>
  <c r="BH304"/>
  <c r="BG304"/>
  <c r="BF304"/>
  <c r="T304"/>
  <c r="R304"/>
  <c r="P304"/>
  <c r="BI300"/>
  <c r="BH300"/>
  <c r="BG300"/>
  <c r="BF300"/>
  <c r="T300"/>
  <c r="R300"/>
  <c r="P300"/>
  <c r="BI296"/>
  <c r="BH296"/>
  <c r="BG296"/>
  <c r="BF296"/>
  <c r="T296"/>
  <c r="R296"/>
  <c r="P296"/>
  <c r="BI292"/>
  <c r="BH292"/>
  <c r="BG292"/>
  <c r="BF292"/>
  <c r="T292"/>
  <c r="R292"/>
  <c r="P292"/>
  <c r="BI287"/>
  <c r="BH287"/>
  <c r="BG287"/>
  <c r="BF287"/>
  <c r="T287"/>
  <c r="R287"/>
  <c r="P287"/>
  <c r="BI283"/>
  <c r="BH283"/>
  <c r="BG283"/>
  <c r="BF283"/>
  <c r="T283"/>
  <c r="R283"/>
  <c r="P283"/>
  <c r="BI279"/>
  <c r="BH279"/>
  <c r="BG279"/>
  <c r="BF279"/>
  <c r="T279"/>
  <c r="R279"/>
  <c r="P279"/>
  <c r="BI275"/>
  <c r="BH275"/>
  <c r="BG275"/>
  <c r="BF275"/>
  <c r="T275"/>
  <c r="R275"/>
  <c r="P275"/>
  <c r="BI271"/>
  <c r="BH271"/>
  <c r="BG271"/>
  <c r="BF271"/>
  <c r="T271"/>
  <c r="R271"/>
  <c r="P271"/>
  <c r="BI267"/>
  <c r="BH267"/>
  <c r="BG267"/>
  <c r="BF267"/>
  <c r="T267"/>
  <c r="R267"/>
  <c r="P267"/>
  <c r="BI263"/>
  <c r="BH263"/>
  <c r="BG263"/>
  <c r="BF263"/>
  <c r="T263"/>
  <c r="R263"/>
  <c r="P263"/>
  <c r="BI258"/>
  <c r="BH258"/>
  <c r="BG258"/>
  <c r="BF258"/>
  <c r="T258"/>
  <c r="R258"/>
  <c r="P258"/>
  <c r="BI253"/>
  <c r="BH253"/>
  <c r="BG253"/>
  <c r="BF253"/>
  <c r="T253"/>
  <c r="R253"/>
  <c r="P253"/>
  <c r="BI249"/>
  <c r="BH249"/>
  <c r="BG249"/>
  <c r="BF249"/>
  <c r="T249"/>
  <c r="R249"/>
  <c r="P249"/>
  <c r="BI244"/>
  <c r="BH244"/>
  <c r="BG244"/>
  <c r="BF244"/>
  <c r="T244"/>
  <c r="R244"/>
  <c r="P244"/>
  <c r="BI240"/>
  <c r="BH240"/>
  <c r="BG240"/>
  <c r="BF240"/>
  <c r="T240"/>
  <c r="R240"/>
  <c r="P240"/>
  <c r="BI235"/>
  <c r="BH235"/>
  <c r="BG235"/>
  <c r="BF235"/>
  <c r="T235"/>
  <c r="R235"/>
  <c r="P235"/>
  <c r="BI231"/>
  <c r="BH231"/>
  <c r="BG231"/>
  <c r="BF231"/>
  <c r="T231"/>
  <c r="R231"/>
  <c r="P231"/>
  <c r="BI227"/>
  <c r="BH227"/>
  <c r="BG227"/>
  <c r="BF227"/>
  <c r="T227"/>
  <c r="R227"/>
  <c r="P227"/>
  <c r="BI223"/>
  <c r="BH223"/>
  <c r="BG223"/>
  <c r="BF223"/>
  <c r="T223"/>
  <c r="R223"/>
  <c r="P223"/>
  <c r="BI219"/>
  <c r="BH219"/>
  <c r="BG219"/>
  <c r="BF219"/>
  <c r="T219"/>
  <c r="R219"/>
  <c r="P219"/>
  <c r="BI215"/>
  <c r="BH215"/>
  <c r="BG215"/>
  <c r="BF215"/>
  <c r="T215"/>
  <c r="R215"/>
  <c r="P215"/>
  <c r="BI211"/>
  <c r="BH211"/>
  <c r="BG211"/>
  <c r="BF211"/>
  <c r="T211"/>
  <c r="R211"/>
  <c r="P211"/>
  <c r="BI207"/>
  <c r="BH207"/>
  <c r="BG207"/>
  <c r="BF207"/>
  <c r="T207"/>
  <c r="R207"/>
  <c r="P207"/>
  <c r="BI203"/>
  <c r="BH203"/>
  <c r="BG203"/>
  <c r="BF203"/>
  <c r="T203"/>
  <c r="R203"/>
  <c r="P203"/>
  <c r="BI199"/>
  <c r="BH199"/>
  <c r="BG199"/>
  <c r="BF199"/>
  <c r="T199"/>
  <c r="R199"/>
  <c r="P199"/>
  <c r="BI195"/>
  <c r="BH195"/>
  <c r="BG195"/>
  <c r="BF195"/>
  <c r="T195"/>
  <c r="R195"/>
  <c r="P195"/>
  <c r="BI191"/>
  <c r="BH191"/>
  <c r="BG191"/>
  <c r="BF191"/>
  <c r="T191"/>
  <c r="R191"/>
  <c r="P191"/>
  <c r="BI187"/>
  <c r="BH187"/>
  <c r="BG187"/>
  <c r="BF187"/>
  <c r="T187"/>
  <c r="R187"/>
  <c r="P187"/>
  <c r="BI182"/>
  <c r="BH182"/>
  <c r="BG182"/>
  <c r="BF182"/>
  <c r="T182"/>
  <c r="R182"/>
  <c r="P182"/>
  <c r="BI178"/>
  <c r="BH178"/>
  <c r="BG178"/>
  <c r="BF178"/>
  <c r="T178"/>
  <c r="R178"/>
  <c r="P178"/>
  <c r="BI174"/>
  <c r="BH174"/>
  <c r="BG174"/>
  <c r="BF174"/>
  <c r="T174"/>
  <c r="R174"/>
  <c r="P174"/>
  <c r="BI170"/>
  <c r="BH170"/>
  <c r="BG170"/>
  <c r="BF170"/>
  <c r="T170"/>
  <c r="R170"/>
  <c r="P170"/>
  <c r="BI166"/>
  <c r="BH166"/>
  <c r="BG166"/>
  <c r="BF166"/>
  <c r="T166"/>
  <c r="R166"/>
  <c r="P166"/>
  <c r="BI162"/>
  <c r="BH162"/>
  <c r="BG162"/>
  <c r="BF162"/>
  <c r="T162"/>
  <c r="R162"/>
  <c r="P162"/>
  <c r="BI158"/>
  <c r="BH158"/>
  <c r="BG158"/>
  <c r="BF158"/>
  <c r="T158"/>
  <c r="R158"/>
  <c r="P158"/>
  <c r="BI154"/>
  <c r="BH154"/>
  <c r="BG154"/>
  <c r="BF154"/>
  <c r="T154"/>
  <c r="R154"/>
  <c r="P154"/>
  <c r="BI150"/>
  <c r="BH150"/>
  <c r="BG150"/>
  <c r="BF150"/>
  <c r="T150"/>
  <c r="R150"/>
  <c r="P150"/>
  <c r="BI145"/>
  <c r="BH145"/>
  <c r="BG145"/>
  <c r="BF145"/>
  <c r="T145"/>
  <c r="R145"/>
  <c r="P145"/>
  <c r="BI141"/>
  <c r="BH141"/>
  <c r="BG141"/>
  <c r="BF141"/>
  <c r="T141"/>
  <c r="R141"/>
  <c r="P141"/>
  <c r="BI137"/>
  <c r="BH137"/>
  <c r="BG137"/>
  <c r="BF137"/>
  <c r="T137"/>
  <c r="R137"/>
  <c r="P137"/>
  <c r="BI133"/>
  <c r="BH133"/>
  <c r="BG133"/>
  <c r="BF133"/>
  <c r="T133"/>
  <c r="R133"/>
  <c r="P133"/>
  <c r="BI129"/>
  <c r="BH129"/>
  <c r="BG129"/>
  <c r="BF129"/>
  <c r="T129"/>
  <c r="R129"/>
  <c r="P129"/>
  <c r="BI125"/>
  <c r="BH125"/>
  <c r="BG125"/>
  <c r="BF125"/>
  <c r="T125"/>
  <c r="R125"/>
  <c r="P125"/>
  <c r="J119"/>
  <c r="F119"/>
  <c r="F117"/>
  <c r="E115"/>
  <c r="J91"/>
  <c r="F91"/>
  <c r="F89"/>
  <c r="E87"/>
  <c r="J24"/>
  <c r="E24"/>
  <c r="J120"/>
  <c r="J23"/>
  <c r="J18"/>
  <c r="E18"/>
  <c r="F120"/>
  <c r="J17"/>
  <c r="J12"/>
  <c r="J117"/>
  <c r="E7"/>
  <c r="E113"/>
  <c i="5" r="J37"/>
  <c r="J36"/>
  <c i="1" r="AY98"/>
  <c i="5" r="J35"/>
  <c i="1" r="AX98"/>
  <c i="5"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J114"/>
  <c r="F114"/>
  <c r="F112"/>
  <c r="E110"/>
  <c r="J91"/>
  <c r="F91"/>
  <c r="F89"/>
  <c r="E87"/>
  <c r="J24"/>
  <c r="E24"/>
  <c r="J92"/>
  <c r="J23"/>
  <c r="J18"/>
  <c r="E18"/>
  <c r="F115"/>
  <c r="J17"/>
  <c r="J12"/>
  <c r="J89"/>
  <c r="E7"/>
  <c r="E85"/>
  <c i="4" r="J37"/>
  <c r="J36"/>
  <c i="1" r="AY97"/>
  <c i="4" r="J35"/>
  <c i="1" r="AX97"/>
  <c i="4"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J115"/>
  <c r="F115"/>
  <c r="F113"/>
  <c r="E111"/>
  <c r="J91"/>
  <c r="F91"/>
  <c r="F89"/>
  <c r="E87"/>
  <c r="J24"/>
  <c r="E24"/>
  <c r="J116"/>
  <c r="J23"/>
  <c r="J18"/>
  <c r="E18"/>
  <c r="F92"/>
  <c r="J17"/>
  <c r="J12"/>
  <c r="J113"/>
  <c r="E7"/>
  <c r="E109"/>
  <c i="3" r="J37"/>
  <c r="J36"/>
  <c i="1" r="AY96"/>
  <c i="3" r="J35"/>
  <c i="1" r="AX96"/>
  <c i="3" r="BI899"/>
  <c r="BH899"/>
  <c r="BG899"/>
  <c r="BF899"/>
  <c r="T899"/>
  <c r="R899"/>
  <c r="P899"/>
  <c r="BI887"/>
  <c r="BH887"/>
  <c r="BG887"/>
  <c r="BF887"/>
  <c r="T887"/>
  <c r="R887"/>
  <c r="P887"/>
  <c r="BI884"/>
  <c r="BH884"/>
  <c r="BG884"/>
  <c r="BF884"/>
  <c r="T884"/>
  <c r="R884"/>
  <c r="P884"/>
  <c r="BI881"/>
  <c r="BH881"/>
  <c r="BG881"/>
  <c r="BF881"/>
  <c r="T881"/>
  <c r="R881"/>
  <c r="P881"/>
  <c r="BI878"/>
  <c r="BH878"/>
  <c r="BG878"/>
  <c r="BF878"/>
  <c r="T878"/>
  <c r="R878"/>
  <c r="P878"/>
  <c r="BI875"/>
  <c r="BH875"/>
  <c r="BG875"/>
  <c r="BF875"/>
  <c r="T875"/>
  <c r="R875"/>
  <c r="P875"/>
  <c r="BI872"/>
  <c r="BH872"/>
  <c r="BG872"/>
  <c r="BF872"/>
  <c r="T872"/>
  <c r="R872"/>
  <c r="P872"/>
  <c r="BI870"/>
  <c r="BH870"/>
  <c r="BG870"/>
  <c r="BF870"/>
  <c r="T870"/>
  <c r="R870"/>
  <c r="P870"/>
  <c r="BI868"/>
  <c r="BH868"/>
  <c r="BG868"/>
  <c r="BF868"/>
  <c r="T868"/>
  <c r="R868"/>
  <c r="P868"/>
  <c r="BI865"/>
  <c r="BH865"/>
  <c r="BG865"/>
  <c r="BF865"/>
  <c r="T865"/>
  <c r="R865"/>
  <c r="P865"/>
  <c r="BI862"/>
  <c r="BH862"/>
  <c r="BG862"/>
  <c r="BF862"/>
  <c r="T862"/>
  <c r="R862"/>
  <c r="P862"/>
  <c r="BI860"/>
  <c r="BH860"/>
  <c r="BG860"/>
  <c r="BF860"/>
  <c r="T860"/>
  <c r="R860"/>
  <c r="P860"/>
  <c r="BI857"/>
  <c r="BH857"/>
  <c r="BG857"/>
  <c r="BF857"/>
  <c r="T857"/>
  <c r="R857"/>
  <c r="P857"/>
  <c r="BI852"/>
  <c r="BH852"/>
  <c r="BG852"/>
  <c r="BF852"/>
  <c r="T852"/>
  <c r="R852"/>
  <c r="P852"/>
  <c r="BI849"/>
  <c r="BH849"/>
  <c r="BG849"/>
  <c r="BF849"/>
  <c r="T849"/>
  <c r="R849"/>
  <c r="P849"/>
  <c r="BI846"/>
  <c r="BH846"/>
  <c r="BG846"/>
  <c r="BF846"/>
  <c r="T846"/>
  <c r="R846"/>
  <c r="P846"/>
  <c r="BI844"/>
  <c r="BH844"/>
  <c r="BG844"/>
  <c r="BF844"/>
  <c r="T844"/>
  <c r="R844"/>
  <c r="P844"/>
  <c r="BI841"/>
  <c r="BH841"/>
  <c r="BG841"/>
  <c r="BF841"/>
  <c r="T841"/>
  <c r="R841"/>
  <c r="P841"/>
  <c r="BI840"/>
  <c r="BH840"/>
  <c r="BG840"/>
  <c r="BF840"/>
  <c r="T840"/>
  <c r="R840"/>
  <c r="P840"/>
  <c r="BI838"/>
  <c r="BH838"/>
  <c r="BG838"/>
  <c r="BF838"/>
  <c r="T838"/>
  <c r="R838"/>
  <c r="P838"/>
  <c r="BI835"/>
  <c r="BH835"/>
  <c r="BG835"/>
  <c r="BF835"/>
  <c r="T835"/>
  <c r="R835"/>
  <c r="P835"/>
  <c r="BI829"/>
  <c r="BH829"/>
  <c r="BG829"/>
  <c r="BF829"/>
  <c r="T829"/>
  <c r="R829"/>
  <c r="P829"/>
  <c r="BI828"/>
  <c r="BH828"/>
  <c r="BG828"/>
  <c r="BF828"/>
  <c r="T828"/>
  <c r="R828"/>
  <c r="P828"/>
  <c r="BI826"/>
  <c r="BH826"/>
  <c r="BG826"/>
  <c r="BF826"/>
  <c r="T826"/>
  <c r="R826"/>
  <c r="P826"/>
  <c r="BI824"/>
  <c r="BH824"/>
  <c r="BG824"/>
  <c r="BF824"/>
  <c r="T824"/>
  <c r="R824"/>
  <c r="P824"/>
  <c r="BI822"/>
  <c r="BH822"/>
  <c r="BG822"/>
  <c r="BF822"/>
  <c r="T822"/>
  <c r="R822"/>
  <c r="P822"/>
  <c r="BI820"/>
  <c r="BH820"/>
  <c r="BG820"/>
  <c r="BF820"/>
  <c r="T820"/>
  <c r="R820"/>
  <c r="P820"/>
  <c r="BI815"/>
  <c r="BH815"/>
  <c r="BG815"/>
  <c r="BF815"/>
  <c r="T815"/>
  <c r="R815"/>
  <c r="P815"/>
  <c r="BI811"/>
  <c r="BH811"/>
  <c r="BG811"/>
  <c r="BF811"/>
  <c r="T811"/>
  <c r="R811"/>
  <c r="P811"/>
  <c r="BI807"/>
  <c r="BH807"/>
  <c r="BG807"/>
  <c r="BF807"/>
  <c r="T807"/>
  <c r="R807"/>
  <c r="P807"/>
  <c r="BI803"/>
  <c r="BH803"/>
  <c r="BG803"/>
  <c r="BF803"/>
  <c r="T803"/>
  <c r="R803"/>
  <c r="P803"/>
  <c r="BI798"/>
  <c r="BH798"/>
  <c r="BG798"/>
  <c r="BF798"/>
  <c r="T798"/>
  <c r="R798"/>
  <c r="P798"/>
  <c r="BI793"/>
  <c r="BH793"/>
  <c r="BG793"/>
  <c r="BF793"/>
  <c r="T793"/>
  <c r="R793"/>
  <c r="P793"/>
  <c r="BI789"/>
  <c r="BH789"/>
  <c r="BG789"/>
  <c r="BF789"/>
  <c r="T789"/>
  <c r="R789"/>
  <c r="P789"/>
  <c r="BI785"/>
  <c r="BH785"/>
  <c r="BG785"/>
  <c r="BF785"/>
  <c r="T785"/>
  <c r="R785"/>
  <c r="P785"/>
  <c r="BI781"/>
  <c r="BH781"/>
  <c r="BG781"/>
  <c r="BF781"/>
  <c r="T781"/>
  <c r="R781"/>
  <c r="P781"/>
  <c r="BI777"/>
  <c r="BH777"/>
  <c r="BG777"/>
  <c r="BF777"/>
  <c r="T777"/>
  <c r="R777"/>
  <c r="P777"/>
  <c r="BI773"/>
  <c r="BH773"/>
  <c r="BG773"/>
  <c r="BF773"/>
  <c r="T773"/>
  <c r="R773"/>
  <c r="P773"/>
  <c r="BI769"/>
  <c r="BH769"/>
  <c r="BG769"/>
  <c r="BF769"/>
  <c r="T769"/>
  <c r="R769"/>
  <c r="P769"/>
  <c r="BI767"/>
  <c r="BH767"/>
  <c r="BG767"/>
  <c r="BF767"/>
  <c r="T767"/>
  <c r="R767"/>
  <c r="P767"/>
  <c r="BI764"/>
  <c r="BH764"/>
  <c r="BG764"/>
  <c r="BF764"/>
  <c r="T764"/>
  <c r="R764"/>
  <c r="P764"/>
  <c r="BI763"/>
  <c r="BH763"/>
  <c r="BG763"/>
  <c r="BF763"/>
  <c r="T763"/>
  <c r="R763"/>
  <c r="P763"/>
  <c r="BI760"/>
  <c r="BH760"/>
  <c r="BG760"/>
  <c r="BF760"/>
  <c r="T760"/>
  <c r="R760"/>
  <c r="P760"/>
  <c r="BI758"/>
  <c r="BH758"/>
  <c r="BG758"/>
  <c r="BF758"/>
  <c r="T758"/>
  <c r="R758"/>
  <c r="P758"/>
  <c r="BI754"/>
  <c r="BH754"/>
  <c r="BG754"/>
  <c r="BF754"/>
  <c r="T754"/>
  <c r="R754"/>
  <c r="P754"/>
  <c r="BI753"/>
  <c r="BH753"/>
  <c r="BG753"/>
  <c r="BF753"/>
  <c r="T753"/>
  <c r="R753"/>
  <c r="P753"/>
  <c r="BI749"/>
  <c r="BH749"/>
  <c r="BG749"/>
  <c r="BF749"/>
  <c r="T749"/>
  <c r="R749"/>
  <c r="P749"/>
  <c r="BI746"/>
  <c r="BH746"/>
  <c r="BG746"/>
  <c r="BF746"/>
  <c r="T746"/>
  <c r="R746"/>
  <c r="P746"/>
  <c r="BI743"/>
  <c r="BH743"/>
  <c r="BG743"/>
  <c r="BF743"/>
  <c r="T743"/>
  <c r="R743"/>
  <c r="P743"/>
  <c r="BI740"/>
  <c r="BH740"/>
  <c r="BG740"/>
  <c r="BF740"/>
  <c r="T740"/>
  <c r="R740"/>
  <c r="P740"/>
  <c r="BI736"/>
  <c r="BH736"/>
  <c r="BG736"/>
  <c r="BF736"/>
  <c r="T736"/>
  <c r="R736"/>
  <c r="P736"/>
  <c r="BI732"/>
  <c r="BH732"/>
  <c r="BG732"/>
  <c r="BF732"/>
  <c r="T732"/>
  <c r="R732"/>
  <c r="P732"/>
  <c r="BI730"/>
  <c r="BH730"/>
  <c r="BG730"/>
  <c r="BF730"/>
  <c r="T730"/>
  <c r="R730"/>
  <c r="P730"/>
  <c r="BI727"/>
  <c r="BH727"/>
  <c r="BG727"/>
  <c r="BF727"/>
  <c r="T727"/>
  <c r="R727"/>
  <c r="P727"/>
  <c r="BI725"/>
  <c r="BH725"/>
  <c r="BG725"/>
  <c r="BF725"/>
  <c r="T725"/>
  <c r="R725"/>
  <c r="P725"/>
  <c r="BI723"/>
  <c r="BH723"/>
  <c r="BG723"/>
  <c r="BF723"/>
  <c r="T723"/>
  <c r="R723"/>
  <c r="P723"/>
  <c r="BI720"/>
  <c r="BH720"/>
  <c r="BG720"/>
  <c r="BF720"/>
  <c r="T720"/>
  <c r="R720"/>
  <c r="P720"/>
  <c r="BI711"/>
  <c r="BH711"/>
  <c r="BG711"/>
  <c r="BF711"/>
  <c r="T711"/>
  <c r="R711"/>
  <c r="P711"/>
  <c r="BI708"/>
  <c r="BH708"/>
  <c r="BG708"/>
  <c r="BF708"/>
  <c r="T708"/>
  <c r="R708"/>
  <c r="P708"/>
  <c r="BI706"/>
  <c r="BH706"/>
  <c r="BG706"/>
  <c r="BF706"/>
  <c r="T706"/>
  <c r="R706"/>
  <c r="P706"/>
  <c r="BI704"/>
  <c r="BH704"/>
  <c r="BG704"/>
  <c r="BF704"/>
  <c r="T704"/>
  <c r="R704"/>
  <c r="P704"/>
  <c r="BI702"/>
  <c r="BH702"/>
  <c r="BG702"/>
  <c r="BF702"/>
  <c r="T702"/>
  <c r="R702"/>
  <c r="P702"/>
  <c r="BI700"/>
  <c r="BH700"/>
  <c r="BG700"/>
  <c r="BF700"/>
  <c r="T700"/>
  <c r="R700"/>
  <c r="P700"/>
  <c r="BI698"/>
  <c r="BH698"/>
  <c r="BG698"/>
  <c r="BF698"/>
  <c r="T698"/>
  <c r="R698"/>
  <c r="P698"/>
  <c r="BI696"/>
  <c r="BH696"/>
  <c r="BG696"/>
  <c r="BF696"/>
  <c r="T696"/>
  <c r="R696"/>
  <c r="P696"/>
  <c r="BI694"/>
  <c r="BH694"/>
  <c r="BG694"/>
  <c r="BF694"/>
  <c r="T694"/>
  <c r="R694"/>
  <c r="P694"/>
  <c r="BI692"/>
  <c r="BH692"/>
  <c r="BG692"/>
  <c r="BF692"/>
  <c r="T692"/>
  <c r="R692"/>
  <c r="P692"/>
  <c r="BI688"/>
  <c r="BH688"/>
  <c r="BG688"/>
  <c r="BF688"/>
  <c r="T688"/>
  <c r="R688"/>
  <c r="P688"/>
  <c r="BI684"/>
  <c r="BH684"/>
  <c r="BG684"/>
  <c r="BF684"/>
  <c r="T684"/>
  <c r="R684"/>
  <c r="P684"/>
  <c r="BI680"/>
  <c r="BH680"/>
  <c r="BG680"/>
  <c r="BF680"/>
  <c r="T680"/>
  <c r="R680"/>
  <c r="P680"/>
  <c r="BI678"/>
  <c r="BH678"/>
  <c r="BG678"/>
  <c r="BF678"/>
  <c r="T678"/>
  <c r="R678"/>
  <c r="P678"/>
  <c r="BI677"/>
  <c r="BH677"/>
  <c r="BG677"/>
  <c r="BF677"/>
  <c r="T677"/>
  <c r="R677"/>
  <c r="P677"/>
  <c r="BI676"/>
  <c r="BH676"/>
  <c r="BG676"/>
  <c r="BF676"/>
  <c r="T676"/>
  <c r="R676"/>
  <c r="P676"/>
  <c r="BI671"/>
  <c r="BH671"/>
  <c r="BG671"/>
  <c r="BF671"/>
  <c r="T671"/>
  <c r="R671"/>
  <c r="P671"/>
  <c r="BI669"/>
  <c r="BH669"/>
  <c r="BG669"/>
  <c r="BF669"/>
  <c r="T669"/>
  <c r="R669"/>
  <c r="P669"/>
  <c r="BI668"/>
  <c r="BH668"/>
  <c r="BG668"/>
  <c r="BF668"/>
  <c r="T668"/>
  <c r="R668"/>
  <c r="P668"/>
  <c r="BI666"/>
  <c r="BH666"/>
  <c r="BG666"/>
  <c r="BF666"/>
  <c r="T666"/>
  <c r="R666"/>
  <c r="P666"/>
  <c r="BI662"/>
  <c r="BH662"/>
  <c r="BG662"/>
  <c r="BF662"/>
  <c r="T662"/>
  <c r="R662"/>
  <c r="P662"/>
  <c r="BI658"/>
  <c r="BH658"/>
  <c r="BG658"/>
  <c r="BF658"/>
  <c r="T658"/>
  <c r="R658"/>
  <c r="P658"/>
  <c r="BI654"/>
  <c r="BH654"/>
  <c r="BG654"/>
  <c r="BF654"/>
  <c r="T654"/>
  <c r="R654"/>
  <c r="P654"/>
  <c r="BI650"/>
  <c r="BH650"/>
  <c r="BG650"/>
  <c r="BF650"/>
  <c r="T650"/>
  <c r="R650"/>
  <c r="P650"/>
  <c r="BI647"/>
  <c r="BH647"/>
  <c r="BG647"/>
  <c r="BF647"/>
  <c r="T647"/>
  <c r="R647"/>
  <c r="P647"/>
  <c r="BI645"/>
  <c r="BH645"/>
  <c r="BG645"/>
  <c r="BF645"/>
  <c r="T645"/>
  <c r="R645"/>
  <c r="P645"/>
  <c r="BI643"/>
  <c r="BH643"/>
  <c r="BG643"/>
  <c r="BF643"/>
  <c r="T643"/>
  <c r="R643"/>
  <c r="P643"/>
  <c r="BI640"/>
  <c r="BH640"/>
  <c r="BG640"/>
  <c r="BF640"/>
  <c r="T640"/>
  <c r="R640"/>
  <c r="P640"/>
  <c r="BI638"/>
  <c r="BH638"/>
  <c r="BG638"/>
  <c r="BF638"/>
  <c r="T638"/>
  <c r="R638"/>
  <c r="P638"/>
  <c r="BI636"/>
  <c r="BH636"/>
  <c r="BG636"/>
  <c r="BF636"/>
  <c r="T636"/>
  <c r="R636"/>
  <c r="P636"/>
  <c r="BI633"/>
  <c r="BH633"/>
  <c r="BG633"/>
  <c r="BF633"/>
  <c r="T633"/>
  <c r="R633"/>
  <c r="P633"/>
  <c r="BI630"/>
  <c r="BH630"/>
  <c r="BG630"/>
  <c r="BF630"/>
  <c r="T630"/>
  <c r="R630"/>
  <c r="P630"/>
  <c r="BI626"/>
  <c r="BH626"/>
  <c r="BG626"/>
  <c r="BF626"/>
  <c r="T626"/>
  <c r="R626"/>
  <c r="P626"/>
  <c r="BI622"/>
  <c r="BH622"/>
  <c r="BG622"/>
  <c r="BF622"/>
  <c r="T622"/>
  <c r="R622"/>
  <c r="P622"/>
  <c r="BI617"/>
  <c r="BH617"/>
  <c r="BG617"/>
  <c r="BF617"/>
  <c r="T617"/>
  <c r="R617"/>
  <c r="P617"/>
  <c r="BI614"/>
  <c r="BH614"/>
  <c r="BG614"/>
  <c r="BF614"/>
  <c r="T614"/>
  <c r="T613"/>
  <c r="R614"/>
  <c r="R613"/>
  <c r="P614"/>
  <c r="P613"/>
  <c r="BI612"/>
  <c r="BH612"/>
  <c r="BG612"/>
  <c r="BF612"/>
  <c r="T612"/>
  <c r="R612"/>
  <c r="P612"/>
  <c r="BI611"/>
  <c r="BH611"/>
  <c r="BG611"/>
  <c r="BF611"/>
  <c r="T611"/>
  <c r="R611"/>
  <c r="P611"/>
  <c r="BI610"/>
  <c r="BH610"/>
  <c r="BG610"/>
  <c r="BF610"/>
  <c r="T610"/>
  <c r="R610"/>
  <c r="P610"/>
  <c r="BI609"/>
  <c r="BH609"/>
  <c r="BG609"/>
  <c r="BF609"/>
  <c r="T609"/>
  <c r="R609"/>
  <c r="P609"/>
  <c r="BI608"/>
  <c r="BH608"/>
  <c r="BG608"/>
  <c r="BF608"/>
  <c r="T608"/>
  <c r="R608"/>
  <c r="P608"/>
  <c r="BI607"/>
  <c r="BH607"/>
  <c r="BG607"/>
  <c r="BF607"/>
  <c r="T607"/>
  <c r="R607"/>
  <c r="P607"/>
  <c r="BI604"/>
  <c r="BH604"/>
  <c r="BG604"/>
  <c r="BF604"/>
  <c r="T604"/>
  <c r="R604"/>
  <c r="P604"/>
  <c r="BI603"/>
  <c r="BH603"/>
  <c r="BG603"/>
  <c r="BF603"/>
  <c r="T603"/>
  <c r="R603"/>
  <c r="P603"/>
  <c r="BI601"/>
  <c r="BH601"/>
  <c r="BG601"/>
  <c r="BF601"/>
  <c r="T601"/>
  <c r="R601"/>
  <c r="P601"/>
  <c r="BI600"/>
  <c r="BH600"/>
  <c r="BG600"/>
  <c r="BF600"/>
  <c r="T600"/>
  <c r="R600"/>
  <c r="P600"/>
  <c r="BI597"/>
  <c r="BH597"/>
  <c r="BG597"/>
  <c r="BF597"/>
  <c r="T597"/>
  <c r="R597"/>
  <c r="P597"/>
  <c r="BI595"/>
  <c r="BH595"/>
  <c r="BG595"/>
  <c r="BF595"/>
  <c r="T595"/>
  <c r="R595"/>
  <c r="P595"/>
  <c r="BI593"/>
  <c r="BH593"/>
  <c r="BG593"/>
  <c r="BF593"/>
  <c r="T593"/>
  <c r="R593"/>
  <c r="P593"/>
  <c r="BI589"/>
  <c r="BH589"/>
  <c r="BG589"/>
  <c r="BF589"/>
  <c r="T589"/>
  <c r="R589"/>
  <c r="P589"/>
  <c r="BI585"/>
  <c r="BH585"/>
  <c r="BG585"/>
  <c r="BF585"/>
  <c r="T585"/>
  <c r="R585"/>
  <c r="P585"/>
  <c r="BI583"/>
  <c r="BH583"/>
  <c r="BG583"/>
  <c r="BF583"/>
  <c r="T583"/>
  <c r="R583"/>
  <c r="P583"/>
  <c r="BI581"/>
  <c r="BH581"/>
  <c r="BG581"/>
  <c r="BF581"/>
  <c r="T581"/>
  <c r="R581"/>
  <c r="P581"/>
  <c r="BI576"/>
  <c r="BH576"/>
  <c r="BG576"/>
  <c r="BF576"/>
  <c r="T576"/>
  <c r="R576"/>
  <c r="P576"/>
  <c r="BI572"/>
  <c r="BH572"/>
  <c r="BG572"/>
  <c r="BF572"/>
  <c r="T572"/>
  <c r="R572"/>
  <c r="P572"/>
  <c r="BI569"/>
  <c r="BH569"/>
  <c r="BG569"/>
  <c r="BF569"/>
  <c r="T569"/>
  <c r="R569"/>
  <c r="P569"/>
  <c r="BI566"/>
  <c r="BH566"/>
  <c r="BG566"/>
  <c r="BF566"/>
  <c r="T566"/>
  <c r="R566"/>
  <c r="P566"/>
  <c r="BI555"/>
  <c r="BH555"/>
  <c r="BG555"/>
  <c r="BF555"/>
  <c r="T555"/>
  <c r="R555"/>
  <c r="P555"/>
  <c r="BI551"/>
  <c r="BH551"/>
  <c r="BG551"/>
  <c r="BF551"/>
  <c r="T551"/>
  <c r="R551"/>
  <c r="P551"/>
  <c r="BI540"/>
  <c r="BH540"/>
  <c r="BG540"/>
  <c r="BF540"/>
  <c r="T540"/>
  <c r="R540"/>
  <c r="P540"/>
  <c r="BI537"/>
  <c r="BH537"/>
  <c r="BG537"/>
  <c r="BF537"/>
  <c r="T537"/>
  <c r="R537"/>
  <c r="P537"/>
  <c r="BI534"/>
  <c r="BH534"/>
  <c r="BG534"/>
  <c r="BF534"/>
  <c r="T534"/>
  <c r="R534"/>
  <c r="P534"/>
  <c r="BI531"/>
  <c r="BH531"/>
  <c r="BG531"/>
  <c r="BF531"/>
  <c r="T531"/>
  <c r="R531"/>
  <c r="P531"/>
  <c r="BI528"/>
  <c r="BH528"/>
  <c r="BG528"/>
  <c r="BF528"/>
  <c r="T528"/>
  <c r="R528"/>
  <c r="P528"/>
  <c r="BI525"/>
  <c r="BH525"/>
  <c r="BG525"/>
  <c r="BF525"/>
  <c r="T525"/>
  <c r="R525"/>
  <c r="P525"/>
  <c r="BI521"/>
  <c r="BH521"/>
  <c r="BG521"/>
  <c r="BF521"/>
  <c r="T521"/>
  <c r="R521"/>
  <c r="P521"/>
  <c r="BI518"/>
  <c r="BH518"/>
  <c r="BG518"/>
  <c r="BF518"/>
  <c r="T518"/>
  <c r="R518"/>
  <c r="P518"/>
  <c r="BI515"/>
  <c r="BH515"/>
  <c r="BG515"/>
  <c r="BF515"/>
  <c r="T515"/>
  <c r="R515"/>
  <c r="P515"/>
  <c r="BI510"/>
  <c r="BH510"/>
  <c r="BG510"/>
  <c r="BF510"/>
  <c r="T510"/>
  <c r="R510"/>
  <c r="P510"/>
  <c r="BI507"/>
  <c r="BH507"/>
  <c r="BG507"/>
  <c r="BF507"/>
  <c r="T507"/>
  <c r="R507"/>
  <c r="P507"/>
  <c r="BI504"/>
  <c r="BH504"/>
  <c r="BG504"/>
  <c r="BF504"/>
  <c r="T504"/>
  <c r="R504"/>
  <c r="P504"/>
  <c r="BI499"/>
  <c r="BH499"/>
  <c r="BG499"/>
  <c r="BF499"/>
  <c r="T499"/>
  <c r="R499"/>
  <c r="P499"/>
  <c r="BI496"/>
  <c r="BH496"/>
  <c r="BG496"/>
  <c r="BF496"/>
  <c r="T496"/>
  <c r="R496"/>
  <c r="P496"/>
  <c r="BI495"/>
  <c r="BH495"/>
  <c r="BG495"/>
  <c r="BF495"/>
  <c r="T495"/>
  <c r="R495"/>
  <c r="P495"/>
  <c r="BI493"/>
  <c r="BH493"/>
  <c r="BG493"/>
  <c r="BF493"/>
  <c r="T493"/>
  <c r="R493"/>
  <c r="P493"/>
  <c r="BI491"/>
  <c r="BH491"/>
  <c r="BG491"/>
  <c r="BF491"/>
  <c r="T491"/>
  <c r="R491"/>
  <c r="P491"/>
  <c r="BI486"/>
  <c r="BH486"/>
  <c r="BG486"/>
  <c r="BF486"/>
  <c r="T486"/>
  <c r="R486"/>
  <c r="P486"/>
  <c r="BI484"/>
  <c r="BH484"/>
  <c r="BG484"/>
  <c r="BF484"/>
  <c r="T484"/>
  <c r="R484"/>
  <c r="P484"/>
  <c r="BI481"/>
  <c r="BH481"/>
  <c r="BG481"/>
  <c r="BF481"/>
  <c r="T481"/>
  <c r="R481"/>
  <c r="P481"/>
  <c r="BI476"/>
  <c r="BH476"/>
  <c r="BG476"/>
  <c r="BF476"/>
  <c r="T476"/>
  <c r="R476"/>
  <c r="P476"/>
  <c r="BI472"/>
  <c r="BH472"/>
  <c r="BG472"/>
  <c r="BF472"/>
  <c r="T472"/>
  <c r="R472"/>
  <c r="P472"/>
  <c r="BI468"/>
  <c r="BH468"/>
  <c r="BG468"/>
  <c r="BF468"/>
  <c r="T468"/>
  <c r="R468"/>
  <c r="P468"/>
  <c r="BI464"/>
  <c r="BH464"/>
  <c r="BG464"/>
  <c r="BF464"/>
  <c r="T464"/>
  <c r="R464"/>
  <c r="P464"/>
  <c r="BI460"/>
  <c r="BH460"/>
  <c r="BG460"/>
  <c r="BF460"/>
  <c r="T460"/>
  <c r="R460"/>
  <c r="P460"/>
  <c r="BI455"/>
  <c r="BH455"/>
  <c r="BG455"/>
  <c r="BF455"/>
  <c r="T455"/>
  <c r="R455"/>
  <c r="P455"/>
  <c r="BI451"/>
  <c r="BH451"/>
  <c r="BG451"/>
  <c r="BF451"/>
  <c r="T451"/>
  <c r="R451"/>
  <c r="P451"/>
  <c r="BI447"/>
  <c r="BH447"/>
  <c r="BG447"/>
  <c r="BF447"/>
  <c r="T447"/>
  <c r="R447"/>
  <c r="P447"/>
  <c r="BI444"/>
  <c r="BH444"/>
  <c r="BG444"/>
  <c r="BF444"/>
  <c r="T444"/>
  <c r="R444"/>
  <c r="P444"/>
  <c r="BI441"/>
  <c r="BH441"/>
  <c r="BG441"/>
  <c r="BF441"/>
  <c r="T441"/>
  <c r="R441"/>
  <c r="P441"/>
  <c r="BI438"/>
  <c r="BH438"/>
  <c r="BG438"/>
  <c r="BF438"/>
  <c r="T438"/>
  <c r="R438"/>
  <c r="P438"/>
  <c r="BI435"/>
  <c r="BH435"/>
  <c r="BG435"/>
  <c r="BF435"/>
  <c r="T435"/>
  <c r="R435"/>
  <c r="P435"/>
  <c r="BI427"/>
  <c r="BH427"/>
  <c r="BG427"/>
  <c r="BF427"/>
  <c r="T427"/>
  <c r="R427"/>
  <c r="P427"/>
  <c r="BI419"/>
  <c r="BH419"/>
  <c r="BG419"/>
  <c r="BF419"/>
  <c r="T419"/>
  <c r="R419"/>
  <c r="P419"/>
  <c r="BI416"/>
  <c r="BH416"/>
  <c r="BG416"/>
  <c r="BF416"/>
  <c r="T416"/>
  <c r="R416"/>
  <c r="P416"/>
  <c r="BI413"/>
  <c r="BH413"/>
  <c r="BG413"/>
  <c r="BF413"/>
  <c r="T413"/>
  <c r="R413"/>
  <c r="P413"/>
  <c r="BI408"/>
  <c r="BH408"/>
  <c r="BG408"/>
  <c r="BF408"/>
  <c r="T408"/>
  <c r="R408"/>
  <c r="P408"/>
  <c r="BI403"/>
  <c r="BH403"/>
  <c r="BG403"/>
  <c r="BF403"/>
  <c r="T403"/>
  <c r="R403"/>
  <c r="P403"/>
  <c r="BI400"/>
  <c r="BH400"/>
  <c r="BG400"/>
  <c r="BF400"/>
  <c r="T400"/>
  <c r="R400"/>
  <c r="P400"/>
  <c r="BI393"/>
  <c r="BH393"/>
  <c r="BG393"/>
  <c r="BF393"/>
  <c r="T393"/>
  <c r="R393"/>
  <c r="P393"/>
  <c r="BI388"/>
  <c r="BH388"/>
  <c r="BG388"/>
  <c r="BF388"/>
  <c r="T388"/>
  <c r="R388"/>
  <c r="P388"/>
  <c r="BI384"/>
  <c r="BH384"/>
  <c r="BG384"/>
  <c r="BF384"/>
  <c r="T384"/>
  <c r="R384"/>
  <c r="P384"/>
  <c r="BI379"/>
  <c r="BH379"/>
  <c r="BG379"/>
  <c r="BF379"/>
  <c r="T379"/>
  <c r="R379"/>
  <c r="P379"/>
  <c r="BI377"/>
  <c r="BH377"/>
  <c r="BG377"/>
  <c r="BF377"/>
  <c r="T377"/>
  <c r="R377"/>
  <c r="P377"/>
  <c r="BI374"/>
  <c r="BH374"/>
  <c r="BG374"/>
  <c r="BF374"/>
  <c r="T374"/>
  <c r="R374"/>
  <c r="P374"/>
  <c r="BI369"/>
  <c r="BH369"/>
  <c r="BG369"/>
  <c r="BF369"/>
  <c r="T369"/>
  <c r="R369"/>
  <c r="P369"/>
  <c r="BI367"/>
  <c r="BH367"/>
  <c r="BG367"/>
  <c r="BF367"/>
  <c r="T367"/>
  <c r="R367"/>
  <c r="P367"/>
  <c r="BI361"/>
  <c r="BH361"/>
  <c r="BG361"/>
  <c r="BF361"/>
  <c r="T361"/>
  <c r="R361"/>
  <c r="P361"/>
  <c r="BI359"/>
  <c r="BH359"/>
  <c r="BG359"/>
  <c r="BF359"/>
  <c r="T359"/>
  <c r="R359"/>
  <c r="P359"/>
  <c r="BI356"/>
  <c r="BH356"/>
  <c r="BG356"/>
  <c r="BF356"/>
  <c r="T356"/>
  <c r="R356"/>
  <c r="P356"/>
  <c r="BI351"/>
  <c r="BH351"/>
  <c r="BG351"/>
  <c r="BF351"/>
  <c r="T351"/>
  <c r="R351"/>
  <c r="P351"/>
  <c r="BI347"/>
  <c r="BH347"/>
  <c r="BG347"/>
  <c r="BF347"/>
  <c r="T347"/>
  <c r="R347"/>
  <c r="P347"/>
  <c r="BI343"/>
  <c r="BH343"/>
  <c r="BG343"/>
  <c r="BF343"/>
  <c r="T343"/>
  <c r="R343"/>
  <c r="P343"/>
  <c r="BI339"/>
  <c r="BH339"/>
  <c r="BG339"/>
  <c r="BF339"/>
  <c r="T339"/>
  <c r="R339"/>
  <c r="P339"/>
  <c r="BI336"/>
  <c r="BH336"/>
  <c r="BG336"/>
  <c r="BF336"/>
  <c r="T336"/>
  <c r="R336"/>
  <c r="P336"/>
  <c r="BI334"/>
  <c r="BH334"/>
  <c r="BG334"/>
  <c r="BF334"/>
  <c r="T334"/>
  <c r="R334"/>
  <c r="P334"/>
  <c r="BI330"/>
  <c r="BH330"/>
  <c r="BG330"/>
  <c r="BF330"/>
  <c r="T330"/>
  <c r="R330"/>
  <c r="P330"/>
  <c r="BI326"/>
  <c r="BH326"/>
  <c r="BG326"/>
  <c r="BF326"/>
  <c r="T326"/>
  <c r="R326"/>
  <c r="P326"/>
  <c r="BI322"/>
  <c r="BH322"/>
  <c r="BG322"/>
  <c r="BF322"/>
  <c r="T322"/>
  <c r="R322"/>
  <c r="P322"/>
  <c r="BI318"/>
  <c r="BH318"/>
  <c r="BG318"/>
  <c r="BF318"/>
  <c r="T318"/>
  <c r="R318"/>
  <c r="P318"/>
  <c r="BI309"/>
  <c r="BH309"/>
  <c r="BG309"/>
  <c r="BF309"/>
  <c r="T309"/>
  <c r="R309"/>
  <c r="P309"/>
  <c r="BI296"/>
  <c r="BH296"/>
  <c r="BG296"/>
  <c r="BF296"/>
  <c r="T296"/>
  <c r="R296"/>
  <c r="P296"/>
  <c r="BI285"/>
  <c r="BH285"/>
  <c r="BG285"/>
  <c r="BF285"/>
  <c r="T285"/>
  <c r="R285"/>
  <c r="P285"/>
  <c r="BI282"/>
  <c r="BH282"/>
  <c r="BG282"/>
  <c r="BF282"/>
  <c r="T282"/>
  <c r="R282"/>
  <c r="P282"/>
  <c r="BI280"/>
  <c r="BH280"/>
  <c r="BG280"/>
  <c r="BF280"/>
  <c r="T280"/>
  <c r="R280"/>
  <c r="P280"/>
  <c r="BI277"/>
  <c r="BH277"/>
  <c r="BG277"/>
  <c r="BF277"/>
  <c r="T277"/>
  <c r="R277"/>
  <c r="P277"/>
  <c r="BI274"/>
  <c r="BH274"/>
  <c r="BG274"/>
  <c r="BF274"/>
  <c r="T274"/>
  <c r="R274"/>
  <c r="P274"/>
  <c r="BI271"/>
  <c r="BH271"/>
  <c r="BG271"/>
  <c r="BF271"/>
  <c r="T271"/>
  <c r="R271"/>
  <c r="P271"/>
  <c r="BI268"/>
  <c r="BH268"/>
  <c r="BG268"/>
  <c r="BF268"/>
  <c r="T268"/>
  <c r="R268"/>
  <c r="P268"/>
  <c r="BI264"/>
  <c r="BH264"/>
  <c r="BG264"/>
  <c r="BF264"/>
  <c r="T264"/>
  <c r="R264"/>
  <c r="P264"/>
  <c r="BI260"/>
  <c r="BH260"/>
  <c r="BG260"/>
  <c r="BF260"/>
  <c r="T260"/>
  <c r="R260"/>
  <c r="P260"/>
  <c r="BI257"/>
  <c r="BH257"/>
  <c r="BG257"/>
  <c r="BF257"/>
  <c r="T257"/>
  <c r="R257"/>
  <c r="P257"/>
  <c r="BI252"/>
  <c r="BH252"/>
  <c r="BG252"/>
  <c r="BF252"/>
  <c r="T252"/>
  <c r="R252"/>
  <c r="P252"/>
  <c r="BI248"/>
  <c r="BH248"/>
  <c r="BG248"/>
  <c r="BF248"/>
  <c r="T248"/>
  <c r="R248"/>
  <c r="P248"/>
  <c r="BI243"/>
  <c r="BH243"/>
  <c r="BG243"/>
  <c r="BF243"/>
  <c r="T243"/>
  <c r="R243"/>
  <c r="P243"/>
  <c r="BI239"/>
  <c r="BH239"/>
  <c r="BG239"/>
  <c r="BF239"/>
  <c r="T239"/>
  <c r="R239"/>
  <c r="P239"/>
  <c r="BI236"/>
  <c r="BH236"/>
  <c r="BG236"/>
  <c r="BF236"/>
  <c r="T236"/>
  <c r="R236"/>
  <c r="P236"/>
  <c r="BI232"/>
  <c r="BH232"/>
  <c r="BG232"/>
  <c r="BF232"/>
  <c r="T232"/>
  <c r="R232"/>
  <c r="P232"/>
  <c r="BI228"/>
  <c r="BH228"/>
  <c r="BG228"/>
  <c r="BF228"/>
  <c r="T228"/>
  <c r="R228"/>
  <c r="P228"/>
  <c r="BI222"/>
  <c r="BH222"/>
  <c r="BG222"/>
  <c r="BF222"/>
  <c r="T222"/>
  <c r="R222"/>
  <c r="P222"/>
  <c r="BI218"/>
  <c r="BH218"/>
  <c r="BG218"/>
  <c r="BF218"/>
  <c r="T218"/>
  <c r="R218"/>
  <c r="P218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3"/>
  <c r="BH203"/>
  <c r="BG203"/>
  <c r="BF203"/>
  <c r="T203"/>
  <c r="R203"/>
  <c r="P203"/>
  <c r="BI200"/>
  <c r="BH200"/>
  <c r="BG200"/>
  <c r="BF200"/>
  <c r="T200"/>
  <c r="R200"/>
  <c r="P200"/>
  <c r="BI198"/>
  <c r="BH198"/>
  <c r="BG198"/>
  <c r="BF198"/>
  <c r="T198"/>
  <c r="R198"/>
  <c r="P198"/>
  <c r="BI195"/>
  <c r="BH195"/>
  <c r="BG195"/>
  <c r="BF195"/>
  <c r="T195"/>
  <c r="R195"/>
  <c r="P195"/>
  <c r="BI190"/>
  <c r="BH190"/>
  <c r="BG190"/>
  <c r="BF190"/>
  <c r="T190"/>
  <c r="R190"/>
  <c r="P190"/>
  <c r="BI185"/>
  <c r="BH185"/>
  <c r="BG185"/>
  <c r="BF185"/>
  <c r="T185"/>
  <c r="R185"/>
  <c r="P185"/>
  <c r="BI181"/>
  <c r="BH181"/>
  <c r="BG181"/>
  <c r="BF181"/>
  <c r="T181"/>
  <c r="R181"/>
  <c r="P181"/>
  <c r="BI177"/>
  <c r="BH177"/>
  <c r="BG177"/>
  <c r="BF177"/>
  <c r="T177"/>
  <c r="R177"/>
  <c r="P177"/>
  <c r="BI174"/>
  <c r="BH174"/>
  <c r="BG174"/>
  <c r="BF174"/>
  <c r="T174"/>
  <c r="R174"/>
  <c r="P174"/>
  <c r="BI170"/>
  <c r="BH170"/>
  <c r="BG170"/>
  <c r="BF170"/>
  <c r="T170"/>
  <c r="R170"/>
  <c r="P170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6"/>
  <c r="BH156"/>
  <c r="BG156"/>
  <c r="BF156"/>
  <c r="T156"/>
  <c r="R156"/>
  <c r="P156"/>
  <c r="BI153"/>
  <c r="BH153"/>
  <c r="BG153"/>
  <c r="BF153"/>
  <c r="T153"/>
  <c r="R153"/>
  <c r="P153"/>
  <c r="BI148"/>
  <c r="BH148"/>
  <c r="BG148"/>
  <c r="BF148"/>
  <c r="T148"/>
  <c r="R148"/>
  <c r="P148"/>
  <c r="BI146"/>
  <c r="BH146"/>
  <c r="BG146"/>
  <c r="BF146"/>
  <c r="T146"/>
  <c r="R146"/>
  <c r="P146"/>
  <c r="BI141"/>
  <c r="BH141"/>
  <c r="BG141"/>
  <c r="BF141"/>
  <c r="T141"/>
  <c r="R141"/>
  <c r="P141"/>
  <c r="J134"/>
  <c r="F134"/>
  <c r="F132"/>
  <c r="E130"/>
  <c r="J91"/>
  <c r="F91"/>
  <c r="F89"/>
  <c r="E87"/>
  <c r="J24"/>
  <c r="E24"/>
  <c r="J135"/>
  <c r="J23"/>
  <c r="J18"/>
  <c r="E18"/>
  <c r="F135"/>
  <c r="J17"/>
  <c r="J12"/>
  <c r="J132"/>
  <c r="E7"/>
  <c r="E85"/>
  <c i="2" r="J37"/>
  <c r="J36"/>
  <c i="1" r="AY95"/>
  <c i="2" r="J35"/>
  <c i="1" r="AX95"/>
  <c i="2"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T144"/>
  <c r="R145"/>
  <c r="R144"/>
  <c r="P145"/>
  <c r="P144"/>
  <c r="BI142"/>
  <c r="BH142"/>
  <c r="BG142"/>
  <c r="BF142"/>
  <c r="T142"/>
  <c r="R142"/>
  <c r="P142"/>
  <c r="BI141"/>
  <c r="BH141"/>
  <c r="BG141"/>
  <c r="BF141"/>
  <c r="T141"/>
  <c r="R141"/>
  <c r="P141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R126"/>
  <c r="P126"/>
  <c r="J119"/>
  <c r="F119"/>
  <c r="F117"/>
  <c r="E115"/>
  <c r="J91"/>
  <c r="F91"/>
  <c r="F89"/>
  <c r="E87"/>
  <c r="J24"/>
  <c r="E24"/>
  <c r="J120"/>
  <c r="J23"/>
  <c r="J18"/>
  <c r="E18"/>
  <c r="F120"/>
  <c r="J17"/>
  <c r="J12"/>
  <c r="J117"/>
  <c r="E7"/>
  <c r="E113"/>
  <c i="1" r="L90"/>
  <c r="AM90"/>
  <c r="AM89"/>
  <c r="L89"/>
  <c r="AM87"/>
  <c r="L87"/>
  <c r="L85"/>
  <c r="L84"/>
  <c i="5" r="BK148"/>
  <c r="J187"/>
  <c r="J142"/>
  <c i="6" r="J253"/>
  <c r="J215"/>
  <c r="J258"/>
  <c r="BK203"/>
  <c r="BK287"/>
  <c r="J150"/>
  <c r="J240"/>
  <c r="J203"/>
  <c r="J141"/>
  <c r="J244"/>
  <c r="J308"/>
  <c r="BK258"/>
  <c r="BK166"/>
  <c r="BK324"/>
  <c r="J275"/>
  <c r="BK191"/>
  <c i="2" r="J151"/>
  <c r="J142"/>
  <c r="J138"/>
  <c r="BK133"/>
  <c r="BK128"/>
  <c r="F35"/>
  <c i="3" r="J815"/>
  <c r="J727"/>
  <c r="BK600"/>
  <c r="BK177"/>
  <c r="J870"/>
  <c r="BK767"/>
  <c r="J666"/>
  <c r="J585"/>
  <c r="J525"/>
  <c r="BK491"/>
  <c r="BK455"/>
  <c r="BK419"/>
  <c r="BK384"/>
  <c r="BK359"/>
  <c r="J296"/>
  <c r="BK228"/>
  <c r="J163"/>
  <c r="J828"/>
  <c r="J743"/>
  <c r="J694"/>
  <c r="BK603"/>
  <c r="BK205"/>
  <c r="J841"/>
  <c r="BK773"/>
  <c r="J704"/>
  <c r="J654"/>
  <c r="J604"/>
  <c r="J551"/>
  <c r="J881"/>
  <c r="BK815"/>
  <c r="BK669"/>
  <c r="BK638"/>
  <c r="BK595"/>
  <c r="BK280"/>
  <c r="BK208"/>
  <c r="BK793"/>
  <c r="BK720"/>
  <c r="J658"/>
  <c r="J600"/>
  <c r="BK551"/>
  <c r="J518"/>
  <c r="J493"/>
  <c r="J343"/>
  <c r="J277"/>
  <c r="J222"/>
  <c r="BK203"/>
  <c r="J807"/>
  <c r="J760"/>
  <c r="BK692"/>
  <c r="J630"/>
  <c r="J499"/>
  <c r="J491"/>
  <c r="BK400"/>
  <c r="J336"/>
  <c r="J282"/>
  <c r="J148"/>
  <c r="J835"/>
  <c r="J427"/>
  <c r="J393"/>
  <c r="BK339"/>
  <c r="BK264"/>
  <c i="4" r="BK182"/>
  <c r="BK156"/>
  <c r="J137"/>
  <c r="J180"/>
  <c r="J155"/>
  <c r="J138"/>
  <c r="BK155"/>
  <c r="BK186"/>
  <c r="BK130"/>
  <c r="BK176"/>
  <c r="J123"/>
  <c r="J121"/>
  <c r="J132"/>
  <c r="J194"/>
  <c r="J157"/>
  <c i="5" r="BK186"/>
  <c r="J128"/>
  <c r="BK174"/>
  <c r="BK138"/>
  <c r="J164"/>
  <c r="J186"/>
  <c r="BK134"/>
  <c r="J156"/>
  <c r="J176"/>
  <c r="J136"/>
  <c r="J185"/>
  <c r="J148"/>
  <c i="6" r="J231"/>
  <c r="J279"/>
  <c r="J227"/>
  <c r="J125"/>
  <c r="J263"/>
  <c r="BK125"/>
  <c r="J235"/>
  <c r="J158"/>
  <c r="J287"/>
  <c r="BK195"/>
  <c r="BK296"/>
  <c r="J191"/>
  <c r="BK328"/>
  <c r="J320"/>
  <c r="BK249"/>
  <c r="J166"/>
  <c i="2" r="BK149"/>
  <c r="J145"/>
  <c r="BK138"/>
  <c r="J131"/>
  <c r="BK126"/>
  <c r="F36"/>
  <c i="3" r="J829"/>
  <c r="J688"/>
  <c r="J597"/>
  <c r="J203"/>
  <c r="BK860"/>
  <c r="J730"/>
  <c r="J669"/>
  <c r="J531"/>
  <c r="J510"/>
  <c r="J464"/>
  <c r="BK438"/>
  <c r="BK416"/>
  <c r="BK377"/>
  <c r="BK351"/>
  <c r="J285"/>
  <c r="BK200"/>
  <c r="BK868"/>
  <c r="J838"/>
  <c r="BK789"/>
  <c r="J725"/>
  <c r="BK676"/>
  <c r="J612"/>
  <c r="BK218"/>
  <c r="BK849"/>
  <c r="J754"/>
  <c r="BK680"/>
  <c r="J638"/>
  <c r="BK593"/>
  <c r="J569"/>
  <c r="J899"/>
  <c r="J826"/>
  <c r="BK727"/>
  <c r="BK650"/>
  <c r="BK610"/>
  <c r="BK566"/>
  <c r="BK257"/>
  <c r="BK174"/>
  <c r="BK760"/>
  <c r="J680"/>
  <c r="BK622"/>
  <c r="BK585"/>
  <c r="BK521"/>
  <c r="BK476"/>
  <c r="BK379"/>
  <c r="BK274"/>
  <c r="J208"/>
  <c r="J860"/>
  <c r="J785"/>
  <c r="BK702"/>
  <c r="J671"/>
  <c r="BK583"/>
  <c r="BK481"/>
  <c r="BK444"/>
  <c r="J322"/>
  <c r="BK252"/>
  <c r="J190"/>
  <c r="BK878"/>
  <c r="J840"/>
  <c r="BK807"/>
  <c r="J384"/>
  <c r="BK285"/>
  <c r="BK153"/>
  <c i="4" r="BK158"/>
  <c r="J140"/>
  <c r="BK188"/>
  <c r="BK146"/>
  <c r="J124"/>
  <c r="BK136"/>
  <c r="BK178"/>
  <c r="J145"/>
  <c r="J178"/>
  <c r="J139"/>
  <c r="BK151"/>
  <c r="BK192"/>
  <c r="BK145"/>
  <c r="BK190"/>
  <c r="J154"/>
  <c r="BK132"/>
  <c i="5" r="BK158"/>
  <c r="BK183"/>
  <c r="BK166"/>
  <c r="BK136"/>
  <c r="BK182"/>
  <c r="BK140"/>
  <c r="J154"/>
  <c r="BK128"/>
  <c r="J144"/>
  <c r="J184"/>
  <c r="BK126"/>
  <c r="BK178"/>
  <c i="6" r="BK275"/>
  <c r="J187"/>
  <c r="BK178"/>
  <c r="J211"/>
  <c r="BK133"/>
  <c r="BK244"/>
  <c r="J283"/>
  <c r="BK231"/>
  <c r="BK253"/>
  <c r="J316"/>
  <c r="BK211"/>
  <c r="BK141"/>
  <c r="BK292"/>
  <c r="BK227"/>
  <c r="BK129"/>
  <c i="2" r="BK147"/>
  <c r="BK141"/>
  <c r="BK136"/>
  <c r="J129"/>
  <c r="F34"/>
  <c i="3" r="J824"/>
  <c r="BK746"/>
  <c r="J633"/>
  <c r="J566"/>
  <c r="BK166"/>
  <c r="BK840"/>
  <c r="BK706"/>
  <c r="J601"/>
  <c r="J521"/>
  <c r="BK495"/>
  <c r="J444"/>
  <c r="BK408"/>
  <c r="BK367"/>
  <c r="BK271"/>
  <c r="J211"/>
  <c r="BK899"/>
  <c r="BK852"/>
  <c r="J764"/>
  <c r="BK704"/>
  <c r="J617"/>
  <c r="BK146"/>
  <c r="BK803"/>
  <c r="BK730"/>
  <c r="BK658"/>
  <c r="J608"/>
  <c r="BK581"/>
  <c r="J174"/>
  <c r="BK862"/>
  <c r="J789"/>
  <c r="BK725"/>
  <c r="J662"/>
  <c r="BK633"/>
  <c r="BK597"/>
  <c r="J330"/>
  <c r="BK185"/>
  <c r="BK777"/>
  <c r="J700"/>
  <c r="J636"/>
  <c r="BK608"/>
  <c r="BK576"/>
  <c r="BK525"/>
  <c r="BK460"/>
  <c r="J339"/>
  <c r="BK236"/>
  <c r="BK160"/>
  <c r="J777"/>
  <c r="J732"/>
  <c r="J640"/>
  <c r="J504"/>
  <c r="BK472"/>
  <c r="J408"/>
  <c r="BK369"/>
  <c r="J309"/>
  <c r="BK222"/>
  <c r="BK884"/>
  <c r="BK829"/>
  <c r="BK413"/>
  <c r="J361"/>
  <c r="BK282"/>
  <c r="J214"/>
  <c i="4" r="J176"/>
  <c r="J142"/>
  <c r="J192"/>
  <c r="BK160"/>
  <c r="BK140"/>
  <c r="BK121"/>
  <c r="BK139"/>
  <c r="J174"/>
  <c r="J182"/>
  <c r="J143"/>
  <c r="BK180"/>
  <c r="J135"/>
  <c r="BK170"/>
  <c r="J141"/>
  <c r="BK194"/>
  <c r="J158"/>
  <c r="BK137"/>
  <c i="5" r="J166"/>
  <c r="BK122"/>
  <c r="BK150"/>
  <c r="J183"/>
  <c r="J160"/>
  <c r="J126"/>
  <c r="J130"/>
  <c r="BK130"/>
  <c r="J152"/>
  <c r="BK132"/>
  <c r="BK154"/>
  <c i="6" r="BK240"/>
  <c r="J133"/>
  <c r="J129"/>
  <c r="J182"/>
  <c r="J199"/>
  <c r="BK312"/>
  <c r="BK223"/>
  <c r="BK150"/>
  <c r="BK283"/>
  <c r="BK182"/>
  <c r="BK271"/>
  <c r="J170"/>
  <c r="BK320"/>
  <c r="BK263"/>
  <c r="BK174"/>
  <c i="2" r="J147"/>
  <c r="J134"/>
  <c i="1" r="AS94"/>
  <c i="3" r="BK844"/>
  <c r="BK781"/>
  <c r="J583"/>
  <c r="J170"/>
  <c r="J865"/>
  <c r="J720"/>
  <c r="J589"/>
  <c r="BK507"/>
  <c r="J460"/>
  <c r="BK388"/>
  <c r="BK347"/>
  <c r="J232"/>
  <c r="BK870"/>
  <c r="J822"/>
  <c r="J677"/>
  <c r="J198"/>
  <c r="BK749"/>
  <c r="BK666"/>
  <c r="J607"/>
  <c r="BK170"/>
  <c r="J781"/>
  <c r="BK636"/>
  <c r="J271"/>
  <c r="J767"/>
  <c r="J708"/>
  <c r="BK688"/>
  <c r="J593"/>
  <c r="BK504"/>
  <c r="J377"/>
  <c r="BK268"/>
  <c r="BK190"/>
  <c r="J698"/>
  <c r="J507"/>
  <c r="BK464"/>
  <c r="J367"/>
  <c r="J195"/>
  <c r="J872"/>
  <c r="J359"/>
  <c r="BK195"/>
  <c i="4" r="BK154"/>
  <c r="J190"/>
  <c r="BK142"/>
  <c r="BK143"/>
  <c r="BK129"/>
  <c r="J126"/>
  <c r="BK131"/>
  <c r="BK162"/>
  <c r="J127"/>
  <c r="BK141"/>
  <c i="5" r="J162"/>
  <c r="BK181"/>
  <c r="J122"/>
  <c r="BK152"/>
  <c r="J158"/>
  <c r="BK160"/>
  <c r="BK170"/>
  <c r="J120"/>
  <c r="J138"/>
  <c i="6" r="BK308"/>
  <c r="BK316"/>
  <c r="J312"/>
  <c r="BK145"/>
  <c r="J178"/>
  <c r="J223"/>
  <c r="BK187"/>
  <c r="BK300"/>
  <c i="2" r="BK151"/>
  <c r="BK145"/>
  <c r="J141"/>
  <c r="J136"/>
  <c r="J133"/>
  <c r="J128"/>
  <c r="F37"/>
  <c i="3" r="BK764"/>
  <c r="BK604"/>
  <c r="J243"/>
  <c r="J153"/>
  <c r="J852"/>
  <c r="BK698"/>
  <c r="BK647"/>
  <c r="BK528"/>
  <c r="BK499"/>
  <c r="J476"/>
  <c r="BK441"/>
  <c r="J413"/>
  <c r="J374"/>
  <c r="BK343"/>
  <c r="J268"/>
  <c r="BK198"/>
  <c r="BK841"/>
  <c r="J753"/>
  <c r="J684"/>
  <c r="J626"/>
  <c r="BK248"/>
  <c r="BK148"/>
  <c r="BK811"/>
  <c r="BK732"/>
  <c r="BK694"/>
  <c r="J610"/>
  <c r="J572"/>
  <c r="BK181"/>
  <c r="BK887"/>
  <c r="BK835"/>
  <c r="J736"/>
  <c r="J668"/>
  <c r="J622"/>
  <c r="BK569"/>
  <c r="BK322"/>
  <c r="J248"/>
  <c r="BK141"/>
  <c r="J746"/>
  <c r="J692"/>
  <c r="BK612"/>
  <c r="J581"/>
  <c r="J528"/>
  <c r="J496"/>
  <c r="J416"/>
  <c r="BK330"/>
  <c r="J257"/>
  <c r="J205"/>
  <c r="BK822"/>
  <c r="J769"/>
  <c r="BK677"/>
  <c r="BK626"/>
  <c r="J495"/>
  <c r="J468"/>
  <c r="J435"/>
  <c r="BK393"/>
  <c r="BK318"/>
  <c r="BK211"/>
  <c r="J141"/>
  <c r="J844"/>
  <c r="J811"/>
  <c r="BK374"/>
  <c r="J318"/>
  <c r="J236"/>
  <c r="J169"/>
  <c i="4" r="J160"/>
  <c r="BK148"/>
  <c r="J129"/>
  <c r="J144"/>
  <c r="BK127"/>
  <c r="J150"/>
  <c r="J122"/>
  <c r="J162"/>
  <c r="J186"/>
  <c r="BK135"/>
  <c r="J156"/>
  <c r="J134"/>
  <c r="BK166"/>
  <c i="2" r="BK129"/>
  <c r="J34"/>
  <c i="3" r="BK754"/>
  <c r="J676"/>
  <c r="BK555"/>
  <c r="BK881"/>
  <c r="BK769"/>
  <c r="BK708"/>
  <c r="J650"/>
  <c r="J534"/>
  <c r="BK518"/>
  <c r="BK486"/>
  <c r="J447"/>
  <c r="BK435"/>
  <c r="J400"/>
  <c r="J369"/>
  <c r="J334"/>
  <c r="J260"/>
  <c r="J146"/>
  <c r="J857"/>
  <c r="BK824"/>
  <c r="J758"/>
  <c r="BK723"/>
  <c r="BK630"/>
  <c r="J537"/>
  <c r="BK232"/>
  <c r="BK820"/>
  <c r="J763"/>
  <c r="J723"/>
  <c r="BK640"/>
  <c r="BK589"/>
  <c r="BK537"/>
  <c r="BK156"/>
  <c r="J846"/>
  <c r="BK785"/>
  <c r="BK696"/>
  <c r="J647"/>
  <c r="J603"/>
  <c r="BK336"/>
  <c r="J274"/>
  <c r="J181"/>
  <c r="BK763"/>
  <c r="J696"/>
  <c r="BK654"/>
  <c r="BK609"/>
  <c r="BK534"/>
  <c r="BK510"/>
  <c r="J441"/>
  <c r="BK334"/>
  <c r="J218"/>
  <c r="J166"/>
  <c r="J803"/>
  <c r="BK758"/>
  <c r="J678"/>
  <c r="BK611"/>
  <c r="BK496"/>
  <c r="J455"/>
  <c r="J403"/>
  <c r="BK326"/>
  <c r="J264"/>
  <c r="BK163"/>
  <c r="J875"/>
  <c r="BK736"/>
  <c r="J711"/>
  <c r="J702"/>
  <c r="BK700"/>
  <c r="BK684"/>
  <c r="BK645"/>
  <c r="J643"/>
  <c r="BK614"/>
  <c r="J595"/>
  <c r="J576"/>
  <c r="BK572"/>
  <c r="J555"/>
  <c r="J540"/>
  <c r="J486"/>
  <c r="J484"/>
  <c r="J481"/>
  <c r="J472"/>
  <c r="BK468"/>
  <c r="J438"/>
  <c r="J419"/>
  <c r="J388"/>
  <c r="J326"/>
  <c r="J252"/>
  <c r="J160"/>
  <c i="4" r="J172"/>
  <c r="J151"/>
  <c r="BK125"/>
  <c r="BK164"/>
  <c r="BK126"/>
  <c r="BK144"/>
  <c r="J188"/>
  <c r="BK150"/>
  <c r="BK184"/>
  <c r="J152"/>
  <c r="J133"/>
  <c r="BK172"/>
  <c r="J125"/>
  <c r="J146"/>
  <c r="BK124"/>
  <c r="J170"/>
  <c r="BK138"/>
  <c r="BK128"/>
  <c i="5" r="J174"/>
  <c r="BK146"/>
  <c r="J182"/>
  <c r="J140"/>
  <c r="BK184"/>
  <c r="BK156"/>
  <c r="J134"/>
  <c r="J178"/>
  <c r="BK144"/>
  <c r="J168"/>
  <c r="BK120"/>
  <c r="BK168"/>
  <c r="BK142"/>
  <c r="BK187"/>
  <c r="BK164"/>
  <c i="6" r="J296"/>
  <c r="J219"/>
  <c r="J271"/>
  <c r="BK207"/>
  <c r="BK154"/>
  <c r="J195"/>
  <c r="J249"/>
  <c r="BK162"/>
  <c r="J137"/>
  <c r="BK267"/>
  <c r="BK170"/>
  <c r="J174"/>
  <c r="J328"/>
  <c r="J304"/>
  <c r="BK215"/>
  <c i="2" r="J149"/>
  <c r="BK142"/>
  <c r="BK134"/>
  <c r="BK131"/>
  <c r="J126"/>
  <c i="3" r="J887"/>
  <c r="J884"/>
  <c r="J878"/>
  <c r="J868"/>
  <c r="J862"/>
  <c r="BK838"/>
  <c r="BK826"/>
  <c r="J749"/>
  <c r="BK617"/>
  <c r="J228"/>
  <c r="BK875"/>
  <c r="J793"/>
  <c r="BK678"/>
  <c r="J645"/>
  <c r="J515"/>
  <c r="BK484"/>
  <c r="BK451"/>
  <c r="BK427"/>
  <c r="J379"/>
  <c r="BK356"/>
  <c r="BK309"/>
  <c r="J239"/>
  <c r="J185"/>
  <c r="BK865"/>
  <c r="J798"/>
  <c r="BK740"/>
  <c r="BK671"/>
  <c r="BK540"/>
  <c r="BK239"/>
  <c r="BK872"/>
  <c r="BK798"/>
  <c r="J740"/>
  <c r="J706"/>
  <c r="J614"/>
  <c r="BK601"/>
  <c r="J177"/>
  <c r="J849"/>
  <c r="J820"/>
  <c r="BK711"/>
  <c r="BK643"/>
  <c r="BK607"/>
  <c r="J356"/>
  <c r="BK277"/>
  <c r="J200"/>
  <c r="J773"/>
  <c r="BK743"/>
  <c r="BK668"/>
  <c r="J611"/>
  <c r="BK531"/>
  <c r="BK515"/>
  <c r="BK447"/>
  <c r="BK361"/>
  <c r="J280"/>
  <c r="BK214"/>
  <c r="BK846"/>
  <c r="BK753"/>
  <c r="BK662"/>
  <c r="J609"/>
  <c r="BK493"/>
  <c r="J451"/>
  <c r="J351"/>
  <c r="BK296"/>
  <c r="BK243"/>
  <c r="BK169"/>
  <c r="BK857"/>
  <c r="BK828"/>
  <c r="BK403"/>
  <c r="J347"/>
  <c r="BK260"/>
  <c r="J156"/>
  <c i="4" r="BK157"/>
  <c r="BK134"/>
  <c r="BK174"/>
  <c r="BK152"/>
  <c r="J130"/>
  <c r="J164"/>
  <c r="J131"/>
  <c r="J166"/>
  <c r="BK123"/>
  <c r="BK149"/>
  <c r="J184"/>
  <c r="J148"/>
  <c r="J128"/>
  <c r="BK133"/>
  <c r="BK122"/>
  <c r="J149"/>
  <c r="J136"/>
  <c i="5" r="J132"/>
  <c r="J172"/>
  <c r="BK124"/>
  <c r="BK172"/>
  <c r="J146"/>
  <c r="J181"/>
  <c r="J150"/>
  <c r="J170"/>
  <c r="BK185"/>
  <c r="BK162"/>
  <c r="J124"/>
  <c r="BK176"/>
  <c i="6" r="J267"/>
  <c r="BK137"/>
  <c r="J154"/>
  <c r="BK199"/>
  <c r="BK304"/>
  <c r="BK158"/>
  <c r="BK279"/>
  <c r="J207"/>
  <c r="J300"/>
  <c r="BK219"/>
  <c r="J292"/>
  <c r="J162"/>
  <c r="J324"/>
  <c r="BK235"/>
  <c r="J145"/>
  <c i="2" l="1" r="P125"/>
  <c r="BK135"/>
  <c r="J135"/>
  <c r="J100"/>
  <c r="T140"/>
  <c i="3" r="P194"/>
  <c r="R227"/>
  <c r="R247"/>
  <c r="P480"/>
  <c r="BK616"/>
  <c r="J616"/>
  <c r="J108"/>
  <c r="P670"/>
  <c r="BK759"/>
  <c r="J759"/>
  <c r="J115"/>
  <c r="T871"/>
  <c i="4" r="P120"/>
  <c r="P147"/>
  <c i="5" r="T119"/>
  <c i="3" r="T140"/>
  <c r="P267"/>
  <c r="BK459"/>
  <c r="J459"/>
  <c r="J103"/>
  <c r="BK599"/>
  <c r="J599"/>
  <c r="J105"/>
  <c r="P639"/>
  <c r="R670"/>
  <c r="R759"/>
  <c r="R871"/>
  <c i="4" r="T120"/>
  <c r="T147"/>
  <c i="5" r="R119"/>
  <c i="2" r="BK125"/>
  <c r="R130"/>
  <c r="BK140"/>
  <c r="J140"/>
  <c r="J101"/>
  <c r="P146"/>
  <c i="3" r="BK140"/>
  <c r="BK267"/>
  <c r="J267"/>
  <c r="J102"/>
  <c r="P459"/>
  <c r="P599"/>
  <c r="BK639"/>
  <c r="J639"/>
  <c r="J109"/>
  <c r="BK670"/>
  <c r="J670"/>
  <c r="J112"/>
  <c r="P759"/>
  <c r="BK871"/>
  <c r="J871"/>
  <c r="J118"/>
  <c i="4" r="R153"/>
  <c i="5" r="T180"/>
  <c i="2" r="R125"/>
  <c r="P140"/>
  <c i="3" r="R194"/>
  <c r="BK227"/>
  <c r="J227"/>
  <c r="J100"/>
  <c r="BK247"/>
  <c r="J247"/>
  <c r="J101"/>
  <c r="R480"/>
  <c r="R616"/>
  <c r="BK646"/>
  <c r="J646"/>
  <c r="J110"/>
  <c r="BK667"/>
  <c r="J667"/>
  <c r="J111"/>
  <c r="BK707"/>
  <c r="J707"/>
  <c r="J113"/>
  <c r="BK726"/>
  <c r="J726"/>
  <c r="J114"/>
  <c r="BK827"/>
  <c r="J827"/>
  <c r="J116"/>
  <c r="BK861"/>
  <c r="J861"/>
  <c r="J117"/>
  <c i="4" r="BK120"/>
  <c r="J120"/>
  <c r="J97"/>
  <c r="BK147"/>
  <c r="J147"/>
  <c r="J98"/>
  <c i="6" r="R124"/>
  <c r="T149"/>
  <c r="BK239"/>
  <c r="J239"/>
  <c r="J100"/>
  <c i="2" r="P130"/>
  <c r="R140"/>
  <c i="3" r="T194"/>
  <c r="P227"/>
  <c r="P247"/>
  <c r="BK480"/>
  <c r="J480"/>
  <c r="J104"/>
  <c r="T616"/>
  <c r="T646"/>
  <c r="T667"/>
  <c r="R707"/>
  <c r="R726"/>
  <c r="T827"/>
  <c r="T861"/>
  <c i="4" r="T153"/>
  <c i="5" r="R180"/>
  <c i="6" r="BK124"/>
  <c r="J124"/>
  <c r="J97"/>
  <c r="P149"/>
  <c r="R186"/>
  <c r="P239"/>
  <c r="R248"/>
  <c i="2" r="T125"/>
  <c r="P135"/>
  <c r="BK146"/>
  <c r="J146"/>
  <c r="J103"/>
  <c i="3" r="R140"/>
  <c r="R267"/>
  <c r="T459"/>
  <c r="T599"/>
  <c r="R639"/>
  <c r="P646"/>
  <c r="R667"/>
  <c r="T707"/>
  <c r="P726"/>
  <c r="P827"/>
  <c r="R861"/>
  <c i="4" r="P153"/>
  <c i="5" r="P119"/>
  <c r="BK180"/>
  <c r="J180"/>
  <c r="J98"/>
  <c i="6" r="BK149"/>
  <c r="J149"/>
  <c r="J98"/>
  <c r="BK186"/>
  <c r="J186"/>
  <c r="J99"/>
  <c r="T239"/>
  <c r="T248"/>
  <c r="T262"/>
  <c i="2" r="BK130"/>
  <c r="J130"/>
  <c r="J99"/>
  <c r="T135"/>
  <c r="R146"/>
  <c i="3" r="BK194"/>
  <c r="J194"/>
  <c r="J99"/>
  <c r="T227"/>
  <c r="T247"/>
  <c r="T480"/>
  <c r="P616"/>
  <c r="T670"/>
  <c r="T759"/>
  <c r="P871"/>
  <c i="4" r="BK153"/>
  <c r="J153"/>
  <c r="J99"/>
  <c i="5" r="BK119"/>
  <c r="J119"/>
  <c r="J97"/>
  <c r="P180"/>
  <c i="6" r="P124"/>
  <c r="T124"/>
  <c r="T186"/>
  <c r="R239"/>
  <c r="P248"/>
  <c r="R262"/>
  <c r="P291"/>
  <c i="2" r="T130"/>
  <c r="R135"/>
  <c r="T146"/>
  <c i="3" r="P140"/>
  <c r="P139"/>
  <c r="T267"/>
  <c r="R459"/>
  <c r="R599"/>
  <c r="T639"/>
  <c r="R646"/>
  <c r="P667"/>
  <c r="P707"/>
  <c r="T726"/>
  <c r="R827"/>
  <c r="P861"/>
  <c i="4" r="R120"/>
  <c r="R119"/>
  <c r="R147"/>
  <c i="6" r="R149"/>
  <c r="P186"/>
  <c r="BK248"/>
  <c r="J248"/>
  <c r="J101"/>
  <c r="BK262"/>
  <c r="J262"/>
  <c r="J102"/>
  <c r="P262"/>
  <c r="BK291"/>
  <c r="J291"/>
  <c r="J103"/>
  <c r="R291"/>
  <c r="T291"/>
  <c i="3" r="BK613"/>
  <c r="J613"/>
  <c r="J106"/>
  <c i="2" r="BK144"/>
  <c r="J144"/>
  <c r="J102"/>
  <c i="6" r="J92"/>
  <c r="BE150"/>
  <c r="BE283"/>
  <c r="BE312"/>
  <c r="BE316"/>
  <c r="BE320"/>
  <c r="BE324"/>
  <c r="BE328"/>
  <c r="E85"/>
  <c r="BE129"/>
  <c r="BE133"/>
  <c r="BE154"/>
  <c r="BE223"/>
  <c r="BE227"/>
  <c r="BE235"/>
  <c r="BE240"/>
  <c i="5" r="BK118"/>
  <c r="J118"/>
  <c r="J96"/>
  <c i="6" r="F92"/>
  <c r="BE137"/>
  <c r="BE145"/>
  <c r="BE158"/>
  <c r="BE207"/>
  <c r="BE215"/>
  <c r="BE125"/>
  <c r="BE211"/>
  <c r="BE258"/>
  <c r="BE263"/>
  <c r="BE271"/>
  <c r="BE287"/>
  <c r="BE292"/>
  <c r="BE304"/>
  <c r="BE141"/>
  <c r="BE182"/>
  <c r="BE187"/>
  <c r="BE219"/>
  <c r="BE267"/>
  <c r="BE296"/>
  <c r="BE300"/>
  <c r="J89"/>
  <c r="BE170"/>
  <c r="BE174"/>
  <c r="BE244"/>
  <c r="BE249"/>
  <c r="BE253"/>
  <c r="BE275"/>
  <c r="BE162"/>
  <c r="BE203"/>
  <c r="BE231"/>
  <c r="BE166"/>
  <c r="BE178"/>
  <c r="BE191"/>
  <c r="BE195"/>
  <c r="BE199"/>
  <c r="BE279"/>
  <c r="BE308"/>
  <c i="5" r="E108"/>
  <c r="BE120"/>
  <c r="BE122"/>
  <c r="BE146"/>
  <c r="BE150"/>
  <c r="BE152"/>
  <c r="BE174"/>
  <c r="BE184"/>
  <c r="BE187"/>
  <c r="BE130"/>
  <c r="BE156"/>
  <c r="BE158"/>
  <c r="BE160"/>
  <c r="BE181"/>
  <c r="BE182"/>
  <c r="BE183"/>
  <c r="BE124"/>
  <c r="BE126"/>
  <c r="BE128"/>
  <c r="BE136"/>
  <c r="BE138"/>
  <c r="BE166"/>
  <c r="BE186"/>
  <c i="4" r="BK119"/>
  <c r="J119"/>
  <c i="5" r="F92"/>
  <c r="J112"/>
  <c r="J115"/>
  <c r="BE140"/>
  <c r="BE142"/>
  <c r="BE148"/>
  <c r="BE162"/>
  <c r="BE154"/>
  <c r="BE132"/>
  <c r="BE134"/>
  <c r="BE164"/>
  <c r="BE168"/>
  <c r="BE178"/>
  <c r="BE144"/>
  <c r="BE170"/>
  <c r="BE172"/>
  <c r="BE176"/>
  <c r="BE185"/>
  <c i="3" r="J140"/>
  <c r="J98"/>
  <c i="4" r="E85"/>
  <c r="J92"/>
  <c r="BE176"/>
  <c r="BE178"/>
  <c r="BE184"/>
  <c r="BE192"/>
  <c r="BE194"/>
  <c r="BE138"/>
  <c r="BE143"/>
  <c r="BE144"/>
  <c r="BE152"/>
  <c r="BE154"/>
  <c r="BE160"/>
  <c r="BE180"/>
  <c r="BE188"/>
  <c r="J89"/>
  <c r="BE123"/>
  <c r="BE139"/>
  <c r="BE141"/>
  <c r="BE128"/>
  <c r="BE136"/>
  <c r="BE137"/>
  <c r="BE142"/>
  <c r="BE155"/>
  <c r="F116"/>
  <c r="BE122"/>
  <c r="BE140"/>
  <c r="BE148"/>
  <c r="BE172"/>
  <c r="BE182"/>
  <c i="3" r="BK615"/>
  <c r="J615"/>
  <c r="J107"/>
  <c i="4" r="BE124"/>
  <c r="BE125"/>
  <c r="BE126"/>
  <c r="BE127"/>
  <c r="BE129"/>
  <c r="BE134"/>
  <c r="BE151"/>
  <c r="BE156"/>
  <c r="BE157"/>
  <c r="BE158"/>
  <c r="BE166"/>
  <c r="BE174"/>
  <c r="BE186"/>
  <c r="BE135"/>
  <c r="BE145"/>
  <c r="BE149"/>
  <c r="BE150"/>
  <c r="BE170"/>
  <c r="BE121"/>
  <c r="BE130"/>
  <c r="BE131"/>
  <c r="BE132"/>
  <c r="BE133"/>
  <c r="BE146"/>
  <c r="BE162"/>
  <c r="BE164"/>
  <c r="BE190"/>
  <c i="3" r="F92"/>
  <c r="BE200"/>
  <c r="BE203"/>
  <c r="BE208"/>
  <c r="BE211"/>
  <c r="BE277"/>
  <c r="BE322"/>
  <c r="BE336"/>
  <c r="BE343"/>
  <c r="BE369"/>
  <c r="BE379"/>
  <c r="BE416"/>
  <c r="BE441"/>
  <c r="BE447"/>
  <c r="BE472"/>
  <c r="BE608"/>
  <c r="BE609"/>
  <c r="BE622"/>
  <c r="BE650"/>
  <c r="BE676"/>
  <c r="BE720"/>
  <c r="BE725"/>
  <c r="BE727"/>
  <c r="BE730"/>
  <c r="BE749"/>
  <c r="BE760"/>
  <c r="BE763"/>
  <c r="BE822"/>
  <c r="BE824"/>
  <c r="BE826"/>
  <c r="BE870"/>
  <c r="BE887"/>
  <c r="BE899"/>
  <c r="E128"/>
  <c r="BE177"/>
  <c r="BE228"/>
  <c r="BE232"/>
  <c r="BE236"/>
  <c r="BE239"/>
  <c r="BE248"/>
  <c r="BE274"/>
  <c r="BE280"/>
  <c r="BE330"/>
  <c r="BE334"/>
  <c r="BE347"/>
  <c r="BE374"/>
  <c r="BE377"/>
  <c r="BE388"/>
  <c r="BE408"/>
  <c r="BE427"/>
  <c r="BE438"/>
  <c r="BE455"/>
  <c r="BE460"/>
  <c r="BE476"/>
  <c r="BE491"/>
  <c r="BE495"/>
  <c r="BE504"/>
  <c r="BE510"/>
  <c r="BE515"/>
  <c r="BE540"/>
  <c r="BE555"/>
  <c r="BE576"/>
  <c r="BE600"/>
  <c r="BE603"/>
  <c r="BE617"/>
  <c r="BE645"/>
  <c r="BE658"/>
  <c r="BE666"/>
  <c r="BE680"/>
  <c r="BE694"/>
  <c r="BE704"/>
  <c r="BE708"/>
  <c r="BE711"/>
  <c r="BE743"/>
  <c r="BE746"/>
  <c r="BE764"/>
  <c r="BE811"/>
  <c r="BE862"/>
  <c r="BE865"/>
  <c r="BE868"/>
  <c r="BE146"/>
  <c r="BE153"/>
  <c r="BE198"/>
  <c r="BE271"/>
  <c r="BE282"/>
  <c r="BE309"/>
  <c r="BE326"/>
  <c r="BE356"/>
  <c r="BE367"/>
  <c r="BE384"/>
  <c r="BE400"/>
  <c r="BE413"/>
  <c r="BE419"/>
  <c r="BE435"/>
  <c r="BE444"/>
  <c r="BE451"/>
  <c r="BE468"/>
  <c r="BE481"/>
  <c r="BE484"/>
  <c r="BE496"/>
  <c r="BE499"/>
  <c r="BE507"/>
  <c r="BE518"/>
  <c r="BE521"/>
  <c r="BE528"/>
  <c r="BE630"/>
  <c r="BE671"/>
  <c r="BE684"/>
  <c r="BE740"/>
  <c r="BE753"/>
  <c r="BE807"/>
  <c r="BE815"/>
  <c r="J92"/>
  <c r="BE148"/>
  <c r="BE190"/>
  <c r="BE260"/>
  <c r="BE268"/>
  <c r="BE285"/>
  <c r="BE296"/>
  <c r="BE351"/>
  <c r="BE359"/>
  <c r="BE537"/>
  <c r="BE551"/>
  <c r="BE581"/>
  <c r="BE692"/>
  <c r="BE702"/>
  <c r="BE706"/>
  <c r="BE754"/>
  <c r="BE769"/>
  <c r="BE798"/>
  <c r="BE828"/>
  <c r="BE829"/>
  <c r="BE840"/>
  <c r="BE844"/>
  <c i="2" r="J125"/>
  <c r="J98"/>
  <c i="3" r="BE163"/>
  <c r="BE195"/>
  <c r="BE626"/>
  <c r="BE647"/>
  <c r="BE677"/>
  <c r="BE696"/>
  <c r="BE700"/>
  <c r="BE736"/>
  <c r="BE758"/>
  <c r="BE767"/>
  <c r="BE785"/>
  <c r="BE793"/>
  <c r="BE875"/>
  <c r="BE884"/>
  <c r="J89"/>
  <c r="BE141"/>
  <c r="BE156"/>
  <c r="BE166"/>
  <c r="BE169"/>
  <c r="BE181"/>
  <c r="BE185"/>
  <c r="BE214"/>
  <c r="BE243"/>
  <c r="BE566"/>
  <c r="BE583"/>
  <c r="BE610"/>
  <c r="BE612"/>
  <c r="BE633"/>
  <c r="BE643"/>
  <c r="BE662"/>
  <c r="BE669"/>
  <c r="BE678"/>
  <c r="BE688"/>
  <c r="BE777"/>
  <c r="BE835"/>
  <c r="BE878"/>
  <c r="BE160"/>
  <c r="BE170"/>
  <c r="BE174"/>
  <c r="BE222"/>
  <c r="BE257"/>
  <c r="BE264"/>
  <c r="BE318"/>
  <c r="BE339"/>
  <c r="BE361"/>
  <c r="BE393"/>
  <c r="BE403"/>
  <c r="BE464"/>
  <c r="BE486"/>
  <c r="BE493"/>
  <c r="BE525"/>
  <c r="BE531"/>
  <c r="BE534"/>
  <c r="BE569"/>
  <c r="BE595"/>
  <c r="BE597"/>
  <c r="BE604"/>
  <c r="BE611"/>
  <c r="BE636"/>
  <c r="BE654"/>
  <c r="BE668"/>
  <c r="BE781"/>
  <c r="BE803"/>
  <c r="BE820"/>
  <c r="BE838"/>
  <c r="BE846"/>
  <c r="BE849"/>
  <c r="BE872"/>
  <c r="BE205"/>
  <c r="BE218"/>
  <c r="BE252"/>
  <c r="BE572"/>
  <c r="BE585"/>
  <c r="BE589"/>
  <c r="BE593"/>
  <c r="BE601"/>
  <c r="BE607"/>
  <c r="BE614"/>
  <c r="BE638"/>
  <c r="BE640"/>
  <c r="BE698"/>
  <c r="BE723"/>
  <c r="BE732"/>
  <c r="BE773"/>
  <c r="BE789"/>
  <c r="BE841"/>
  <c r="BE852"/>
  <c r="BE857"/>
  <c r="BE860"/>
  <c r="BE881"/>
  <c i="1" r="AW95"/>
  <c r="BB95"/>
  <c r="BA95"/>
  <c r="BC95"/>
  <c i="2" r="E85"/>
  <c r="J89"/>
  <c r="F92"/>
  <c r="J92"/>
  <c r="BE126"/>
  <c r="BE128"/>
  <c r="BE129"/>
  <c r="BE131"/>
  <c r="BE133"/>
  <c r="BE134"/>
  <c r="BE136"/>
  <c r="BE138"/>
  <c r="BE141"/>
  <c r="BE142"/>
  <c r="BE145"/>
  <c r="BE147"/>
  <c r="BE149"/>
  <c r="BE151"/>
  <c i="1" r="BD95"/>
  <c i="4" r="F34"/>
  <c i="1" r="BA97"/>
  <c i="4" r="F35"/>
  <c i="1" r="BB97"/>
  <c i="5" r="J34"/>
  <c i="1" r="AW98"/>
  <c i="5" r="F37"/>
  <c i="1" r="BD98"/>
  <c i="6" r="F37"/>
  <c i="1" r="BD99"/>
  <c i="6" r="J34"/>
  <c i="1" r="AW99"/>
  <c i="4" r="J34"/>
  <c i="1" r="AW97"/>
  <c i="5" r="F36"/>
  <c i="1" r="BC98"/>
  <c i="5" r="F35"/>
  <c i="1" r="BB98"/>
  <c i="6" r="F34"/>
  <c i="1" r="BA99"/>
  <c i="6" r="F36"/>
  <c i="1" r="BC99"/>
  <c i="3" r="J34"/>
  <c i="1" r="AW96"/>
  <c i="3" r="F37"/>
  <c i="1" r="BD96"/>
  <c i="3" r="F35"/>
  <c i="1" r="BB96"/>
  <c i="3" r="F36"/>
  <c i="1" r="BC96"/>
  <c i="3" r="F34"/>
  <c i="1" r="BA96"/>
  <c i="4" r="F37"/>
  <c i="1" r="BD97"/>
  <c i="4" r="F36"/>
  <c i="1" r="BC97"/>
  <c i="5" r="F34"/>
  <c i="1" r="BA98"/>
  <c i="4" r="J30"/>
  <c i="6" r="F35"/>
  <c i="1" r="BB99"/>
  <c i="3" l="1" r="R615"/>
  <c i="6" r="T123"/>
  <c i="5" r="P118"/>
  <c i="1" r="AU98"/>
  <c i="2" r="R124"/>
  <c r="R123"/>
  <c i="3" r="R139"/>
  <c r="R138"/>
  <c r="T615"/>
  <c r="BK139"/>
  <c r="J139"/>
  <c r="J97"/>
  <c i="4" r="P119"/>
  <c i="1" r="AU97"/>
  <c i="6" r="P123"/>
  <c i="1" r="AU99"/>
  <c i="3" r="P615"/>
  <c r="P138"/>
  <c i="1" r="AU96"/>
  <c i="5" r="R118"/>
  <c i="2" r="T124"/>
  <c r="T123"/>
  <c i="4" r="T119"/>
  <c i="5" r="T118"/>
  <c i="2" r="BK124"/>
  <c r="J124"/>
  <c r="J97"/>
  <c i="3" r="T139"/>
  <c r="T138"/>
  <c i="6" r="R123"/>
  <c i="2" r="P124"/>
  <c r="P123"/>
  <c i="1" r="AU95"/>
  <c i="6" r="BK123"/>
  <c r="J123"/>
  <c r="J96"/>
  <c i="1" r="AG97"/>
  <c i="4" r="J96"/>
  <c i="3" r="BK138"/>
  <c r="J138"/>
  <c i="2" r="F33"/>
  <c i="1" r="AZ95"/>
  <c i="5" r="J30"/>
  <c i="1" r="AG98"/>
  <c r="BA94"/>
  <c r="W30"/>
  <c i="6" r="J33"/>
  <c i="1" r="AV99"/>
  <c r="AT99"/>
  <c i="5" r="F33"/>
  <c i="1" r="AZ98"/>
  <c r="BB94"/>
  <c r="W31"/>
  <c i="2" r="J33"/>
  <c i="1" r="AV95"/>
  <c r="AT95"/>
  <c r="BC94"/>
  <c r="W32"/>
  <c i="6" r="F33"/>
  <c i="1" r="AZ99"/>
  <c i="3" r="F33"/>
  <c i="1" r="AZ96"/>
  <c i="3" r="J33"/>
  <c i="1" r="AV96"/>
  <c r="AT96"/>
  <c i="4" r="J33"/>
  <c i="1" r="AV97"/>
  <c r="AT97"/>
  <c r="AN97"/>
  <c i="4" r="F33"/>
  <c i="1" r="AZ97"/>
  <c i="5" r="J33"/>
  <c i="1" r="AV98"/>
  <c r="AT98"/>
  <c r="BD94"/>
  <c r="W33"/>
  <c i="3" r="J30"/>
  <c i="1" r="AG96"/>
  <c i="2" l="1" r="BK123"/>
  <c r="J123"/>
  <c r="J96"/>
  <c i="1" r="AN98"/>
  <c i="5" r="J39"/>
  <c i="1" r="AN96"/>
  <c i="4" r="J39"/>
  <c i="3" r="J96"/>
  <c r="J39"/>
  <c i="1" r="AU94"/>
  <c r="AW94"/>
  <c r="AK30"/>
  <c r="AX94"/>
  <c r="AY94"/>
  <c i="6" r="J30"/>
  <c i="1" r="AG99"/>
  <c r="AZ94"/>
  <c r="W29"/>
  <c i="6" l="1" r="J39"/>
  <c i="1" r="AN99"/>
  <c i="2" r="J30"/>
  <c i="1" r="AG95"/>
  <c r="AN95"/>
  <c r="AV94"/>
  <c r="AK29"/>
  <c i="2" l="1" r="J39"/>
  <c i="1" r="AG94"/>
  <c r="AK26"/>
  <c r="AT94"/>
  <c r="AN94"/>
  <c l="1"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<sst xmlns="http://schemas.openxmlformats.org/spreadsheetml/2006/main">
  <si>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</si>
  <si>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</si>
  <si>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</si>
  <si>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</si>
  <si>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{8c8486bd-6b34-4434-98cf-2d98cd053281}</t>
  </si>
  <si>
    <t xml:space="preserve">&gt;&gt;  skryté sloupce  &lt;&lt;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</si>
  <si>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</si>
  <si>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</si>
  <si>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</si>
  <si>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</si>
  <si>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</si>
  <si>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</si>
  <si>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</si>
  <si>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</si>
  <si>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20250428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</si>
  <si>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</si>
  <si>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</si>
  <si>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Revitalizace objektu MŠ JAHŮDKA v Praze 12</t>
  </si>
  <si>
    <t>KSO:</t>
  </si>
  <si>
    <t>CC-CZ:</t>
  </si>
  <si>
    <t>Místo:</t>
  </si>
  <si>
    <t>Krouzova 10, č.p. 3036, 143 00 Praha 12</t>
  </si>
  <si>
    <t>Datum:</t>
  </si>
  <si>
    <t>28. 4. 2025</t>
  </si>
  <si>
    <t>Zadavatel:</t>
  </si>
  <si>
    <t>IČ:</t>
  </si>
  <si>
    <t>002 31 151</t>
  </si>
  <si>
    <t>MČ Praha 12, Generála Šišky 2375/6, Praha4,Modřany</t>
  </si>
  <si>
    <t>DIČ:</t>
  </si>
  <si>
    <t>Uchazeč:</t>
  </si>
  <si>
    <t>Vyplň údaj</t>
  </si>
  <si>
    <t>Projektant:</t>
  </si>
  <si>
    <t>663 40 110</t>
  </si>
  <si>
    <t>Ing.arch. Jan Mudra,Holoubkov 81,338 01 Holoubkov</t>
  </si>
  <si>
    <t>True</t>
  </si>
  <si>
    <t>Zpracovatel:</t>
  </si>
  <si>
    <t xml:space="preserve"> </t>
  </si>
  <si>
    <t>Poznámka:</t>
  </si>
  <si>
    <t xml:space="preserve">Nedílnou součástí jsou výkresy a technická zpráva stavby ve stupni DOKUMENTACE PRO PROVÁDĚNÍ STAVBY.Doporučené materiály jsou lepším standartem, při náhradě použít materiál stejné kvality, stejných technických  parametrů._x000d_
Jsou-li ve výkazu výměr uvedeny odkazy na výrobce, obchodní názvy nebo specifické označení výrobků, jsou tyto odkazy informativní a zadavatel umožnuje použití jiných, avšak kvalitativně, technicky a esteticky stejných nebo lepších řešení._x000d_
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</si>
  <si>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</si>
  <si>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</si>
  <si>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</si>
  <si>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</si>
  <si>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</si>
  <si>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</si>
  <si>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</si>
  <si>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</si>
  <si>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</si>
  <si>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</si>
  <si>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</si>
  <si>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</si>
  <si>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</si>
  <si>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</si>
  <si>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</si>
  <si>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</si>
  <si>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</si>
  <si>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</si>
  <si>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</si>
  <si>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</si>
  <si>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</si>
  <si>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</si>
  <si>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</si>
  <si>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</si>
  <si>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</si>
  <si>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</si>
  <si>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</si>
  <si>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</si>
  <si>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</si>
  <si>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</si>
  <si>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</si>
  <si>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</si>
  <si>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</si>
  <si>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</si>
  <si>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</si>
  <si>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</si>
  <si>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</si>
  <si>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</si>
  <si>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</si>
  <si>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</si>
  <si>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</si>
  <si>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</si>
  <si>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</si>
  <si>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</si>
  <si>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</si>
  <si>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</t>
  </si>
  <si>
    <t>Vedlejší Rozpočtové Náklady ( VRN )</t>
  </si>
  <si>
    <t>STA</t>
  </si>
  <si>
    <t>1</t>
  </si>
  <si>
    <t>{f0e8f297-8813-4784-986f-99560f19caec}</t>
  </si>
  <si>
    <t>2</t>
  </si>
  <si>
    <t>01</t>
  </si>
  <si>
    <t>Stavební část</t>
  </si>
  <si>
    <t>{6385c0d0-b9e0-424f-9223-ecd4115f85cb}</t>
  </si>
  <si>
    <t>02</t>
  </si>
  <si>
    <t>VZT</t>
  </si>
  <si>
    <t>{373557a8-4639-4bfc-956d-6f2865a57c60}</t>
  </si>
  <si>
    <t>03</t>
  </si>
  <si>
    <t>Dendrologické řešení</t>
  </si>
  <si>
    <t>{c56a5e58-019e-4ba4-8bde-ed9993df43f4}</t>
  </si>
  <si>
    <t>04</t>
  </si>
  <si>
    <t>Zavlažovací systém</t>
  </si>
  <si>
    <t>{2fc948b9-40c6-4a44-8bd1-6b60c7c49575}</t>
  </si>
  <si>
    <t>KRYCÍ LIST SOUPISU PRACÍ</t>
  </si>
  <si>
    <t>Objekt:</t>
  </si>
  <si>
    <t>00 - Vedlejší Rozpočtové Náklady ( VRN )</t>
  </si>
  <si>
    <t xml:space="preserve">Nedílnou součástí jsou výkresy a technická zpráva stavby ve stupni DOKUMENTACE PRO PROVÁDĚNÍ STAVBY.Doporučené materiály jsou lepším standartem, při náhradě použít materiál stejné kvality, stejných technických  parametrů. Jsou-li ve výkazu výměr uvedeny odkazy na výrobce, obchodní názvy nebo specifické označení výrobků, jsou tyto odkazy informativní a zadavatel umožnuje použití jiných, avšak kvalitativně, technicky a esteticky stejných nebo lepších řešení. 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</si>
  <si>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REKAPITULACE ČLENĚNÍ SOUPISU PRACÍ</t>
  </si>
  <si>
    <t>Kód dílu - Popis</t>
  </si>
  <si>
    <t>Cena celkem [CZK]</t>
  </si>
  <si>
    <t>Náklady ze soupisu prací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</si>
  <si>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</si>
  <si>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</si>
  <si>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</si>
  <si>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</si>
  <si>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</si>
  <si>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</si>
  <si>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</si>
  <si>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 xml:space="preserve">    VRN9 - 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</si>
  <si>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</si>
  <si>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</si>
  <si>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</si>
  <si>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</si>
  <si>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</si>
  <si>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</si>
  <si>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</si>
  <si>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</si>
  <si>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</si>
  <si>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</si>
  <si>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</si>
  <si>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</si>
  <si>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</si>
  <si>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</si>
  <si>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</si>
  <si>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ROZPOCET</t>
  </si>
  <si>
    <t>VRN1</t>
  </si>
  <si>
    <t>Průzkumné, geodetické a projektové práce</t>
  </si>
  <si>
    <t>K</t>
  </si>
  <si>
    <t>01300200002</t>
  </si>
  <si>
    <t>Geodetické a vytyčovací práce</t>
  </si>
  <si>
    <t>kpl</t>
  </si>
  <si>
    <t>1024</t>
  </si>
  <si>
    <t>-2051175457</t>
  </si>
  <si>
    <t>P</t>
  </si>
  <si>
    <t>Poznámka k položce:_x000d_
zaměření polotu a hranic,vytyčení veškerých síťí atd</t>
  </si>
  <si>
    <t>013254000</t>
  </si>
  <si>
    <t>Dokumentace skutečného provedení stavby</t>
  </si>
  <si>
    <t>-2017437034</t>
  </si>
  <si>
    <t>3</t>
  </si>
  <si>
    <t>013254001</t>
  </si>
  <si>
    <t>Dílenská dokumentace</t>
  </si>
  <si>
    <t>548671593</t>
  </si>
  <si>
    <t>VRN3</t>
  </si>
  <si>
    <t>Zařízení staveniště</t>
  </si>
  <si>
    <t>5</t>
  </si>
  <si>
    <t>4</t>
  </si>
  <si>
    <t>030001000</t>
  </si>
  <si>
    <t>%</t>
  </si>
  <si>
    <t>1379738152</t>
  </si>
  <si>
    <t xml:space="preserve">Poznámka k položce:_x000d_
Zařízení staveníště :  ( náklady na zřízení, provoz a odstranění )_x000d_
- odkladové a skladovací plochy pro potřebný materiál                                  _x000d_
- sociál a zázemí pro dělníky ( pronájem toi toi ; buňky pro převlékání atd..)                                  _x000d_
- zřízení přenosného elektroměru pro měření energii spotřebované pro stavbu                                - odkladové a skladovací plochy pro potřebné nářadí a nástroje potřebné pro stavbu                     - zabezpečení staveniště-případné oplocení a zamezení vstupu nepovolaným osobám                     - zaištění vody a elektřiny pro možný chod stavby     ( elektrocentrály zásoby vody atd)_x000d_
- informační tabule ......._x000d_
1,8% ze ZRN</t>
  </si>
  <si>
    <t>031303000</t>
  </si>
  <si>
    <t>Náklady na zábor</t>
  </si>
  <si>
    <t>-1584511754</t>
  </si>
  <si>
    <t>6</t>
  </si>
  <si>
    <t>034303000</t>
  </si>
  <si>
    <t>Dopravní značení na staveništi a v blízkém okolí</t>
  </si>
  <si>
    <t>1333635915</t>
  </si>
  <si>
    <t>VRN4</t>
  </si>
  <si>
    <t>Inženýrská činnost</t>
  </si>
  <si>
    <t>7</t>
  </si>
  <si>
    <t>043002000</t>
  </si>
  <si>
    <t>Zkoušky a ostatní měření</t>
  </si>
  <si>
    <t>1439740496</t>
  </si>
  <si>
    <t>Poznámka k položce:_x000d_
potřebné atestace,revize a certifikace</t>
  </si>
  <si>
    <t>8</t>
  </si>
  <si>
    <t>045002000</t>
  </si>
  <si>
    <t>Kompletační a koordinační činnost</t>
  </si>
  <si>
    <t>-1773969393</t>
  </si>
  <si>
    <t>Poznámka k položce:_x000d_
plány BOZP dle nařízení vlády atd....</t>
  </si>
  <si>
    <t>VRN6</t>
  </si>
  <si>
    <t>Územní vlivy</t>
  </si>
  <si>
    <t>9</t>
  </si>
  <si>
    <t>062002000</t>
  </si>
  <si>
    <t>Ztížené dopravní podmínky</t>
  </si>
  <si>
    <t>558704816</t>
  </si>
  <si>
    <t>10</t>
  </si>
  <si>
    <t>065002000</t>
  </si>
  <si>
    <t>Mimostaveništní doprava materiálů</t>
  </si>
  <si>
    <t>1463575958</t>
  </si>
  <si>
    <t>Poznámka k položce:_x000d_
2% ze ZRN</t>
  </si>
  <si>
    <t>VRN7</t>
  </si>
  <si>
    <t>Provozní vlivy</t>
  </si>
  <si>
    <t>11</t>
  </si>
  <si>
    <t>072103011</t>
  </si>
  <si>
    <t xml:space="preserve">Zajištění  a projednání DIO celkové situace pro přechody</t>
  </si>
  <si>
    <t>373757361</t>
  </si>
  <si>
    <t>VRN9</t>
  </si>
  <si>
    <t xml:space="preserve"> Ostatní náklady</t>
  </si>
  <si>
    <t>09000100014</t>
  </si>
  <si>
    <t>Ostatní náklady související s provozem</t>
  </si>
  <si>
    <t>-1180732306</t>
  </si>
  <si>
    <t>Poznámka k položce:_x000d_
Proškolení , atestace a návody užívání a bezpečnosti.....</t>
  </si>
  <si>
    <t>13</t>
  </si>
  <si>
    <t>09000100112</t>
  </si>
  <si>
    <t xml:space="preserve">Průběžný úklid </t>
  </si>
  <si>
    <t>1314680697</t>
  </si>
  <si>
    <t>Poznámka k položce:_x000d_
0,15% ze ZRN</t>
  </si>
  <si>
    <t>14</t>
  </si>
  <si>
    <t>0900010012</t>
  </si>
  <si>
    <t>Generální finální úklid</t>
  </si>
  <si>
    <t>-1823391728</t>
  </si>
  <si>
    <t>Poznámka k položce:_x000d_
0,35% ze ZRN</t>
  </si>
  <si>
    <t>01 - Stavební část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</si>
  <si>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</si>
  <si>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</si>
  <si>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</si>
  <si>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</si>
  <si>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</si>
  <si>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</si>
  <si>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</si>
  <si>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</si>
  <si>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</si>
  <si>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</si>
  <si>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</si>
  <si>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</si>
  <si>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</si>
  <si>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741 - Elektroinstalace - silnoproud</t>
  </si>
  <si>
    <t xml:space="preserve">    751 - Vzduchotechnika</t>
  </si>
  <si>
    <t xml:space="preserve">    761 - Konstrukce prosvětlovací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</si>
  <si>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</si>
  <si>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</si>
  <si>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</si>
  <si>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</si>
  <si>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</si>
  <si>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</si>
  <si>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>HSV</t>
  </si>
  <si>
    <t>Práce a dodávky HSV</t>
  </si>
  <si>
    <t>Zemní práce</t>
  </si>
  <si>
    <t>113106121</t>
  </si>
  <si>
    <t>Rozebrání dlažeb z betonových nebo kamenných dlaždic komunikací pro pěší ručně</t>
  </si>
  <si>
    <t>m2</t>
  </si>
  <si>
    <t>1586058028</t>
  </si>
  <si>
    <t>VV</t>
  </si>
  <si>
    <t>"v atriích-betonové dlaždice"31,75+35,1</t>
  </si>
  <si>
    <t>"obvod budovy pro zateplení-betonové dlaždice"25,425</t>
  </si>
  <si>
    <t>"obvod budovy pro zateplení-zámková dlažba"19,4</t>
  </si>
  <si>
    <t>Součet</t>
  </si>
  <si>
    <t>113107042</t>
  </si>
  <si>
    <t>Odstranění podkladu živičných tl přes 50 do 100 mm při překopech ručně</t>
  </si>
  <si>
    <t>-2131381758</t>
  </si>
  <si>
    <t>8,7*2,5</t>
  </si>
  <si>
    <t>129911103</t>
  </si>
  <si>
    <t>Bourání zdiva cihelného nebo smíšeného v odkopávkách nebo prokopávkách na MC ručně</t>
  </si>
  <si>
    <t>m3</t>
  </si>
  <si>
    <t>-1294531095</t>
  </si>
  <si>
    <t>"staré anglické dvorky v atriích"1,77*3+0,49*3</t>
  </si>
  <si>
    <t>"staré anglické dvorky vně objektu"3,96*1,25</t>
  </si>
  <si>
    <t>" stará opěrná zídka v atriu"0,8*4,1*0,4</t>
  </si>
  <si>
    <t>131111333</t>
  </si>
  <si>
    <t>Vrtání jamek pro plotové sloupky D přes 200 do 300 mm ručně s motorovým vrtákem</t>
  </si>
  <si>
    <t>m</t>
  </si>
  <si>
    <t>1186767152</t>
  </si>
  <si>
    <t>"jamky pro I profily"0,8*(24+24)</t>
  </si>
  <si>
    <t>131213701</t>
  </si>
  <si>
    <t>Hloubení nezapažených jam v soudržných horninách třídy těžitelnosti I skupiny 3 ručně</t>
  </si>
  <si>
    <t>-1345625100</t>
  </si>
  <si>
    <t>"potřebné odkopy v atriích"10,525*11,74*2+2*2,42*8,945*0,15</t>
  </si>
  <si>
    <t>"odkop pro schodiště vně objektu"1,2*0,5*0,5*5</t>
  </si>
  <si>
    <t>132212131</t>
  </si>
  <si>
    <t>Hloubení nezapažených rýh šířky do 800 mm v soudržných horninách třídy těžitelnosti I skupiny 3 ručně</t>
  </si>
  <si>
    <t>-55535289</t>
  </si>
  <si>
    <t>"pro okapový chodník"(58+49,05+24,6+57,95+43,74+42,65)*0,45*0,4</t>
  </si>
  <si>
    <t>151101102</t>
  </si>
  <si>
    <t>Zřízení příložného pažení a rozepření stěn rýh hl přes 2 do 4 m</t>
  </si>
  <si>
    <t>-2006202020</t>
  </si>
  <si>
    <t>64</t>
  </si>
  <si>
    <t>151101112</t>
  </si>
  <si>
    <t>Odstranění příložného pažení a rozepření stěn rýh hl přes 2 do 4 m</t>
  </si>
  <si>
    <t>2143696403</t>
  </si>
  <si>
    <t>162211311</t>
  </si>
  <si>
    <t>Vodorovné přemístění výkopku z horniny třídy těžitelnosti I skupiny 1 až 3 stavebním kolečkem do 10 m</t>
  </si>
  <si>
    <t>1241118484</t>
  </si>
  <si>
    <t>162211319</t>
  </si>
  <si>
    <t>Příplatek k vodorovnému přemístění výkopku z horniny třídy těžitelnosti I skupiny 1 až 3 stavebním kolečkem za každých dalších 10 m</t>
  </si>
  <si>
    <t>1052798600</t>
  </si>
  <si>
    <t>202,421</t>
  </si>
  <si>
    <t>202,421*5 'Přepočtené koeficientem množství</t>
  </si>
  <si>
    <t>162751117</t>
  </si>
  <si>
    <t>Vodorovné přemístění přes 9 000 do 10000 m výkopku/sypaniny z horniny třídy těžitelnosti I skupiny 1 až 3</t>
  </si>
  <si>
    <t>-1360788760</t>
  </si>
  <si>
    <t>162751119</t>
  </si>
  <si>
    <t>Příplatek k vodorovnému přemístění výkopku/sypaniny z horniny třídy těžitelnosti I skupiny 1 až 3 ZKD 1000 m přes 10000 m</t>
  </si>
  <si>
    <t>447072230</t>
  </si>
  <si>
    <t>202,421*40 'Přepočtené koeficientem množství</t>
  </si>
  <si>
    <t>171201221</t>
  </si>
  <si>
    <t>Poplatek za uložení na skládce (skládkovné) zeminy a kamení kód odpadu 17 05 04</t>
  </si>
  <si>
    <t>t</t>
  </si>
  <si>
    <t>-479741107</t>
  </si>
  <si>
    <t>202,421*1,85 'Přepočtené koeficientem množství</t>
  </si>
  <si>
    <t>174111101</t>
  </si>
  <si>
    <t>Zásyp jam, šachet rýh nebo kolem objektů sypaninou se zhutněním ručně</t>
  </si>
  <si>
    <t>-466905314</t>
  </si>
  <si>
    <t>zpětné zásypy</t>
  </si>
  <si>
    <t>"odkop v atriích pro zateplení soklu"64*0,8</t>
  </si>
  <si>
    <t>15</t>
  </si>
  <si>
    <t>18230R</t>
  </si>
  <si>
    <t>D+M vytvoření záhonu z vegatečního stubstrátu tl vrstvy 300 mm</t>
  </si>
  <si>
    <t>-2050057374</t>
  </si>
  <si>
    <t>Poznámka k položce:_x000d_
zřízení a dodávka vegetační vrstvy záhonu ze substrátu pro rostliny v předem připravených plochách ( záhonech )</t>
  </si>
  <si>
    <t>"záhony v atriích"27,13+25,43</t>
  </si>
  <si>
    <t>Zakládání</t>
  </si>
  <si>
    <t>16</t>
  </si>
  <si>
    <t>213141111</t>
  </si>
  <si>
    <t>Zřízení vrstvy z geotextilie v rovině nebo ve sklonu do 1:5 š do 3 m</t>
  </si>
  <si>
    <t>1110702895</t>
  </si>
  <si>
    <t>"atria"10,245*(2,77+2,85)+10,085*(2,11+3,85)+2,8*0,78</t>
  </si>
  <si>
    <t>17</t>
  </si>
  <si>
    <t>M</t>
  </si>
  <si>
    <t>69311081</t>
  </si>
  <si>
    <t>geotextilie netkaná separační, ochranná, filtrační, drenážní PES 300g/m2</t>
  </si>
  <si>
    <t>1907105940</t>
  </si>
  <si>
    <t>119,868*1,1845 'Přepočtené koeficientem množství</t>
  </si>
  <si>
    <t>18</t>
  </si>
  <si>
    <t>213141131</t>
  </si>
  <si>
    <t>Zřízení vrstvy z geotextilie ve sklonu přes 1:2 do 1:1 š do 3 m</t>
  </si>
  <si>
    <t>1999073867</t>
  </si>
  <si>
    <t>"okapový chodník"(58+49,05+24,6+57,95+43,74+42,65)*(0,2+0,45+0,2)</t>
  </si>
  <si>
    <t>19</t>
  </si>
  <si>
    <t>-733510816</t>
  </si>
  <si>
    <t>234,592*1,1845 'Přepočtené koeficientem množství</t>
  </si>
  <si>
    <t>20</t>
  </si>
  <si>
    <t>213311151</t>
  </si>
  <si>
    <t>Polštáře zhutněné pod základy ze štěrkodrti netříděné</t>
  </si>
  <si>
    <t>-269737253</t>
  </si>
  <si>
    <t>"vyrovnávací vrstva pod gabiony atria fr. 0/63"0,15*(43,42+46,475)</t>
  </si>
  <si>
    <t>274313611</t>
  </si>
  <si>
    <t>Základové pásy z betonu tř. C 16/20</t>
  </si>
  <si>
    <t>-1859981160</t>
  </si>
  <si>
    <t>"základy v atriích"0,5*0,15*1*6+0,5*0,15*3,8</t>
  </si>
  <si>
    <t>22</t>
  </si>
  <si>
    <t>275313611</t>
  </si>
  <si>
    <t>Základové patky z betonu tř. C 16/20</t>
  </si>
  <si>
    <t>-330787367</t>
  </si>
  <si>
    <t>"patky pro schodiště vně objektu"1,2*0,5*0,5*5</t>
  </si>
  <si>
    <t>23</t>
  </si>
  <si>
    <t>275313711</t>
  </si>
  <si>
    <t>Základové patky z betonu tř. C 20/25</t>
  </si>
  <si>
    <t>-852691195</t>
  </si>
  <si>
    <t>zalití jamek pro osazení záporových I profilů</t>
  </si>
  <si>
    <t>"jamky pro I profily"3,14*0,125*0,125*0,8*48</t>
  </si>
  <si>
    <t>24</t>
  </si>
  <si>
    <t>279113144</t>
  </si>
  <si>
    <t>Základová zeď tl přes 250 do 300 mm z tvárnic ztraceného bednění včetně výplně z betonu tř. C 20/25</t>
  </si>
  <si>
    <t>1185478539</t>
  </si>
  <si>
    <t>"základy v atriích"0,75*1*6+3,3*3,8</t>
  </si>
  <si>
    <t>"opěrná zídka v atriu"2,8*3,8</t>
  </si>
  <si>
    <t>25</t>
  </si>
  <si>
    <t>279361821</t>
  </si>
  <si>
    <t>Výztuž základových zdí nosných betonářskou ocelí 10 505</t>
  </si>
  <si>
    <t>-848648474</t>
  </si>
  <si>
    <t>základy v atriích</t>
  </si>
  <si>
    <t>"vodorovné R16"((0,75*1*6+3,3*3,8+10,26)*9,2*1,58)/1000</t>
  </si>
  <si>
    <t>"svislé R18"((0,75*1*6+3,3*3,8+10,26)*10,4*2)/1000</t>
  </si>
  <si>
    <t>Svislé a kompletní konstrukce</t>
  </si>
  <si>
    <t>26</t>
  </si>
  <si>
    <t>327215111</t>
  </si>
  <si>
    <t>Opěrná zeď z gabionů dvouzákrutová síť s povrchovou úpravou galfan vyplněná lomovým kamenem</t>
  </si>
  <si>
    <t>-1097792200</t>
  </si>
  <si>
    <t>Poznámka k položce:_x000d_
výplňový kámen fr. 63/200_x000d_
keenivo v gabionových stěnách musí být skládané_x000d_
koš gabionu pozinkovaný,_x000d_
viz PD a TZ</t>
  </si>
  <si>
    <t>(43,42+46,475)*0,3*1,2</t>
  </si>
  <si>
    <t>27</t>
  </si>
  <si>
    <t>327265041</t>
  </si>
  <si>
    <t>Zdivo opěrné z betonových bloků ukončení opěrné zdi krycí deskou barevnou</t>
  </si>
  <si>
    <t>1901436320</t>
  </si>
  <si>
    <t>Poznámka k položce:_x000d_
lepeno mrazuvzdorným lepidlem spádováno do záhonů</t>
  </si>
  <si>
    <t>"opěrná zídka v atriu"3,8</t>
  </si>
  <si>
    <t>28</t>
  </si>
  <si>
    <t>338171R</t>
  </si>
  <si>
    <t>Osazování sloupků a vzpěr z ocelových vélcovaných nosníků do č 120, v do 2 m pro zabetonování</t>
  </si>
  <si>
    <t>kus</t>
  </si>
  <si>
    <t>320689301</t>
  </si>
  <si>
    <t>"profily - zápory gabionů"24+24</t>
  </si>
  <si>
    <t>29</t>
  </si>
  <si>
    <t>13010714</t>
  </si>
  <si>
    <t>ocel profilová jakost S235JR (11 375) průřez I (IPN) 120</t>
  </si>
  <si>
    <t>-1994183593</t>
  </si>
  <si>
    <t>(48*1,5*11,1)/1000</t>
  </si>
  <si>
    <t>0,799*1,1 'Přepočtené koeficientem množství</t>
  </si>
  <si>
    <t>30</t>
  </si>
  <si>
    <t>338R</t>
  </si>
  <si>
    <t>D+M žárové zinkování ocelových profilů</t>
  </si>
  <si>
    <t>kg</t>
  </si>
  <si>
    <t>-1508285375</t>
  </si>
  <si>
    <t>(48*1,5*11,1)</t>
  </si>
  <si>
    <t>799,2*1,1 'Přepočtené koeficientem množství</t>
  </si>
  <si>
    <t>Komunikace pozemní</t>
  </si>
  <si>
    <t>31</t>
  </si>
  <si>
    <t>564750001</t>
  </si>
  <si>
    <t>Podklad z kameniva hrubého drceného vel. 8-16 mm plochy do 100 m2 tl 150 mm</t>
  </si>
  <si>
    <t>1308765319</t>
  </si>
  <si>
    <t>"S2 atria"10,245*(2,77+3,85)+10,085*(2,42+3,85)+2,8*0,78</t>
  </si>
  <si>
    <t>"S2 atria"10,245*(3,85)+10,085*(3,85)+2,8*0,78</t>
  </si>
  <si>
    <t>32</t>
  </si>
  <si>
    <t>564770001</t>
  </si>
  <si>
    <t>Podklad z kameniva hrubého drceného vel. 8-16 mm plochy do 100 m2 tl 250 mm</t>
  </si>
  <si>
    <t>-592009322</t>
  </si>
  <si>
    <t>"obvody v atriích"105,4*0,4</t>
  </si>
  <si>
    <t>"S2 atria"10,245*(2,77)+10,085*(2,42)</t>
  </si>
  <si>
    <t>33</t>
  </si>
  <si>
    <t>564770011</t>
  </si>
  <si>
    <t>Podklad z kameniva hrubého drceného vel. 8-16 mm plochy přes 100 m2 tl 250 mm</t>
  </si>
  <si>
    <t>277578360</t>
  </si>
  <si>
    <t>"podklady pro okapové chodníky"23,8+23,7+35,4+76,72</t>
  </si>
  <si>
    <t>34</t>
  </si>
  <si>
    <t>596811311</t>
  </si>
  <si>
    <t>Kladení velkoformátové dlažby pozemních komunikací a komunikací pro pěší s ložem z kameniva tl. 40 mm, s vyplněním spár, s hutněním, vibrováním a se smetením přebytečného materiálu tl. do 100 mm, velikosti dlaždic do 0,5 m2, pro plochy do 300 m2</t>
  </si>
  <si>
    <t>-1924189101</t>
  </si>
  <si>
    <t>Poznámka k položce:_x000d_
LOŽE Z FRAKCE 4/8</t>
  </si>
  <si>
    <t>"S2 atria"10,245*(2,77+2,85)+10,085*(2,11+3,85)+2,8*0,78</t>
  </si>
  <si>
    <t>35</t>
  </si>
  <si>
    <t>RMAT0004</t>
  </si>
  <si>
    <t>dlažba velkoformátová betonová 600x300 mm tl 60 mm</t>
  </si>
  <si>
    <t>1557132585</t>
  </si>
  <si>
    <t>Poznámka k položce:_x000d_
vz PD a TZ</t>
  </si>
  <si>
    <t>119,868*1,15 'Přepočtené koeficientem množství</t>
  </si>
  <si>
    <t>Úpravy povrchů, podlahy a osazování výplní</t>
  </si>
  <si>
    <t>36</t>
  </si>
  <si>
    <t>619995001</t>
  </si>
  <si>
    <t>Začištění omítek kolem oken, dveří, podlah nebo obkladů</t>
  </si>
  <si>
    <t>1499177102</t>
  </si>
  <si>
    <t>"kompletní vnitřní začištění po výměně oken a dveří"15*10+9*2+10*5,1+7,2*3+4,2*2+35+25</t>
  </si>
  <si>
    <t>37</t>
  </si>
  <si>
    <t>621142001</t>
  </si>
  <si>
    <t>Sklovláknité pletivo vnějších podhledů vtlačené do tmelu</t>
  </si>
  <si>
    <t>-1955816354</t>
  </si>
  <si>
    <t>"podhledy v lodžiích"82,92</t>
  </si>
  <si>
    <t>38</t>
  </si>
  <si>
    <t>621151031</t>
  </si>
  <si>
    <t>Penetrační silikonový nátěr vnějších pastovitých tenkovrstvých omítek podhledů</t>
  </si>
  <si>
    <t>-1043550321</t>
  </si>
  <si>
    <t>39</t>
  </si>
  <si>
    <t>621221011</t>
  </si>
  <si>
    <t>Montáž kontaktního zateplení vnějších podhledů lepením a mechanickým kotvením desek z minerální vlny s podélnou orientací do betonu a zdiva tl přes 40 do 80 mm</t>
  </si>
  <si>
    <t>-446722811</t>
  </si>
  <si>
    <t>40</t>
  </si>
  <si>
    <t>63142021</t>
  </si>
  <si>
    <t>deska tepelně izolační minerální kontaktních fasád podélné vlákno λ=0,035-0,036 tl 50mm</t>
  </si>
  <si>
    <t>1627906709</t>
  </si>
  <si>
    <t>82,92*1,05 'Přepočtené koeficientem množství</t>
  </si>
  <si>
    <t>41</t>
  </si>
  <si>
    <t>621531022</t>
  </si>
  <si>
    <t>Tenkovrstvá silikonová zatíraná omítka zrnitost 2,0 mm vnějších podhledů</t>
  </si>
  <si>
    <t>1552663169</t>
  </si>
  <si>
    <t>42</t>
  </si>
  <si>
    <t>622135001</t>
  </si>
  <si>
    <t>Vyrovnání podkladu vnějších stěn maltou vápenocementovou tl do 10 mm</t>
  </si>
  <si>
    <t>623102514</t>
  </si>
  <si>
    <t>vyrovnání původních podkladů</t>
  </si>
  <si>
    <t>"fasáda F1"1362,79</t>
  </si>
  <si>
    <t>"fasáda F2 vrstení izolace na izolaci"97,37</t>
  </si>
  <si>
    <t>"fasáda F3"94,95</t>
  </si>
  <si>
    <t>"sokl"220,792+64</t>
  </si>
  <si>
    <t>"parapety"214,2*0,4</t>
  </si>
  <si>
    <t>"ostění+nadpraží"625,1*0,4</t>
  </si>
  <si>
    <t>"stěny v lodžiích"3,5*1,4*31</t>
  </si>
  <si>
    <t>43</t>
  </si>
  <si>
    <t>622135091</t>
  </si>
  <si>
    <t>Příplatek k vyrovnání vnějších stěn maltou vápenocementovou za každých dalších 5 mm tloušťky</t>
  </si>
  <si>
    <t>-535903055</t>
  </si>
  <si>
    <t>Poznámka k položce:_x000d_
celková tl. vyrovnánací vrstvy počítána 20 mm</t>
  </si>
  <si>
    <t>2410,442*2 'Přepočtené koeficientem množství</t>
  </si>
  <si>
    <t>44</t>
  </si>
  <si>
    <t>622142001</t>
  </si>
  <si>
    <t>Sklovláknité pletivo vnějších stěn vtlačené do tmelu</t>
  </si>
  <si>
    <t>1965114681</t>
  </si>
  <si>
    <t>"fasáda F2"97,37</t>
  </si>
  <si>
    <t>"fasáda F3"109,19</t>
  </si>
  <si>
    <t>45</t>
  </si>
  <si>
    <t>622143003</t>
  </si>
  <si>
    <t>Montáž omítkových plastových nebo pozinkovaných rohových profilů</t>
  </si>
  <si>
    <t>1501890867</t>
  </si>
  <si>
    <t>"rohy"625,1+145,2+127</t>
  </si>
  <si>
    <t>"rohy s okapnicí"41,9+214,2</t>
  </si>
  <si>
    <t>46</t>
  </si>
  <si>
    <t>63127416</t>
  </si>
  <si>
    <t>profil rohový PVC s výztužnou tkaninou š 100/100mm</t>
  </si>
  <si>
    <t>-1344293458</t>
  </si>
  <si>
    <t>897,3*1,1 'Přepočtené koeficientem množství</t>
  </si>
  <si>
    <t>47</t>
  </si>
  <si>
    <t>59051510</t>
  </si>
  <si>
    <t>profil napojovací nadokenní PVC s okapnicí s výztužnou tkaninou</t>
  </si>
  <si>
    <t>554252363</t>
  </si>
  <si>
    <t>256,1*1,1 'Přepočtené koeficientem množství</t>
  </si>
  <si>
    <t>48</t>
  </si>
  <si>
    <t>622143004</t>
  </si>
  <si>
    <t>Montáž omítkových samolepících začišťovacích profilů pro spojení s okenním rámem</t>
  </si>
  <si>
    <t>1922258278</t>
  </si>
  <si>
    <t>začišťovací profily</t>
  </si>
  <si>
    <t>625,1</t>
  </si>
  <si>
    <t>49</t>
  </si>
  <si>
    <t>28342205</t>
  </si>
  <si>
    <t>profil napojovací okenní PVC s výztužnou tkaninou 6mm</t>
  </si>
  <si>
    <t>-112904503</t>
  </si>
  <si>
    <t>625,1*1,1 'Přepočtené koeficientem množství</t>
  </si>
  <si>
    <t>50</t>
  </si>
  <si>
    <t>622211021</t>
  </si>
  <si>
    <t>Montáž kontaktního zateplení vnějších stěn lepením a mechanickým kotvením polystyrénových desek do betonu a zdiva tl přes 80 do 120 mm</t>
  </si>
  <si>
    <t>853174797</t>
  </si>
  <si>
    <t>51</t>
  </si>
  <si>
    <t>28376443</t>
  </si>
  <si>
    <t>deska XPS hrana rovná a strukturovaný povrch 300kPA λ=0,035 tl 100mm</t>
  </si>
  <si>
    <t>-337372446</t>
  </si>
  <si>
    <t>284,792*1,1 'Přepočtené koeficientem množství</t>
  </si>
  <si>
    <t>52</t>
  </si>
  <si>
    <t>622212051</t>
  </si>
  <si>
    <t>Montáž kontaktního zateplení vnějšího ostění, nadpraží nebo parapetu hl. špalety do 400 mm lepením desek z polystyrenu tl do 40 mm</t>
  </si>
  <si>
    <t>-1982111178</t>
  </si>
  <si>
    <t>"parapety"222</t>
  </si>
  <si>
    <t>"ostění+nadpraží"625,1</t>
  </si>
  <si>
    <t>53</t>
  </si>
  <si>
    <t>28376439</t>
  </si>
  <si>
    <t>deska XPS hrana rovná a strukturovaný povrch 250kPa λ=0,032 tl 40mm</t>
  </si>
  <si>
    <t>817432541</t>
  </si>
  <si>
    <t>250,04*1,1 'Přepočtené koeficientem množství</t>
  </si>
  <si>
    <t>54</t>
  </si>
  <si>
    <t>28376105</t>
  </si>
  <si>
    <t>klín izolační z XPS spádový</t>
  </si>
  <si>
    <t>-717321656</t>
  </si>
  <si>
    <t>spádovaný xps</t>
  </si>
  <si>
    <t>"parapety"222*0,02*0,39</t>
  </si>
  <si>
    <t>1,732*1,1 'Přepočtené koeficientem množství</t>
  </si>
  <si>
    <t>55</t>
  </si>
  <si>
    <t>622221011</t>
  </si>
  <si>
    <t>Montáž kontaktního zateplení vnějších stěn lepením a mechanickým kotvením TI z minerální vlny s podélnou orientací do zdiva a betonu tl přes 40 do 80 mm</t>
  </si>
  <si>
    <t>-484051427</t>
  </si>
  <si>
    <t>"stěny v lodžiích"3,5*1,4*15</t>
  </si>
  <si>
    <t>56</t>
  </si>
  <si>
    <t>63152262</t>
  </si>
  <si>
    <t>deska tepelně izolační minerální kontaktních fasád podélné vlákno λ=0,034 tl 80mm</t>
  </si>
  <si>
    <t>-147039297</t>
  </si>
  <si>
    <t>73,5*1,1 'Přepočtené koeficientem množství</t>
  </si>
  <si>
    <t>57</t>
  </si>
  <si>
    <t>622221031</t>
  </si>
  <si>
    <t>Montáž kontaktního zateplení vnějších stěn lepením a mechanickým kotvením TI z minerální vlny s podélnou orientací do zdiva a betonu tl přes 120 do 160 mm</t>
  </si>
  <si>
    <t>-1656441220</t>
  </si>
  <si>
    <t>"stěny v lodžiích"3,5*1,4*16</t>
  </si>
  <si>
    <t>58</t>
  </si>
  <si>
    <t>63152265</t>
  </si>
  <si>
    <t>deska tepelně izolační minerální kontaktních fasád podélné vlákno λ=0,034 tl 140mm</t>
  </si>
  <si>
    <t>1289423653</t>
  </si>
  <si>
    <t>1633,51*1,1 'Přepočtené koeficientem množství</t>
  </si>
  <si>
    <t>59</t>
  </si>
  <si>
    <t>622251105</t>
  </si>
  <si>
    <t>Příplatek k cenám kontaktního zateplení vnějších stěn za zápustnou montáž a použití tepelněizolačních zátek z minerální vlny</t>
  </si>
  <si>
    <t>1041177994</t>
  </si>
  <si>
    <t>"fasáda F1"1265,42</t>
  </si>
  <si>
    <t>60</t>
  </si>
  <si>
    <t>622252001</t>
  </si>
  <si>
    <t>Montáž profilů kontaktního zateplení připevněných mechanicky</t>
  </si>
  <si>
    <t>357484516</t>
  </si>
  <si>
    <t>"zakládací lišta"(58+49,05+24,6+57,95+43,74+42,65)</t>
  </si>
  <si>
    <t>61</t>
  </si>
  <si>
    <t>59051651</t>
  </si>
  <si>
    <t>profil zakládací Al tl 0,7mm pro ETICS pro izolant tl 140mm</t>
  </si>
  <si>
    <t>-1064418802</t>
  </si>
  <si>
    <t>275,99*1,1 'Přepočtené koeficientem množství</t>
  </si>
  <si>
    <t>62</t>
  </si>
  <si>
    <t>622151021</t>
  </si>
  <si>
    <t>Penetrační akrylátový nátěr vnějších mozaikových tenkovrstvých omítek stěn</t>
  </si>
  <si>
    <t>486368126</t>
  </si>
  <si>
    <t xml:space="preserve">Poznámka k položce:_x000d_
barevnost  a odstíny viz PD a TZ</t>
  </si>
  <si>
    <t>"sokl"52,77</t>
  </si>
  <si>
    <t>63</t>
  </si>
  <si>
    <t>62225R</t>
  </si>
  <si>
    <t>D+M univerzální montážní desky tl .140 mm pro fasádní prvky</t>
  </si>
  <si>
    <t>1312863603</t>
  </si>
  <si>
    <t>Poznámka k položce:_x000d_
Tato montážní deska se skládá z pevného polyuretanového (PU) jádra se zapěněnou ocelovou deskou pro připevnění k podkladu a hliníkovou deskou sloužící jako podklad pro kotvený prvek. Montážní deska je pro větší nosnost podélně vyztužená deskami z fenolové pryskyřice a skelných vláken a ukotvíte ji pomocí chemické malty_x000d_
Bude užito pro kotvení kompletně veškerých prvků na fasádě_x000d_
viz PD a TZ</t>
  </si>
  <si>
    <t>186</t>
  </si>
  <si>
    <t>622511112</t>
  </si>
  <si>
    <t>Tenkovrstvá akrylátová mozaiková střednězrnná omítka vnějších stěn</t>
  </si>
  <si>
    <t>-101820980</t>
  </si>
  <si>
    <t>65</t>
  </si>
  <si>
    <t>622151031</t>
  </si>
  <si>
    <t>Penetrační silikonový nátěr vnějších pastovitých tenkovrstvých omítek stěn</t>
  </si>
  <si>
    <t>1087737714</t>
  </si>
  <si>
    <t>66</t>
  </si>
  <si>
    <t>622531002</t>
  </si>
  <si>
    <t>Tenkovrstvá silikonová zatíraná omítka zrnitost 1,0 mm vnějších stěn</t>
  </si>
  <si>
    <t>2059447416</t>
  </si>
  <si>
    <t>67</t>
  </si>
  <si>
    <t>622531022</t>
  </si>
  <si>
    <t>Tenkovrstvá silikonová zatíraná omítka zrnitost 2,0 mm vnějších stěn</t>
  </si>
  <si>
    <t>-387493411</t>
  </si>
  <si>
    <t>68</t>
  </si>
  <si>
    <t>624631214</t>
  </si>
  <si>
    <t>Tmelení akrylátovým tmelem spár prefabrikovaných dílců š přes 25 do 30 mm včetně penetrace</t>
  </si>
  <si>
    <t>-186272907</t>
  </si>
  <si>
    <t>Poznámka k položce:_x000d_
exterierový UV stabilní akrylový tel_x000d_
viz PD a TZ</t>
  </si>
  <si>
    <t>"přetmelení a dotěsnění oplechování u fasády "41,9</t>
  </si>
  <si>
    <t>"přetmělení styku nové fasády se stávajicí atikou"272,185</t>
  </si>
  <si>
    <t>69</t>
  </si>
  <si>
    <t>629991011</t>
  </si>
  <si>
    <t>Zakrytí výplní otvorů a svislých ploch fólií přilepenou lepící páskou</t>
  </si>
  <si>
    <t>1604276642</t>
  </si>
  <si>
    <t>"zakrytí dřevěbých fasádních prvků"94,95</t>
  </si>
  <si>
    <t>70</t>
  </si>
  <si>
    <t>629991012</t>
  </si>
  <si>
    <t>Zakrytí výplní otvorů fólií přilepenou na začišťovací lišty</t>
  </si>
  <si>
    <t>1298672101</t>
  </si>
  <si>
    <t>"zakytí výplní otvorů"373,77</t>
  </si>
  <si>
    <t>71</t>
  </si>
  <si>
    <t>629995101</t>
  </si>
  <si>
    <t>Očištění vnějších ploch tlakovou vodou</t>
  </si>
  <si>
    <t>1808967738</t>
  </si>
  <si>
    <t>72</t>
  </si>
  <si>
    <t>629995103</t>
  </si>
  <si>
    <t>Očištění vnějších ploch tlakovou vodou s přídavkem čističe</t>
  </si>
  <si>
    <t>-2118841250</t>
  </si>
  <si>
    <t>73</t>
  </si>
  <si>
    <t>631311214</t>
  </si>
  <si>
    <t>Mazanina tl přes 50 do 80 mm z betonu prostého se zvýšenými nároky na prostředí tř. C 25/30</t>
  </si>
  <si>
    <t>-1530075303</t>
  </si>
  <si>
    <t>"lodžie"82,92*0,03</t>
  </si>
  <si>
    <t>74</t>
  </si>
  <si>
    <t>631319011</t>
  </si>
  <si>
    <t>Příplatek k mazanině tl přes 50 do 80 mm za přehlazení povrchu</t>
  </si>
  <si>
    <t>-573509254</t>
  </si>
  <si>
    <t>75</t>
  </si>
  <si>
    <t>631362021</t>
  </si>
  <si>
    <t>Výztuž mazanin svařovanými sítěmi Kari</t>
  </si>
  <si>
    <t>1664485626</t>
  </si>
  <si>
    <t>"lodžie"(82,92*7,9*1,35)/1000</t>
  </si>
  <si>
    <t>76</t>
  </si>
  <si>
    <t>632450134</t>
  </si>
  <si>
    <t>Vyrovnávací cementový potěr tl přes 40 do 50 mm ze suchých směsí provedený v ploše</t>
  </si>
  <si>
    <t>2072972916</t>
  </si>
  <si>
    <t>"lodžie"82,92</t>
  </si>
  <si>
    <t>77</t>
  </si>
  <si>
    <t>637121113</t>
  </si>
  <si>
    <t>Okapový chodník z kačírku tl 200 mm s udusáním</t>
  </si>
  <si>
    <t>1753948850</t>
  </si>
  <si>
    <t>kačírek praný fr. 16/32</t>
  </si>
  <si>
    <t>"okapový chodník"23,8+23,8</t>
  </si>
  <si>
    <t>78</t>
  </si>
  <si>
    <t>637211134</t>
  </si>
  <si>
    <t>Okapový chodník z betonových dlaždic tl 50 mm do kameniva</t>
  </si>
  <si>
    <t>-274316261</t>
  </si>
  <si>
    <t>s maximálním možným využitím původních prvků</t>
  </si>
  <si>
    <t>35,4</t>
  </si>
  <si>
    <t>79</t>
  </si>
  <si>
    <t>637211411</t>
  </si>
  <si>
    <t>Okapový chodník z betonových zámkových dlaždic tl 60 mm do kameniva</t>
  </si>
  <si>
    <t>-1571293502</t>
  </si>
  <si>
    <t>76,72</t>
  </si>
  <si>
    <t>Trubní vedení</t>
  </si>
  <si>
    <t>80</t>
  </si>
  <si>
    <t>89717R1</t>
  </si>
  <si>
    <t>D+M propojení odtokových žlabů a anglických dvorků s vsakovacím objektem- hladké potrubí KG 110 včetně potřebných redukcí a tvarovek</t>
  </si>
  <si>
    <t>-1012423884</t>
  </si>
  <si>
    <t>Poznámka k položce:_x000d_
viz PD a TZ</t>
  </si>
  <si>
    <t>2*17,5+12+11,8</t>
  </si>
  <si>
    <t>81</t>
  </si>
  <si>
    <t>89717RRV1</t>
  </si>
  <si>
    <t>D+M objekt pro vsakování dešťových vod včetně štěrku a geotextilie ( 3m3 )</t>
  </si>
  <si>
    <t>-1291793231</t>
  </si>
  <si>
    <t>"V1"1</t>
  </si>
  <si>
    <t>82</t>
  </si>
  <si>
    <t>89717RRV2</t>
  </si>
  <si>
    <t>D+M objekt pro vsakování dešťových vod včetně štěrku a geotextilie ( 4,5m3 )</t>
  </si>
  <si>
    <t>651385954</t>
  </si>
  <si>
    <t>"V2"1</t>
  </si>
  <si>
    <t>83</t>
  </si>
  <si>
    <t>89717RRV3</t>
  </si>
  <si>
    <t>-179016858</t>
  </si>
  <si>
    <t>"V3"1</t>
  </si>
  <si>
    <t>84</t>
  </si>
  <si>
    <t>89717RRV4</t>
  </si>
  <si>
    <t>348399873</t>
  </si>
  <si>
    <t>"V4"1</t>
  </si>
  <si>
    <t>Ostatní konstrukce a práce, bourání</t>
  </si>
  <si>
    <t>85</t>
  </si>
  <si>
    <t>916331112</t>
  </si>
  <si>
    <t>Osazení zahradního obrubníku betonového do lože z betonu s boční opěrou</t>
  </si>
  <si>
    <t>1745346508</t>
  </si>
  <si>
    <t>"okapový chodník"36,5+36,5+51,5+73,6</t>
  </si>
  <si>
    <t>86</t>
  </si>
  <si>
    <t>59217011</t>
  </si>
  <si>
    <t>obrubník zahradní betonový 500x50x200mm</t>
  </si>
  <si>
    <t>-1861684791</t>
  </si>
  <si>
    <t>198,1*1,15 'Přepočtené koeficientem množství</t>
  </si>
  <si>
    <t>87</t>
  </si>
  <si>
    <t>935113111</t>
  </si>
  <si>
    <t>Osazení odvodňovacího polymerbetonového žlabu s krycím roštem šířky do 200 mm</t>
  </si>
  <si>
    <t>1106263152</t>
  </si>
  <si>
    <t>Poznámka k položce:_x000d_
ODVODŇOVACÍ ŽLABY ATRIUM_x000d_
SET TŘÍ ODTOKOVÝCH ŽLABŮ VČETNĚ 2 KS KONCOVEK, ADAPTÉRU PRO VERTIKÁLNÍ ODTOK A 4 KS NEREZOVÝCH VRUTŮ. JEDNÁ SE O UNIVERZÁLNÍ ŽLABY Z KVALITNÍHO POLYPROPYLENU S POZINKOVANOU MŘÍŽÍ. ROZMĚR JEDNOHO ŽLABU 1000 X 120 X 92 MM. ŽLABY JSOU VHODNÉ K ODVODNĚNÍ ZPEVNĚNÝCH PLOCH U RODINNÝCH DOMŮ, GARÁŽÍ, PARKOVACÍCH STÁNÍ I JINÝM POCHOZÍCH A POJEZDOVÝCH PLOCH. ODOLNOST CHEMIKÁLIÍM I MECHANICKÝM ODĚRKÁM. DÍKY CHYTŘE UMÍSTĚNÝM VÝLITKŮM NA KONCI KAŽDÉHO ŽLABU S NÍM LZE JEDNODUŠE VYTVOŘIT PRAVOÚHLÉ ROHY. STAČÍ VYŘÍZNOUT OTVOR A VSADIT DALŠÍ ŽLAB. ŽLAB PATŘÍ DO TŘÍDY ZATÍŽENÍ A15, ODOLÁ TAK VÁZE AŽ 1,5 TUNY._x000d_
viz PD a TZ</t>
  </si>
  <si>
    <t>prvek Zn07</t>
  </si>
  <si>
    <t>"pro atria"10,085+10,085+9,89+9,89</t>
  </si>
  <si>
    <t>88</t>
  </si>
  <si>
    <t>59227006</t>
  </si>
  <si>
    <t>žlab odvodňovací z polymerbetonu se spádem dna 0,5% 130x155/160mm</t>
  </si>
  <si>
    <t>164398605</t>
  </si>
  <si>
    <t>39,95*1,05 'Přepočtené koeficientem množství</t>
  </si>
  <si>
    <t>89</t>
  </si>
  <si>
    <t>59227012</t>
  </si>
  <si>
    <t>rošt můstkový A15 Pz pro žlab š 130mm</t>
  </si>
  <si>
    <t>-1150602038</t>
  </si>
  <si>
    <t>90</t>
  </si>
  <si>
    <t>59227027</t>
  </si>
  <si>
    <t>čelo plné na začátek a konec odvodňovacího žlabu polymerbeton š 100mm</t>
  </si>
  <si>
    <t>-1765042083</t>
  </si>
  <si>
    <t>91</t>
  </si>
  <si>
    <t>941211111</t>
  </si>
  <si>
    <t>Montáž lešení řadového rámového lehkého zatížení do 200 kg/m2 š od 0,6 do 0,9 m v do 10 m</t>
  </si>
  <si>
    <t>1444107096</t>
  </si>
  <si>
    <t>302,34+362,97+95,34+302,4+223+242,46</t>
  </si>
  <si>
    <t>92</t>
  </si>
  <si>
    <t>941211211</t>
  </si>
  <si>
    <t>Příplatek k lešení řadovému rámovému lehkému do 200 kg/m2 š od 0,6 do 0,9 m v do 10 m za každý den použití</t>
  </si>
  <si>
    <t>-124132310</t>
  </si>
  <si>
    <t>Poznámka k položce:_x000d_
předpokládaná doba zapůjčení uvažována 180 dní_x000d_
účtovat dle skutečnosti a dle domluvy s investorem</t>
  </si>
  <si>
    <t>1528,51*180 'Přepočtené koeficientem množství</t>
  </si>
  <si>
    <t>93</t>
  </si>
  <si>
    <t>941211811</t>
  </si>
  <si>
    <t>Demontáž lešení řadového rámového lehkého zatížení do 200 kg/m2 š od 0,6 do 0,9 m v do 10 m</t>
  </si>
  <si>
    <t>-172789767</t>
  </si>
  <si>
    <t>94</t>
  </si>
  <si>
    <t>944511111</t>
  </si>
  <si>
    <t>Montáž ochranné sítě z textilie z umělých vláken</t>
  </si>
  <si>
    <t>198980749</t>
  </si>
  <si>
    <t>95</t>
  </si>
  <si>
    <t>944511211</t>
  </si>
  <si>
    <t>Příplatek k ochranné síti za každý den použití</t>
  </si>
  <si>
    <t>1991240366</t>
  </si>
  <si>
    <t>96</t>
  </si>
  <si>
    <t>944511811</t>
  </si>
  <si>
    <t>Demontáž ochranné sítě z textilie z umělých vláken</t>
  </si>
  <si>
    <t>-913091493</t>
  </si>
  <si>
    <t>97</t>
  </si>
  <si>
    <t>962052210</t>
  </si>
  <si>
    <t>Bourání zdiva nadzákladového ze ŽB do 1 m3</t>
  </si>
  <si>
    <t>-1473335635</t>
  </si>
  <si>
    <t>2,6*0,19*0,3</t>
  </si>
  <si>
    <t>98</t>
  </si>
  <si>
    <t>963053936</t>
  </si>
  <si>
    <t>Bourání ŽB schodišťových ramen monolitických samonosných</t>
  </si>
  <si>
    <t>1788426938</t>
  </si>
  <si>
    <t>"odbourání ŽB schodiště v atriích"3,99+3,06</t>
  </si>
  <si>
    <t>"odbourání ŽB schodiště na lodžie"2,14+1,68+2,06+1,7+2,14</t>
  </si>
  <si>
    <t>99</t>
  </si>
  <si>
    <t>965042141</t>
  </si>
  <si>
    <t>Bourání podkladů pod dlažby nebo mazanin betonových nebo z litého asfaltu tl do 100 mm pl přes 4 m2</t>
  </si>
  <si>
    <t>-175052847</t>
  </si>
  <si>
    <t>"lodžie"82,92*0,06</t>
  </si>
  <si>
    <t>100</t>
  </si>
  <si>
    <t>966008212</t>
  </si>
  <si>
    <t>Bourání odvodňovacího žlabu z betonových příkopových tvárnic š přes 500 do 800 mm</t>
  </si>
  <si>
    <t>896713958</t>
  </si>
  <si>
    <t>92,04</t>
  </si>
  <si>
    <t>101</t>
  </si>
  <si>
    <t>968062355</t>
  </si>
  <si>
    <t>Vybourání dřevěných rámů oken dvojitých včetně křídel pl do 2 m2</t>
  </si>
  <si>
    <t>1723258581</t>
  </si>
  <si>
    <t>"původní okna"1,1*1,45*8+0,5*1,6*2</t>
  </si>
  <si>
    <t>102</t>
  </si>
  <si>
    <t>968062356</t>
  </si>
  <si>
    <t>Vybourání dřevěných rámů oken dvojitých včetně křídel pl do 4 m2</t>
  </si>
  <si>
    <t>168887862</t>
  </si>
  <si>
    <t>"původní okna"1,6*2*3</t>
  </si>
  <si>
    <t>103</t>
  </si>
  <si>
    <t>968062456</t>
  </si>
  <si>
    <t>Vybourání dřevěných dveřních zárubní pl přes 2 m2</t>
  </si>
  <si>
    <t>616577211</t>
  </si>
  <si>
    <t>"původní dveře"2,17*13+5,13*2</t>
  </si>
  <si>
    <t>104</t>
  </si>
  <si>
    <t>978015331</t>
  </si>
  <si>
    <t>Otlučení (osekání) vnější vápenné nebo vápenocementové omítky stupně členitosti 1 a 2 v rozsahu přes 10 do 20 %</t>
  </si>
  <si>
    <t>-729538994</t>
  </si>
  <si>
    <t>penetrace původních očištěních podkladů</t>
  </si>
  <si>
    <t>105</t>
  </si>
  <si>
    <t>979071R</t>
  </si>
  <si>
    <t>Očištění betonových dlažeb a dlažeb zámkových s původním spárováním kamenivem těženým</t>
  </si>
  <si>
    <t>-1620035613</t>
  </si>
  <si>
    <t>pro možné zpětné využití</t>
  </si>
  <si>
    <t>25,425+19,4+66,85</t>
  </si>
  <si>
    <t>106</t>
  </si>
  <si>
    <t>985131311</t>
  </si>
  <si>
    <t>Ruční dočištění ploch stěn, rubu kleneb a podlah ocelových kartáči</t>
  </si>
  <si>
    <t>281189786</t>
  </si>
  <si>
    <t>"lodžie podlahy"82,92</t>
  </si>
  <si>
    <t>107</t>
  </si>
  <si>
    <t>985139111</t>
  </si>
  <si>
    <t>Příplatek k očištění ploch za práci ve stísněném prostoru</t>
  </si>
  <si>
    <t>676410690</t>
  </si>
  <si>
    <t>"sokl"220,792</t>
  </si>
  <si>
    <t>108</t>
  </si>
  <si>
    <t>985311315</t>
  </si>
  <si>
    <t>Reprofilace rubu kleneb a podlah cementovou sanační maltou tl přes 40 do 50 mm</t>
  </si>
  <si>
    <t>-1692463498</t>
  </si>
  <si>
    <t>109</t>
  </si>
  <si>
    <t>985R3</t>
  </si>
  <si>
    <t>D+M schodiště železobetonové monolitické přímé bez mezipodesty</t>
  </si>
  <si>
    <t>1186805994</t>
  </si>
  <si>
    <t xml:space="preserve">Poznámka k položce:_x000d_
včetně výztuží,bednění atd_x000d_
včetně veškerých potřebných sounáležitostí a prvků_x000d_
viz PD a TZ_x000d_
</t>
  </si>
  <si>
    <t>"atrium A2"1*4,76</t>
  </si>
  <si>
    <t>110</t>
  </si>
  <si>
    <t>985RR3</t>
  </si>
  <si>
    <t>D+M schodiště železobetonové monolitické přímé s mezipodestou</t>
  </si>
  <si>
    <t>1567061365</t>
  </si>
  <si>
    <t>"atrium A1-schody"1*0,84+1*3,08</t>
  </si>
  <si>
    <t>"atrium A1-podesta"1*1,72</t>
  </si>
  <si>
    <t>111</t>
  </si>
  <si>
    <t>985R4</t>
  </si>
  <si>
    <t xml:space="preserve">Demontáž prvků z fasády  ( zvonková tabla, držáky vlajek, tabulky, plastika )</t>
  </si>
  <si>
    <t>-463072450</t>
  </si>
  <si>
    <t>Poznámka k položce:_x000d_
včetně veškerých potřebných sounáležitostí a prvků_x000d_
viz PD a TZ</t>
  </si>
  <si>
    <t>112</t>
  </si>
  <si>
    <t>985R6</t>
  </si>
  <si>
    <t>Zpětná montáž prvků na fasádu ( plastika )</t>
  </si>
  <si>
    <t>ks</t>
  </si>
  <si>
    <t>1832917361</t>
  </si>
  <si>
    <t>113</t>
  </si>
  <si>
    <t>985R8</t>
  </si>
  <si>
    <t>Pronájem mobilní jeřábové techniky</t>
  </si>
  <si>
    <t>-109381107</t>
  </si>
  <si>
    <t xml:space="preserve">Poznámka k položce:_x000d_
pro ůčely manipulace při bouracích pracích  a přesunu materiálů nový v prostoru atria A1 a A2_x000d_
v položce jsou zahrnuty náklady na vlastní pronájem, dopravu na místo stavby, práci obsluhy, pohoné hmoty a dopravu ze stavby_x000d_
viz PD a TZ</t>
  </si>
  <si>
    <t>114</t>
  </si>
  <si>
    <t>985R9</t>
  </si>
  <si>
    <t>Plocha pro mobilní jeřábovou techniku</t>
  </si>
  <si>
    <t>-672233900</t>
  </si>
  <si>
    <t xml:space="preserve">Poznámka k položce:_x000d_
pro ůčely vytvoření plochpro jeřábovou techniku- zřízení, provoz  a odstranění této plochy s potřebným uvedením do původního stavu_x000d_
viz PD a TZ</t>
  </si>
  <si>
    <t>115</t>
  </si>
  <si>
    <t>985R10</t>
  </si>
  <si>
    <t>D+M nová zvonková tabla s potřebným propojením</t>
  </si>
  <si>
    <t>-1577534669</t>
  </si>
  <si>
    <t>Poznámka k položce:_x000d_
včetně dodání a montáže montážních a kotevních válců, potřebné prodloužení EI a veškerých potřebných sounáležitostí a úkonů_x000d_
viz PD a TZ</t>
  </si>
  <si>
    <t>116</t>
  </si>
  <si>
    <t>985R11</t>
  </si>
  <si>
    <t>D+M nové držáky vlajek včetně povrchových úprav</t>
  </si>
  <si>
    <t>-1068458319</t>
  </si>
  <si>
    <t>Poznámka k položce:_x000d_
včetně dodání a montáže montážních a kotevních válců, a veškerých potřebných sounáležitostí a úkonů_x000d_
viz PD a TZ</t>
  </si>
  <si>
    <t>117</t>
  </si>
  <si>
    <t>985R12</t>
  </si>
  <si>
    <t>D+M nové tabulky s označením</t>
  </si>
  <si>
    <t>1186100046</t>
  </si>
  <si>
    <t>997</t>
  </si>
  <si>
    <t>Přesun sutě</t>
  </si>
  <si>
    <t>118</t>
  </si>
  <si>
    <t>997013212</t>
  </si>
  <si>
    <t>Vnitrostaveništní doprava suti a vybouraných hmot pro budovy v přes 6 do 9 m ručně</t>
  </si>
  <si>
    <t>-1323969133</t>
  </si>
  <si>
    <t>119</t>
  </si>
  <si>
    <t>997013219</t>
  </si>
  <si>
    <t>Příplatek k vnitrostaveništní dopravě suti a vybouraných hmot za zvětšenou dopravu suti ZKD 10 m</t>
  </si>
  <si>
    <t>-1096575100</t>
  </si>
  <si>
    <t>132,333*5 'Přepočtené koeficientem množství</t>
  </si>
  <si>
    <t>120</t>
  </si>
  <si>
    <t>997013501</t>
  </si>
  <si>
    <t>Odvoz suti a vybouraných hmot na skládku nebo meziskládku do 1 km se složením</t>
  </si>
  <si>
    <t>453461874</t>
  </si>
  <si>
    <t>121</t>
  </si>
  <si>
    <t>997013509</t>
  </si>
  <si>
    <t>Příplatek k odvozu suti a vybouraných hmot na skládku ZKD 1 km přes 1 km</t>
  </si>
  <si>
    <t>-1781150728</t>
  </si>
  <si>
    <t>Poznámka k položce:_x000d_
celková vzdálenost stavba-skládka-stavba = 50 km</t>
  </si>
  <si>
    <t>132,333*49 'Přepočtené koeficientem množství</t>
  </si>
  <si>
    <t>122</t>
  </si>
  <si>
    <t>997013601</t>
  </si>
  <si>
    <t>Poplatek za uložení na skládce (skládkovné) stavebního odpadu betonového kód odpadu 17 01 01</t>
  </si>
  <si>
    <t>1491485184</t>
  </si>
  <si>
    <t>123</t>
  </si>
  <si>
    <t>997013602</t>
  </si>
  <si>
    <t>Poplatek za uložení na skládce (skládkovné) stavebního odpadu železobetonového kód odpadu 17 01 01</t>
  </si>
  <si>
    <t>1109971796</t>
  </si>
  <si>
    <t>124</t>
  </si>
  <si>
    <t>997013631</t>
  </si>
  <si>
    <t>Poplatek za uložení na skládce (skládkovné) stavebního odpadu směsného kód odpadu 17 09 04</t>
  </si>
  <si>
    <t>1481774584</t>
  </si>
  <si>
    <t>125</t>
  </si>
  <si>
    <t>997013635</t>
  </si>
  <si>
    <t>Poplatek za uložení na skládce (skládkovné) komunálního odpadu kód odpadu 20 03 01</t>
  </si>
  <si>
    <t>-1693803000</t>
  </si>
  <si>
    <t>126</t>
  </si>
  <si>
    <t>997013645</t>
  </si>
  <si>
    <t>Poplatek za uložení na skládce (skládkovné) odpadu asfaltového bez dehtu kód odpadu 17 03 02</t>
  </si>
  <si>
    <t>857035036</t>
  </si>
  <si>
    <t>127</t>
  </si>
  <si>
    <t>997013811</t>
  </si>
  <si>
    <t>Poplatek za uložení na skládce (skládkovné) stavebního odpadu dřevěného kód odpadu 17 02 01</t>
  </si>
  <si>
    <t>-497004045</t>
  </si>
  <si>
    <t>998</t>
  </si>
  <si>
    <t>Přesun hmot</t>
  </si>
  <si>
    <t>128</t>
  </si>
  <si>
    <t>998011009</t>
  </si>
  <si>
    <t>Přesun hmot pro budovy zděné s omezením mechanizace pro budovy v přes 6 do 12 m</t>
  </si>
  <si>
    <t>-55528294</t>
  </si>
  <si>
    <t>PSV</t>
  </si>
  <si>
    <t>Práce a dodávky PSV</t>
  </si>
  <si>
    <t>711</t>
  </si>
  <si>
    <t>Izolace proti vodě, vlhkosti a plynům</t>
  </si>
  <si>
    <t>129</t>
  </si>
  <si>
    <t>711113117</t>
  </si>
  <si>
    <t>Izolace proti vlhkosti vodorovná za studena těsnicí stěrkou jednosložkovou na bázi cementu</t>
  </si>
  <si>
    <t>-1067296895</t>
  </si>
  <si>
    <t>2x vrstva izolace</t>
  </si>
  <si>
    <t>82,92*2 'Přepočtené koeficientem množství</t>
  </si>
  <si>
    <t>130</t>
  </si>
  <si>
    <t>711131111</t>
  </si>
  <si>
    <t>Provedení izolace proti zemní vlhkosti pásy na sucho samolepící vodorovné</t>
  </si>
  <si>
    <t>-1561799209</t>
  </si>
  <si>
    <t>"lodžie"82,92*2</t>
  </si>
  <si>
    <t>131</t>
  </si>
  <si>
    <t>62853001</t>
  </si>
  <si>
    <t>pás asfaltový samolepicí modifikovaný SBS s vložkou ze skleněné tkaniny se spalitelnou fólií nebo jemnozrnným minerálním posypem nebo textilií na horním povrchu tl 4,0mm</t>
  </si>
  <si>
    <t>295460455</t>
  </si>
  <si>
    <t>165,84*1,1655 'Přepočtené koeficientem množství</t>
  </si>
  <si>
    <t>132</t>
  </si>
  <si>
    <t>711161122</t>
  </si>
  <si>
    <t>Izolace proti zemní vlhkosti nopovou fólií s textilií vodorovná, nopek v 8,0 mm, tl do 0,6 mm</t>
  </si>
  <si>
    <t>640049938</t>
  </si>
  <si>
    <t>"sokl"(58+49,05+24,6+57,95+43,74+42,65)*0,75+64</t>
  </si>
  <si>
    <t>133</t>
  </si>
  <si>
    <t>711491176</t>
  </si>
  <si>
    <t>Připevnění doplňků izolace proti vodě ukončovací lištou</t>
  </si>
  <si>
    <t>252444206</t>
  </si>
  <si>
    <t>"sokl"(58+49,05+24,6+57,95+43,74+42,65)</t>
  </si>
  <si>
    <t>134</t>
  </si>
  <si>
    <t>28323009</t>
  </si>
  <si>
    <t>lišta ukončovací pro drenážní fólie profilované tl 8mm</t>
  </si>
  <si>
    <t>1381207836</t>
  </si>
  <si>
    <t>135</t>
  </si>
  <si>
    <t>998711112</t>
  </si>
  <si>
    <t>Přesun hmot tonážní pro izolace proti vodě, vlhkosti a plynům s omezením mechanizace v objektech v přes 6 do 12 m</t>
  </si>
  <si>
    <t>682075446</t>
  </si>
  <si>
    <t>713</t>
  </si>
  <si>
    <t>Izolace tepelné</t>
  </si>
  <si>
    <t>136</t>
  </si>
  <si>
    <t>713121111</t>
  </si>
  <si>
    <t>Montáž izolace tepelné podlah volně kladenými rohožemi, pásy, dílci, deskami 1 vrstva</t>
  </si>
  <si>
    <t>-316057495</t>
  </si>
  <si>
    <t>137</t>
  </si>
  <si>
    <t>28376438</t>
  </si>
  <si>
    <t>deska XPS hrana rovná a strukturovaný povrch 250kPa λ=0,032 tl 30mm</t>
  </si>
  <si>
    <t>1087604652</t>
  </si>
  <si>
    <t>82,92*1,1 'Přepočtené koeficientem množství</t>
  </si>
  <si>
    <t>138</t>
  </si>
  <si>
    <t>998713112</t>
  </si>
  <si>
    <t>Přesun hmot tonážní pro izolace tepelné s omezením mechanizace v objektech v přes 6 do 12 m</t>
  </si>
  <si>
    <t>-371623777</t>
  </si>
  <si>
    <t>741</t>
  </si>
  <si>
    <t>Elektroinstalace - silnoproud</t>
  </si>
  <si>
    <t>139</t>
  </si>
  <si>
    <t>7414R</t>
  </si>
  <si>
    <t>Demontáž hromosvodového vedení vez zachování funkčnosti včetně kotev</t>
  </si>
  <si>
    <t>-1079562163</t>
  </si>
  <si>
    <t>"demontáž svislého vedení"8*7,5</t>
  </si>
  <si>
    <t>140</t>
  </si>
  <si>
    <t>7414R1</t>
  </si>
  <si>
    <t>D+M hromosvodové vedení včetně kotvení skrz zateplovací system</t>
  </si>
  <si>
    <t>-1282814224</t>
  </si>
  <si>
    <t>"nové svislé vedení"8*7,5</t>
  </si>
  <si>
    <t>141</t>
  </si>
  <si>
    <t>7414R2</t>
  </si>
  <si>
    <t>Demontáž veškerých EI prvků na fasádě včetně bezpečného zaizolování</t>
  </si>
  <si>
    <t>1067998428</t>
  </si>
  <si>
    <t xml:space="preserve">Poznámka k položce:_x000d_
veškeré ei prvky na fasádě (  osvětlení atd...)_x000d_
viz PD a TZ</t>
  </si>
  <si>
    <t>142</t>
  </si>
  <si>
    <t>7414R3</t>
  </si>
  <si>
    <t>D+M prodloužení vešekrých rozvodů na fasádě pro možnost zateplení</t>
  </si>
  <si>
    <t>2038274524</t>
  </si>
  <si>
    <t>143</t>
  </si>
  <si>
    <t>7414R4</t>
  </si>
  <si>
    <t>D+M zpětná montáž veškerých EI prvků na fasádu</t>
  </si>
  <si>
    <t>-141666503</t>
  </si>
  <si>
    <t>Poznámka k položce:_x000d_
včetně dodání a montáže montážních a kotevních válců_x000d_
veškeré ei prvky na fasádě (, osvětlení atd...)_x000d_
viz PD a TZ</t>
  </si>
  <si>
    <t>144</t>
  </si>
  <si>
    <t>998741112</t>
  </si>
  <si>
    <t>Přesun hmot tonážní pro silnoproud s omezením mechanizace v objektech v přes 6 do 12 m</t>
  </si>
  <si>
    <t>232894539</t>
  </si>
  <si>
    <t>751</t>
  </si>
  <si>
    <t>Vzduchotechnika</t>
  </si>
  <si>
    <t>145</t>
  </si>
  <si>
    <t>751398015</t>
  </si>
  <si>
    <t>Montáž větrací mřížky na kruhové potrubí D přes 400 do 500 mm</t>
  </si>
  <si>
    <t>1056338610</t>
  </si>
  <si>
    <t>146</t>
  </si>
  <si>
    <t>RMAT0006</t>
  </si>
  <si>
    <t>mřížka větrací DN 500</t>
  </si>
  <si>
    <t>-839743064</t>
  </si>
  <si>
    <t>761</t>
  </si>
  <si>
    <t>Konstrukce prosvětlovací</t>
  </si>
  <si>
    <t>147</t>
  </si>
  <si>
    <t>761661071</t>
  </si>
  <si>
    <t>Osazení sklepních světlíků (anglických dvorků) hl přes 1,0 m š přes 1,25 do 1,5 m</t>
  </si>
  <si>
    <t>1628619851</t>
  </si>
  <si>
    <t>" atrium A1"3</t>
  </si>
  <si>
    <t>" atrium A2"1</t>
  </si>
  <si>
    <t>"anglické dvorky vně objektu"5</t>
  </si>
  <si>
    <t>148</t>
  </si>
  <si>
    <t>56245266</t>
  </si>
  <si>
    <t>světlík sklepní (anglický dvorek) včetně odvodňovacího prvku plast vyztužený uhlíkovými vlákny rošt mřížkový 1500x1500x700mm</t>
  </si>
  <si>
    <t>915755140</t>
  </si>
  <si>
    <t>149</t>
  </si>
  <si>
    <t>56245312</t>
  </si>
  <si>
    <t>vpusť odtoková sklepního světlíku (anglického dvorku) DN 110 s lapačem nečistot, pachovým uzávěrem a zpětnou klapkou</t>
  </si>
  <si>
    <t>-1295683480</t>
  </si>
  <si>
    <t>150</t>
  </si>
  <si>
    <t>7616R</t>
  </si>
  <si>
    <t>D+M demontáž fasádních výplní</t>
  </si>
  <si>
    <t>1613222763</t>
  </si>
  <si>
    <t xml:space="preserve">Poznámka k položce:_x000d_
viz PD a TZ_x000d_
</t>
  </si>
  <si>
    <t>151</t>
  </si>
  <si>
    <t>761-Dn/03</t>
  </si>
  <si>
    <t>D+M dveřní vstupní hliníková sestava s zasklení connex ( celkový rozměr 2750x2450 mm )</t>
  </si>
  <si>
    <t>-793477047</t>
  </si>
  <si>
    <t>Poznámka k položce:_x000d_
specifikace viz TZ a PD_x000d_
označení Dn/03_x000d_
-vícekomorový hliníkový rám dveří a křídla s přerušeným tepelným mostem_x000d_
-úprava přírodní hliník_x000d_
-zasklení izolační trojsklo, bezpečnostní sklo CONNEX z vnitřní i vnější strany_x000d_
-provedení jednokřídlé dveře + 2x fixní okno na celou výšku_x000d_
-provedení falcové_x000d_
-kování klika/koule z exterieru_x000d_
-zámek cylindrický_x000d_
-padací práh_x000d_
konkrétní materiály a barevné odstíny budou odvzorkovány a odsouhlaseny architektem a investorem_x000d_
celková specifikace viz PD a TZ</t>
  </si>
  <si>
    <t>152</t>
  </si>
  <si>
    <t>761-Dn/05</t>
  </si>
  <si>
    <t>D+M dveře vstupní hliníkové dvoukřídlé prosklené s izolačním trojsklem s horním a bočním světlíkem zasklení connex ( celkový rozměr 2050x2450 mm )</t>
  </si>
  <si>
    <t>619902539</t>
  </si>
  <si>
    <t>Poznámka k položce:_x000d_
specifikace viz TZ a PD_x000d_
označení Dn/05_x000d_
-vícekomorový hliníkový rám dveří a křídla s přerušeným tepelným mostem_x000d_
-úprava přírodní hliník_x000d_
-zasklení izolační trojsklo, bezpečnostní sklo CONNEX z vnitřní i vnější strany_x000d_
-provedení dvoukřídlé s fixním božním světlíkem a nadsvětlíkem_x000d_
-provedení falcové_x000d_
-kování klika/koule z exterieru_x000d_
-zámek cylindrický_x000d_
konkrétní materiály a barevné odstíny budou odvzorkovány a odsouhlaseny architektem a investorem_x000d_
celková specifikace viz PD a TZ</t>
  </si>
  <si>
    <t>153</t>
  </si>
  <si>
    <t>761-Dn/07</t>
  </si>
  <si>
    <t>D+M dveře vstupní plastové jednokřídlé prosklené dveře s izolačním trojsklem connex ( celkový rozměr 900x2400 mm )</t>
  </si>
  <si>
    <t>290999341</t>
  </si>
  <si>
    <t>Poznámka k položce:_x000d_
specifikace viz TZ a PD_x000d_
označení Dn/07_x000d_
-vícekomorový hliníkový rám dveří a křídla s přerušeným tepelným mostem_x000d_
-úprava přírodní hliník_x000d_
-zasklení izolační trojsklo, bezpečnostní sklo CONNEX z vnitřní i vnější strany_x000d_
-provedení jednokřídlé_x000d_
-provedení falcové_x000d_
-kování klika/klika_x000d_
-zámek cylindrický_x000d_
konkrétní materiály a barevné odstíny budou odvzorkovány a odsouhlaseny architektem a investorem_x000d_
celková specifikace viz PD a TZ</t>
  </si>
  <si>
    <t>154</t>
  </si>
  <si>
    <t>761-On/01</t>
  </si>
  <si>
    <t>D+M okenní sestava plastová velká s dveřmi a izolačním trojsklem ( okno rozměr 4150x1600mm; dveře rozměr 900x2400mm )</t>
  </si>
  <si>
    <t>1612897987</t>
  </si>
  <si>
    <t>Poznámka k položce:_x000d_
specifikace viz TZ a PD_x000d_
označení On/01_x000d_
Okno:_x000d_
- plastové okno s dvojitým těsněním a izolačním trojsklem_x000d_
- členění několikadílné s rozšiřujícími prvky_x000d_
- otevíravé, sklopné, mikroventilace_x000d_
- vícekomorový plastový rám okna a křídla s přerušeným tepelným mostem_x000d_
- povrch int.= plast bílá barva_x000d_
- povrch ext.= plast bílá barva_x000d_
- zasklení izolační trojsklo_x000d_
- větrání bude zajištěno otevíráním křídel popř. mikroventilací_x000d_
- kování- celoobvodové kování pro otevíravě-sklopná křídla_x000d_
- klika plastová okenní_x000d_
- polohy zavřeno, otevřeno, ventilace, mikroventilace_x000d_
-3 stupňové zatěsnění připojovací spáry_x000d_
Dveře:_x000d_
-vícekomorový plastový rám dveří a křídla s přerušeným tepelným mostem_x000d_
- plast bílá barva_x000d_
- prosklení trojsklo, bezpečnostní sklo CONNEX z vnitřní i vnější strany_x000d_
- členění jednokřídlé_x000d_
- falcové provedení_x000d_
- kování klika/klika_x000d_
- cylindrický zámek_x000d_
konkrétní materiály a barevné odstíny budou odvzorkovány a odsouhlaseny architektem a investorem_x000d_
celková specifikace viz PD a TZ</t>
  </si>
  <si>
    <t>155</t>
  </si>
  <si>
    <t>761-On/02</t>
  </si>
  <si>
    <t>-1979339209</t>
  </si>
  <si>
    <t>Poznámka k položce:_x000d_
specifikace viz TZ a PD_x000d_
označení On/02_x000d_
Okno:_x000d_
- plastové okno s dvojitým těsněním a izolačním trojsklem_x000d_
- členění několikadílné s rozšiřujícími prvky_x000d_
- otevíravé, sklopné, mikroventilace_x000d_
- vícekomorový plastový rám okna a křídla s přerušeným tepelným mostem_x000d_
- povrch int.= plast bílá barva_x000d_
- povrch ext.= plast bílá barva_x000d_
- zasklení izolační trojsklo_x000d_
- větrání bude zajištěno otevíráním křídel popř. mikroventilací_x000d_
- kování- celoobvodové kování pro otevíravě-sklopná křídla_x000d_
- klika plastová okenní_x000d_
- polohy zavřeno, otevřeno, ventilace, mikroventilace_x000d_
-3 stupňové zatěsnění připojovací spáry_x000d_
Dveře:_x000d_
-vícekomorový plastový rám dveří a křídla s přerušeným tepelným mostem_x000d_
- plast bílá barva_x000d_
- prosklení trojsklo, bezpečnostní sklo CONNEX z vnitřní i vnější strany_x000d_
- členění jednokřídlé_x000d_
- falcové provedení_x000d_
- kování klika/klika_x000d_
- cylindrický zámek_x000d_
konkrétní materiály a barevné odstíny budou odvzorkovány a odsouhlaseny architektem a investorem_x000d_
celková specifikace viz PD a TZ</t>
  </si>
  <si>
    <t>156</t>
  </si>
  <si>
    <t>761-On/03</t>
  </si>
  <si>
    <t>D+M okenní sestava plastová malá s dveřmi a izolačním trojsklem ( okno rozměr 1200x1600mm; dveře rozměr 900x2400mm )</t>
  </si>
  <si>
    <t>-1273276479</t>
  </si>
  <si>
    <t>Poznámka k položce:_x000d_
specifikace viz TZ a PD_x000d_
označení On/03_x000d_
Okno:_x000d_
- plastové okno s dvojitým těsněním a izolačním trojsklem_x000d_
- členění jednokřídlé_x000d_
- otevíravé, sklopné, mikroventilace_x000d_
- vícekomorový plastový rám okna a křídla s přerušeným tepelným mostem_x000d_
- povrch int.= plast bílá barva_x000d_
- povrch ext.= plast bílá barva_x000d_
- zasklení izolační trojsklo_x000d_
- větrání bude zajištěno otevíráním křídel popř. mikroventilací_x000d_
- kování- celoobvodové kování pro otevíravě-sklopná křídla_x000d_
- klika plastová okenní_x000d_
- polohy zavřeno, otevřeno, ventilace, mikroventilace_x000d_
-3 stupňové zatěsnění připojovací spáry_x000d_
Dveře:_x000d_
-vícekomorový plastový rám dveří a křídla s přerušeným tepelným mostem_x000d_
- plast bílá barva_x000d_
- prosklení trojsklo, bezpečnostní sklo CONNEX z vnitřní i vnější strany_x000d_
- členění jednokřídlé_x000d_
- bezfalcové provedení_x000d_
- kování klika/klika_x000d_
- cylindrický zámek_x000d_
konkrétní materiály a barevné odstíny budou odvzorkovány a odsouhlaseny architektem a investorem_x000d_
celková specifikace viz PD a TZ</t>
  </si>
  <si>
    <t>157</t>
  </si>
  <si>
    <t>761-On/04</t>
  </si>
  <si>
    <t>-585947191</t>
  </si>
  <si>
    <t>Poznámka k položce:_x000d_
specifikace viz TZ a PD_x000d_
označení On/04_x000d_
Okno:_x000d_
- plastové okno s dvojitým těsněním a izolačním trojsklem_x000d_
- členění jednokřídlé_x000d_
- otevíravé, sklopné, mikroventilace_x000d_
- vícekomorový plastový rám okna a křídla s přerušeným tepelným mostem_x000d_
- povrch int.=plast bílá barva_x000d_
- povrch ext.=plast bílá barva_x000d_
- zasklení izolační trojsklo_x000d_
- větrání bude zajištěno otevíráním křídel popř. mikroventilací_x000d_
- kování- celoobvodové kování pro otevíravě-sklopná křídla_x000d_
- klika plastová okenní_x000d_
- polohy zavřeno, otevřeno, ventilace, mikroventilace_x000d_
-3 stupňové zatěsnění připojovací spáry_x000d_
Dveře:_x000d_
-vícekomorový plastový rám dveří a křídla s přerušeným tepelným mostem_x000d_
- povrch úprava plast bílá barva_x000d_
- prosklení trojsklo, bezpečnostní sklo CONNEX z vnitřní i vnější strany_x000d_
- členění jednokřídlé_x000d_
- bezfalcové provedení_x000d_
- kování klika/klika_x000d_
- cylindrický zámek_x000d_
konkrétní materiály a barevné odstíny budou odvzorkovány a odsouhlaseny architektem a investorem_x000d_
celková specifikace viz PD a TZ</t>
  </si>
  <si>
    <t>158</t>
  </si>
  <si>
    <t>761-On/05</t>
  </si>
  <si>
    <t>D+M okno plastové otevíravé a sklopné s izolačním trojskelm 450x1600 mm</t>
  </si>
  <si>
    <t>206507935</t>
  </si>
  <si>
    <t>Poznámka k položce:_x000d_
specifikace viz TZ a PD_x000d_
označení On/05_x000d_
- plastové okno s dvojitým těsněním a izolačním trojsklem_x000d_
- členění jednokřídlé_x000d_
- otevíravé, sklopné, mikroventilace_x000d_
- vícekomorový plastový rám okna a křídla s přerušeným tepelným mostem_x000d_
- povrch int.= plast bílá barva_x000d_
- povrch ext.= plast bílá barva_x000d_
- zasklení izolační trojsklo_x000d_
- větrání bude zajištěno otevíráním křídel popř. mikroventilací_x000d_
- kování- celoobvodové kování pro otevíravě-sklopná křídla_x000d_
- klika plastová okenní_x000d_
- polohy zavřeno, otevřeno, ventilace, mikroventilace_x000d_
-3 stupňové zatěsnění připojovací spáry_x000d_
konkrétní materiály a barevné odstíny budou odvzorkovány a odsouhlaseny architektem a investorem_x000d_
celková specifikace viz PD a TZ</t>
  </si>
  <si>
    <t>159</t>
  </si>
  <si>
    <t>761-On/06</t>
  </si>
  <si>
    <t>D+M okno plastové otevíravé a sklopné s izolačním trojskelm 1100x1450 mm</t>
  </si>
  <si>
    <t>1997251882</t>
  </si>
  <si>
    <t>Poznámka k položce:_x000d_
specifikace viz TZ a PD_x000d_
označení On/06_x000d_
- plastové okno s dvojitým těsněním a izolačním trojsklem_x000d_
- členění jednokřídlé_x000d_
- otevíravé, sklopné, mikroventilace_x000d_
- vícekomorový plastový rám okna a křídla s přerušeným tepelným mostem_x000d_
- povrch int.= plast bílá barva_x000d_
- povrch ext.= plast bílá barva_x000d_
- zasklení izolační trojsklo_x000d_
- větrání bude zajištěno otevíráním křídel popř. mikroventilací_x000d_
- kování- celoobvodové kování pro otevíravě-sklopná křídla_x000d_
- klika plastová okenní_x000d_
- polohy zavřeno, otevřeno, ventilace, mikroventilace_x000d_
-3 stupňové zatěsnění připojovací spáry_x000d_
konkrétní materiály a barevné odstíny budou odvzorkovány a odsouhlaseny architektem a investorem_x000d_
celková specifikace viz PD a TZ</t>
  </si>
  <si>
    <t>160</t>
  </si>
  <si>
    <t>761-On/08</t>
  </si>
  <si>
    <t>D+M okno plastové dvoukřídlé otevíravé a sklopné s izolačním trojskelm 1600x2000 mm</t>
  </si>
  <si>
    <t>1407453135</t>
  </si>
  <si>
    <t>Poznámka k položce:_x000d_
specifikace viz TZ a PD_x000d_
označení On/08_x000d_
- plastové okno s dvojitým těsněním a izolačním trojsklem_x000d_
- členění dvoukřídlé_x000d_
- otevíravé, sklopné, mikroventilace_x000d_
- vícekomorový plastový rám okna a křídla s přerušeným tepelným mostem_x000d_
- povrch int.= plast bílá barva_x000d_
- povrch ext.= plast bílá barva_x000d_
- zasklení izolační trojsklo_x000d_
- větrání bude zajištěno otevíráním křídel popř. mikroventilací_x000d_
- kování- celoobvodové kování pro otevíravě-sklopná křídla_x000d_
- klika plastová okenní_x000d_
- polohy zavřeno, otevřeno, ventilace, mikroventilace_x000d_
-3 stupňové zatěsnění připojovací spáry_x000d_
konkrétní materiály a barevné odstíny budou odvzorkovány a odsouhlaseny architektem a investorem_x000d_
celková specifikace viz PD a TZ</t>
  </si>
  <si>
    <t>161</t>
  </si>
  <si>
    <t>998761112</t>
  </si>
  <si>
    <t>Přesun hmot tonážní pro konstrukce prosvětlovací s omezením mechanizace v objektech v přes 6 do 12 m</t>
  </si>
  <si>
    <t>-900668416</t>
  </si>
  <si>
    <t>764</t>
  </si>
  <si>
    <t>Konstrukce klempířské</t>
  </si>
  <si>
    <t>162</t>
  </si>
  <si>
    <t>764002851</t>
  </si>
  <si>
    <t>Demontáž oplechování parapetů do suti</t>
  </si>
  <si>
    <t>-442414561</t>
  </si>
  <si>
    <t>"původní parapety"220,55</t>
  </si>
  <si>
    <t>163</t>
  </si>
  <si>
    <t>764226446R</t>
  </si>
  <si>
    <t>Oplechování parapetů rovných celoplošně lepené z Al plechu rš do 500 mm</t>
  </si>
  <si>
    <t>1145148486</t>
  </si>
  <si>
    <t>Poznámka k položce:_x000d_
lakovaný extrudovaný hliníkový plech tl 1,5 mm_x000d_
viz PD a TZ</t>
  </si>
  <si>
    <t>parapety prvky Kn/01-Kn/11</t>
  </si>
  <si>
    <t>"rš 360 mm"19*4,15+1,2*7+1,5+27*1,1+12*2+5,05+2*0,45</t>
  </si>
  <si>
    <t>"rš 460mm"12*1,1+2*2+2*4,15</t>
  </si>
  <si>
    <t>"rš 360mm"1*5,25</t>
  </si>
  <si>
    <t>oplechování tepelné izolace prvky Kn/12-Kn/13</t>
  </si>
  <si>
    <t>"rš 460"4,1*6+5,6*3</t>
  </si>
  <si>
    <t>164</t>
  </si>
  <si>
    <t>7642264R</t>
  </si>
  <si>
    <t>Oplechování balkovu - okapnice rovné celoplošně lepené z Al plechu rš 330 mm tl 1,5 mm</t>
  </si>
  <si>
    <t>-167395777</t>
  </si>
  <si>
    <t>"Kn/23"57</t>
  </si>
  <si>
    <t>165</t>
  </si>
  <si>
    <t>76422R</t>
  </si>
  <si>
    <t>D+M parapetní hliníkové koncovky podomítkové</t>
  </si>
  <si>
    <t>pár</t>
  </si>
  <si>
    <t>982209514</t>
  </si>
  <si>
    <t>Poznámka k položce:_x000d_
lakované_x000d_
viz PD a TZ</t>
  </si>
  <si>
    <t>166</t>
  </si>
  <si>
    <t>998764112</t>
  </si>
  <si>
    <t>Přesun hmot tonážní pro konstrukce klempířské s omezením mechanizace v objektech v přes 6 do 12 m</t>
  </si>
  <si>
    <t>-1706899175</t>
  </si>
  <si>
    <t>766</t>
  </si>
  <si>
    <t>Konstrukce truhlářské</t>
  </si>
  <si>
    <t>167</t>
  </si>
  <si>
    <t>766411214</t>
  </si>
  <si>
    <t>Montáž obložení stěn pl do 5 m2 palubkami z měkkého dřeva š přes 100 mm</t>
  </si>
  <si>
    <t>-456549159</t>
  </si>
  <si>
    <t>168</t>
  </si>
  <si>
    <t>RMAT0002</t>
  </si>
  <si>
    <t>palubky obkladové - západní červený cerd 18x176/185mm</t>
  </si>
  <si>
    <t>-400690254</t>
  </si>
  <si>
    <t>109,19*1,15 'Přepočtené koeficientem množství</t>
  </si>
  <si>
    <t>169</t>
  </si>
  <si>
    <t>766417211</t>
  </si>
  <si>
    <t>Montáž podkladového roštu pro obložení stěn</t>
  </si>
  <si>
    <t>1731837760</t>
  </si>
  <si>
    <t>Poznámka k položce:_x000d_
kotveno až do nosné stěny_x000d_
viz PD a TZ</t>
  </si>
  <si>
    <t>"fasáda F3"2*109,19</t>
  </si>
  <si>
    <t>170</t>
  </si>
  <si>
    <t>RMAT0001</t>
  </si>
  <si>
    <t>latě 22x60 mm žlutý cedr</t>
  </si>
  <si>
    <t>1460640719</t>
  </si>
  <si>
    <t>0,022*0,06*218,38</t>
  </si>
  <si>
    <t>0,288*1,2 'Přepočtené koeficientem množství</t>
  </si>
  <si>
    <t>171</t>
  </si>
  <si>
    <t>766691811</t>
  </si>
  <si>
    <t>Demontáž parapetních desek dřevěných nebo plastových šířky do 300 mm</t>
  </si>
  <si>
    <t>1250576760</t>
  </si>
  <si>
    <t>"původní parapety"8*1,1+2*2+4,97*10+2*3+0,5*2</t>
  </si>
  <si>
    <t>172</t>
  </si>
  <si>
    <t>766691914</t>
  </si>
  <si>
    <t>Vyvěšení nebo zavěšení dřevěných křídel dveří pl do 2 m2</t>
  </si>
  <si>
    <t>-1813470333</t>
  </si>
  <si>
    <t>"původní dveře"4</t>
  </si>
  <si>
    <t>173</t>
  </si>
  <si>
    <t>766694116</t>
  </si>
  <si>
    <t>Montáž parapetních desek dřevěných nebo plastových š do 30 cm</t>
  </si>
  <si>
    <t>1071552592</t>
  </si>
  <si>
    <t>"nové parapety"10*5,05+2,1*2+0,45*2+1,1*10+5*2</t>
  </si>
  <si>
    <t>174</t>
  </si>
  <si>
    <t>61144404</t>
  </si>
  <si>
    <t>parapet plastový vnitřní š 400mm</t>
  </si>
  <si>
    <t>-141878170</t>
  </si>
  <si>
    <t>76,6*1,1 'Přepočtené koeficientem množství</t>
  </si>
  <si>
    <t>175</t>
  </si>
  <si>
    <t>61144019</t>
  </si>
  <si>
    <t>koncovka k parapetu plastovému vnitřnímu 1 pár</t>
  </si>
  <si>
    <t>sada</t>
  </si>
  <si>
    <t>1725170500</t>
  </si>
  <si>
    <t>176</t>
  </si>
  <si>
    <t>76669R</t>
  </si>
  <si>
    <t>D+M doplnění venkovních voděodolných difuzních pásek</t>
  </si>
  <si>
    <t>-774645743</t>
  </si>
  <si>
    <t>" doplnění u oken která budou ponechána"839,3</t>
  </si>
  <si>
    <t>177</t>
  </si>
  <si>
    <t>998766112</t>
  </si>
  <si>
    <t>Přesun hmot tonážní pro kce truhlářské s omezením mechanizace v objektech v přes 6 do 12 m</t>
  </si>
  <si>
    <t>-1855036880</t>
  </si>
  <si>
    <t>767</t>
  </si>
  <si>
    <t>Konstrukce zámečnické</t>
  </si>
  <si>
    <t>178</t>
  </si>
  <si>
    <t>767161813</t>
  </si>
  <si>
    <t>Demontáž zábradlí rovného nerozebíratelného hmotnosti 1 m zábradlí do 20 kg do suti</t>
  </si>
  <si>
    <t>-1094640049</t>
  </si>
  <si>
    <t>"původní zábradlí"10*5,7</t>
  </si>
  <si>
    <t>179</t>
  </si>
  <si>
    <t>767661811</t>
  </si>
  <si>
    <t>Demontáž mříží pevných nebo otevíravých</t>
  </si>
  <si>
    <t>340296868</t>
  </si>
  <si>
    <t>180</t>
  </si>
  <si>
    <t>767995114</t>
  </si>
  <si>
    <t>Montáž atypických zámečnických konstrukcí hmotnosti přes 20 do 50 kg</t>
  </si>
  <si>
    <t>-607823213</t>
  </si>
  <si>
    <t>"krycí L profil 20/60 mm hliníkový"0,45*272,185</t>
  </si>
  <si>
    <t>181</t>
  </si>
  <si>
    <t>RMAT0003</t>
  </si>
  <si>
    <t>hliníkový L profil 20x60x2</t>
  </si>
  <si>
    <t>1760705593</t>
  </si>
  <si>
    <t>122,483*1,1 'Přepočtené koeficientem množství</t>
  </si>
  <si>
    <t>182</t>
  </si>
  <si>
    <t>767-R2</t>
  </si>
  <si>
    <t>D+M nápis nerez kotvený do fasády ( 20 písmen )</t>
  </si>
  <si>
    <t>-1314900416</t>
  </si>
  <si>
    <t>Poznámka k položce:_x000d_
včetně dodání a montáže montážních a kotevních válců_x000d_
Montážní válce jsou vyrobeny z černě obarvené, proti hnilobě odolné a bezfreonové tuhé PU (polyuretan) pěny._x000d_
Parametry montážních válců:_x000d_
Rozměry: Ø 125 mm_x000d_
Použitelná plocha: Ø 85 mm_x000d_
Tloušťka: 60 - 300 mm_x000d_
Max. doporučená nosnost: 15 kg_x000d_
Počet 22ks_x000d_
nápis ( styl a rozměry dle PD a TZ )_x000d_
viz PD a TZ</t>
  </si>
  <si>
    <t>183</t>
  </si>
  <si>
    <t>767-Zn01</t>
  </si>
  <si>
    <t>D+M Zábradlí lodžie délka 5440 mm</t>
  </si>
  <si>
    <t>72507025</t>
  </si>
  <si>
    <t xml:space="preserve">Poznámka k položce:_x000d_
OCELOVÁ KONSTRUKCE ZÁBRADLÍ TVOŘENA Z OCELOVÝCH JACKLŮ. VÝPLŇ ZÁBRADLÍ SKLO CONNEX VSG/ESG 66.2 (12,8mm)_x000d_
POLEP BAREVNOU FOLIÍ ( Barevná okenní fólie na sklo průhledná do exteriéru Moderní dekorativní barevné fólie na skleněné plochy. Barevná fólie na sklo - okna, příčky, kancelářské stěny, výlohy, zábradlí, pochozí skla (na spodní nenášlapnou část), světlíky, výtahy, fitness centra, relaxační místnosti, atd )_x000d_
VEŠKERÉ ROZMĚRY NUTNO ZAMĚŘIT _x000d_
Zn / 01 - DÉLKA 5440 mm - 8 ks_x000d_
</t>
  </si>
  <si>
    <t>5,44*1,1*8</t>
  </si>
  <si>
    <t>184</t>
  </si>
  <si>
    <t>767-Zn02</t>
  </si>
  <si>
    <t>D+M Zábradlí lodžie délka 4265 mm</t>
  </si>
  <si>
    <t>1221052035</t>
  </si>
  <si>
    <t xml:space="preserve">Poznámka k položce:_x000d_
OCELOVÁ KONSTRUKCE ZÁBRADLÍ TVOŘENA Z OCELOVÝCH JACKLŮ. VÝPLŇ ZÁBRADLÍ SKLO CONNEX VSG/ESG 66.2 (12,8mm)_x000d_
POLEP BAREVNOU FOLIÍ  ( Barevná okenní fólie na sklo průhledná do exteriéru Moderní dekorativní barevné fólie na skleněné plochy. Barevná fólie na sklo - okna, příčky, kancelářské stěny, výlohy, zábradlí, pochozí skla (na spodní nenášlapnou část), světlíky, výtahy, fitness centra, relaxační místnosti, atd )_x000d_
VEŠKERÉ ROZMĚRY NUTNO ZAMĚŘIT _x000d_
Zn / 02 - DÉLKA 4265 mm - 2 ks_x000d_
viz PD a TZ_x000d_
</t>
  </si>
  <si>
    <t>4,265*1,1*2</t>
  </si>
  <si>
    <t>185</t>
  </si>
  <si>
    <t>767-Zn03</t>
  </si>
  <si>
    <t>D+M Zábradlí lodžie délka 2600 mm</t>
  </si>
  <si>
    <t>-1059014556</t>
  </si>
  <si>
    <t xml:space="preserve">Poznámka k položce:_x000d_
OCELOVÁ KONSTRUKCE ZÁBRADLÍ TVOŘENA Z OCELOVÝCH JACKLŮ. VÝPLŇ ZÁBRADLÍ SKLO CONNEX VSG/ESG 66.2 (12,8mm)_x000d_
POLEP BAREVNOU FOLIÍ  ( Barevná okenní fólie na sklo průhledná do exteriéru Moderní dekorativní barevné fólie na skleněné plochy. Barevná fólie na sklo - okna, příčky, kancelářské stěny, výlohy, zábradlí, pochozí skla (na spodní nenášlapnou část), světlíky, výtahy, fitness centra, relaxační místnosti, atd )_x000d_
VEŠKERÉ ROZMĚRY NUTNO ZAMĚŘIT _x000d_
Zn / 03 - DÉLKA 2600 mm - 2 ks_x000d_
viz PD a TZ_x000d_
</t>
  </si>
  <si>
    <t>2,6*1,1*2</t>
  </si>
  <si>
    <t>767-Zn04</t>
  </si>
  <si>
    <t>D+M ZÁBRADLÍ - FRANCOUZSKÉ OKNO</t>
  </si>
  <si>
    <t>-1867215069</t>
  </si>
  <si>
    <t xml:space="preserve">Poznámka k položce:_x000d_
SKLO CONNEX VSG/ESG 66.2 (12,8mm)_x000d_
KOTVENO NA NEREZ TYČE_x000d_
Kotvení malého zábradlí je uvažováno skrz zateplení do fasády(ostění) pomocí systému s přerušeným tepelným mostem. _x000d_
POLEP BAREVNOU FOLIÍ  ( Barevná okenní fólie na sklo průhledná do exteriéru Moderní dekorativní barevné fólie na skleněné plochy. Barevná fólie na sklo - okna, příčky, kancelářské stěny, výlohy, zábradlí, pochozí skla (na spodní nenášlapnou část), světlíky, výtahy, fitness centra, relaxační místnosti, atd )_x000d_
VEŠKERÉ ROZMĚRY NUTNO ZAMĚŘIT _x000d_
KPŘTM 138x138mm tl. 140mm, 4ks NA KAŽDÝ PRVEK, TJ. _x000d_
CELKEM 32KS_x000d_
Zn /04 - 1200 X 1150 mm - 8 ks_x000d_
viz PD a TZ_x000d_
</t>
  </si>
  <si>
    <t>1,2*1,15*8</t>
  </si>
  <si>
    <t>187</t>
  </si>
  <si>
    <t>767-Zn05</t>
  </si>
  <si>
    <t>D+M Zábradlí lodžie délka 1720 mm</t>
  </si>
  <si>
    <t>-2144853249</t>
  </si>
  <si>
    <t xml:space="preserve">Poznámka k položce:_x000d_
OCELOVÁ KONSTRUKCE ZÁBRADLÍ TVOŘENA Z OCELOVÝCH JACKLŮ. VÝPLŇ ZÁBRADLÍ SKLO CONNEX VSG/ESG 66.2 (12,8mm)_x000d_
POLEP BAREVNOU FOLIÍ  ( Barevná okenní fólie na sklo průhledná do exteriéru Moderní dekorativní barevné fólie na skleněné plochy. Barevná fólie na sklo - okna, příčky, kancelářské stěny, výlohy, zábradlí, pochozí skla (na spodní nenášlapnou část), světlíky, výtahy, fitness centra, relaxační místnosti, atd )_x000d_
VEŠKERÉ ROZMĚRY NUTNO ZAMĚŘIT _x000d_
Zn / 05 - DÉLKA 1720 mm - 2 ks_x000d_
viz PD a TZ_x000d_
</t>
  </si>
  <si>
    <t>1,72*1,1*2</t>
  </si>
  <si>
    <t>188</t>
  </si>
  <si>
    <t>767-Zn06a</t>
  </si>
  <si>
    <t>D+M Ocelové schodiště včetně zábradlí</t>
  </si>
  <si>
    <t>521628255</t>
  </si>
  <si>
    <t xml:space="preserve">Poznámka k položce:_x000d_
POPIS PRVKU č.Zn/06a-CELKEM 4 KUSY_x000d_
VENKOVNÍ SCHODIŠTĚ SE ZÁBRADLÍM_x000d_
OCEL. KCE, ŽÁROVĚ ZINKOVÁNO_x000d_
VÝPLŇ ZÁBRADLÍ - NEREZ SÍŤ_x000d_
KONSTRUKCE JE KOTVENA NA UNIVERZÁLNÍ MONTÁŽNÍ DESKU KPŘTM 238X138 MM TL 140 MM_x000d_
OCELOVÉ SCHODIŠTĚ JE TVOŘENO PLECHEM 220/10, JEKLY 50/50/3 A SCHODIŠŤOVÝMI STUPNI Z POROROŠTU 1200X300X30 MM_x000d_
ZÁBRADLÍ JE TVOŘENO OCEL. KULATINOU PRŮMĚRU 10 MM_x000d_
A NEREZOVOU SÍTÍ_x000d_
VEŠKERÉ OCELOVÉ KONSTUKCE JSOU ŽÁROVĚ ZINKOVÁNY_x000d_
viz PD a TZ_x000d_
</t>
  </si>
  <si>
    <t>schodiště se zábradlím na lodžie</t>
  </si>
  <si>
    <t>4*(1,5*1,1)</t>
  </si>
  <si>
    <t>189</t>
  </si>
  <si>
    <t>767-Zn06b</t>
  </si>
  <si>
    <t>1080374910</t>
  </si>
  <si>
    <t xml:space="preserve">Poznámka k položce:_x000d_
POPIS PRVKU č.Zn/06b-CELKEM 1 KUSY_x000d_
VENKOVNÍ SCHODIŠTĚ SE ZÁBRADLÍM_x000d_
OCEL. KCE, ŽÁROVĚ ZINKOVÁNO_x000d_
VÝPLŇ ZÁBRADLÍ - NEREZ SÍŤ_x000d_
OCELOVÉ SCHODIŠTĚ JE TVOŘENO PLECHEM 220/10, JEKLY 50/50/3 A SCHODIŠŤOVÝMI STUPNI Z POROROŠTU 1200X300X30 MM_x000d_
KONSTRUKCE JE KOTVENA NA UNIVERZÁLNÍ MONTÁŽNÍ DESKU KPŘTM 238X138 MM TL 140 MM_x000d_
ZÁBRADLÍ JE TVOŘENO OCEL. KULATINOU PRŮMĚRU 10 MM_x000d_
A NEREZOVOU SÍTÍ_x000d_
VEŠKERÉ OCELOVÉ KONSTUKCE JSOU ŽÁROVĚ ZINKOVÁNY_x000d_
viz PD a TZ_x000d_
</t>
  </si>
  <si>
    <t>1*(1,5*1,2)</t>
  </si>
  <si>
    <t>190</t>
  </si>
  <si>
    <t>767-Zn08</t>
  </si>
  <si>
    <t>D+M VZT NASÁVACÍ MŘÍŽ NA FASÁDĚ DN 650</t>
  </si>
  <si>
    <t>-846712138</t>
  </si>
  <si>
    <t>191</t>
  </si>
  <si>
    <t>767-Zn11</t>
  </si>
  <si>
    <t>D+M DILATAČNÍ LIŠTA, DILATAČNÍ SVISLÁ SPÁRA, ETICS</t>
  </si>
  <si>
    <t>-1257352671</t>
  </si>
  <si>
    <t>Poznámka k položce:_x000d_
DILATAČNÍ LIŠTA, DILATAČNÍ SVISLÁ SPÁRA, ETICS_x000d_
PP0DS_x000d_
Ušlech. ocel V2A, H=14mm, guma=30mm - Šedá_x000d_
viz PD a TZ</t>
  </si>
  <si>
    <t>192</t>
  </si>
  <si>
    <t>767-Zn12</t>
  </si>
  <si>
    <t>D+M SKLENĚNÁ STŘÍŠKA NAD VSTUPY 1400/1000 mm</t>
  </si>
  <si>
    <t>-1269441448</t>
  </si>
  <si>
    <t>Poznámka k položce:_x000d_
POPIS PRVKU č.Zn12_x000d_
SYSTÉMOVÁ SKLENĚNÁ MARKÝZA - PAVILON 5_x000d_
SE ZAVĚŠENÍM A MINERÁLNÍM SKLEM TL. 10mm_x000d_
 ESG/VSG bezpečnostní SKLO 1400/1000mm_x000d_
NEREZ NOSNÍKY A KOTVENÍ DO FASÁDY SKRZ_x000d_
ZATEPLENÍ POMOCÍ MONTÁŽNÍCH DESEK _x000d_
KPŘTM 138X138 MM tl. 140mm, 4ks_x000d_
TJ. CELKEM 8ks_x000d_
včetně veškerých potřebných sounáležitostí a prvků, kotvení a kotevní prvky nerez_x000d_
viz PD a TZ</t>
  </si>
  <si>
    <t>193</t>
  </si>
  <si>
    <t>767-R Mn01</t>
  </si>
  <si>
    <t xml:space="preserve">Montáž a dodávka markýz  celkového rozměru 9340x2240mm vč. kotvení</t>
  </si>
  <si>
    <t>86119325</t>
  </si>
  <si>
    <t xml:space="preserve">Poznámka k položce:_x000d_
MARKÝZA NAD VCHODEM - PAVILON A1, A2- 2 KS_x000d_
OCELOVÁ KONSTRUKCE MARKÝZY TVOŘENA Z OCELOVÝCH PLOCHÝCH NOSNÍKŮ A NEREZOVÝCH OCELOVÝCH TÁHEL S REKTIFIKACÍ._x000d_
KOTVENO POMOCÍ MONTÁŽNÍCH DESEK KPŘTM 138X138 MM tl. 140 mm 11ks, tj. CELKEM 22ks_x000d_
KOTVENO POMOCÍ MONTÁŽNÍCH DESEK KPŘTM 238X138 MM tl. 140 mm 11ks, tj. CELKEM 22ks_x000d_
VÝPLŇ:_x000d_
SENDVIČOVÝ HLINÍKOVÝ KOMPOZITNÍ PANEL PRO POUŽITÍ V EXTERIÉRU. PANEL JE OPATŘEN OBOUSTRANÝM POLYESTEROVÝM NÁTĚREM : JEDNA STRANA LESKLÁ A DRUHÁ MATNÁ, ODSTÍN RAL 3020_x000d_
MINERÁLNÍ JÁDRO FR S REAKCÍ NA OHEŇ DLE EN 13501-1, TŘÍDA A2-S1, DO. TL. DESKY 4 MM, TLOUŠŤKA A VRSTVY 0,5 MM_x000d_
VEŠKERÉ ROZMĚRY NUTNO ZAMĚŘIT _x000d_
viz PD a TZ_x000d_
</t>
  </si>
  <si>
    <t>2 kusy</t>
  </si>
  <si>
    <t>9,34*2,24*2</t>
  </si>
  <si>
    <t>194</t>
  </si>
  <si>
    <t>767-Zn13</t>
  </si>
  <si>
    <t>D+M nerezové zábradlí 3630 mm</t>
  </si>
  <si>
    <t>1570989467</t>
  </si>
  <si>
    <t>Poznámka k položce:_x000d_
POPIS PRVKU č.Zn/13 - ATRIUM 1_x000d_
VENKOVNÍ ZÁBRADLÍ_x000d_
NEREZOVÁ OCEL KCE, ∅ 42,4mm_x000d_
KOTVENO POMOCÍ MONTÁŽNÍCH DESEK KPŘTM_x000d_
138X138 MM tl. 140mm, cca po 1 metru_x000d_
2x4ks_x000d_
viz PD a TZ</t>
  </si>
  <si>
    <t>195</t>
  </si>
  <si>
    <t>767-Zn14</t>
  </si>
  <si>
    <t>D+M nerezové zábradlí 900 mm</t>
  </si>
  <si>
    <t>-1956575096</t>
  </si>
  <si>
    <t>Poznámka k položce:_x000d_
POPIS PRVKU č.Zn/14 - ATRIUM 1_x000d_
VENKOVNÍ ZÁBRADLÍ_x000d_
NEREZOVÁ OCEL KCE, ∅ 42,4mm_x000d_
KOTVENO POMOCÍ MONTÁŽNÍCH DESEK KPŘTM_x000d_
138X138 MM tl. 140mm, cca po 1 metru_x000d_
2x2ks_x000d_
viz PD a TZ</t>
  </si>
  <si>
    <t>196</t>
  </si>
  <si>
    <t>767-Zn15</t>
  </si>
  <si>
    <t>D+M nerezové zábradlí 4980 mm</t>
  </si>
  <si>
    <t>-930218140</t>
  </si>
  <si>
    <t>Poznámka k položce:_x000d_
POPIS PRVKU č.Zn/15 - ATRIUM 2_x000d_
VENKOVNÍ ZÁBRADLÍ_x000d_
NEREZOVÁ OCEL KCE, ∅ 42,4mm_x000d_
KOTVENO POMOCÍ MONTÁŽNÍCH DESEK KPŘTM_x000d_
138X138 MM tl. 140mm, cca po 1 metru_x000d_
2x5ks_x000d_
viz PD a TZ</t>
  </si>
  <si>
    <t>197</t>
  </si>
  <si>
    <t>998767112</t>
  </si>
  <si>
    <t>Přesun hmot tonážní pro zámečnické konstrukce s omezením mechanizace v objektech v přes 6 do 12 m</t>
  </si>
  <si>
    <t>1911712753</t>
  </si>
  <si>
    <t>771</t>
  </si>
  <si>
    <t>Podlahy z dlaždic</t>
  </si>
  <si>
    <t>198</t>
  </si>
  <si>
    <t>771111011</t>
  </si>
  <si>
    <t>Vysátí podkladu před pokládkou dlažby</t>
  </si>
  <si>
    <t>1514407220</t>
  </si>
  <si>
    <t>199</t>
  </si>
  <si>
    <t>771121011</t>
  </si>
  <si>
    <t>Nátěr penetrační na podlahu</t>
  </si>
  <si>
    <t>1729299813</t>
  </si>
  <si>
    <t>nátěr 2x</t>
  </si>
  <si>
    <t>"schody atrium"7,28+8,995</t>
  </si>
  <si>
    <t>99,195*2 'Přepočtené koeficientem množství</t>
  </si>
  <si>
    <t>200</t>
  </si>
  <si>
    <t>771474113</t>
  </si>
  <si>
    <t>Montáž soklů z dlaždic keramických rovných lepených cementovým flexibilním lepidlem v přes 90 do 120 mm</t>
  </si>
  <si>
    <t>-1020694366</t>
  </si>
  <si>
    <t>14*8</t>
  </si>
  <si>
    <t>201</t>
  </si>
  <si>
    <t>59761175</t>
  </si>
  <si>
    <t>sokl keramický mrazuvzdorný povrch hladký/matný tl do 10mm výšky přes 90 do 120mm</t>
  </si>
  <si>
    <t>-1173272851</t>
  </si>
  <si>
    <t>112*1,1 'Přepočtené koeficientem množství</t>
  </si>
  <si>
    <t>202</t>
  </si>
  <si>
    <t>771571810</t>
  </si>
  <si>
    <t>Demontáž podlah z dlaždic keramických kladených do malty</t>
  </si>
  <si>
    <t>312168530</t>
  </si>
  <si>
    <t>203</t>
  </si>
  <si>
    <t>771574537</t>
  </si>
  <si>
    <t>Montáž podlah keramických reliéfních nebo z dekorů lepených cementovým flexibilním rychletuhnoucím lepidlem přes 12 do 19 ks/m2</t>
  </si>
  <si>
    <t>-843373797</t>
  </si>
  <si>
    <t>204</t>
  </si>
  <si>
    <t>RMAT0005</t>
  </si>
  <si>
    <t>dlažba keramická slinutá mrazuvzdorná do interiéru i exteriéru R9 povrch reliéfní/matný tl do 10mm přes 12 do 19ks/m2</t>
  </si>
  <si>
    <t>193786224</t>
  </si>
  <si>
    <t>82,92*1,15 'Přepočtené koeficientem množství</t>
  </si>
  <si>
    <t>205</t>
  </si>
  <si>
    <t>771591212</t>
  </si>
  <si>
    <t>Rohož celoplošně lepená roznášecí, separační s pasivní kontaktní drenáží do podlah</t>
  </si>
  <si>
    <t>-688291398</t>
  </si>
  <si>
    <t>206</t>
  </si>
  <si>
    <t>771591221</t>
  </si>
  <si>
    <t>Izolace podlah fólií celoplošně lepená</t>
  </si>
  <si>
    <t>97278856</t>
  </si>
  <si>
    <t>207</t>
  </si>
  <si>
    <t>7715R</t>
  </si>
  <si>
    <t>Montáž obložení schodů lepených cementovým flexibilním rychletuhnoucím lepidlem přes 4 do 6 ks/m2</t>
  </si>
  <si>
    <t>38029338</t>
  </si>
  <si>
    <t>"atrium A2"1*4,76+16*0,175*1</t>
  </si>
  <si>
    <t>"atrium A1-schody"1*0,84+1*3,08+16*0,175*1</t>
  </si>
  <si>
    <t>208</t>
  </si>
  <si>
    <t>5924610R</t>
  </si>
  <si>
    <t>dlažba velkoformátová betonová 600x300mm tl 60mm barevná/přírodní</t>
  </si>
  <si>
    <t>1969990945</t>
  </si>
  <si>
    <t xml:space="preserve">Poznámka k položce:_x000d_
barevnost dle výběru investora </t>
  </si>
  <si>
    <t>16*1,25 'Přepočtené koeficientem množství</t>
  </si>
  <si>
    <t>209</t>
  </si>
  <si>
    <t>998771112</t>
  </si>
  <si>
    <t>Přesun hmot tonážní pro podlahy z dlaždic s omezením mechanizace v objektech v přes 6 do 12 m</t>
  </si>
  <si>
    <t>1268447272</t>
  </si>
  <si>
    <t>781</t>
  </si>
  <si>
    <t>Dokončovací práce - obklady</t>
  </si>
  <si>
    <t>210</t>
  </si>
  <si>
    <t>781471810</t>
  </si>
  <si>
    <t>Demontáž obkladů z obkladaček keramických kladených do malty</t>
  </si>
  <si>
    <t>54815084</t>
  </si>
  <si>
    <t>"demontáž soklového kabřince"30,3+33,19+35,5+13,7+30,64</t>
  </si>
  <si>
    <t>211</t>
  </si>
  <si>
    <t>781492251</t>
  </si>
  <si>
    <t>Montáž profilů ukončovacích lepených flexibilním cementovým lepidlem</t>
  </si>
  <si>
    <t>1653143592</t>
  </si>
  <si>
    <t>212</t>
  </si>
  <si>
    <t>19416012</t>
  </si>
  <si>
    <t>lišta ukončovací nerezová 10mm</t>
  </si>
  <si>
    <t>-1984988966</t>
  </si>
  <si>
    <t>213</t>
  </si>
  <si>
    <t>998781112</t>
  </si>
  <si>
    <t>Přesun hmot tonážní pro obklady keramické s omezením mechanizace v objektech v přes 6 do 12 m</t>
  </si>
  <si>
    <t>-1683277543</t>
  </si>
  <si>
    <t>783</t>
  </si>
  <si>
    <t>Dokončovací práce - nátěry</t>
  </si>
  <si>
    <t>214</t>
  </si>
  <si>
    <t>783101203</t>
  </si>
  <si>
    <t>Jemné obroušení podkladu truhlářských konstrukcí před provedením nátěru</t>
  </si>
  <si>
    <t>-1545093534</t>
  </si>
  <si>
    <t>"dřevěné prvky fasáda F3"109,19</t>
  </si>
  <si>
    <t>215</t>
  </si>
  <si>
    <t>783101205</t>
  </si>
  <si>
    <t>Dekorativní obroušení podkladu truhlářských konstrukcí před provedením nátěru</t>
  </si>
  <si>
    <t>-1483009709</t>
  </si>
  <si>
    <t>216</t>
  </si>
  <si>
    <t>783101401</t>
  </si>
  <si>
    <t>Ometení podkladu truhlářských konstrukcí před provedením nátěru</t>
  </si>
  <si>
    <t>411362358</t>
  </si>
  <si>
    <t>217</t>
  </si>
  <si>
    <t>783164101</t>
  </si>
  <si>
    <t>Základní jednonásobný olejový nátěr truhlářských konstrukcí</t>
  </si>
  <si>
    <t>-1174765343</t>
  </si>
  <si>
    <t>218</t>
  </si>
  <si>
    <t>783168211</t>
  </si>
  <si>
    <t>Lakovací dvojnásobný olejový nátěr truhlářských konstrukcí s mezibroušením</t>
  </si>
  <si>
    <t>1848783480</t>
  </si>
  <si>
    <t>219</t>
  </si>
  <si>
    <t>783813101</t>
  </si>
  <si>
    <t>Penetrační syntetický nátěr hladkých betonových povrchů</t>
  </si>
  <si>
    <t>1636634512</t>
  </si>
  <si>
    <t>"opěrná zídka v atriu"2,7*3,8</t>
  </si>
  <si>
    <t>220</t>
  </si>
  <si>
    <t>783813131</t>
  </si>
  <si>
    <t>Penetrační syntetický nátěr hladkých, tenkovrstvých zrnitých a štukových omítek</t>
  </si>
  <si>
    <t>2050202186</t>
  </si>
  <si>
    <t>02 - VZT</t>
  </si>
  <si>
    <t>1. - KUCHYNĚ</t>
  </si>
  <si>
    <t>2. - STÁVAJÍCÍ VZT STŘECHA</t>
  </si>
  <si>
    <t>3. - STAVEBNÍ PŘÍPOMOCI A ELEKTROINSTALACE</t>
  </si>
  <si>
    <t>1.</t>
  </si>
  <si>
    <t>KUCHYNĚ</t>
  </si>
  <si>
    <t>1.1.</t>
  </si>
  <si>
    <t xml:space="preserve">AHU1  -  VZT rekuperační jednotka ve složení: 4x pružná manžeta, 2x klapka včetně servopohonu, filtr F7 na přívodu, filtr G4 na odvodu, deskový rekuperátor s účinností min, 75%, by-pass 100%, přímý výparník/kondenzátor 10kW, ventilátor s EC motorem 2000m3</t>
  </si>
  <si>
    <t>1.2.</t>
  </si>
  <si>
    <t xml:space="preserve">Kondenzační jednotka 10kW vč. komunikačního modulu  Ahubox,  sielent bloků, značení, štítků, chladiva, zprovoznění – oživení a nastavení</t>
  </si>
  <si>
    <t>1.3.</t>
  </si>
  <si>
    <t>CU potrubí vč. izolace a elektro propojení – komunikace, vč. chráničky a prostupového spiro potrubí</t>
  </si>
  <si>
    <t>1.4.</t>
  </si>
  <si>
    <t xml:space="preserve">konzole - rám pod klimatizační jednotku   - svařenec jackel 60x60x3, žárově zinkovaný, vč. vrtání sondy pro prostup, rozkrytí střechy, odstranění izolace, montáže a nasledné doizolování střechy</t>
  </si>
  <si>
    <t>kpl.</t>
  </si>
  <si>
    <t>1.5.</t>
  </si>
  <si>
    <t xml:space="preserve">přívodně odvodní nerez kuchyňský zákryt 3050x1025  výška 450mm, vč. osvětlení, 3x tukový filtr, 3x přívodní komfortní vyústka DN250</t>
  </si>
  <si>
    <t>1.6.</t>
  </si>
  <si>
    <t>odtahový nerez zákryt 600x700x450, vč. tukového filtru a osvětlení</t>
  </si>
  <si>
    <t>1.7.</t>
  </si>
  <si>
    <t xml:space="preserve">nasávací protidešťová žaluzie DN500 typu KWO  RAL</t>
  </si>
  <si>
    <t>1.8.</t>
  </si>
  <si>
    <t>výdechová hlavice DN400 typu VH</t>
  </si>
  <si>
    <t>1.9.</t>
  </si>
  <si>
    <t>zpětná klapka vsuvná do SPIRO potrubí DN355</t>
  </si>
  <si>
    <t>1.10.</t>
  </si>
  <si>
    <t>zpětná klapka vsuvná do SPIRO potrubí DN500</t>
  </si>
  <si>
    <t>1.11.</t>
  </si>
  <si>
    <t>tlumič hluku do kruhového potrubí DN355</t>
  </si>
  <si>
    <t>1.12.</t>
  </si>
  <si>
    <t>hadice SONOFLEX DN406</t>
  </si>
  <si>
    <t>1.13.</t>
  </si>
  <si>
    <t>regulační klapka ruční DN250</t>
  </si>
  <si>
    <t>1.14.</t>
  </si>
  <si>
    <t>SPIRO potrubí DN500</t>
  </si>
  <si>
    <t>1.15.</t>
  </si>
  <si>
    <t>SPIRO potrubí DN400</t>
  </si>
  <si>
    <t>1.16.</t>
  </si>
  <si>
    <t>SPIRO potrubí DN355 vč. tvarovek SAFE do 20ti %</t>
  </si>
  <si>
    <t>1.17.</t>
  </si>
  <si>
    <t>SPIRO potrubí DN250 vč. tvarovek SAFE do 50ti %</t>
  </si>
  <si>
    <t>1.18.</t>
  </si>
  <si>
    <t>SPIRO potrubí DN160 vč. tvarovek SAFE do 30ti %</t>
  </si>
  <si>
    <t>1.19.</t>
  </si>
  <si>
    <t>tepelná izolace minerální tl. 60mm s Al. polepem</t>
  </si>
  <si>
    <t>1.20.</t>
  </si>
  <si>
    <t>požární klapka DN355</t>
  </si>
  <si>
    <t>1.21.</t>
  </si>
  <si>
    <t>montážní materiál na zhotovení a montáž závěsů, spojovací a těsnící materiál, prvky roznášející zatížení, tlumící vibrace, značení a popisky vzduchovodů přívod / odvod, směr, zařízení regulace množství vzduchu aj.</t>
  </si>
  <si>
    <t>1.22.</t>
  </si>
  <si>
    <t>doprava, doprava materiálu, VRN, lešení</t>
  </si>
  <si>
    <t>1.23.</t>
  </si>
  <si>
    <t>dokumentace skutečného provedení + tisk</t>
  </si>
  <si>
    <t>hod</t>
  </si>
  <si>
    <t>1.24.</t>
  </si>
  <si>
    <t>protokol měření, dokladové složky, značení potrubí</t>
  </si>
  <si>
    <t>1.25.</t>
  </si>
  <si>
    <t>zprovoznění, nastavení</t>
  </si>
  <si>
    <t>1.26</t>
  </si>
  <si>
    <t>zaškolení obsluhy</t>
  </si>
  <si>
    <t>mj.</t>
  </si>
  <si>
    <t>2.</t>
  </si>
  <si>
    <t>STÁVAJÍCÍ VZT STŘECHA</t>
  </si>
  <si>
    <t>2.1.</t>
  </si>
  <si>
    <t xml:space="preserve">demontáž stávajících VZT komor,  hlavic a nepotřebného potrubí</t>
  </si>
  <si>
    <t>2.2.</t>
  </si>
  <si>
    <t>potrubí pro úpravu stávajícího potrubí – přechod na SPIRO</t>
  </si>
  <si>
    <t>2.3.</t>
  </si>
  <si>
    <t>výfuková hlavice typu VHO DN200-355 (nutno oměřit po demontáži stávajících VZT komor a nástaveb</t>
  </si>
  <si>
    <t>2.4.</t>
  </si>
  <si>
    <t>montážní materiál na zhotovení a montáž závěsů, spojovací a těsnící materiál, prvky roznášející zatížení</t>
  </si>
  <si>
    <t>2.5.</t>
  </si>
  <si>
    <t>doprava, doprava materiálu, VRN</t>
  </si>
  <si>
    <t>3.</t>
  </si>
  <si>
    <t>STAVEBNÍ PŘÍPOMOCI A ELEKTROINSTALACE</t>
  </si>
  <si>
    <t>3.2.</t>
  </si>
  <si>
    <t>prostup na střechu pro SPIRO potrubí DN440</t>
  </si>
  <si>
    <t>3.3.</t>
  </si>
  <si>
    <t>prostup stěnou ( na fasádu ) pro SPIRO potrubí DN580</t>
  </si>
  <si>
    <t>3.4.</t>
  </si>
  <si>
    <t>vnitřní prostupy stěnou pro VZT potrubí DN400</t>
  </si>
  <si>
    <t>3.5.</t>
  </si>
  <si>
    <t>následné zednické začištění včetně výmalby</t>
  </si>
  <si>
    <t>3.6.</t>
  </si>
  <si>
    <t xml:space="preserve">jištěný přívod pro AHU1  2x 500W</t>
  </si>
  <si>
    <t>3.7.</t>
  </si>
  <si>
    <t xml:space="preserve">jištěný přívod pro KCHJ     3500W</t>
  </si>
  <si>
    <t>3.8.</t>
  </si>
  <si>
    <t>propojovací komunikační kabel mezi VZT jednotko ua ovladačem VZT jednotky</t>
  </si>
  <si>
    <t>3.9.</t>
  </si>
  <si>
    <t>odvod kondenzátu</t>
  </si>
  <si>
    <t>3.10.</t>
  </si>
  <si>
    <t>D+M zapravení, zaizolování, zajištění a začištění prostupů do exteriéru pro VZT průměr do 650 mm</t>
  </si>
  <si>
    <t>486937501</t>
  </si>
  <si>
    <t>Poznámka k položce:_x000d_
prostup střechou a exterierovou stěnou_x000d_
viz PD a TZ</t>
  </si>
  <si>
    <t>3.11</t>
  </si>
  <si>
    <t>D+M kabel WLKCHJ CYKY-J 5x2,5mm2</t>
  </si>
  <si>
    <t>1494610695</t>
  </si>
  <si>
    <t>3.12</t>
  </si>
  <si>
    <t>D+M kabel WLKCHJ CYA 4 mm2</t>
  </si>
  <si>
    <t>-1482317940</t>
  </si>
  <si>
    <t>3.13</t>
  </si>
  <si>
    <t>D+M kabel WLAHU1 CYKY-J 5x1,5 mm2</t>
  </si>
  <si>
    <t>201795688</t>
  </si>
  <si>
    <t>3.14</t>
  </si>
  <si>
    <t>D+M kabel WLAHU1 CYA 4 mm2</t>
  </si>
  <si>
    <t>-492966577</t>
  </si>
  <si>
    <t>3.15</t>
  </si>
  <si>
    <t xml:space="preserve">D+M elektroinstalační kanál plastový  LF20036 20x33 mm kotvený do betonové konstrukce</t>
  </si>
  <si>
    <t>178611342</t>
  </si>
  <si>
    <t>3.16</t>
  </si>
  <si>
    <t>D+M zatažení kabelů do elektroinstalačních kanálů, prostupek a chrániček</t>
  </si>
  <si>
    <t>586917818</t>
  </si>
  <si>
    <t>3.17</t>
  </si>
  <si>
    <t>D+M prostupy konstukcemi do průřezu 50 mm</t>
  </si>
  <si>
    <t>1676544111</t>
  </si>
  <si>
    <t>3.18</t>
  </si>
  <si>
    <t>D+M zatěsnění a ucpávkyí prostupů, kabelů a chráníček do průřezu 50 mm</t>
  </si>
  <si>
    <t>577551007</t>
  </si>
  <si>
    <t>3.19</t>
  </si>
  <si>
    <t>D+M elektroinstalační chránička DN 25 včetně kotevních prvků</t>
  </si>
  <si>
    <t>-855961311</t>
  </si>
  <si>
    <t>3.20</t>
  </si>
  <si>
    <t>D+M elektroinstalační UV odolná chránička KF 09040 40/32 mmvčetně kotevních prvků</t>
  </si>
  <si>
    <t>1514436995</t>
  </si>
  <si>
    <t>3.21</t>
  </si>
  <si>
    <t>D+M nový jistič ( LTN_10C_3 (+ retrofit KT 3))pro jednotku KCHJ včetně potřebných úprav ve stávajicím rozvaděči</t>
  </si>
  <si>
    <t>1498772334</t>
  </si>
  <si>
    <t>3.22</t>
  </si>
  <si>
    <t>D+M nový jistič ( LTN_6B_3 (+ retrofit KT 3))pro jednotku AHU 1 včetně potřebných úprav ve stávajicím rozvaděči</t>
  </si>
  <si>
    <t>-2128340357</t>
  </si>
  <si>
    <t>3.23</t>
  </si>
  <si>
    <t>D+M zapojení a úpravy ve stávajicím rozvaděči pr zemnící kabel CYA 4mm2</t>
  </si>
  <si>
    <t>-651241012</t>
  </si>
  <si>
    <t>03 - Dendrologické řešení</t>
  </si>
  <si>
    <t>D1 - ROSTLINY-MATERIÁL</t>
  </si>
  <si>
    <t>D2 - ROSTLINY-PRÁCE A OSTATNÍ</t>
  </si>
  <si>
    <t>D1</t>
  </si>
  <si>
    <t>ROSTLINY-MATERIÁL</t>
  </si>
  <si>
    <t>dochan Hameln</t>
  </si>
  <si>
    <t>Poznámka k položce:_x000d_
označení záhonu B</t>
  </si>
  <si>
    <t>hortenzie nízky stromek (Vanille Fraise, Limelight)</t>
  </si>
  <si>
    <t>šalvěj modrá (Caradonna, Ostfriesland, Mainacht)</t>
  </si>
  <si>
    <t>silenka Rollies Favourite</t>
  </si>
  <si>
    <t>pieris Mountain Fire</t>
  </si>
  <si>
    <t>rhododendron Bloombux</t>
  </si>
  <si>
    <t>mexický pomerančovník White Dazzler</t>
  </si>
  <si>
    <t>Poznámka k položce:_x000d_
označení záhonu A</t>
  </si>
  <si>
    <t>perovskia Lacey Blue</t>
  </si>
  <si>
    <t>kuklík Tempo Rose</t>
  </si>
  <si>
    <t>kuklík Totally Tangerine</t>
  </si>
  <si>
    <t>borovice kleč v zimě zlatá (Ophir, Carstens, Wintergold)</t>
  </si>
  <si>
    <t>Poznámka k položce:_x000d_
označení záhonu C</t>
  </si>
  <si>
    <t>liriope (Moneymaker, Big Blue, Royal Purple)</t>
  </si>
  <si>
    <t>nebeský bambus (Obsessed, Gulf Stream)</t>
  </si>
  <si>
    <t>nebeský bambus Lemon and Lime</t>
  </si>
  <si>
    <t>sasanka jarní Spring Beauty Pink</t>
  </si>
  <si>
    <t>Poznámka k položce:_x000d_
označení záhonu E</t>
  </si>
  <si>
    <t>Poznámka k položce:_x000d_
označení záhonu D</t>
  </si>
  <si>
    <t>Poznámka k položce:_x000d_
označení záhonu F</t>
  </si>
  <si>
    <t>D2</t>
  </si>
  <si>
    <t>ROSTLINY-PRÁCE A OSTATNÍ</t>
  </si>
  <si>
    <t>X1</t>
  </si>
  <si>
    <t>sadba rostlin záhon A</t>
  </si>
  <si>
    <t>X2</t>
  </si>
  <si>
    <t>sadba rostlin záhon B</t>
  </si>
  <si>
    <t>X3</t>
  </si>
  <si>
    <t>sadba rostlin záhon C</t>
  </si>
  <si>
    <t>X4</t>
  </si>
  <si>
    <t>sadba rostlin záhon D</t>
  </si>
  <si>
    <t>X5</t>
  </si>
  <si>
    <t>sadba rostlin záhon E</t>
  </si>
  <si>
    <t>X6</t>
  </si>
  <si>
    <t>sadba rostlin záhon F</t>
  </si>
  <si>
    <t>X7</t>
  </si>
  <si>
    <t>Přesun hmot pro sadovnické a dendrologické úpravy</t>
  </si>
  <si>
    <t>04 - Zavlažovací systém</t>
  </si>
  <si>
    <t>D1 - Ovládací systém a senzory</t>
  </si>
  <si>
    <t>D2 - Mikrozávlaha</t>
  </si>
  <si>
    <t>D3 - Hlavní sestava - napojení na vodní zdroj</t>
  </si>
  <si>
    <t>D4 - Různé</t>
  </si>
  <si>
    <t>D5 - Ostatní pracovní činnosti</t>
  </si>
  <si>
    <t>D6 - Ei přípravy</t>
  </si>
  <si>
    <t>D7 - ZTI přípravy</t>
  </si>
  <si>
    <t>Ovládací systém a senzory</t>
  </si>
  <si>
    <t>Pol1</t>
  </si>
  <si>
    <t xml:space="preserve">HPC 401-E, WiFi, Hydrawise, 4 sekce, exteriérová | Profesionální internetová ovládací jednotka PRO-HPC, ovládaní přes webové rozhraní (prohlížeč, smartphone), 4 sekce, rozšiřitelná až na 23 sekcí resp. na 32 s dekodérovým modulem (+1 hl. ventil), interní </t>
  </si>
  <si>
    <t>"atrium 1"1</t>
  </si>
  <si>
    <t>"atrium 2"1</t>
  </si>
  <si>
    <t>Pol2</t>
  </si>
  <si>
    <t>Rain Clik - čidlo srážek s okamžitou aktivací | Senzor srážek s funkcí Quick Response (okamžitá aktivace - 2-5 min), zpětná deaktivace do 4 hod., regulace rychlosti vysychání, ALU konzole, 24 V nebo 9 V .</t>
  </si>
  <si>
    <t>Pol3</t>
  </si>
  <si>
    <t xml:space="preserve">Vodotěsný konektor DBO (vel. L) | Pro vodiče 0,8-2,5 mm² dvoudílné (žlutomodrá kabelová spojka),  středně velké tělo, pro spojení 2-6 vodičů, náhrada za DBY.</t>
  </si>
  <si>
    <t>"atrium 1"2</t>
  </si>
  <si>
    <t>"atrium 2"2</t>
  </si>
  <si>
    <t>Pol4</t>
  </si>
  <si>
    <t>CYKY-O 2x1,5 (CYKY 2Dx1,5) | Dvoužilový zemní kabel vhodný například pro 1 elektromagnetický ventil nebo čidlo, balení ve smotku 100 m, cena uvedena za 1 m.</t>
  </si>
  <si>
    <t>"atrium 1"5</t>
  </si>
  <si>
    <t>"atrium 2"5</t>
  </si>
  <si>
    <t>Pol5</t>
  </si>
  <si>
    <t>Stíněný kabel TCEPKPFLE 1X4X0,6 | Stíněný zemní kabel, odolný UV, vhodný pro připojení senzorů (vodoměrů, tlakových senzorů). Metráž.</t>
  </si>
  <si>
    <t>bm</t>
  </si>
  <si>
    <t>Pol6</t>
  </si>
  <si>
    <t>Lišty a drobná elektroinstalace</t>
  </si>
  <si>
    <t>soubor</t>
  </si>
  <si>
    <t>Mikrozávlaha</t>
  </si>
  <si>
    <t>Pol7</t>
  </si>
  <si>
    <t>PC-IR MULTIBAR 16 mm - 2,1 l/h, spon 33 cm (50 m) | Kapkovací potrubí 16 mm, balení 50 m - spon 33 cm, jednoduchý cylindrický kapkovač 2,1 l/h s kompenzací tlaku, nadzemní aplikace, cena uvedena za 1 m, hnědá barva</t>
  </si>
  <si>
    <t>"atrium 1"150</t>
  </si>
  <si>
    <t>"atrium 2"150</t>
  </si>
  <si>
    <t>Pol8</t>
  </si>
  <si>
    <t>CONNECTO - Závitové DG přechody s vnitřním závitem | 25x3/4" - Mechanická tvarovka pro spojování potrubí z nízkohustotního polyethylenu PE-LD a středněhustotního polyethylenu PE-MD, vnitřní závit, zelená</t>
  </si>
  <si>
    <t>"atrium 1"3</t>
  </si>
  <si>
    <t>"atrium 2"3</t>
  </si>
  <si>
    <t>Pol9</t>
  </si>
  <si>
    <t>QJ 16 - závitový T kus (vnější závit) - PP | Nástrčná tvarovka s převlečnou matkou pro připojení pružného potrubí IRIMON Quick Joint QJ16, nebo PE potrubí, 16x3/4", vnější závit, černá, PP, PN4</t>
  </si>
  <si>
    <t>Pol10</t>
  </si>
  <si>
    <t>Zemní úchyt PDL pro kapk. potrubí 16 mm - černý - NEW | Zemní úchy 16 mm, jednostranný, dlouhý 18 cm, s vyšší fixační schopností, nežli ostatní běžné úchyty délky 14-15 cm INOVOVANÝ DESIGN 2022</t>
  </si>
  <si>
    <t>"atrium 1"100</t>
  </si>
  <si>
    <t>"atrium 2"100</t>
  </si>
  <si>
    <t>Pol11</t>
  </si>
  <si>
    <t>QJ 16 - koleno 90° - PP | Nástrčná tvarovka s převlečnou matkou pro připojení pružného potrubí IRIMON Quick Joint QJ16, nebo potrubí PE, 16x16 mm, černá, PP, PN4</t>
  </si>
  <si>
    <t>"atrium 1"15</t>
  </si>
  <si>
    <t>"atrium 2"15</t>
  </si>
  <si>
    <t>Pol12</t>
  </si>
  <si>
    <t>QJ 16 - T kus - PP | Nástrčná tvarovka s převlečnou matkou pro připojení pružného potrubí IRIMON Quick Joint QJ16, nebo potrubí PE, 16x16x16 mm, černá, PP, PN4</t>
  </si>
  <si>
    <t>Pol13</t>
  </si>
  <si>
    <t>QJ 16 - zátka - PP | Nástrčná tvarovka s převlečnou matkou pro připojení pružného potrubí IRIMON Quick Joint QJ16, nebo potrubí PE, 16 mm, černá, PP, PN4</t>
  </si>
  <si>
    <t>Pol14</t>
  </si>
  <si>
    <t>QJ 16 - spojka přímá - PP | Nástrčná tvarovka s převlečnou matkou pro připojení pružného potrubí IRIMON Quick Joint QJ16, nebo potrubí PE, 16x16 mm, černá, PP, PN4</t>
  </si>
  <si>
    <t>Pol15</t>
  </si>
  <si>
    <t>Soubor tvarovek pro napojení přípojných míst</t>
  </si>
  <si>
    <t>D3</t>
  </si>
  <si>
    <t>Hlavní sestava - napojení na vodní zdroj</t>
  </si>
  <si>
    <t>Pol16</t>
  </si>
  <si>
    <t>DG přechod s vnějším kovovým závitem | PP-R tvarovka, 32x1", vnější kovový závit, PN 20</t>
  </si>
  <si>
    <t>Pol17</t>
  </si>
  <si>
    <t>Mosazná šroubení přímá | 1" přímé s plochým klingeritovým těsněním - rozebíratelné, PN 10</t>
  </si>
  <si>
    <t>Pol18</t>
  </si>
  <si>
    <t>Kulový ventil FF s pákou - dlouhý závit | 1", vnitřní závity, dlouhý závit, červená páka, PN16</t>
  </si>
  <si>
    <t>Pol19</t>
  </si>
  <si>
    <t>MINI PLUS-FK filtr 1" | Filtr 1" (DN25), filtrační vložka 155 mesh, PN 16, vestavěný nastavitelný REDUKČNÍ VENTIL, odkalovací ventil, Q(max)= 1,2 l/s</t>
  </si>
  <si>
    <t>Pol20</t>
  </si>
  <si>
    <t>Zpětná klapka - s mosaznou záklopkou | 1" pružinová celomosazná, PN 16</t>
  </si>
  <si>
    <t>Pol21</t>
  </si>
  <si>
    <t>Mosazné závitové redukce | 1" x 3/4", vnější / vnitřní závit</t>
  </si>
  <si>
    <t>Pol22</t>
  </si>
  <si>
    <t>HC-075-FLOW, vodoměr s impulzním výstupem, 3/4" | Vodoměr s impulzním výstupem. Pro ovládací jednotky Hunter Hydrawise. Připojení 3/4", vnější závit těla vodoměru 1", detekce průsaků, monitorování průtoku.</t>
  </si>
  <si>
    <t>Pol23</t>
  </si>
  <si>
    <t>ICV, 1" FF, 14 bar | Elektromagnetický ventil s cívkou 24 V AC a regulací průtoku. Rozsah pracovních tlaků 1,5 - 14 bar, vhodný pro hlavní sestavy automatického závlahového systému.</t>
  </si>
  <si>
    <t>Pol24</t>
  </si>
  <si>
    <t>Mosazné závitové dvojniply | 1", vnější závity</t>
  </si>
  <si>
    <t>Pol25</t>
  </si>
  <si>
    <t>Mosazné závitové redukované T-kusy | 1"x1/2"x1", vnitřní závity</t>
  </si>
  <si>
    <t>Pol26</t>
  </si>
  <si>
    <t>Kulový ventil MM s pákou/motýlkem - standardní závit | 1/2", vnější závity, standardní závit, červená páka, PN16</t>
  </si>
  <si>
    <t>Pol27</t>
  </si>
  <si>
    <t>Adaptér pro kompresor s vnitřním závitem 1/2" | Adaptér pro kompresory - vsuvka s vnitřním závitem 1/2", PN 35, doporučený tlak pro zazimování 4 -6 bar, např. přes GEKA přechod s vnějším závitem</t>
  </si>
  <si>
    <t>"atrium 1"4</t>
  </si>
  <si>
    <t>"atrium 2"4</t>
  </si>
  <si>
    <t>D4</t>
  </si>
  <si>
    <t>Různé</t>
  </si>
  <si>
    <t>Pol28</t>
  </si>
  <si>
    <t>Těsnící provázek TANGIT délka 80 m | Pro těsnění závitů, 80 m (až 200 1/2"závitů)</t>
  </si>
  <si>
    <t>Pol29</t>
  </si>
  <si>
    <t>Velmi pevná teflonová těsnící páska, 12 mm, 12 m | 12 mm x 12 m x 0,075 mm, kvalitní a léty osvědčená pevná páska vhodná pro těsnění všech plastových závitů, (bílý nebo modrý obal)</t>
  </si>
  <si>
    <t>D5</t>
  </si>
  <si>
    <t>Ostatní pracovní činnosti</t>
  </si>
  <si>
    <t>Pol30</t>
  </si>
  <si>
    <t>Montáž Hlavní sestavy a pokládka kapkovaccí hadice</t>
  </si>
  <si>
    <t>Pol31</t>
  </si>
  <si>
    <t>Zemní práce, uložení zeminy, zásyp, odpovídající hutnění</t>
  </si>
  <si>
    <t>Poznámka k položce:_x000d_
potřebné zemní práce, úpravy a zásypy s odpovídajicím hutněním spojené s vytvoření a uložením zavlažovacího systému do zemně</t>
  </si>
  <si>
    <t>Pol32</t>
  </si>
  <si>
    <t>Provedení a zapojení elektroinstalace (ovládací jednotka, senzor deště, impulzní vodoměr), naprogramování závlahového systému a zaškolení obsluhy</t>
  </si>
  <si>
    <t>D6</t>
  </si>
  <si>
    <t>Ei přípravy</t>
  </si>
  <si>
    <t>pol41</t>
  </si>
  <si>
    <t>D+M prostupy a průvrty konstrukcemi ( tl kce do 250 mm, profil průvrtu do 20 mm )</t>
  </si>
  <si>
    <t>-2061706887</t>
  </si>
  <si>
    <t>"atrium 1"6</t>
  </si>
  <si>
    <t>pol42</t>
  </si>
  <si>
    <t>D+M zatěsnění a ucpávky prostupů</t>
  </si>
  <si>
    <t>1602160525</t>
  </si>
  <si>
    <t>pol43</t>
  </si>
  <si>
    <t>D+M lišta plastová uzavřená s víkem kotvená do betoknové konstrukce</t>
  </si>
  <si>
    <t>214289489</t>
  </si>
  <si>
    <t>"atrium 1"30</t>
  </si>
  <si>
    <t>"atrium 2"20</t>
  </si>
  <si>
    <t>pol44</t>
  </si>
  <si>
    <t>D+M protažení kabelů lištami</t>
  </si>
  <si>
    <t>-1954951461</t>
  </si>
  <si>
    <t>pol45</t>
  </si>
  <si>
    <t>D+M přívodní a propojovací kabel CYKY do 3x2,5</t>
  </si>
  <si>
    <t>-1979663766</t>
  </si>
  <si>
    <t>pol46</t>
  </si>
  <si>
    <t>D+M potřebné rozšíření a doplnění rozdvaděče s dodáním jističů</t>
  </si>
  <si>
    <t>1268574577</t>
  </si>
  <si>
    <t>pol47</t>
  </si>
  <si>
    <t xml:space="preserve">Zednické přípomoci vč potřebného materiálu ( zednické přípravy a začištění  pro EI )</t>
  </si>
  <si>
    <t>2047104032</t>
  </si>
  <si>
    <t>"atrium 1"10</t>
  </si>
  <si>
    <t>"atrium 2"8</t>
  </si>
  <si>
    <t>D7</t>
  </si>
  <si>
    <t>ZTI přípravy</t>
  </si>
  <si>
    <t>pol48</t>
  </si>
  <si>
    <t>D+M prostupy a průvrty konstrukcemi ( tl kce do 250 mm, profil průvrtu do 45 mm )</t>
  </si>
  <si>
    <t>-426651064</t>
  </si>
  <si>
    <t>pol49</t>
  </si>
  <si>
    <t>1715430086</t>
  </si>
  <si>
    <t>pol50</t>
  </si>
  <si>
    <t>D+M krycí lišty plastové pro skryté vedení vody kotvené do betonové konstrukce</t>
  </si>
  <si>
    <t>1975449055</t>
  </si>
  <si>
    <t>"atrium 1"27</t>
  </si>
  <si>
    <t>"atrium 2"16</t>
  </si>
  <si>
    <t>pol51</t>
  </si>
  <si>
    <t>D+M protažení potrubí do lišt</t>
  </si>
  <si>
    <t>-1652782093</t>
  </si>
  <si>
    <t>pol52</t>
  </si>
  <si>
    <t>D+M přívodní a propojovací potrubí PPR DN32</t>
  </si>
  <si>
    <t>117677392</t>
  </si>
  <si>
    <t>pol53</t>
  </si>
  <si>
    <t>D+M potřebné spojky redukce a tvarovky pro potrubí DN 32</t>
  </si>
  <si>
    <t>-1885953039</t>
  </si>
  <si>
    <t>pol54</t>
  </si>
  <si>
    <t>D+M potřebné kohoty a ventily pro potrubí DN 33</t>
  </si>
  <si>
    <t>1234359968</t>
  </si>
  <si>
    <t>pol55</t>
  </si>
  <si>
    <t>D+M izolace potrubí DN 32 tl stěny izolace 10 mm</t>
  </si>
  <si>
    <t>-1198702871</t>
  </si>
  <si>
    <t>pol56</t>
  </si>
  <si>
    <t>D+M napojení na distribuční soustavu</t>
  </si>
  <si>
    <t>683191812</t>
  </si>
  <si>
    <t>pol57</t>
  </si>
  <si>
    <t>Zednické přípomoci vč potřebného materiálu ( zednické přípravy a začištění pro ZTI )</t>
  </si>
  <si>
    <t>-1958387857</t>
  </si>
  <si>
    <t>SEZNAM FIGUR</t>
  </si>
  <si>
    <t>Výměra</t>
  </si>
  <si>
    <t>F0001</t>
  </si>
  <si>
    <t>WEBER Sanace balkónu a lodžií pomocí hydroizolačně-separační fólie</t>
  </si>
  <si>
    <t>65,8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</si>
</sst>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4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7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8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167" fontId="22" fillId="3" borderId="22" xfId="0" applyNumberFormat="1" applyFont="1" applyFill="1" applyBorder="1" applyAlignment="1" applyProtection="1">
      <alignment vertical="center"/>
      <protection locked="0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4" fontId="36" fillId="3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0" fontId="37" fillId="0" borderId="22" xfId="0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>
      <alignment horizontal="center"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38" fillId="0" borderId="16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/>
    </xf>
    <xf numFmtId="167" fontId="38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="1" customFormat="1" ht="36.96" customHeight="1">
      <c r="AR2" s="17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="1" customFormat="1" ht="12" customHeight="1">
      <c r="B5" s="21"/>
      <c r="D5" s="25" t="s">
        <v>13</v>
      </c>
      <c r="K5" s="26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1"/>
      <c r="BE5" s="27" t="s">
        <v>15</v>
      </c>
      <c r="BS5" s="18" t="s">
        <v>6</v>
      </c>
    </row>
    <row r="6" s="1" customFormat="1" ht="36.96" customHeight="1">
      <c r="B6" s="21"/>
      <c r="D6" s="28" t="s">
        <v>16</v>
      </c>
      <c r="K6" s="29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1"/>
      <c r="BE6" s="30"/>
      <c r="BS6" s="18" t="s">
        <v>6</v>
      </c>
    </row>
    <row r="7" s="1" customFormat="1" ht="12" customHeight="1">
      <c r="B7" s="21"/>
      <c r="D7" s="31" t="s">
        <v>18</v>
      </c>
      <c r="K7" s="26" t="s">
        <v>1</v>
      </c>
      <c r="AK7" s="31" t="s">
        <v>19</v>
      </c>
      <c r="AN7" s="26" t="s">
        <v>1</v>
      </c>
      <c r="AR7" s="21"/>
      <c r="BE7" s="30"/>
      <c r="BS7" s="18" t="s">
        <v>6</v>
      </c>
    </row>
    <row r="8" s="1" customFormat="1" ht="12" customHeight="1">
      <c r="B8" s="21"/>
      <c r="D8" s="31" t="s">
        <v>20</v>
      </c>
      <c r="K8" s="26" t="s">
        <v>21</v>
      </c>
      <c r="AK8" s="31" t="s">
        <v>22</v>
      </c>
      <c r="AN8" s="32" t="s">
        <v>23</v>
      </c>
      <c r="AR8" s="21"/>
      <c r="BE8" s="30"/>
      <c r="BS8" s="18" t="s">
        <v>6</v>
      </c>
    </row>
    <row r="9" s="1" customFormat="1" ht="14.4" customHeight="1">
      <c r="B9" s="21"/>
      <c r="AR9" s="21"/>
      <c r="BE9" s="30"/>
      <c r="BS9" s="18" t="s">
        <v>6</v>
      </c>
    </row>
    <row r="10" s="1" customFormat="1" ht="12" customHeight="1">
      <c r="B10" s="21"/>
      <c r="D10" s="31" t="s">
        <v>24</v>
      </c>
      <c r="AK10" s="31" t="s">
        <v>25</v>
      </c>
      <c r="AN10" s="26" t="s">
        <v>26</v>
      </c>
      <c r="AR10" s="21"/>
      <c r="BE10" s="30"/>
      <c r="BS10" s="18" t="s">
        <v>6</v>
      </c>
    </row>
    <row r="11" s="1" customFormat="1" ht="18.48" customHeight="1">
      <c r="B11" s="21"/>
      <c r="E11" s="26" t="s">
        <v>27</v>
      </c>
      <c r="AK11" s="31" t="s">
        <v>28</v>
      </c>
      <c r="AN11" s="26" t="s">
        <v>1</v>
      </c>
      <c r="AR11" s="21"/>
      <c r="BE11" s="30"/>
      <c r="BS11" s="18" t="s">
        <v>6</v>
      </c>
    </row>
    <row r="12" s="1" customFormat="1" ht="6.96" customHeight="1">
      <c r="B12" s="21"/>
      <c r="AR12" s="21"/>
      <c r="BE12" s="30"/>
      <c r="BS12" s="18" t="s">
        <v>6</v>
      </c>
    </row>
    <row r="13" s="1" customFormat="1" ht="12" customHeight="1">
      <c r="B13" s="21"/>
      <c r="D13" s="31" t="s">
        <v>29</v>
      </c>
      <c r="AK13" s="31" t="s">
        <v>25</v>
      </c>
      <c r="AN13" s="33" t="s">
        <v>30</v>
      </c>
      <c r="AR13" s="21"/>
      <c r="BE13" s="30"/>
      <c r="BS13" s="18" t="s">
        <v>6</v>
      </c>
    </row>
    <row r="14">
      <c r="B14" s="21"/>
      <c r="E14" s="33" t="s">
        <v>30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28</v>
      </c>
      <c r="AN14" s="33" t="s">
        <v>30</v>
      </c>
      <c r="AR14" s="21"/>
      <c r="BE14" s="30"/>
      <c r="BS14" s="18" t="s">
        <v>6</v>
      </c>
    </row>
    <row r="15" s="1" customFormat="1" ht="6.96" customHeight="1">
      <c r="B15" s="21"/>
      <c r="AR15" s="21"/>
      <c r="BE15" s="30"/>
      <c r="BS15" s="18" t="s">
        <v>3</v>
      </c>
    </row>
    <row r="16" s="1" customFormat="1" ht="12" customHeight="1">
      <c r="B16" s="21"/>
      <c r="D16" s="31" t="s">
        <v>31</v>
      </c>
      <c r="AK16" s="31" t="s">
        <v>25</v>
      </c>
      <c r="AN16" s="26" t="s">
        <v>32</v>
      </c>
      <c r="AR16" s="21"/>
      <c r="BE16" s="30"/>
      <c r="BS16" s="18" t="s">
        <v>3</v>
      </c>
    </row>
    <row r="17" s="1" customFormat="1" ht="18.48" customHeight="1">
      <c r="B17" s="21"/>
      <c r="E17" s="26" t="s">
        <v>33</v>
      </c>
      <c r="AK17" s="31" t="s">
        <v>28</v>
      </c>
      <c r="AN17" s="26" t="s">
        <v>1</v>
      </c>
      <c r="AR17" s="21"/>
      <c r="BE17" s="30"/>
      <c r="BS17" s="18" t="s">
        <v>34</v>
      </c>
    </row>
    <row r="18" s="1" customFormat="1" ht="6.96" customHeight="1">
      <c r="B18" s="21"/>
      <c r="AR18" s="21"/>
      <c r="BE18" s="30"/>
      <c r="BS18" s="18" t="s">
        <v>6</v>
      </c>
    </row>
    <row r="19" s="1" customFormat="1" ht="12" customHeight="1">
      <c r="B19" s="21"/>
      <c r="D19" s="31" t="s">
        <v>35</v>
      </c>
      <c r="AK19" s="31" t="s">
        <v>25</v>
      </c>
      <c r="AN19" s="26" t="s">
        <v>1</v>
      </c>
      <c r="AR19" s="21"/>
      <c r="BE19" s="30"/>
      <c r="BS19" s="18" t="s">
        <v>6</v>
      </c>
    </row>
    <row r="20" s="1" customFormat="1" ht="18.48" customHeight="1">
      <c r="B20" s="21"/>
      <c r="E20" s="26" t="s">
        <v>36</v>
      </c>
      <c r="AK20" s="31" t="s">
        <v>28</v>
      </c>
      <c r="AN20" s="26" t="s">
        <v>1</v>
      </c>
      <c r="AR20" s="21"/>
      <c r="BE20" s="30"/>
      <c r="BS20" s="18" t="s">
        <v>34</v>
      </c>
    </row>
    <row r="21" s="1" customFormat="1" ht="6.96" customHeight="1">
      <c r="B21" s="21"/>
      <c r="AR21" s="21"/>
      <c r="BE21" s="30"/>
    </row>
    <row r="22" s="1" customFormat="1" ht="12" customHeight="1">
      <c r="B22" s="21"/>
      <c r="D22" s="31" t="s">
        <v>37</v>
      </c>
      <c r="AR22" s="21"/>
      <c r="BE22" s="30"/>
    </row>
    <row r="23" s="1" customFormat="1" ht="95.25" customHeight="1">
      <c r="B23" s="21"/>
      <c r="E23" s="35" t="s">
        <v>38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R23" s="21"/>
      <c r="BE23" s="30"/>
    </row>
    <row r="24" s="1" customFormat="1" ht="6.96" customHeight="1">
      <c r="B24" s="21"/>
      <c r="AR24" s="21"/>
      <c r="BE24" s="30"/>
    </row>
    <row r="25" s="1" customFormat="1" ht="6.96" customHeight="1">
      <c r="B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R25" s="21"/>
      <c r="BE25" s="30"/>
    </row>
    <row r="26" s="2" customFormat="1" ht="25.92" customHeight="1">
      <c r="A26" s="37"/>
      <c r="B26" s="38"/>
      <c r="C26" s="37"/>
      <c r="D26" s="39" t="s">
        <v>39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7"/>
      <c r="AQ26" s="37"/>
      <c r="AR26" s="38"/>
      <c r="BE26" s="30"/>
    </row>
    <row r="27" s="2" customFormat="1" ht="6.96" customHeight="1">
      <c r="A27" s="37"/>
      <c r="B27" s="38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8"/>
      <c r="BE27" s="30"/>
    </row>
    <row r="28" s="2" customForma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40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41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42</v>
      </c>
      <c r="AL28" s="42"/>
      <c r="AM28" s="42"/>
      <c r="AN28" s="42"/>
      <c r="AO28" s="42"/>
      <c r="AP28" s="37"/>
      <c r="AQ28" s="37"/>
      <c r="AR28" s="38"/>
      <c r="BE28" s="30"/>
    </row>
    <row r="29" s="3" customFormat="1" ht="14.4" customHeight="1">
      <c r="A29" s="3"/>
      <c r="B29" s="43"/>
      <c r="C29" s="3"/>
      <c r="D29" s="31" t="s">
        <v>43</v>
      </c>
      <c r="E29" s="3"/>
      <c r="F29" s="31" t="s">
        <v>44</v>
      </c>
      <c r="G29" s="3"/>
      <c r="H29" s="3"/>
      <c r="I29" s="3"/>
      <c r="J29" s="3"/>
      <c r="K29" s="3"/>
      <c r="L29" s="44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5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5">
        <f>ROUND(AV94, 2)</f>
        <v>0</v>
      </c>
      <c r="AL29" s="3"/>
      <c r="AM29" s="3"/>
      <c r="AN29" s="3"/>
      <c r="AO29" s="3"/>
      <c r="AP29" s="3"/>
      <c r="AQ29" s="3"/>
      <c r="AR29" s="43"/>
      <c r="BE29" s="46"/>
    </row>
    <row r="30" s="3" customFormat="1" ht="14.4" customHeight="1">
      <c r="A30" s="3"/>
      <c r="B30" s="43"/>
      <c r="C30" s="3"/>
      <c r="D30" s="3"/>
      <c r="E30" s="3"/>
      <c r="F30" s="31" t="s">
        <v>45</v>
      </c>
      <c r="G30" s="3"/>
      <c r="H30" s="3"/>
      <c r="I30" s="3"/>
      <c r="J30" s="3"/>
      <c r="K30" s="3"/>
      <c r="L30" s="44">
        <v>0.12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5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5">
        <f>ROUND(AW94, 2)</f>
        <v>0</v>
      </c>
      <c r="AL30" s="3"/>
      <c r="AM30" s="3"/>
      <c r="AN30" s="3"/>
      <c r="AO30" s="3"/>
      <c r="AP30" s="3"/>
      <c r="AQ30" s="3"/>
      <c r="AR30" s="43"/>
      <c r="BE30" s="46"/>
    </row>
    <row r="31" hidden="1" s="3" customFormat="1" ht="14.4" customHeight="1">
      <c r="A31" s="3"/>
      <c r="B31" s="43"/>
      <c r="C31" s="3"/>
      <c r="D31" s="3"/>
      <c r="E31" s="3"/>
      <c r="F31" s="31" t="s">
        <v>46</v>
      </c>
      <c r="G31" s="3"/>
      <c r="H31" s="3"/>
      <c r="I31" s="3"/>
      <c r="J31" s="3"/>
      <c r="K31" s="3"/>
      <c r="L31" s="44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5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5">
        <v>0</v>
      </c>
      <c r="AL31" s="3"/>
      <c r="AM31" s="3"/>
      <c r="AN31" s="3"/>
      <c r="AO31" s="3"/>
      <c r="AP31" s="3"/>
      <c r="AQ31" s="3"/>
      <c r="AR31" s="43"/>
      <c r="BE31" s="46"/>
    </row>
    <row r="32" hidden="1" s="3" customFormat="1" ht="14.4" customHeight="1">
      <c r="A32" s="3"/>
      <c r="B32" s="43"/>
      <c r="C32" s="3"/>
      <c r="D32" s="3"/>
      <c r="E32" s="3"/>
      <c r="F32" s="31" t="s">
        <v>47</v>
      </c>
      <c r="G32" s="3"/>
      <c r="H32" s="3"/>
      <c r="I32" s="3"/>
      <c r="J32" s="3"/>
      <c r="K32" s="3"/>
      <c r="L32" s="44">
        <v>0.12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5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5">
        <v>0</v>
      </c>
      <c r="AL32" s="3"/>
      <c r="AM32" s="3"/>
      <c r="AN32" s="3"/>
      <c r="AO32" s="3"/>
      <c r="AP32" s="3"/>
      <c r="AQ32" s="3"/>
      <c r="AR32" s="43"/>
      <c r="BE32" s="46"/>
    </row>
    <row r="33" hidden="1" s="3" customFormat="1" ht="14.4" customHeight="1">
      <c r="A33" s="3"/>
      <c r="B33" s="43"/>
      <c r="C33" s="3"/>
      <c r="D33" s="3"/>
      <c r="E33" s="3"/>
      <c r="F33" s="31" t="s">
        <v>48</v>
      </c>
      <c r="G33" s="3"/>
      <c r="H33" s="3"/>
      <c r="I33" s="3"/>
      <c r="J33" s="3"/>
      <c r="K33" s="3"/>
      <c r="L33" s="44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5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5">
        <v>0</v>
      </c>
      <c r="AL33" s="3"/>
      <c r="AM33" s="3"/>
      <c r="AN33" s="3"/>
      <c r="AO33" s="3"/>
      <c r="AP33" s="3"/>
      <c r="AQ33" s="3"/>
      <c r="AR33" s="43"/>
      <c r="BE33" s="46"/>
    </row>
    <row r="34" s="2" customFormat="1" ht="6.96" customHeight="1">
      <c r="A34" s="37"/>
      <c r="B34" s="38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8"/>
      <c r="BE34" s="30"/>
    </row>
    <row r="35" s="2" customFormat="1" ht="25.92" customHeight="1">
      <c r="A35" s="37"/>
      <c r="B35" s="38"/>
      <c r="C35" s="47"/>
      <c r="D35" s="48" t="s">
        <v>49</v>
      </c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50" t="s">
        <v>50</v>
      </c>
      <c r="U35" s="49"/>
      <c r="V35" s="49"/>
      <c r="W35" s="49"/>
      <c r="X35" s="51" t="s">
        <v>51</v>
      </c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52">
        <f>SUM(AK26:AK33)</f>
        <v>0</v>
      </c>
      <c r="AL35" s="49"/>
      <c r="AM35" s="49"/>
      <c r="AN35" s="49"/>
      <c r="AO35" s="53"/>
      <c r="AP35" s="47"/>
      <c r="AQ35" s="47"/>
      <c r="AR35" s="38"/>
      <c r="BE35" s="37"/>
    </row>
    <row r="36" s="2" customFormat="1" ht="6.96" customHeight="1">
      <c r="A36" s="37"/>
      <c r="B36" s="38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8"/>
      <c r="BE36" s="37"/>
    </row>
    <row r="37" s="2" customFormat="1" ht="14.4" customHeight="1">
      <c r="A37" s="37"/>
      <c r="B37" s="38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8"/>
      <c r="BE37" s="37"/>
    </row>
    <row r="38" s="1" customFormat="1" ht="14.4" customHeight="1">
      <c r="B38" s="21"/>
      <c r="AR38" s="21"/>
    </row>
    <row r="39" s="1" customFormat="1" ht="14.4" customHeight="1">
      <c r="B39" s="21"/>
      <c r="AR39" s="21"/>
    </row>
    <row r="40" s="1" customFormat="1" ht="14.4" customHeight="1">
      <c r="B40" s="21"/>
      <c r="AR40" s="21"/>
    </row>
    <row r="41" s="1" customFormat="1" ht="14.4" customHeight="1">
      <c r="B41" s="21"/>
      <c r="AR41" s="21"/>
    </row>
    <row r="42" s="1" customFormat="1" ht="14.4" customHeight="1">
      <c r="B42" s="21"/>
      <c r="AR42" s="21"/>
    </row>
    <row r="43" s="1" customFormat="1" ht="14.4" customHeight="1">
      <c r="B43" s="21"/>
      <c r="AR43" s="21"/>
    </row>
    <row r="44" s="1" customFormat="1" ht="14.4" customHeight="1">
      <c r="B44" s="21"/>
      <c r="AR44" s="21"/>
    </row>
    <row r="45" s="1" customFormat="1" ht="14.4" customHeight="1">
      <c r="B45" s="21"/>
      <c r="AR45" s="21"/>
    </row>
    <row r="46" s="1" customFormat="1" ht="14.4" customHeight="1">
      <c r="B46" s="21"/>
      <c r="AR46" s="21"/>
    </row>
    <row r="47" s="1" customFormat="1" ht="14.4" customHeight="1">
      <c r="B47" s="21"/>
      <c r="AR47" s="21"/>
    </row>
    <row r="48" s="1" customFormat="1" ht="14.4" customHeight="1">
      <c r="B48" s="21"/>
      <c r="AR48" s="21"/>
    </row>
    <row r="49" s="2" customFormat="1" ht="14.4" customHeight="1">
      <c r="B49" s="54"/>
      <c r="D49" s="55" t="s">
        <v>52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5" t="s">
        <v>53</v>
      </c>
      <c r="AI49" s="56"/>
      <c r="AJ49" s="56"/>
      <c r="AK49" s="56"/>
      <c r="AL49" s="56"/>
      <c r="AM49" s="56"/>
      <c r="AN49" s="56"/>
      <c r="AO49" s="56"/>
      <c r="AR49" s="54"/>
    </row>
    <row r="50">
      <c r="B50" s="21"/>
      <c r="AR50" s="21"/>
    </row>
    <row r="51">
      <c r="B51" s="21"/>
      <c r="AR51" s="21"/>
    </row>
    <row r="52">
      <c r="B52" s="21"/>
      <c r="AR52" s="21"/>
    </row>
    <row r="53">
      <c r="B53" s="21"/>
      <c r="AR53" s="21"/>
    </row>
    <row r="54">
      <c r="B54" s="21"/>
      <c r="AR54" s="21"/>
    </row>
    <row r="55">
      <c r="B55" s="21"/>
      <c r="AR55" s="21"/>
    </row>
    <row r="56">
      <c r="B56" s="21"/>
      <c r="AR56" s="21"/>
    </row>
    <row r="57">
      <c r="B57" s="21"/>
      <c r="AR57" s="21"/>
    </row>
    <row r="58">
      <c r="B58" s="21"/>
      <c r="AR58" s="21"/>
    </row>
    <row r="59">
      <c r="B59" s="21"/>
      <c r="AR59" s="21"/>
    </row>
    <row r="60" s="2" customFormat="1">
      <c r="A60" s="37"/>
      <c r="B60" s="38"/>
      <c r="C60" s="37"/>
      <c r="D60" s="57" t="s">
        <v>54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57" t="s">
        <v>55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57" t="s">
        <v>54</v>
      </c>
      <c r="AI60" s="40"/>
      <c r="AJ60" s="40"/>
      <c r="AK60" s="40"/>
      <c r="AL60" s="40"/>
      <c r="AM60" s="57" t="s">
        <v>55</v>
      </c>
      <c r="AN60" s="40"/>
      <c r="AO60" s="40"/>
      <c r="AP60" s="37"/>
      <c r="AQ60" s="37"/>
      <c r="AR60" s="38"/>
      <c r="BE60" s="37"/>
    </row>
    <row r="61">
      <c r="B61" s="21"/>
      <c r="AR61" s="21"/>
    </row>
    <row r="62">
      <c r="B62" s="21"/>
      <c r="AR62" s="21"/>
    </row>
    <row r="63">
      <c r="B63" s="21"/>
      <c r="AR63" s="21"/>
    </row>
    <row r="64" s="2" customFormat="1">
      <c r="A64" s="37"/>
      <c r="B64" s="38"/>
      <c r="C64" s="37"/>
      <c r="D64" s="55" t="s">
        <v>56</v>
      </c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5" t="s">
        <v>57</v>
      </c>
      <c r="AI64" s="58"/>
      <c r="AJ64" s="58"/>
      <c r="AK64" s="58"/>
      <c r="AL64" s="58"/>
      <c r="AM64" s="58"/>
      <c r="AN64" s="58"/>
      <c r="AO64" s="58"/>
      <c r="AP64" s="37"/>
      <c r="AQ64" s="37"/>
      <c r="AR64" s="38"/>
      <c r="BE64" s="37"/>
    </row>
    <row r="65">
      <c r="B65" s="21"/>
      <c r="AR65" s="21"/>
    </row>
    <row r="66">
      <c r="B66" s="21"/>
      <c r="AR66" s="21"/>
    </row>
    <row r="67">
      <c r="B67" s="21"/>
      <c r="AR67" s="21"/>
    </row>
    <row r="68">
      <c r="B68" s="21"/>
      <c r="AR68" s="21"/>
    </row>
    <row r="69">
      <c r="B69" s="21"/>
      <c r="AR69" s="21"/>
    </row>
    <row r="70">
      <c r="B70" s="21"/>
      <c r="AR70" s="21"/>
    </row>
    <row r="71">
      <c r="B71" s="21"/>
      <c r="AR71" s="21"/>
    </row>
    <row r="72">
      <c r="B72" s="21"/>
      <c r="AR72" s="21"/>
    </row>
    <row r="73">
      <c r="B73" s="21"/>
      <c r="AR73" s="21"/>
    </row>
    <row r="74">
      <c r="B74" s="21"/>
      <c r="AR74" s="21"/>
    </row>
    <row r="75" s="2" customFormat="1">
      <c r="A75" s="37"/>
      <c r="B75" s="38"/>
      <c r="C75" s="37"/>
      <c r="D75" s="57" t="s">
        <v>54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57" t="s">
        <v>55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57" t="s">
        <v>54</v>
      </c>
      <c r="AI75" s="40"/>
      <c r="AJ75" s="40"/>
      <c r="AK75" s="40"/>
      <c r="AL75" s="40"/>
      <c r="AM75" s="57" t="s">
        <v>55</v>
      </c>
      <c r="AN75" s="40"/>
      <c r="AO75" s="40"/>
      <c r="AP75" s="37"/>
      <c r="AQ75" s="37"/>
      <c r="AR75" s="38"/>
      <c r="BE75" s="37"/>
    </row>
    <row r="76" s="2" customFormat="1">
      <c r="A76" s="37"/>
      <c r="B76" s="38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8"/>
      <c r="BE76" s="37"/>
    </row>
    <row r="77" s="2" customFormat="1" ht="6.96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38"/>
      <c r="B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38"/>
      <c r="BE81" s="37"/>
    </row>
    <row r="82" s="2" customFormat="1" ht="24.96" customHeight="1">
      <c r="A82" s="37"/>
      <c r="B82" s="38"/>
      <c r="C82" s="22" t="s">
        <v>58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8"/>
      <c r="B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8"/>
      <c r="BE83" s="37"/>
    </row>
    <row r="84" s="4" customFormat="1" ht="12" customHeight="1">
      <c r="A84" s="4"/>
      <c r="B84" s="63"/>
      <c r="C84" s="31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20250428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3"/>
      <c r="BE84" s="4"/>
    </row>
    <row r="85" s="5" customFormat="1" ht="36.96" customHeight="1">
      <c r="A85" s="5"/>
      <c r="B85" s="64"/>
      <c r="C85" s="65" t="s">
        <v>16</v>
      </c>
      <c r="D85" s="5"/>
      <c r="E85" s="5"/>
      <c r="F85" s="5"/>
      <c r="G85" s="5"/>
      <c r="H85" s="5"/>
      <c r="I85" s="5"/>
      <c r="J85" s="5"/>
      <c r="K85" s="5"/>
      <c r="L85" s="66" t="str">
        <f>K6</f>
        <v>Revitalizace objektu MŠ JAHŮDKA v Praze 12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4"/>
      <c r="BE85" s="5"/>
    </row>
    <row r="86" s="2" customFormat="1" ht="6.96" customHeight="1">
      <c r="A86" s="37"/>
      <c r="B86" s="38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8"/>
      <c r="BE86" s="37"/>
    </row>
    <row r="87" s="2" customFormat="1" ht="12" customHeight="1">
      <c r="A87" s="37"/>
      <c r="B87" s="38"/>
      <c r="C87" s="31" t="s">
        <v>20</v>
      </c>
      <c r="D87" s="37"/>
      <c r="E87" s="37"/>
      <c r="F87" s="37"/>
      <c r="G87" s="37"/>
      <c r="H87" s="37"/>
      <c r="I87" s="37"/>
      <c r="J87" s="37"/>
      <c r="K87" s="37"/>
      <c r="L87" s="67" t="str">
        <f>IF(K8="","",K8)</f>
        <v>Krouzova 10, č.p. 3036, 143 00 Praha 12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1" t="s">
        <v>22</v>
      </c>
      <c r="AJ87" s="37"/>
      <c r="AK87" s="37"/>
      <c r="AL87" s="37"/>
      <c r="AM87" s="68" t="str">
        <f>IF(AN8= "","",AN8)</f>
        <v>28. 4. 2025</v>
      </c>
      <c r="AN87" s="68"/>
      <c r="AO87" s="37"/>
      <c r="AP87" s="37"/>
      <c r="AQ87" s="37"/>
      <c r="AR87" s="38"/>
      <c r="B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8"/>
      <c r="BE88" s="37"/>
    </row>
    <row r="89" s="2" customFormat="1" ht="40.05" customHeight="1">
      <c r="A89" s="37"/>
      <c r="B89" s="38"/>
      <c r="C89" s="31" t="s">
        <v>24</v>
      </c>
      <c r="D89" s="37"/>
      <c r="E89" s="37"/>
      <c r="F89" s="37"/>
      <c r="G89" s="37"/>
      <c r="H89" s="37"/>
      <c r="I89" s="37"/>
      <c r="J89" s="37"/>
      <c r="K89" s="37"/>
      <c r="L89" s="4" t="str">
        <f>IF(E11= "","",E11)</f>
        <v>MČ Praha 12, Generála Šišky 2375/6, Praha4,Modřany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1" t="s">
        <v>31</v>
      </c>
      <c r="AJ89" s="37"/>
      <c r="AK89" s="37"/>
      <c r="AL89" s="37"/>
      <c r="AM89" s="69" t="str">
        <f>IF(E17="","",E17)</f>
        <v>Ing.arch. Jan Mudra,Holoubkov 81,338 01 Holoubkov</v>
      </c>
      <c r="AN89" s="4"/>
      <c r="AO89" s="4"/>
      <c r="AP89" s="4"/>
      <c r="AQ89" s="37"/>
      <c r="AR89" s="38"/>
      <c r="AS89" s="70" t="s">
        <v>59</v>
      </c>
      <c r="AT89" s="71"/>
      <c r="AU89" s="72"/>
      <c r="AV89" s="72"/>
      <c r="AW89" s="72"/>
      <c r="AX89" s="72"/>
      <c r="AY89" s="72"/>
      <c r="AZ89" s="72"/>
      <c r="BA89" s="72"/>
      <c r="BB89" s="72"/>
      <c r="BC89" s="72"/>
      <c r="BD89" s="73"/>
      <c r="BE89" s="37"/>
    </row>
    <row r="90" s="2" customFormat="1" ht="15.15" customHeight="1">
      <c r="A90" s="37"/>
      <c r="B90" s="38"/>
      <c r="C90" s="31" t="s">
        <v>29</v>
      </c>
      <c r="D90" s="37"/>
      <c r="E90" s="37"/>
      <c r="F90" s="37"/>
      <c r="G90" s="37"/>
      <c r="H90" s="37"/>
      <c r="I90" s="37"/>
      <c r="J90" s="37"/>
      <c r="K90" s="37"/>
      <c r="L90" s="4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1" t="s">
        <v>35</v>
      </c>
      <c r="AJ90" s="37"/>
      <c r="AK90" s="37"/>
      <c r="AL90" s="37"/>
      <c r="AM90" s="69" t="str">
        <f>IF(E20="","",E20)</f>
        <v xml:space="preserve"> </v>
      </c>
      <c r="AN90" s="4"/>
      <c r="AO90" s="4"/>
      <c r="AP90" s="4"/>
      <c r="AQ90" s="37"/>
      <c r="AR90" s="38"/>
      <c r="AS90" s="74"/>
      <c r="AT90" s="75"/>
      <c r="AU90" s="76"/>
      <c r="AV90" s="76"/>
      <c r="AW90" s="76"/>
      <c r="AX90" s="76"/>
      <c r="AY90" s="76"/>
      <c r="AZ90" s="76"/>
      <c r="BA90" s="76"/>
      <c r="BB90" s="76"/>
      <c r="BC90" s="76"/>
      <c r="BD90" s="77"/>
      <c r="BE90" s="37"/>
    </row>
    <row r="91" s="2" customFormat="1" ht="10.8" customHeight="1">
      <c r="A91" s="37"/>
      <c r="B91" s="38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8"/>
      <c r="AS91" s="74"/>
      <c r="AT91" s="75"/>
      <c r="AU91" s="76"/>
      <c r="AV91" s="76"/>
      <c r="AW91" s="76"/>
      <c r="AX91" s="76"/>
      <c r="AY91" s="76"/>
      <c r="AZ91" s="76"/>
      <c r="BA91" s="76"/>
      <c r="BB91" s="76"/>
      <c r="BC91" s="76"/>
      <c r="BD91" s="77"/>
      <c r="BE91" s="37"/>
    </row>
    <row r="92" s="2" customFormat="1" ht="29.28" customHeight="1">
      <c r="A92" s="37"/>
      <c r="B92" s="38"/>
      <c r="C92" s="78" t="s">
        <v>60</v>
      </c>
      <c r="D92" s="79"/>
      <c r="E92" s="79"/>
      <c r="F92" s="79"/>
      <c r="G92" s="79"/>
      <c r="H92" s="80"/>
      <c r="I92" s="81" t="s">
        <v>61</v>
      </c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  <c r="AD92" s="79"/>
      <c r="AE92" s="79"/>
      <c r="AF92" s="79"/>
      <c r="AG92" s="82" t="s">
        <v>62</v>
      </c>
      <c r="AH92" s="79"/>
      <c r="AI92" s="79"/>
      <c r="AJ92" s="79"/>
      <c r="AK92" s="79"/>
      <c r="AL92" s="79"/>
      <c r="AM92" s="79"/>
      <c r="AN92" s="81" t="s">
        <v>63</v>
      </c>
      <c r="AO92" s="79"/>
      <c r="AP92" s="83"/>
      <c r="AQ92" s="84" t="s">
        <v>64</v>
      </c>
      <c r="AR92" s="38"/>
      <c r="AS92" s="85" t="s">
        <v>65</v>
      </c>
      <c r="AT92" s="86" t="s">
        <v>66</v>
      </c>
      <c r="AU92" s="86" t="s">
        <v>67</v>
      </c>
      <c r="AV92" s="86" t="s">
        <v>68</v>
      </c>
      <c r="AW92" s="86" t="s">
        <v>69</v>
      </c>
      <c r="AX92" s="86" t="s">
        <v>70</v>
      </c>
      <c r="AY92" s="86" t="s">
        <v>71</v>
      </c>
      <c r="AZ92" s="86" t="s">
        <v>72</v>
      </c>
      <c r="BA92" s="86" t="s">
        <v>73</v>
      </c>
      <c r="BB92" s="86" t="s">
        <v>74</v>
      </c>
      <c r="BC92" s="86" t="s">
        <v>75</v>
      </c>
      <c r="BD92" s="87" t="s">
        <v>76</v>
      </c>
      <c r="BE92" s="37"/>
    </row>
    <row r="93" s="2" customFormat="1" ht="10.8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8"/>
      <c r="AS93" s="88"/>
      <c r="AT93" s="89"/>
      <c r="AU93" s="89"/>
      <c r="AV93" s="89"/>
      <c r="AW93" s="89"/>
      <c r="AX93" s="89"/>
      <c r="AY93" s="89"/>
      <c r="AZ93" s="89"/>
      <c r="BA93" s="89"/>
      <c r="BB93" s="89"/>
      <c r="BC93" s="89"/>
      <c r="BD93" s="90"/>
      <c r="BE93" s="37"/>
    </row>
    <row r="94" s="6" customFormat="1" ht="32.4" customHeight="1">
      <c r="A94" s="6"/>
      <c r="B94" s="91"/>
      <c r="C94" s="92" t="s">
        <v>77</v>
      </c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  <c r="AF94" s="93"/>
      <c r="AG94" s="94">
        <f>ROUND(SUM(AG95:AG99),2)</f>
        <v>0</v>
      </c>
      <c r="AH94" s="94"/>
      <c r="AI94" s="94"/>
      <c r="AJ94" s="94"/>
      <c r="AK94" s="94"/>
      <c r="AL94" s="94"/>
      <c r="AM94" s="94"/>
      <c r="AN94" s="95">
        <f>SUM(AG94,AT94)</f>
        <v>0</v>
      </c>
      <c r="AO94" s="95"/>
      <c r="AP94" s="95"/>
      <c r="AQ94" s="96" t="s">
        <v>1</v>
      </c>
      <c r="AR94" s="91"/>
      <c r="AS94" s="97">
        <f>ROUND(SUM(AS95:AS99),2)</f>
        <v>0</v>
      </c>
      <c r="AT94" s="98">
        <f>ROUND(SUM(AV94:AW94),2)</f>
        <v>0</v>
      </c>
      <c r="AU94" s="99">
        <f>ROUND(SUM(AU95:AU99),5)</f>
        <v>0</v>
      </c>
      <c r="AV94" s="98">
        <f>ROUND(AZ94*L29,2)</f>
        <v>0</v>
      </c>
      <c r="AW94" s="98">
        <f>ROUND(BA94*L30,2)</f>
        <v>0</v>
      </c>
      <c r="AX94" s="98">
        <f>ROUND(BB94*L29,2)</f>
        <v>0</v>
      </c>
      <c r="AY94" s="98">
        <f>ROUND(BC94*L30,2)</f>
        <v>0</v>
      </c>
      <c r="AZ94" s="98">
        <f>ROUND(SUM(AZ95:AZ99),2)</f>
        <v>0</v>
      </c>
      <c r="BA94" s="98">
        <f>ROUND(SUM(BA95:BA99),2)</f>
        <v>0</v>
      </c>
      <c r="BB94" s="98">
        <f>ROUND(SUM(BB95:BB99),2)</f>
        <v>0</v>
      </c>
      <c r="BC94" s="98">
        <f>ROUND(SUM(BC95:BC99),2)</f>
        <v>0</v>
      </c>
      <c r="BD94" s="100">
        <f>ROUND(SUM(BD95:BD99),2)</f>
        <v>0</v>
      </c>
      <c r="BE94" s="6"/>
      <c r="BS94" s="101" t="s">
        <v>78</v>
      </c>
      <c r="BT94" s="101" t="s">
        <v>79</v>
      </c>
      <c r="BU94" s="102" t="s">
        <v>80</v>
      </c>
      <c r="BV94" s="101" t="s">
        <v>81</v>
      </c>
      <c r="BW94" s="101" t="s">
        <v>4</v>
      </c>
      <c r="BX94" s="101" t="s">
        <v>82</v>
      </c>
      <c r="CL94" s="101" t="s">
        <v>1</v>
      </c>
    </row>
    <row r="95" s="7" customFormat="1" ht="16.5" customHeight="1">
      <c r="A95" s="103" t="s">
        <v>83</v>
      </c>
      <c r="B95" s="104"/>
      <c r="C95" s="105"/>
      <c r="D95" s="106" t="s">
        <v>84</v>
      </c>
      <c r="E95" s="106"/>
      <c r="F95" s="106"/>
      <c r="G95" s="106"/>
      <c r="H95" s="106"/>
      <c r="I95" s="107"/>
      <c r="J95" s="106" t="s">
        <v>85</v>
      </c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6"/>
      <c r="Z95" s="106"/>
      <c r="AA95" s="106"/>
      <c r="AB95" s="106"/>
      <c r="AC95" s="106"/>
      <c r="AD95" s="106"/>
      <c r="AE95" s="106"/>
      <c r="AF95" s="106"/>
      <c r="AG95" s="108">
        <f>'00 - Vedlejší Rozpočtové ...'!J30</f>
        <v>0</v>
      </c>
      <c r="AH95" s="107"/>
      <c r="AI95" s="107"/>
      <c r="AJ95" s="107"/>
      <c r="AK95" s="107"/>
      <c r="AL95" s="107"/>
      <c r="AM95" s="107"/>
      <c r="AN95" s="108">
        <f>SUM(AG95,AT95)</f>
        <v>0</v>
      </c>
      <c r="AO95" s="107"/>
      <c r="AP95" s="107"/>
      <c r="AQ95" s="109" t="s">
        <v>86</v>
      </c>
      <c r="AR95" s="104"/>
      <c r="AS95" s="110">
        <v>0</v>
      </c>
      <c r="AT95" s="111">
        <f>ROUND(SUM(AV95:AW95),2)</f>
        <v>0</v>
      </c>
      <c r="AU95" s="112">
        <f>'00 - Vedlejší Rozpočtové ...'!P123</f>
        <v>0</v>
      </c>
      <c r="AV95" s="111">
        <f>'00 - Vedlejší Rozpočtové ...'!J33</f>
        <v>0</v>
      </c>
      <c r="AW95" s="111">
        <f>'00 - Vedlejší Rozpočtové ...'!J34</f>
        <v>0</v>
      </c>
      <c r="AX95" s="111">
        <f>'00 - Vedlejší Rozpočtové ...'!J35</f>
        <v>0</v>
      </c>
      <c r="AY95" s="111">
        <f>'00 - Vedlejší Rozpočtové ...'!J36</f>
        <v>0</v>
      </c>
      <c r="AZ95" s="111">
        <f>'00 - Vedlejší Rozpočtové ...'!F33</f>
        <v>0</v>
      </c>
      <c r="BA95" s="111">
        <f>'00 - Vedlejší Rozpočtové ...'!F34</f>
        <v>0</v>
      </c>
      <c r="BB95" s="111">
        <f>'00 - Vedlejší Rozpočtové ...'!F35</f>
        <v>0</v>
      </c>
      <c r="BC95" s="111">
        <f>'00 - Vedlejší Rozpočtové ...'!F36</f>
        <v>0</v>
      </c>
      <c r="BD95" s="113">
        <f>'00 - Vedlejší Rozpočtové ...'!F37</f>
        <v>0</v>
      </c>
      <c r="BE95" s="7"/>
      <c r="BT95" s="114" t="s">
        <v>87</v>
      </c>
      <c r="BV95" s="114" t="s">
        <v>81</v>
      </c>
      <c r="BW95" s="114" t="s">
        <v>88</v>
      </c>
      <c r="BX95" s="114" t="s">
        <v>4</v>
      </c>
      <c r="CL95" s="114" t="s">
        <v>1</v>
      </c>
      <c r="CM95" s="114" t="s">
        <v>89</v>
      </c>
    </row>
    <row r="96" s="7" customFormat="1" ht="16.5" customHeight="1">
      <c r="A96" s="103" t="s">
        <v>83</v>
      </c>
      <c r="B96" s="104"/>
      <c r="C96" s="105"/>
      <c r="D96" s="106" t="s">
        <v>90</v>
      </c>
      <c r="E96" s="106"/>
      <c r="F96" s="106"/>
      <c r="G96" s="106"/>
      <c r="H96" s="106"/>
      <c r="I96" s="107"/>
      <c r="J96" s="106" t="s">
        <v>91</v>
      </c>
      <c r="K96" s="106"/>
      <c r="L96" s="106"/>
      <c r="M96" s="106"/>
      <c r="N96" s="106"/>
      <c r="O96" s="106"/>
      <c r="P96" s="106"/>
      <c r="Q96" s="106"/>
      <c r="R96" s="106"/>
      <c r="S96" s="106"/>
      <c r="T96" s="106"/>
      <c r="U96" s="106"/>
      <c r="V96" s="106"/>
      <c r="W96" s="106"/>
      <c r="X96" s="106"/>
      <c r="Y96" s="106"/>
      <c r="Z96" s="106"/>
      <c r="AA96" s="106"/>
      <c r="AB96" s="106"/>
      <c r="AC96" s="106"/>
      <c r="AD96" s="106"/>
      <c r="AE96" s="106"/>
      <c r="AF96" s="106"/>
      <c r="AG96" s="108">
        <f>'01 - Stavební část'!J30</f>
        <v>0</v>
      </c>
      <c r="AH96" s="107"/>
      <c r="AI96" s="107"/>
      <c r="AJ96" s="107"/>
      <c r="AK96" s="107"/>
      <c r="AL96" s="107"/>
      <c r="AM96" s="107"/>
      <c r="AN96" s="108">
        <f>SUM(AG96,AT96)</f>
        <v>0</v>
      </c>
      <c r="AO96" s="107"/>
      <c r="AP96" s="107"/>
      <c r="AQ96" s="109" t="s">
        <v>86</v>
      </c>
      <c r="AR96" s="104"/>
      <c r="AS96" s="110">
        <v>0</v>
      </c>
      <c r="AT96" s="111">
        <f>ROUND(SUM(AV96:AW96),2)</f>
        <v>0</v>
      </c>
      <c r="AU96" s="112">
        <f>'01 - Stavební část'!P138</f>
        <v>0</v>
      </c>
      <c r="AV96" s="111">
        <f>'01 - Stavební část'!J33</f>
        <v>0</v>
      </c>
      <c r="AW96" s="111">
        <f>'01 - Stavební část'!J34</f>
        <v>0</v>
      </c>
      <c r="AX96" s="111">
        <f>'01 - Stavební část'!J35</f>
        <v>0</v>
      </c>
      <c r="AY96" s="111">
        <f>'01 - Stavební část'!J36</f>
        <v>0</v>
      </c>
      <c r="AZ96" s="111">
        <f>'01 - Stavební část'!F33</f>
        <v>0</v>
      </c>
      <c r="BA96" s="111">
        <f>'01 - Stavební část'!F34</f>
        <v>0</v>
      </c>
      <c r="BB96" s="111">
        <f>'01 - Stavební část'!F35</f>
        <v>0</v>
      </c>
      <c r="BC96" s="111">
        <f>'01 - Stavební část'!F36</f>
        <v>0</v>
      </c>
      <c r="BD96" s="113">
        <f>'01 - Stavební část'!F37</f>
        <v>0</v>
      </c>
      <c r="BE96" s="7"/>
      <c r="BT96" s="114" t="s">
        <v>87</v>
      </c>
      <c r="BV96" s="114" t="s">
        <v>81</v>
      </c>
      <c r="BW96" s="114" t="s">
        <v>92</v>
      </c>
      <c r="BX96" s="114" t="s">
        <v>4</v>
      </c>
      <c r="CL96" s="114" t="s">
        <v>1</v>
      </c>
      <c r="CM96" s="114" t="s">
        <v>89</v>
      </c>
    </row>
    <row r="97" s="7" customFormat="1" ht="16.5" customHeight="1">
      <c r="A97" s="103" t="s">
        <v>83</v>
      </c>
      <c r="B97" s="104"/>
      <c r="C97" s="105"/>
      <c r="D97" s="106" t="s">
        <v>93</v>
      </c>
      <c r="E97" s="106"/>
      <c r="F97" s="106"/>
      <c r="G97" s="106"/>
      <c r="H97" s="106"/>
      <c r="I97" s="107"/>
      <c r="J97" s="106" t="s">
        <v>94</v>
      </c>
      <c r="K97" s="106"/>
      <c r="L97" s="106"/>
      <c r="M97" s="106"/>
      <c r="N97" s="106"/>
      <c r="O97" s="106"/>
      <c r="P97" s="106"/>
      <c r="Q97" s="106"/>
      <c r="R97" s="106"/>
      <c r="S97" s="106"/>
      <c r="T97" s="106"/>
      <c r="U97" s="106"/>
      <c r="V97" s="106"/>
      <c r="W97" s="106"/>
      <c r="X97" s="106"/>
      <c r="Y97" s="106"/>
      <c r="Z97" s="106"/>
      <c r="AA97" s="106"/>
      <c r="AB97" s="106"/>
      <c r="AC97" s="106"/>
      <c r="AD97" s="106"/>
      <c r="AE97" s="106"/>
      <c r="AF97" s="106"/>
      <c r="AG97" s="108">
        <f>'02 - VZT'!J30</f>
        <v>0</v>
      </c>
      <c r="AH97" s="107"/>
      <c r="AI97" s="107"/>
      <c r="AJ97" s="107"/>
      <c r="AK97" s="107"/>
      <c r="AL97" s="107"/>
      <c r="AM97" s="107"/>
      <c r="AN97" s="108">
        <f>SUM(AG97,AT97)</f>
        <v>0</v>
      </c>
      <c r="AO97" s="107"/>
      <c r="AP97" s="107"/>
      <c r="AQ97" s="109" t="s">
        <v>86</v>
      </c>
      <c r="AR97" s="104"/>
      <c r="AS97" s="110">
        <v>0</v>
      </c>
      <c r="AT97" s="111">
        <f>ROUND(SUM(AV97:AW97),2)</f>
        <v>0</v>
      </c>
      <c r="AU97" s="112">
        <f>'02 - VZT'!P119</f>
        <v>0</v>
      </c>
      <c r="AV97" s="111">
        <f>'02 - VZT'!J33</f>
        <v>0</v>
      </c>
      <c r="AW97" s="111">
        <f>'02 - VZT'!J34</f>
        <v>0</v>
      </c>
      <c r="AX97" s="111">
        <f>'02 - VZT'!J35</f>
        <v>0</v>
      </c>
      <c r="AY97" s="111">
        <f>'02 - VZT'!J36</f>
        <v>0</v>
      </c>
      <c r="AZ97" s="111">
        <f>'02 - VZT'!F33</f>
        <v>0</v>
      </c>
      <c r="BA97" s="111">
        <f>'02 - VZT'!F34</f>
        <v>0</v>
      </c>
      <c r="BB97" s="111">
        <f>'02 - VZT'!F35</f>
        <v>0</v>
      </c>
      <c r="BC97" s="111">
        <f>'02 - VZT'!F36</f>
        <v>0</v>
      </c>
      <c r="BD97" s="113">
        <f>'02 - VZT'!F37</f>
        <v>0</v>
      </c>
      <c r="BE97" s="7"/>
      <c r="BT97" s="114" t="s">
        <v>87</v>
      </c>
      <c r="BV97" s="114" t="s">
        <v>81</v>
      </c>
      <c r="BW97" s="114" t="s">
        <v>95</v>
      </c>
      <c r="BX97" s="114" t="s">
        <v>4</v>
      </c>
      <c r="CL97" s="114" t="s">
        <v>1</v>
      </c>
      <c r="CM97" s="114" t="s">
        <v>89</v>
      </c>
    </row>
    <row r="98" s="7" customFormat="1" ht="16.5" customHeight="1">
      <c r="A98" s="103" t="s">
        <v>83</v>
      </c>
      <c r="B98" s="104"/>
      <c r="C98" s="105"/>
      <c r="D98" s="106" t="s">
        <v>96</v>
      </c>
      <c r="E98" s="106"/>
      <c r="F98" s="106"/>
      <c r="G98" s="106"/>
      <c r="H98" s="106"/>
      <c r="I98" s="107"/>
      <c r="J98" s="106" t="s">
        <v>97</v>
      </c>
      <c r="K98" s="106"/>
      <c r="L98" s="106"/>
      <c r="M98" s="106"/>
      <c r="N98" s="106"/>
      <c r="O98" s="106"/>
      <c r="P98" s="106"/>
      <c r="Q98" s="106"/>
      <c r="R98" s="106"/>
      <c r="S98" s="106"/>
      <c r="T98" s="106"/>
      <c r="U98" s="106"/>
      <c r="V98" s="106"/>
      <c r="W98" s="106"/>
      <c r="X98" s="106"/>
      <c r="Y98" s="106"/>
      <c r="Z98" s="106"/>
      <c r="AA98" s="106"/>
      <c r="AB98" s="106"/>
      <c r="AC98" s="106"/>
      <c r="AD98" s="106"/>
      <c r="AE98" s="106"/>
      <c r="AF98" s="106"/>
      <c r="AG98" s="108">
        <f>'03 - Dendrologické řešení'!J30</f>
        <v>0</v>
      </c>
      <c r="AH98" s="107"/>
      <c r="AI98" s="107"/>
      <c r="AJ98" s="107"/>
      <c r="AK98" s="107"/>
      <c r="AL98" s="107"/>
      <c r="AM98" s="107"/>
      <c r="AN98" s="108">
        <f>SUM(AG98,AT98)</f>
        <v>0</v>
      </c>
      <c r="AO98" s="107"/>
      <c r="AP98" s="107"/>
      <c r="AQ98" s="109" t="s">
        <v>86</v>
      </c>
      <c r="AR98" s="104"/>
      <c r="AS98" s="110">
        <v>0</v>
      </c>
      <c r="AT98" s="111">
        <f>ROUND(SUM(AV98:AW98),2)</f>
        <v>0</v>
      </c>
      <c r="AU98" s="112">
        <f>'03 - Dendrologické řešení'!P118</f>
        <v>0</v>
      </c>
      <c r="AV98" s="111">
        <f>'03 - Dendrologické řešení'!J33</f>
        <v>0</v>
      </c>
      <c r="AW98" s="111">
        <f>'03 - Dendrologické řešení'!J34</f>
        <v>0</v>
      </c>
      <c r="AX98" s="111">
        <f>'03 - Dendrologické řešení'!J35</f>
        <v>0</v>
      </c>
      <c r="AY98" s="111">
        <f>'03 - Dendrologické řešení'!J36</f>
        <v>0</v>
      </c>
      <c r="AZ98" s="111">
        <f>'03 - Dendrologické řešení'!F33</f>
        <v>0</v>
      </c>
      <c r="BA98" s="111">
        <f>'03 - Dendrologické řešení'!F34</f>
        <v>0</v>
      </c>
      <c r="BB98" s="111">
        <f>'03 - Dendrologické řešení'!F35</f>
        <v>0</v>
      </c>
      <c r="BC98" s="111">
        <f>'03 - Dendrologické řešení'!F36</f>
        <v>0</v>
      </c>
      <c r="BD98" s="113">
        <f>'03 - Dendrologické řešení'!F37</f>
        <v>0</v>
      </c>
      <c r="BE98" s="7"/>
      <c r="BT98" s="114" t="s">
        <v>87</v>
      </c>
      <c r="BV98" s="114" t="s">
        <v>81</v>
      </c>
      <c r="BW98" s="114" t="s">
        <v>98</v>
      </c>
      <c r="BX98" s="114" t="s">
        <v>4</v>
      </c>
      <c r="CL98" s="114" t="s">
        <v>1</v>
      </c>
      <c r="CM98" s="114" t="s">
        <v>89</v>
      </c>
    </row>
    <row r="99" s="7" customFormat="1" ht="16.5" customHeight="1">
      <c r="A99" s="103" t="s">
        <v>83</v>
      </c>
      <c r="B99" s="104"/>
      <c r="C99" s="105"/>
      <c r="D99" s="106" t="s">
        <v>99</v>
      </c>
      <c r="E99" s="106"/>
      <c r="F99" s="106"/>
      <c r="G99" s="106"/>
      <c r="H99" s="106"/>
      <c r="I99" s="107"/>
      <c r="J99" s="106" t="s">
        <v>100</v>
      </c>
      <c r="K99" s="106"/>
      <c r="L99" s="106"/>
      <c r="M99" s="106"/>
      <c r="N99" s="106"/>
      <c r="O99" s="106"/>
      <c r="P99" s="106"/>
      <c r="Q99" s="106"/>
      <c r="R99" s="106"/>
      <c r="S99" s="106"/>
      <c r="T99" s="106"/>
      <c r="U99" s="106"/>
      <c r="V99" s="106"/>
      <c r="W99" s="106"/>
      <c r="X99" s="106"/>
      <c r="Y99" s="106"/>
      <c r="Z99" s="106"/>
      <c r="AA99" s="106"/>
      <c r="AB99" s="106"/>
      <c r="AC99" s="106"/>
      <c r="AD99" s="106"/>
      <c r="AE99" s="106"/>
      <c r="AF99" s="106"/>
      <c r="AG99" s="108">
        <f>'04 - Zavlažovací systém'!J30</f>
        <v>0</v>
      </c>
      <c r="AH99" s="107"/>
      <c r="AI99" s="107"/>
      <c r="AJ99" s="107"/>
      <c r="AK99" s="107"/>
      <c r="AL99" s="107"/>
      <c r="AM99" s="107"/>
      <c r="AN99" s="108">
        <f>SUM(AG99,AT99)</f>
        <v>0</v>
      </c>
      <c r="AO99" s="107"/>
      <c r="AP99" s="107"/>
      <c r="AQ99" s="109" t="s">
        <v>86</v>
      </c>
      <c r="AR99" s="104"/>
      <c r="AS99" s="115">
        <v>0</v>
      </c>
      <c r="AT99" s="116">
        <f>ROUND(SUM(AV99:AW99),2)</f>
        <v>0</v>
      </c>
      <c r="AU99" s="117">
        <f>'04 - Zavlažovací systém'!P123</f>
        <v>0</v>
      </c>
      <c r="AV99" s="116">
        <f>'04 - Zavlažovací systém'!J33</f>
        <v>0</v>
      </c>
      <c r="AW99" s="116">
        <f>'04 - Zavlažovací systém'!J34</f>
        <v>0</v>
      </c>
      <c r="AX99" s="116">
        <f>'04 - Zavlažovací systém'!J35</f>
        <v>0</v>
      </c>
      <c r="AY99" s="116">
        <f>'04 - Zavlažovací systém'!J36</f>
        <v>0</v>
      </c>
      <c r="AZ99" s="116">
        <f>'04 - Zavlažovací systém'!F33</f>
        <v>0</v>
      </c>
      <c r="BA99" s="116">
        <f>'04 - Zavlažovací systém'!F34</f>
        <v>0</v>
      </c>
      <c r="BB99" s="116">
        <f>'04 - Zavlažovací systém'!F35</f>
        <v>0</v>
      </c>
      <c r="BC99" s="116">
        <f>'04 - Zavlažovací systém'!F36</f>
        <v>0</v>
      </c>
      <c r="BD99" s="118">
        <f>'04 - Zavlažovací systém'!F37</f>
        <v>0</v>
      </c>
      <c r="BE99" s="7"/>
      <c r="BT99" s="114" t="s">
        <v>87</v>
      </c>
      <c r="BV99" s="114" t="s">
        <v>81</v>
      </c>
      <c r="BW99" s="114" t="s">
        <v>101</v>
      </c>
      <c r="BX99" s="114" t="s">
        <v>4</v>
      </c>
      <c r="CL99" s="114" t="s">
        <v>1</v>
      </c>
      <c r="CM99" s="114" t="s">
        <v>89</v>
      </c>
    </row>
    <row r="100" s="2" customFormat="1" ht="30" customHeight="1">
      <c r="A100" s="37"/>
      <c r="B100" s="38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38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</row>
    <row r="101" s="2" customFormat="1" ht="6.96" customHeight="1">
      <c r="A101" s="37"/>
      <c r="B101" s="59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  <c r="AD101" s="60"/>
      <c r="AE101" s="60"/>
      <c r="AF101" s="60"/>
      <c r="AG101" s="60"/>
      <c r="AH101" s="60"/>
      <c r="AI101" s="60"/>
      <c r="AJ101" s="60"/>
      <c r="AK101" s="60"/>
      <c r="AL101" s="60"/>
      <c r="AM101" s="60"/>
      <c r="AN101" s="60"/>
      <c r="AO101" s="60"/>
      <c r="AP101" s="60"/>
      <c r="AQ101" s="60"/>
      <c r="AR101" s="38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</row>
  </sheetData>
  <mergeCells count="58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00 - Vedlejší Rozpočtové ...'!C2" display="/"/>
    <hyperlink ref="A96" location="'01 - Stavební část'!C2" display="/"/>
    <hyperlink ref="A97" location="'02 - VZT'!C2" display="/"/>
    <hyperlink ref="A98" location="'03 - Dendrologické řešení'!C2" display="/"/>
    <hyperlink ref="A99" location="'04 - Zavlažovací systém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88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89</v>
      </c>
    </row>
    <row r="4" s="1" customFormat="1" ht="24.96" customHeight="1">
      <c r="B4" s="21"/>
      <c r="D4" s="22" t="s">
        <v>102</v>
      </c>
      <c r="L4" s="21"/>
      <c r="M4" s="119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16.5" customHeight="1">
      <c r="B7" s="21"/>
      <c r="E7" s="120" t="str">
        <f>'Rekapitulace stavby'!K6</f>
        <v>Revitalizace objektu MŠ JAHŮDKA v Praze 12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103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104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28. 4. 2025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">
        <v>26</v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">
        <v>27</v>
      </c>
      <c r="F15" s="37"/>
      <c r="G15" s="37"/>
      <c r="H15" s="37"/>
      <c r="I15" s="31" t="s">
        <v>28</v>
      </c>
      <c r="J15" s="26" t="s">
        <v>1</v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29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28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31</v>
      </c>
      <c r="E20" s="37"/>
      <c r="F20" s="37"/>
      <c r="G20" s="37"/>
      <c r="H20" s="37"/>
      <c r="I20" s="31" t="s">
        <v>25</v>
      </c>
      <c r="J20" s="26" t="s">
        <v>32</v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">
        <v>33</v>
      </c>
      <c r="F21" s="37"/>
      <c r="G21" s="37"/>
      <c r="H21" s="37"/>
      <c r="I21" s="31" t="s">
        <v>28</v>
      </c>
      <c r="J21" s="26" t="s">
        <v>1</v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35</v>
      </c>
      <c r="E23" s="37"/>
      <c r="F23" s="37"/>
      <c r="G23" s="37"/>
      <c r="H23" s="37"/>
      <c r="I23" s="31" t="s">
        <v>25</v>
      </c>
      <c r="J23" s="26" t="str">
        <f>IF('Rekapitulace stavby'!AN19="","",'Rekapitulace stavby'!AN19)</f>
        <v/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tr">
        <f>IF('Rekapitulace stavby'!E20="","",'Rekapitulace stavby'!E20)</f>
        <v xml:space="preserve"> </v>
      </c>
      <c r="F24" s="37"/>
      <c r="G24" s="37"/>
      <c r="H24" s="37"/>
      <c r="I24" s="31" t="s">
        <v>28</v>
      </c>
      <c r="J24" s="26" t="str">
        <f>IF('Rekapitulace stavby'!AN20="","",'Rekapitulace stavby'!AN20)</f>
        <v/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37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55.25" customHeight="1">
      <c r="A27" s="121"/>
      <c r="B27" s="122"/>
      <c r="C27" s="121"/>
      <c r="D27" s="121"/>
      <c r="E27" s="35" t="s">
        <v>105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4" t="s">
        <v>39</v>
      </c>
      <c r="E30" s="37"/>
      <c r="F30" s="37"/>
      <c r="G30" s="37"/>
      <c r="H30" s="37"/>
      <c r="I30" s="37"/>
      <c r="J30" s="95">
        <f>ROUND(J123,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41</v>
      </c>
      <c r="G32" s="37"/>
      <c r="H32" s="37"/>
      <c r="I32" s="42" t="s">
        <v>40</v>
      </c>
      <c r="J32" s="42" t="s">
        <v>42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5" t="s">
        <v>43</v>
      </c>
      <c r="E33" s="31" t="s">
        <v>44</v>
      </c>
      <c r="F33" s="126">
        <f>ROUND((SUM(BE123:BE152)),  2)</f>
        <v>0</v>
      </c>
      <c r="G33" s="37"/>
      <c r="H33" s="37"/>
      <c r="I33" s="127">
        <v>0.20999999999999999</v>
      </c>
      <c r="J33" s="126">
        <f>ROUND(((SUM(BE123:BE152))*I33),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45</v>
      </c>
      <c r="F34" s="126">
        <f>ROUND((SUM(BF123:BF152)),  2)</f>
        <v>0</v>
      </c>
      <c r="G34" s="37"/>
      <c r="H34" s="37"/>
      <c r="I34" s="127">
        <v>0.12</v>
      </c>
      <c r="J34" s="126">
        <f>ROUND(((SUM(BF123:BF152))*I34),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46</v>
      </c>
      <c r="F35" s="126">
        <f>ROUND((SUM(BG123:BG152)),  2)</f>
        <v>0</v>
      </c>
      <c r="G35" s="37"/>
      <c r="H35" s="37"/>
      <c r="I35" s="127">
        <v>0.20999999999999999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47</v>
      </c>
      <c r="F36" s="126">
        <f>ROUND((SUM(BH123:BH152)),  2)</f>
        <v>0</v>
      </c>
      <c r="G36" s="37"/>
      <c r="H36" s="37"/>
      <c r="I36" s="127">
        <v>0.12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48</v>
      </c>
      <c r="F37" s="126">
        <f>ROUND((SUM(BI123:BI152)),  2)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8"/>
      <c r="D39" s="129" t="s">
        <v>49</v>
      </c>
      <c r="E39" s="80"/>
      <c r="F39" s="80"/>
      <c r="G39" s="130" t="s">
        <v>50</v>
      </c>
      <c r="H39" s="131" t="s">
        <v>51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52</v>
      </c>
      <c r="E50" s="56"/>
      <c r="F50" s="56"/>
      <c r="G50" s="55" t="s">
        <v>53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54</v>
      </c>
      <c r="E61" s="40"/>
      <c r="F61" s="134" t="s">
        <v>55</v>
      </c>
      <c r="G61" s="57" t="s">
        <v>54</v>
      </c>
      <c r="H61" s="40"/>
      <c r="I61" s="40"/>
      <c r="J61" s="135" t="s">
        <v>55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56</v>
      </c>
      <c r="E65" s="58"/>
      <c r="F65" s="58"/>
      <c r="G65" s="55" t="s">
        <v>57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54</v>
      </c>
      <c r="E76" s="40"/>
      <c r="F76" s="134" t="s">
        <v>55</v>
      </c>
      <c r="G76" s="57" t="s">
        <v>54</v>
      </c>
      <c r="H76" s="40"/>
      <c r="I76" s="40"/>
      <c r="J76" s="135" t="s">
        <v>55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106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120" t="str">
        <f>E7</f>
        <v>Revitalizace objektu MŠ JAHŮDKA v Praze 12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103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00 - Vedlejší Rozpočtové Náklady ( VRN )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>Krouzova 10, č.p. 3036, 143 00 Praha 12</v>
      </c>
      <c r="G89" s="37"/>
      <c r="H89" s="37"/>
      <c r="I89" s="31" t="s">
        <v>22</v>
      </c>
      <c r="J89" s="68" t="str">
        <f>IF(J12="","",J12)</f>
        <v>28. 4. 2025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40.05" customHeight="1">
      <c r="A91" s="37"/>
      <c r="B91" s="38"/>
      <c r="C91" s="31" t="s">
        <v>24</v>
      </c>
      <c r="D91" s="37"/>
      <c r="E91" s="37"/>
      <c r="F91" s="26" t="str">
        <f>E15</f>
        <v>MČ Praha 12, Generála Šišky 2375/6, Praha4,Modřany</v>
      </c>
      <c r="G91" s="37"/>
      <c r="H91" s="37"/>
      <c r="I91" s="31" t="s">
        <v>31</v>
      </c>
      <c r="J91" s="35" t="str">
        <f>E21</f>
        <v>Ing.arch. Jan Mudra,Holoubkov 81,338 01 Holoubkov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29</v>
      </c>
      <c r="D92" s="37"/>
      <c r="E92" s="37"/>
      <c r="F92" s="26" t="str">
        <f>IF(E18="","",E18)</f>
        <v>Vyplň údaj</v>
      </c>
      <c r="G92" s="37"/>
      <c r="H92" s="37"/>
      <c r="I92" s="31" t="s">
        <v>35</v>
      </c>
      <c r="J92" s="35" t="str">
        <f>E24</f>
        <v xml:space="preserve"> 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6" t="s">
        <v>107</v>
      </c>
      <c r="D94" s="128"/>
      <c r="E94" s="128"/>
      <c r="F94" s="128"/>
      <c r="G94" s="128"/>
      <c r="H94" s="128"/>
      <c r="I94" s="128"/>
      <c r="J94" s="137" t="s">
        <v>108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8" t="s">
        <v>109</v>
      </c>
      <c r="D96" s="37"/>
      <c r="E96" s="37"/>
      <c r="F96" s="37"/>
      <c r="G96" s="37"/>
      <c r="H96" s="37"/>
      <c r="I96" s="37"/>
      <c r="J96" s="95">
        <f>J123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110</v>
      </c>
    </row>
    <row r="97" s="9" customFormat="1" ht="24.96" customHeight="1">
      <c r="A97" s="9"/>
      <c r="B97" s="139"/>
      <c r="C97" s="9"/>
      <c r="D97" s="140" t="s">
        <v>111</v>
      </c>
      <c r="E97" s="141"/>
      <c r="F97" s="141"/>
      <c r="G97" s="141"/>
      <c r="H97" s="141"/>
      <c r="I97" s="141"/>
      <c r="J97" s="142">
        <f>J124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3"/>
      <c r="C98" s="10"/>
      <c r="D98" s="144" t="s">
        <v>112</v>
      </c>
      <c r="E98" s="145"/>
      <c r="F98" s="145"/>
      <c r="G98" s="145"/>
      <c r="H98" s="145"/>
      <c r="I98" s="145"/>
      <c r="J98" s="146">
        <f>J125</f>
        <v>0</v>
      </c>
      <c r="K98" s="10"/>
      <c r="L98" s="14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3"/>
      <c r="C99" s="10"/>
      <c r="D99" s="144" t="s">
        <v>113</v>
      </c>
      <c r="E99" s="145"/>
      <c r="F99" s="145"/>
      <c r="G99" s="145"/>
      <c r="H99" s="145"/>
      <c r="I99" s="145"/>
      <c r="J99" s="146">
        <f>J130</f>
        <v>0</v>
      </c>
      <c r="K99" s="10"/>
      <c r="L99" s="14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3"/>
      <c r="C100" s="10"/>
      <c r="D100" s="144" t="s">
        <v>114</v>
      </c>
      <c r="E100" s="145"/>
      <c r="F100" s="145"/>
      <c r="G100" s="145"/>
      <c r="H100" s="145"/>
      <c r="I100" s="145"/>
      <c r="J100" s="146">
        <f>J135</f>
        <v>0</v>
      </c>
      <c r="K100" s="10"/>
      <c r="L100" s="14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3"/>
      <c r="C101" s="10"/>
      <c r="D101" s="144" t="s">
        <v>115</v>
      </c>
      <c r="E101" s="145"/>
      <c r="F101" s="145"/>
      <c r="G101" s="145"/>
      <c r="H101" s="145"/>
      <c r="I101" s="145"/>
      <c r="J101" s="146">
        <f>J140</f>
        <v>0</v>
      </c>
      <c r="K101" s="10"/>
      <c r="L101" s="14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3"/>
      <c r="C102" s="10"/>
      <c r="D102" s="144" t="s">
        <v>116</v>
      </c>
      <c r="E102" s="145"/>
      <c r="F102" s="145"/>
      <c r="G102" s="145"/>
      <c r="H102" s="145"/>
      <c r="I102" s="145"/>
      <c r="J102" s="146">
        <f>J144</f>
        <v>0</v>
      </c>
      <c r="K102" s="10"/>
      <c r="L102" s="14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43"/>
      <c r="C103" s="10"/>
      <c r="D103" s="144" t="s">
        <v>117</v>
      </c>
      <c r="E103" s="145"/>
      <c r="F103" s="145"/>
      <c r="G103" s="145"/>
      <c r="H103" s="145"/>
      <c r="I103" s="145"/>
      <c r="J103" s="146">
        <f>J146</f>
        <v>0</v>
      </c>
      <c r="K103" s="10"/>
      <c r="L103" s="14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7"/>
      <c r="B104" s="38"/>
      <c r="C104" s="37"/>
      <c r="D104" s="37"/>
      <c r="E104" s="37"/>
      <c r="F104" s="37"/>
      <c r="G104" s="37"/>
      <c r="H104" s="37"/>
      <c r="I104" s="37"/>
      <c r="J104" s="37"/>
      <c r="K104" s="37"/>
      <c r="L104" s="54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6.96" customHeight="1">
      <c r="A105" s="37"/>
      <c r="B105" s="59"/>
      <c r="C105" s="60"/>
      <c r="D105" s="60"/>
      <c r="E105" s="60"/>
      <c r="F105" s="60"/>
      <c r="G105" s="60"/>
      <c r="H105" s="60"/>
      <c r="I105" s="60"/>
      <c r="J105" s="60"/>
      <c r="K105" s="60"/>
      <c r="L105" s="54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9" s="2" customFormat="1" ht="6.96" customHeight="1">
      <c r="A109" s="37"/>
      <c r="B109" s="61"/>
      <c r="C109" s="62"/>
      <c r="D109" s="62"/>
      <c r="E109" s="62"/>
      <c r="F109" s="62"/>
      <c r="G109" s="62"/>
      <c r="H109" s="62"/>
      <c r="I109" s="62"/>
      <c r="J109" s="62"/>
      <c r="K109" s="62"/>
      <c r="L109" s="54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24.96" customHeight="1">
      <c r="A110" s="37"/>
      <c r="B110" s="38"/>
      <c r="C110" s="22" t="s">
        <v>118</v>
      </c>
      <c r="D110" s="37"/>
      <c r="E110" s="37"/>
      <c r="F110" s="37"/>
      <c r="G110" s="37"/>
      <c r="H110" s="37"/>
      <c r="I110" s="37"/>
      <c r="J110" s="37"/>
      <c r="K110" s="37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7"/>
      <c r="D111" s="37"/>
      <c r="E111" s="37"/>
      <c r="F111" s="37"/>
      <c r="G111" s="37"/>
      <c r="H111" s="37"/>
      <c r="I111" s="37"/>
      <c r="J111" s="37"/>
      <c r="K111" s="37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16</v>
      </c>
      <c r="D112" s="37"/>
      <c r="E112" s="37"/>
      <c r="F112" s="37"/>
      <c r="G112" s="37"/>
      <c r="H112" s="37"/>
      <c r="I112" s="37"/>
      <c r="J112" s="37"/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7"/>
      <c r="D113" s="37"/>
      <c r="E113" s="120" t="str">
        <f>E7</f>
        <v>Revitalizace objektu MŠ JAHŮDKA v Praze 12</v>
      </c>
      <c r="F113" s="31"/>
      <c r="G113" s="31"/>
      <c r="H113" s="31"/>
      <c r="I113" s="37"/>
      <c r="J113" s="37"/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103</v>
      </c>
      <c r="D114" s="37"/>
      <c r="E114" s="37"/>
      <c r="F114" s="37"/>
      <c r="G114" s="37"/>
      <c r="H114" s="37"/>
      <c r="I114" s="37"/>
      <c r="J114" s="37"/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6.5" customHeight="1">
      <c r="A115" s="37"/>
      <c r="B115" s="38"/>
      <c r="C115" s="37"/>
      <c r="D115" s="37"/>
      <c r="E115" s="66" t="str">
        <f>E9</f>
        <v>00 - Vedlejší Rozpočtové Náklady ( VRN )</v>
      </c>
      <c r="F115" s="37"/>
      <c r="G115" s="37"/>
      <c r="H115" s="37"/>
      <c r="I115" s="37"/>
      <c r="J115" s="37"/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7"/>
      <c r="D116" s="37"/>
      <c r="E116" s="37"/>
      <c r="F116" s="37"/>
      <c r="G116" s="37"/>
      <c r="H116" s="37"/>
      <c r="I116" s="37"/>
      <c r="J116" s="37"/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20</v>
      </c>
      <c r="D117" s="37"/>
      <c r="E117" s="37"/>
      <c r="F117" s="26" t="str">
        <f>F12</f>
        <v>Krouzova 10, č.p. 3036, 143 00 Praha 12</v>
      </c>
      <c r="G117" s="37"/>
      <c r="H117" s="37"/>
      <c r="I117" s="31" t="s">
        <v>22</v>
      </c>
      <c r="J117" s="68" t="str">
        <f>IF(J12="","",J12)</f>
        <v>28. 4. 2025</v>
      </c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7"/>
      <c r="D118" s="37"/>
      <c r="E118" s="37"/>
      <c r="F118" s="37"/>
      <c r="G118" s="37"/>
      <c r="H118" s="37"/>
      <c r="I118" s="37"/>
      <c r="J118" s="37"/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40.05" customHeight="1">
      <c r="A119" s="37"/>
      <c r="B119" s="38"/>
      <c r="C119" s="31" t="s">
        <v>24</v>
      </c>
      <c r="D119" s="37"/>
      <c r="E119" s="37"/>
      <c r="F119" s="26" t="str">
        <f>E15</f>
        <v>MČ Praha 12, Generála Šišky 2375/6, Praha4,Modřany</v>
      </c>
      <c r="G119" s="37"/>
      <c r="H119" s="37"/>
      <c r="I119" s="31" t="s">
        <v>31</v>
      </c>
      <c r="J119" s="35" t="str">
        <f>E21</f>
        <v>Ing.arch. Jan Mudra,Holoubkov 81,338 01 Holoubkov</v>
      </c>
      <c r="K119" s="37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5.15" customHeight="1">
      <c r="A120" s="37"/>
      <c r="B120" s="38"/>
      <c r="C120" s="31" t="s">
        <v>29</v>
      </c>
      <c r="D120" s="37"/>
      <c r="E120" s="37"/>
      <c r="F120" s="26" t="str">
        <f>IF(E18="","",E18)</f>
        <v>Vyplň údaj</v>
      </c>
      <c r="G120" s="37"/>
      <c r="H120" s="37"/>
      <c r="I120" s="31" t="s">
        <v>35</v>
      </c>
      <c r="J120" s="35" t="str">
        <f>E24</f>
        <v xml:space="preserve"> </v>
      </c>
      <c r="K120" s="37"/>
      <c r="L120" s="54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0.32" customHeight="1">
      <c r="A121" s="37"/>
      <c r="B121" s="38"/>
      <c r="C121" s="37"/>
      <c r="D121" s="37"/>
      <c r="E121" s="37"/>
      <c r="F121" s="37"/>
      <c r="G121" s="37"/>
      <c r="H121" s="37"/>
      <c r="I121" s="37"/>
      <c r="J121" s="37"/>
      <c r="K121" s="37"/>
      <c r="L121" s="54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11" customFormat="1" ht="29.28" customHeight="1">
      <c r="A122" s="147"/>
      <c r="B122" s="148"/>
      <c r="C122" s="149" t="s">
        <v>119</v>
      </c>
      <c r="D122" s="150" t="s">
        <v>64</v>
      </c>
      <c r="E122" s="150" t="s">
        <v>60</v>
      </c>
      <c r="F122" s="150" t="s">
        <v>61</v>
      </c>
      <c r="G122" s="150" t="s">
        <v>120</v>
      </c>
      <c r="H122" s="150" t="s">
        <v>121</v>
      </c>
      <c r="I122" s="150" t="s">
        <v>122</v>
      </c>
      <c r="J122" s="151" t="s">
        <v>108</v>
      </c>
      <c r="K122" s="152" t="s">
        <v>123</v>
      </c>
      <c r="L122" s="153"/>
      <c r="M122" s="85" t="s">
        <v>1</v>
      </c>
      <c r="N122" s="86" t="s">
        <v>43</v>
      </c>
      <c r="O122" s="86" t="s">
        <v>124</v>
      </c>
      <c r="P122" s="86" t="s">
        <v>125</v>
      </c>
      <c r="Q122" s="86" t="s">
        <v>126</v>
      </c>
      <c r="R122" s="86" t="s">
        <v>127</v>
      </c>
      <c r="S122" s="86" t="s">
        <v>128</v>
      </c>
      <c r="T122" s="87" t="s">
        <v>129</v>
      </c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</row>
    <row r="123" s="2" customFormat="1" ht="22.8" customHeight="1">
      <c r="A123" s="37"/>
      <c r="B123" s="38"/>
      <c r="C123" s="92" t="s">
        <v>130</v>
      </c>
      <c r="D123" s="37"/>
      <c r="E123" s="37"/>
      <c r="F123" s="37"/>
      <c r="G123" s="37"/>
      <c r="H123" s="37"/>
      <c r="I123" s="37"/>
      <c r="J123" s="154">
        <f>BK123</f>
        <v>0</v>
      </c>
      <c r="K123" s="37"/>
      <c r="L123" s="38"/>
      <c r="M123" s="88"/>
      <c r="N123" s="72"/>
      <c r="O123" s="89"/>
      <c r="P123" s="155">
        <f>P124</f>
        <v>0</v>
      </c>
      <c r="Q123" s="89"/>
      <c r="R123" s="155">
        <f>R124</f>
        <v>0</v>
      </c>
      <c r="S123" s="89"/>
      <c r="T123" s="156">
        <f>T124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8" t="s">
        <v>78</v>
      </c>
      <c r="AU123" s="18" t="s">
        <v>110</v>
      </c>
      <c r="BK123" s="157">
        <f>BK124</f>
        <v>0</v>
      </c>
    </row>
    <row r="124" s="12" customFormat="1" ht="25.92" customHeight="1">
      <c r="A124" s="12"/>
      <c r="B124" s="158"/>
      <c r="C124" s="12"/>
      <c r="D124" s="159" t="s">
        <v>78</v>
      </c>
      <c r="E124" s="160" t="s">
        <v>131</v>
      </c>
      <c r="F124" s="160" t="s">
        <v>132</v>
      </c>
      <c r="G124" s="12"/>
      <c r="H124" s="12"/>
      <c r="I124" s="161"/>
      <c r="J124" s="162">
        <f>BK124</f>
        <v>0</v>
      </c>
      <c r="K124" s="12"/>
      <c r="L124" s="158"/>
      <c r="M124" s="163"/>
      <c r="N124" s="164"/>
      <c r="O124" s="164"/>
      <c r="P124" s="165">
        <f>P125+P130+P135+P140+P144+P146</f>
        <v>0</v>
      </c>
      <c r="Q124" s="164"/>
      <c r="R124" s="165">
        <f>R125+R130+R135+R140+R144+R146</f>
        <v>0</v>
      </c>
      <c r="S124" s="164"/>
      <c r="T124" s="166">
        <f>T125+T130+T135+T140+T144+T146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59" t="s">
        <v>87</v>
      </c>
      <c r="AT124" s="167" t="s">
        <v>78</v>
      </c>
      <c r="AU124" s="167" t="s">
        <v>79</v>
      </c>
      <c r="AY124" s="159" t="s">
        <v>133</v>
      </c>
      <c r="BK124" s="168">
        <f>BK125+BK130+BK135+BK140+BK144+BK146</f>
        <v>0</v>
      </c>
    </row>
    <row r="125" s="12" customFormat="1" ht="22.8" customHeight="1">
      <c r="A125" s="12"/>
      <c r="B125" s="158"/>
      <c r="C125" s="12"/>
      <c r="D125" s="159" t="s">
        <v>78</v>
      </c>
      <c r="E125" s="169" t="s">
        <v>134</v>
      </c>
      <c r="F125" s="169" t="s">
        <v>135</v>
      </c>
      <c r="G125" s="12"/>
      <c r="H125" s="12"/>
      <c r="I125" s="161"/>
      <c r="J125" s="170">
        <f>BK125</f>
        <v>0</v>
      </c>
      <c r="K125" s="12"/>
      <c r="L125" s="158"/>
      <c r="M125" s="163"/>
      <c r="N125" s="164"/>
      <c r="O125" s="164"/>
      <c r="P125" s="165">
        <f>SUM(P126:P129)</f>
        <v>0</v>
      </c>
      <c r="Q125" s="164"/>
      <c r="R125" s="165">
        <f>SUM(R126:R129)</f>
        <v>0</v>
      </c>
      <c r="S125" s="164"/>
      <c r="T125" s="166">
        <f>SUM(T126:T129)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59" t="s">
        <v>87</v>
      </c>
      <c r="AT125" s="167" t="s">
        <v>78</v>
      </c>
      <c r="AU125" s="167" t="s">
        <v>87</v>
      </c>
      <c r="AY125" s="159" t="s">
        <v>133</v>
      </c>
      <c r="BK125" s="168">
        <f>SUM(BK126:BK129)</f>
        <v>0</v>
      </c>
    </row>
    <row r="126" s="2" customFormat="1" ht="16.5" customHeight="1">
      <c r="A126" s="37"/>
      <c r="B126" s="171"/>
      <c r="C126" s="172" t="s">
        <v>87</v>
      </c>
      <c r="D126" s="172" t="s">
        <v>136</v>
      </c>
      <c r="E126" s="173" t="s">
        <v>137</v>
      </c>
      <c r="F126" s="174" t="s">
        <v>138</v>
      </c>
      <c r="G126" s="175" t="s">
        <v>139</v>
      </c>
      <c r="H126" s="176">
        <v>1</v>
      </c>
      <c r="I126" s="177"/>
      <c r="J126" s="178">
        <f>ROUND(I126*H126,2)</f>
        <v>0</v>
      </c>
      <c r="K126" s="179"/>
      <c r="L126" s="38"/>
      <c r="M126" s="180" t="s">
        <v>1</v>
      </c>
      <c r="N126" s="181" t="s">
        <v>44</v>
      </c>
      <c r="O126" s="76"/>
      <c r="P126" s="182">
        <f>O126*H126</f>
        <v>0</v>
      </c>
      <c r="Q126" s="182">
        <v>0</v>
      </c>
      <c r="R126" s="182">
        <f>Q126*H126</f>
        <v>0</v>
      </c>
      <c r="S126" s="182">
        <v>0</v>
      </c>
      <c r="T126" s="183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84" t="s">
        <v>140</v>
      </c>
      <c r="AT126" s="184" t="s">
        <v>136</v>
      </c>
      <c r="AU126" s="184" t="s">
        <v>89</v>
      </c>
      <c r="AY126" s="18" t="s">
        <v>133</v>
      </c>
      <c r="BE126" s="185">
        <f>IF(N126="základní",J126,0)</f>
        <v>0</v>
      </c>
      <c r="BF126" s="185">
        <f>IF(N126="snížená",J126,0)</f>
        <v>0</v>
      </c>
      <c r="BG126" s="185">
        <f>IF(N126="zákl. přenesená",J126,0)</f>
        <v>0</v>
      </c>
      <c r="BH126" s="185">
        <f>IF(N126="sníž. přenesená",J126,0)</f>
        <v>0</v>
      </c>
      <c r="BI126" s="185">
        <f>IF(N126="nulová",J126,0)</f>
        <v>0</v>
      </c>
      <c r="BJ126" s="18" t="s">
        <v>87</v>
      </c>
      <c r="BK126" s="185">
        <f>ROUND(I126*H126,2)</f>
        <v>0</v>
      </c>
      <c r="BL126" s="18" t="s">
        <v>140</v>
      </c>
      <c r="BM126" s="184" t="s">
        <v>141</v>
      </c>
    </row>
    <row r="127" s="2" customFormat="1">
      <c r="A127" s="37"/>
      <c r="B127" s="38"/>
      <c r="C127" s="37"/>
      <c r="D127" s="186" t="s">
        <v>142</v>
      </c>
      <c r="E127" s="37"/>
      <c r="F127" s="187" t="s">
        <v>143</v>
      </c>
      <c r="G127" s="37"/>
      <c r="H127" s="37"/>
      <c r="I127" s="188"/>
      <c r="J127" s="37"/>
      <c r="K127" s="37"/>
      <c r="L127" s="38"/>
      <c r="M127" s="189"/>
      <c r="N127" s="190"/>
      <c r="O127" s="76"/>
      <c r="P127" s="76"/>
      <c r="Q127" s="76"/>
      <c r="R127" s="76"/>
      <c r="S127" s="76"/>
      <c r="T127" s="7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8" t="s">
        <v>142</v>
      </c>
      <c r="AU127" s="18" t="s">
        <v>89</v>
      </c>
    </row>
    <row r="128" s="2" customFormat="1" ht="16.5" customHeight="1">
      <c r="A128" s="37"/>
      <c r="B128" s="171"/>
      <c r="C128" s="172" t="s">
        <v>89</v>
      </c>
      <c r="D128" s="172" t="s">
        <v>136</v>
      </c>
      <c r="E128" s="173" t="s">
        <v>144</v>
      </c>
      <c r="F128" s="174" t="s">
        <v>145</v>
      </c>
      <c r="G128" s="175" t="s">
        <v>139</v>
      </c>
      <c r="H128" s="176">
        <v>1</v>
      </c>
      <c r="I128" s="177"/>
      <c r="J128" s="178">
        <f>ROUND(I128*H128,2)</f>
        <v>0</v>
      </c>
      <c r="K128" s="179"/>
      <c r="L128" s="38"/>
      <c r="M128" s="180" t="s">
        <v>1</v>
      </c>
      <c r="N128" s="181" t="s">
        <v>44</v>
      </c>
      <c r="O128" s="76"/>
      <c r="P128" s="182">
        <f>O128*H128</f>
        <v>0</v>
      </c>
      <c r="Q128" s="182">
        <v>0</v>
      </c>
      <c r="R128" s="182">
        <f>Q128*H128</f>
        <v>0</v>
      </c>
      <c r="S128" s="182">
        <v>0</v>
      </c>
      <c r="T128" s="183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84" t="s">
        <v>140</v>
      </c>
      <c r="AT128" s="184" t="s">
        <v>136</v>
      </c>
      <c r="AU128" s="184" t="s">
        <v>89</v>
      </c>
      <c r="AY128" s="18" t="s">
        <v>133</v>
      </c>
      <c r="BE128" s="185">
        <f>IF(N128="základní",J128,0)</f>
        <v>0</v>
      </c>
      <c r="BF128" s="185">
        <f>IF(N128="snížená",J128,0)</f>
        <v>0</v>
      </c>
      <c r="BG128" s="185">
        <f>IF(N128="zákl. přenesená",J128,0)</f>
        <v>0</v>
      </c>
      <c r="BH128" s="185">
        <f>IF(N128="sníž. přenesená",J128,0)</f>
        <v>0</v>
      </c>
      <c r="BI128" s="185">
        <f>IF(N128="nulová",J128,0)</f>
        <v>0</v>
      </c>
      <c r="BJ128" s="18" t="s">
        <v>87</v>
      </c>
      <c r="BK128" s="185">
        <f>ROUND(I128*H128,2)</f>
        <v>0</v>
      </c>
      <c r="BL128" s="18" t="s">
        <v>140</v>
      </c>
      <c r="BM128" s="184" t="s">
        <v>146</v>
      </c>
    </row>
    <row r="129" s="2" customFormat="1" ht="16.5" customHeight="1">
      <c r="A129" s="37"/>
      <c r="B129" s="171"/>
      <c r="C129" s="172" t="s">
        <v>147</v>
      </c>
      <c r="D129" s="172" t="s">
        <v>136</v>
      </c>
      <c r="E129" s="173" t="s">
        <v>148</v>
      </c>
      <c r="F129" s="174" t="s">
        <v>149</v>
      </c>
      <c r="G129" s="175" t="s">
        <v>139</v>
      </c>
      <c r="H129" s="176">
        <v>1</v>
      </c>
      <c r="I129" s="177"/>
      <c r="J129" s="178">
        <f>ROUND(I129*H129,2)</f>
        <v>0</v>
      </c>
      <c r="K129" s="179"/>
      <c r="L129" s="38"/>
      <c r="M129" s="180" t="s">
        <v>1</v>
      </c>
      <c r="N129" s="181" t="s">
        <v>44</v>
      </c>
      <c r="O129" s="76"/>
      <c r="P129" s="182">
        <f>O129*H129</f>
        <v>0</v>
      </c>
      <c r="Q129" s="182">
        <v>0</v>
      </c>
      <c r="R129" s="182">
        <f>Q129*H129</f>
        <v>0</v>
      </c>
      <c r="S129" s="182">
        <v>0</v>
      </c>
      <c r="T129" s="183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84" t="s">
        <v>140</v>
      </c>
      <c r="AT129" s="184" t="s">
        <v>136</v>
      </c>
      <c r="AU129" s="184" t="s">
        <v>89</v>
      </c>
      <c r="AY129" s="18" t="s">
        <v>133</v>
      </c>
      <c r="BE129" s="185">
        <f>IF(N129="základní",J129,0)</f>
        <v>0</v>
      </c>
      <c r="BF129" s="185">
        <f>IF(N129="snížená",J129,0)</f>
        <v>0</v>
      </c>
      <c r="BG129" s="185">
        <f>IF(N129="zákl. přenesená",J129,0)</f>
        <v>0</v>
      </c>
      <c r="BH129" s="185">
        <f>IF(N129="sníž. přenesená",J129,0)</f>
        <v>0</v>
      </c>
      <c r="BI129" s="185">
        <f>IF(N129="nulová",J129,0)</f>
        <v>0</v>
      </c>
      <c r="BJ129" s="18" t="s">
        <v>87</v>
      </c>
      <c r="BK129" s="185">
        <f>ROUND(I129*H129,2)</f>
        <v>0</v>
      </c>
      <c r="BL129" s="18" t="s">
        <v>140</v>
      </c>
      <c r="BM129" s="184" t="s">
        <v>150</v>
      </c>
    </row>
    <row r="130" s="12" customFormat="1" ht="22.8" customHeight="1">
      <c r="A130" s="12"/>
      <c r="B130" s="158"/>
      <c r="C130" s="12"/>
      <c r="D130" s="159" t="s">
        <v>78</v>
      </c>
      <c r="E130" s="169" t="s">
        <v>151</v>
      </c>
      <c r="F130" s="169" t="s">
        <v>152</v>
      </c>
      <c r="G130" s="12"/>
      <c r="H130" s="12"/>
      <c r="I130" s="161"/>
      <c r="J130" s="170">
        <f>BK130</f>
        <v>0</v>
      </c>
      <c r="K130" s="12"/>
      <c r="L130" s="158"/>
      <c r="M130" s="163"/>
      <c r="N130" s="164"/>
      <c r="O130" s="164"/>
      <c r="P130" s="165">
        <f>SUM(P131:P134)</f>
        <v>0</v>
      </c>
      <c r="Q130" s="164"/>
      <c r="R130" s="165">
        <f>SUM(R131:R134)</f>
        <v>0</v>
      </c>
      <c r="S130" s="164"/>
      <c r="T130" s="166">
        <f>SUM(T131:T134)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59" t="s">
        <v>153</v>
      </c>
      <c r="AT130" s="167" t="s">
        <v>78</v>
      </c>
      <c r="AU130" s="167" t="s">
        <v>87</v>
      </c>
      <c r="AY130" s="159" t="s">
        <v>133</v>
      </c>
      <c r="BK130" s="168">
        <f>SUM(BK131:BK134)</f>
        <v>0</v>
      </c>
    </row>
    <row r="131" s="2" customFormat="1" ht="16.5" customHeight="1">
      <c r="A131" s="37"/>
      <c r="B131" s="171"/>
      <c r="C131" s="172" t="s">
        <v>154</v>
      </c>
      <c r="D131" s="172" t="s">
        <v>136</v>
      </c>
      <c r="E131" s="173" t="s">
        <v>155</v>
      </c>
      <c r="F131" s="174" t="s">
        <v>152</v>
      </c>
      <c r="G131" s="175" t="s">
        <v>156</v>
      </c>
      <c r="H131" s="191"/>
      <c r="I131" s="177"/>
      <c r="J131" s="178">
        <f>ROUND(I131*H131,2)</f>
        <v>0</v>
      </c>
      <c r="K131" s="179"/>
      <c r="L131" s="38"/>
      <c r="M131" s="180" t="s">
        <v>1</v>
      </c>
      <c r="N131" s="181" t="s">
        <v>44</v>
      </c>
      <c r="O131" s="76"/>
      <c r="P131" s="182">
        <f>O131*H131</f>
        <v>0</v>
      </c>
      <c r="Q131" s="182">
        <v>0</v>
      </c>
      <c r="R131" s="182">
        <f>Q131*H131</f>
        <v>0</v>
      </c>
      <c r="S131" s="182">
        <v>0</v>
      </c>
      <c r="T131" s="183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84" t="s">
        <v>154</v>
      </c>
      <c r="AT131" s="184" t="s">
        <v>136</v>
      </c>
      <c r="AU131" s="184" t="s">
        <v>89</v>
      </c>
      <c r="AY131" s="18" t="s">
        <v>133</v>
      </c>
      <c r="BE131" s="185">
        <f>IF(N131="základní",J131,0)</f>
        <v>0</v>
      </c>
      <c r="BF131" s="185">
        <f>IF(N131="snížená",J131,0)</f>
        <v>0</v>
      </c>
      <c r="BG131" s="185">
        <f>IF(N131="zákl. přenesená",J131,0)</f>
        <v>0</v>
      </c>
      <c r="BH131" s="185">
        <f>IF(N131="sníž. přenesená",J131,0)</f>
        <v>0</v>
      </c>
      <c r="BI131" s="185">
        <f>IF(N131="nulová",J131,0)</f>
        <v>0</v>
      </c>
      <c r="BJ131" s="18" t="s">
        <v>87</v>
      </c>
      <c r="BK131" s="185">
        <f>ROUND(I131*H131,2)</f>
        <v>0</v>
      </c>
      <c r="BL131" s="18" t="s">
        <v>154</v>
      </c>
      <c r="BM131" s="184" t="s">
        <v>157</v>
      </c>
    </row>
    <row r="132" s="2" customFormat="1">
      <c r="A132" s="37"/>
      <c r="B132" s="38"/>
      <c r="C132" s="37"/>
      <c r="D132" s="186" t="s">
        <v>142</v>
      </c>
      <c r="E132" s="37"/>
      <c r="F132" s="187" t="s">
        <v>158</v>
      </c>
      <c r="G132" s="37"/>
      <c r="H132" s="37"/>
      <c r="I132" s="188"/>
      <c r="J132" s="37"/>
      <c r="K132" s="37"/>
      <c r="L132" s="38"/>
      <c r="M132" s="189"/>
      <c r="N132" s="190"/>
      <c r="O132" s="76"/>
      <c r="P132" s="76"/>
      <c r="Q132" s="76"/>
      <c r="R132" s="76"/>
      <c r="S132" s="76"/>
      <c r="T132" s="7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8" t="s">
        <v>142</v>
      </c>
      <c r="AU132" s="18" t="s">
        <v>89</v>
      </c>
    </row>
    <row r="133" s="2" customFormat="1" ht="16.5" customHeight="1">
      <c r="A133" s="37"/>
      <c r="B133" s="171"/>
      <c r="C133" s="172" t="s">
        <v>153</v>
      </c>
      <c r="D133" s="172" t="s">
        <v>136</v>
      </c>
      <c r="E133" s="173" t="s">
        <v>159</v>
      </c>
      <c r="F133" s="174" t="s">
        <v>160</v>
      </c>
      <c r="G133" s="175" t="s">
        <v>139</v>
      </c>
      <c r="H133" s="176">
        <v>1</v>
      </c>
      <c r="I133" s="177"/>
      <c r="J133" s="178">
        <f>ROUND(I133*H133,2)</f>
        <v>0</v>
      </c>
      <c r="K133" s="179"/>
      <c r="L133" s="38"/>
      <c r="M133" s="180" t="s">
        <v>1</v>
      </c>
      <c r="N133" s="181" t="s">
        <v>44</v>
      </c>
      <c r="O133" s="76"/>
      <c r="P133" s="182">
        <f>O133*H133</f>
        <v>0</v>
      </c>
      <c r="Q133" s="182">
        <v>0</v>
      </c>
      <c r="R133" s="182">
        <f>Q133*H133</f>
        <v>0</v>
      </c>
      <c r="S133" s="182">
        <v>0</v>
      </c>
      <c r="T133" s="183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84" t="s">
        <v>140</v>
      </c>
      <c r="AT133" s="184" t="s">
        <v>136</v>
      </c>
      <c r="AU133" s="184" t="s">
        <v>89</v>
      </c>
      <c r="AY133" s="18" t="s">
        <v>133</v>
      </c>
      <c r="BE133" s="185">
        <f>IF(N133="základní",J133,0)</f>
        <v>0</v>
      </c>
      <c r="BF133" s="185">
        <f>IF(N133="snížená",J133,0)</f>
        <v>0</v>
      </c>
      <c r="BG133" s="185">
        <f>IF(N133="zákl. přenesená",J133,0)</f>
        <v>0</v>
      </c>
      <c r="BH133" s="185">
        <f>IF(N133="sníž. přenesená",J133,0)</f>
        <v>0</v>
      </c>
      <c r="BI133" s="185">
        <f>IF(N133="nulová",J133,0)</f>
        <v>0</v>
      </c>
      <c r="BJ133" s="18" t="s">
        <v>87</v>
      </c>
      <c r="BK133" s="185">
        <f>ROUND(I133*H133,2)</f>
        <v>0</v>
      </c>
      <c r="BL133" s="18" t="s">
        <v>140</v>
      </c>
      <c r="BM133" s="184" t="s">
        <v>161</v>
      </c>
    </row>
    <row r="134" s="2" customFormat="1" ht="16.5" customHeight="1">
      <c r="A134" s="37"/>
      <c r="B134" s="171"/>
      <c r="C134" s="172" t="s">
        <v>162</v>
      </c>
      <c r="D134" s="172" t="s">
        <v>136</v>
      </c>
      <c r="E134" s="173" t="s">
        <v>163</v>
      </c>
      <c r="F134" s="174" t="s">
        <v>164</v>
      </c>
      <c r="G134" s="175" t="s">
        <v>139</v>
      </c>
      <c r="H134" s="176">
        <v>1</v>
      </c>
      <c r="I134" s="177"/>
      <c r="J134" s="178">
        <f>ROUND(I134*H134,2)</f>
        <v>0</v>
      </c>
      <c r="K134" s="179"/>
      <c r="L134" s="38"/>
      <c r="M134" s="180" t="s">
        <v>1</v>
      </c>
      <c r="N134" s="181" t="s">
        <v>44</v>
      </c>
      <c r="O134" s="76"/>
      <c r="P134" s="182">
        <f>O134*H134</f>
        <v>0</v>
      </c>
      <c r="Q134" s="182">
        <v>0</v>
      </c>
      <c r="R134" s="182">
        <f>Q134*H134</f>
        <v>0</v>
      </c>
      <c r="S134" s="182">
        <v>0</v>
      </c>
      <c r="T134" s="183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84" t="s">
        <v>140</v>
      </c>
      <c r="AT134" s="184" t="s">
        <v>136</v>
      </c>
      <c r="AU134" s="184" t="s">
        <v>89</v>
      </c>
      <c r="AY134" s="18" t="s">
        <v>133</v>
      </c>
      <c r="BE134" s="185">
        <f>IF(N134="základní",J134,0)</f>
        <v>0</v>
      </c>
      <c r="BF134" s="185">
        <f>IF(N134="snížená",J134,0)</f>
        <v>0</v>
      </c>
      <c r="BG134" s="185">
        <f>IF(N134="zákl. přenesená",J134,0)</f>
        <v>0</v>
      </c>
      <c r="BH134" s="185">
        <f>IF(N134="sníž. přenesená",J134,0)</f>
        <v>0</v>
      </c>
      <c r="BI134" s="185">
        <f>IF(N134="nulová",J134,0)</f>
        <v>0</v>
      </c>
      <c r="BJ134" s="18" t="s">
        <v>87</v>
      </c>
      <c r="BK134" s="185">
        <f>ROUND(I134*H134,2)</f>
        <v>0</v>
      </c>
      <c r="BL134" s="18" t="s">
        <v>140</v>
      </c>
      <c r="BM134" s="184" t="s">
        <v>165</v>
      </c>
    </row>
    <row r="135" s="12" customFormat="1" ht="22.8" customHeight="1">
      <c r="A135" s="12"/>
      <c r="B135" s="158"/>
      <c r="C135" s="12"/>
      <c r="D135" s="159" t="s">
        <v>78</v>
      </c>
      <c r="E135" s="169" t="s">
        <v>166</v>
      </c>
      <c r="F135" s="169" t="s">
        <v>167</v>
      </c>
      <c r="G135" s="12"/>
      <c r="H135" s="12"/>
      <c r="I135" s="161"/>
      <c r="J135" s="170">
        <f>BK135</f>
        <v>0</v>
      </c>
      <c r="K135" s="12"/>
      <c r="L135" s="158"/>
      <c r="M135" s="163"/>
      <c r="N135" s="164"/>
      <c r="O135" s="164"/>
      <c r="P135" s="165">
        <f>SUM(P136:P139)</f>
        <v>0</v>
      </c>
      <c r="Q135" s="164"/>
      <c r="R135" s="165">
        <f>SUM(R136:R139)</f>
        <v>0</v>
      </c>
      <c r="S135" s="164"/>
      <c r="T135" s="166">
        <f>SUM(T136:T139)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159" t="s">
        <v>153</v>
      </c>
      <c r="AT135" s="167" t="s">
        <v>78</v>
      </c>
      <c r="AU135" s="167" t="s">
        <v>87</v>
      </c>
      <c r="AY135" s="159" t="s">
        <v>133</v>
      </c>
      <c r="BK135" s="168">
        <f>SUM(BK136:BK139)</f>
        <v>0</v>
      </c>
    </row>
    <row r="136" s="2" customFormat="1" ht="16.5" customHeight="1">
      <c r="A136" s="37"/>
      <c r="B136" s="171"/>
      <c r="C136" s="172" t="s">
        <v>168</v>
      </c>
      <c r="D136" s="172" t="s">
        <v>136</v>
      </c>
      <c r="E136" s="173" t="s">
        <v>169</v>
      </c>
      <c r="F136" s="174" t="s">
        <v>170</v>
      </c>
      <c r="G136" s="175" t="s">
        <v>139</v>
      </c>
      <c r="H136" s="176">
        <v>1</v>
      </c>
      <c r="I136" s="177"/>
      <c r="J136" s="178">
        <f>ROUND(I136*H136,2)</f>
        <v>0</v>
      </c>
      <c r="K136" s="179"/>
      <c r="L136" s="38"/>
      <c r="M136" s="180" t="s">
        <v>1</v>
      </c>
      <c r="N136" s="181" t="s">
        <v>44</v>
      </c>
      <c r="O136" s="76"/>
      <c r="P136" s="182">
        <f>O136*H136</f>
        <v>0</v>
      </c>
      <c r="Q136" s="182">
        <v>0</v>
      </c>
      <c r="R136" s="182">
        <f>Q136*H136</f>
        <v>0</v>
      </c>
      <c r="S136" s="182">
        <v>0</v>
      </c>
      <c r="T136" s="183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84" t="s">
        <v>154</v>
      </c>
      <c r="AT136" s="184" t="s">
        <v>136</v>
      </c>
      <c r="AU136" s="184" t="s">
        <v>89</v>
      </c>
      <c r="AY136" s="18" t="s">
        <v>133</v>
      </c>
      <c r="BE136" s="185">
        <f>IF(N136="základní",J136,0)</f>
        <v>0</v>
      </c>
      <c r="BF136" s="185">
        <f>IF(N136="snížená",J136,0)</f>
        <v>0</v>
      </c>
      <c r="BG136" s="185">
        <f>IF(N136="zákl. přenesená",J136,0)</f>
        <v>0</v>
      </c>
      <c r="BH136" s="185">
        <f>IF(N136="sníž. přenesená",J136,0)</f>
        <v>0</v>
      </c>
      <c r="BI136" s="185">
        <f>IF(N136="nulová",J136,0)</f>
        <v>0</v>
      </c>
      <c r="BJ136" s="18" t="s">
        <v>87</v>
      </c>
      <c r="BK136" s="185">
        <f>ROUND(I136*H136,2)</f>
        <v>0</v>
      </c>
      <c r="BL136" s="18" t="s">
        <v>154</v>
      </c>
      <c r="BM136" s="184" t="s">
        <v>171</v>
      </c>
    </row>
    <row r="137" s="2" customFormat="1">
      <c r="A137" s="37"/>
      <c r="B137" s="38"/>
      <c r="C137" s="37"/>
      <c r="D137" s="186" t="s">
        <v>142</v>
      </c>
      <c r="E137" s="37"/>
      <c r="F137" s="187" t="s">
        <v>172</v>
      </c>
      <c r="G137" s="37"/>
      <c r="H137" s="37"/>
      <c r="I137" s="188"/>
      <c r="J137" s="37"/>
      <c r="K137" s="37"/>
      <c r="L137" s="38"/>
      <c r="M137" s="189"/>
      <c r="N137" s="190"/>
      <c r="O137" s="76"/>
      <c r="P137" s="76"/>
      <c r="Q137" s="76"/>
      <c r="R137" s="76"/>
      <c r="S137" s="76"/>
      <c r="T137" s="7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8" t="s">
        <v>142</v>
      </c>
      <c r="AU137" s="18" t="s">
        <v>89</v>
      </c>
    </row>
    <row r="138" s="2" customFormat="1" ht="16.5" customHeight="1">
      <c r="A138" s="37"/>
      <c r="B138" s="171"/>
      <c r="C138" s="172" t="s">
        <v>173</v>
      </c>
      <c r="D138" s="172" t="s">
        <v>136</v>
      </c>
      <c r="E138" s="173" t="s">
        <v>174</v>
      </c>
      <c r="F138" s="174" t="s">
        <v>175</v>
      </c>
      <c r="G138" s="175" t="s">
        <v>139</v>
      </c>
      <c r="H138" s="176">
        <v>1</v>
      </c>
      <c r="I138" s="177"/>
      <c r="J138" s="178">
        <f>ROUND(I138*H138,2)</f>
        <v>0</v>
      </c>
      <c r="K138" s="179"/>
      <c r="L138" s="38"/>
      <c r="M138" s="180" t="s">
        <v>1</v>
      </c>
      <c r="N138" s="181" t="s">
        <v>44</v>
      </c>
      <c r="O138" s="76"/>
      <c r="P138" s="182">
        <f>O138*H138</f>
        <v>0</v>
      </c>
      <c r="Q138" s="182">
        <v>0</v>
      </c>
      <c r="R138" s="182">
        <f>Q138*H138</f>
        <v>0</v>
      </c>
      <c r="S138" s="182">
        <v>0</v>
      </c>
      <c r="T138" s="183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84" t="s">
        <v>154</v>
      </c>
      <c r="AT138" s="184" t="s">
        <v>136</v>
      </c>
      <c r="AU138" s="184" t="s">
        <v>89</v>
      </c>
      <c r="AY138" s="18" t="s">
        <v>133</v>
      </c>
      <c r="BE138" s="185">
        <f>IF(N138="základní",J138,0)</f>
        <v>0</v>
      </c>
      <c r="BF138" s="185">
        <f>IF(N138="snížená",J138,0)</f>
        <v>0</v>
      </c>
      <c r="BG138" s="185">
        <f>IF(N138="zákl. přenesená",J138,0)</f>
        <v>0</v>
      </c>
      <c r="BH138" s="185">
        <f>IF(N138="sníž. přenesená",J138,0)</f>
        <v>0</v>
      </c>
      <c r="BI138" s="185">
        <f>IF(N138="nulová",J138,0)</f>
        <v>0</v>
      </c>
      <c r="BJ138" s="18" t="s">
        <v>87</v>
      </c>
      <c r="BK138" s="185">
        <f>ROUND(I138*H138,2)</f>
        <v>0</v>
      </c>
      <c r="BL138" s="18" t="s">
        <v>154</v>
      </c>
      <c r="BM138" s="184" t="s">
        <v>176</v>
      </c>
    </row>
    <row r="139" s="2" customFormat="1">
      <c r="A139" s="37"/>
      <c r="B139" s="38"/>
      <c r="C139" s="37"/>
      <c r="D139" s="186" t="s">
        <v>142</v>
      </c>
      <c r="E139" s="37"/>
      <c r="F139" s="187" t="s">
        <v>177</v>
      </c>
      <c r="G139" s="37"/>
      <c r="H139" s="37"/>
      <c r="I139" s="188"/>
      <c r="J139" s="37"/>
      <c r="K139" s="37"/>
      <c r="L139" s="38"/>
      <c r="M139" s="189"/>
      <c r="N139" s="190"/>
      <c r="O139" s="76"/>
      <c r="P139" s="76"/>
      <c r="Q139" s="76"/>
      <c r="R139" s="76"/>
      <c r="S139" s="76"/>
      <c r="T139" s="7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8" t="s">
        <v>142</v>
      </c>
      <c r="AU139" s="18" t="s">
        <v>89</v>
      </c>
    </row>
    <row r="140" s="12" customFormat="1" ht="22.8" customHeight="1">
      <c r="A140" s="12"/>
      <c r="B140" s="158"/>
      <c r="C140" s="12"/>
      <c r="D140" s="159" t="s">
        <v>78</v>
      </c>
      <c r="E140" s="169" t="s">
        <v>178</v>
      </c>
      <c r="F140" s="169" t="s">
        <v>179</v>
      </c>
      <c r="G140" s="12"/>
      <c r="H140" s="12"/>
      <c r="I140" s="161"/>
      <c r="J140" s="170">
        <f>BK140</f>
        <v>0</v>
      </c>
      <c r="K140" s="12"/>
      <c r="L140" s="158"/>
      <c r="M140" s="163"/>
      <c r="N140" s="164"/>
      <c r="O140" s="164"/>
      <c r="P140" s="165">
        <f>SUM(P141:P143)</f>
        <v>0</v>
      </c>
      <c r="Q140" s="164"/>
      <c r="R140" s="165">
        <f>SUM(R141:R143)</f>
        <v>0</v>
      </c>
      <c r="S140" s="164"/>
      <c r="T140" s="166">
        <f>SUM(T141:T143)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159" t="s">
        <v>153</v>
      </c>
      <c r="AT140" s="167" t="s">
        <v>78</v>
      </c>
      <c r="AU140" s="167" t="s">
        <v>87</v>
      </c>
      <c r="AY140" s="159" t="s">
        <v>133</v>
      </c>
      <c r="BK140" s="168">
        <f>SUM(BK141:BK143)</f>
        <v>0</v>
      </c>
    </row>
    <row r="141" s="2" customFormat="1" ht="16.5" customHeight="1">
      <c r="A141" s="37"/>
      <c r="B141" s="171"/>
      <c r="C141" s="172" t="s">
        <v>180</v>
      </c>
      <c r="D141" s="172" t="s">
        <v>136</v>
      </c>
      <c r="E141" s="173" t="s">
        <v>181</v>
      </c>
      <c r="F141" s="174" t="s">
        <v>182</v>
      </c>
      <c r="G141" s="175" t="s">
        <v>139</v>
      </c>
      <c r="H141" s="176">
        <v>1</v>
      </c>
      <c r="I141" s="177"/>
      <c r="J141" s="178">
        <f>ROUND(I141*H141,2)</f>
        <v>0</v>
      </c>
      <c r="K141" s="179"/>
      <c r="L141" s="38"/>
      <c r="M141" s="180" t="s">
        <v>1</v>
      </c>
      <c r="N141" s="181" t="s">
        <v>44</v>
      </c>
      <c r="O141" s="76"/>
      <c r="P141" s="182">
        <f>O141*H141</f>
        <v>0</v>
      </c>
      <c r="Q141" s="182">
        <v>0</v>
      </c>
      <c r="R141" s="182">
        <f>Q141*H141</f>
        <v>0</v>
      </c>
      <c r="S141" s="182">
        <v>0</v>
      </c>
      <c r="T141" s="183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84" t="s">
        <v>140</v>
      </c>
      <c r="AT141" s="184" t="s">
        <v>136</v>
      </c>
      <c r="AU141" s="184" t="s">
        <v>89</v>
      </c>
      <c r="AY141" s="18" t="s">
        <v>133</v>
      </c>
      <c r="BE141" s="185">
        <f>IF(N141="základní",J141,0)</f>
        <v>0</v>
      </c>
      <c r="BF141" s="185">
        <f>IF(N141="snížená",J141,0)</f>
        <v>0</v>
      </c>
      <c r="BG141" s="185">
        <f>IF(N141="zákl. přenesená",J141,0)</f>
        <v>0</v>
      </c>
      <c r="BH141" s="185">
        <f>IF(N141="sníž. přenesená",J141,0)</f>
        <v>0</v>
      </c>
      <c r="BI141" s="185">
        <f>IF(N141="nulová",J141,0)</f>
        <v>0</v>
      </c>
      <c r="BJ141" s="18" t="s">
        <v>87</v>
      </c>
      <c r="BK141" s="185">
        <f>ROUND(I141*H141,2)</f>
        <v>0</v>
      </c>
      <c r="BL141" s="18" t="s">
        <v>140</v>
      </c>
      <c r="BM141" s="184" t="s">
        <v>183</v>
      </c>
    </row>
    <row r="142" s="2" customFormat="1" ht="16.5" customHeight="1">
      <c r="A142" s="37"/>
      <c r="B142" s="171"/>
      <c r="C142" s="172" t="s">
        <v>184</v>
      </c>
      <c r="D142" s="172" t="s">
        <v>136</v>
      </c>
      <c r="E142" s="173" t="s">
        <v>185</v>
      </c>
      <c r="F142" s="174" t="s">
        <v>186</v>
      </c>
      <c r="G142" s="175" t="s">
        <v>156</v>
      </c>
      <c r="H142" s="191"/>
      <c r="I142" s="177"/>
      <c r="J142" s="178">
        <f>ROUND(I142*H142,2)</f>
        <v>0</v>
      </c>
      <c r="K142" s="179"/>
      <c r="L142" s="38"/>
      <c r="M142" s="180" t="s">
        <v>1</v>
      </c>
      <c r="N142" s="181" t="s">
        <v>44</v>
      </c>
      <c r="O142" s="76"/>
      <c r="P142" s="182">
        <f>O142*H142</f>
        <v>0</v>
      </c>
      <c r="Q142" s="182">
        <v>0</v>
      </c>
      <c r="R142" s="182">
        <f>Q142*H142</f>
        <v>0</v>
      </c>
      <c r="S142" s="182">
        <v>0</v>
      </c>
      <c r="T142" s="183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84" t="s">
        <v>140</v>
      </c>
      <c r="AT142" s="184" t="s">
        <v>136</v>
      </c>
      <c r="AU142" s="184" t="s">
        <v>89</v>
      </c>
      <c r="AY142" s="18" t="s">
        <v>133</v>
      </c>
      <c r="BE142" s="185">
        <f>IF(N142="základní",J142,0)</f>
        <v>0</v>
      </c>
      <c r="BF142" s="185">
        <f>IF(N142="snížená",J142,0)</f>
        <v>0</v>
      </c>
      <c r="BG142" s="185">
        <f>IF(N142="zákl. přenesená",J142,0)</f>
        <v>0</v>
      </c>
      <c r="BH142" s="185">
        <f>IF(N142="sníž. přenesená",J142,0)</f>
        <v>0</v>
      </c>
      <c r="BI142" s="185">
        <f>IF(N142="nulová",J142,0)</f>
        <v>0</v>
      </c>
      <c r="BJ142" s="18" t="s">
        <v>87</v>
      </c>
      <c r="BK142" s="185">
        <f>ROUND(I142*H142,2)</f>
        <v>0</v>
      </c>
      <c r="BL142" s="18" t="s">
        <v>140</v>
      </c>
      <c r="BM142" s="184" t="s">
        <v>187</v>
      </c>
    </row>
    <row r="143" s="2" customFormat="1">
      <c r="A143" s="37"/>
      <c r="B143" s="38"/>
      <c r="C143" s="37"/>
      <c r="D143" s="186" t="s">
        <v>142</v>
      </c>
      <c r="E143" s="37"/>
      <c r="F143" s="187" t="s">
        <v>188</v>
      </c>
      <c r="G143" s="37"/>
      <c r="H143" s="37"/>
      <c r="I143" s="188"/>
      <c r="J143" s="37"/>
      <c r="K143" s="37"/>
      <c r="L143" s="38"/>
      <c r="M143" s="189"/>
      <c r="N143" s="190"/>
      <c r="O143" s="76"/>
      <c r="P143" s="76"/>
      <c r="Q143" s="76"/>
      <c r="R143" s="76"/>
      <c r="S143" s="76"/>
      <c r="T143" s="7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8" t="s">
        <v>142</v>
      </c>
      <c r="AU143" s="18" t="s">
        <v>89</v>
      </c>
    </row>
    <row r="144" s="12" customFormat="1" ht="22.8" customHeight="1">
      <c r="A144" s="12"/>
      <c r="B144" s="158"/>
      <c r="C144" s="12"/>
      <c r="D144" s="159" t="s">
        <v>78</v>
      </c>
      <c r="E144" s="169" t="s">
        <v>189</v>
      </c>
      <c r="F144" s="169" t="s">
        <v>190</v>
      </c>
      <c r="G144" s="12"/>
      <c r="H144" s="12"/>
      <c r="I144" s="161"/>
      <c r="J144" s="170">
        <f>BK144</f>
        <v>0</v>
      </c>
      <c r="K144" s="12"/>
      <c r="L144" s="158"/>
      <c r="M144" s="163"/>
      <c r="N144" s="164"/>
      <c r="O144" s="164"/>
      <c r="P144" s="165">
        <f>P145</f>
        <v>0</v>
      </c>
      <c r="Q144" s="164"/>
      <c r="R144" s="165">
        <f>R145</f>
        <v>0</v>
      </c>
      <c r="S144" s="164"/>
      <c r="T144" s="166">
        <f>T145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159" t="s">
        <v>153</v>
      </c>
      <c r="AT144" s="167" t="s">
        <v>78</v>
      </c>
      <c r="AU144" s="167" t="s">
        <v>87</v>
      </c>
      <c r="AY144" s="159" t="s">
        <v>133</v>
      </c>
      <c r="BK144" s="168">
        <f>BK145</f>
        <v>0</v>
      </c>
    </row>
    <row r="145" s="2" customFormat="1" ht="24.15" customHeight="1">
      <c r="A145" s="37"/>
      <c r="B145" s="171"/>
      <c r="C145" s="172" t="s">
        <v>191</v>
      </c>
      <c r="D145" s="172" t="s">
        <v>136</v>
      </c>
      <c r="E145" s="173" t="s">
        <v>192</v>
      </c>
      <c r="F145" s="174" t="s">
        <v>193</v>
      </c>
      <c r="G145" s="175" t="s">
        <v>139</v>
      </c>
      <c r="H145" s="176">
        <v>1</v>
      </c>
      <c r="I145" s="177"/>
      <c r="J145" s="178">
        <f>ROUND(I145*H145,2)</f>
        <v>0</v>
      </c>
      <c r="K145" s="179"/>
      <c r="L145" s="38"/>
      <c r="M145" s="180" t="s">
        <v>1</v>
      </c>
      <c r="N145" s="181" t="s">
        <v>44</v>
      </c>
      <c r="O145" s="76"/>
      <c r="P145" s="182">
        <f>O145*H145</f>
        <v>0</v>
      </c>
      <c r="Q145" s="182">
        <v>0</v>
      </c>
      <c r="R145" s="182">
        <f>Q145*H145</f>
        <v>0</v>
      </c>
      <c r="S145" s="182">
        <v>0</v>
      </c>
      <c r="T145" s="183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84" t="s">
        <v>140</v>
      </c>
      <c r="AT145" s="184" t="s">
        <v>136</v>
      </c>
      <c r="AU145" s="184" t="s">
        <v>89</v>
      </c>
      <c r="AY145" s="18" t="s">
        <v>133</v>
      </c>
      <c r="BE145" s="185">
        <f>IF(N145="základní",J145,0)</f>
        <v>0</v>
      </c>
      <c r="BF145" s="185">
        <f>IF(N145="snížená",J145,0)</f>
        <v>0</v>
      </c>
      <c r="BG145" s="185">
        <f>IF(N145="zákl. přenesená",J145,0)</f>
        <v>0</v>
      </c>
      <c r="BH145" s="185">
        <f>IF(N145="sníž. přenesená",J145,0)</f>
        <v>0</v>
      </c>
      <c r="BI145" s="185">
        <f>IF(N145="nulová",J145,0)</f>
        <v>0</v>
      </c>
      <c r="BJ145" s="18" t="s">
        <v>87</v>
      </c>
      <c r="BK145" s="185">
        <f>ROUND(I145*H145,2)</f>
        <v>0</v>
      </c>
      <c r="BL145" s="18" t="s">
        <v>140</v>
      </c>
      <c r="BM145" s="184" t="s">
        <v>194</v>
      </c>
    </row>
    <row r="146" s="12" customFormat="1" ht="22.8" customHeight="1">
      <c r="A146" s="12"/>
      <c r="B146" s="158"/>
      <c r="C146" s="12"/>
      <c r="D146" s="159" t="s">
        <v>78</v>
      </c>
      <c r="E146" s="169" t="s">
        <v>195</v>
      </c>
      <c r="F146" s="169" t="s">
        <v>196</v>
      </c>
      <c r="G146" s="12"/>
      <c r="H146" s="12"/>
      <c r="I146" s="161"/>
      <c r="J146" s="170">
        <f>BK146</f>
        <v>0</v>
      </c>
      <c r="K146" s="12"/>
      <c r="L146" s="158"/>
      <c r="M146" s="163"/>
      <c r="N146" s="164"/>
      <c r="O146" s="164"/>
      <c r="P146" s="165">
        <f>SUM(P147:P152)</f>
        <v>0</v>
      </c>
      <c r="Q146" s="164"/>
      <c r="R146" s="165">
        <f>SUM(R147:R152)</f>
        <v>0</v>
      </c>
      <c r="S146" s="164"/>
      <c r="T146" s="166">
        <f>SUM(T147:T152)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159" t="s">
        <v>153</v>
      </c>
      <c r="AT146" s="167" t="s">
        <v>78</v>
      </c>
      <c r="AU146" s="167" t="s">
        <v>87</v>
      </c>
      <c r="AY146" s="159" t="s">
        <v>133</v>
      </c>
      <c r="BK146" s="168">
        <f>SUM(BK147:BK152)</f>
        <v>0</v>
      </c>
    </row>
    <row r="147" s="2" customFormat="1" ht="16.5" customHeight="1">
      <c r="A147" s="37"/>
      <c r="B147" s="171"/>
      <c r="C147" s="172" t="s">
        <v>8</v>
      </c>
      <c r="D147" s="172" t="s">
        <v>136</v>
      </c>
      <c r="E147" s="173" t="s">
        <v>197</v>
      </c>
      <c r="F147" s="174" t="s">
        <v>198</v>
      </c>
      <c r="G147" s="175" t="s">
        <v>139</v>
      </c>
      <c r="H147" s="176">
        <v>1</v>
      </c>
      <c r="I147" s="177"/>
      <c r="J147" s="178">
        <f>ROUND(I147*H147,2)</f>
        <v>0</v>
      </c>
      <c r="K147" s="179"/>
      <c r="L147" s="38"/>
      <c r="M147" s="180" t="s">
        <v>1</v>
      </c>
      <c r="N147" s="181" t="s">
        <v>44</v>
      </c>
      <c r="O147" s="76"/>
      <c r="P147" s="182">
        <f>O147*H147</f>
        <v>0</v>
      </c>
      <c r="Q147" s="182">
        <v>0</v>
      </c>
      <c r="R147" s="182">
        <f>Q147*H147</f>
        <v>0</v>
      </c>
      <c r="S147" s="182">
        <v>0</v>
      </c>
      <c r="T147" s="183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84" t="s">
        <v>154</v>
      </c>
      <c r="AT147" s="184" t="s">
        <v>136</v>
      </c>
      <c r="AU147" s="184" t="s">
        <v>89</v>
      </c>
      <c r="AY147" s="18" t="s">
        <v>133</v>
      </c>
      <c r="BE147" s="185">
        <f>IF(N147="základní",J147,0)</f>
        <v>0</v>
      </c>
      <c r="BF147" s="185">
        <f>IF(N147="snížená",J147,0)</f>
        <v>0</v>
      </c>
      <c r="BG147" s="185">
        <f>IF(N147="zákl. přenesená",J147,0)</f>
        <v>0</v>
      </c>
      <c r="BH147" s="185">
        <f>IF(N147="sníž. přenesená",J147,0)</f>
        <v>0</v>
      </c>
      <c r="BI147" s="185">
        <f>IF(N147="nulová",J147,0)</f>
        <v>0</v>
      </c>
      <c r="BJ147" s="18" t="s">
        <v>87</v>
      </c>
      <c r="BK147" s="185">
        <f>ROUND(I147*H147,2)</f>
        <v>0</v>
      </c>
      <c r="BL147" s="18" t="s">
        <v>154</v>
      </c>
      <c r="BM147" s="184" t="s">
        <v>199</v>
      </c>
    </row>
    <row r="148" s="2" customFormat="1">
      <c r="A148" s="37"/>
      <c r="B148" s="38"/>
      <c r="C148" s="37"/>
      <c r="D148" s="186" t="s">
        <v>142</v>
      </c>
      <c r="E148" s="37"/>
      <c r="F148" s="187" t="s">
        <v>200</v>
      </c>
      <c r="G148" s="37"/>
      <c r="H148" s="37"/>
      <c r="I148" s="188"/>
      <c r="J148" s="37"/>
      <c r="K148" s="37"/>
      <c r="L148" s="38"/>
      <c r="M148" s="189"/>
      <c r="N148" s="190"/>
      <c r="O148" s="76"/>
      <c r="P148" s="76"/>
      <c r="Q148" s="76"/>
      <c r="R148" s="76"/>
      <c r="S148" s="76"/>
      <c r="T148" s="7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8" t="s">
        <v>142</v>
      </c>
      <c r="AU148" s="18" t="s">
        <v>89</v>
      </c>
    </row>
    <row r="149" s="2" customFormat="1" ht="16.5" customHeight="1">
      <c r="A149" s="37"/>
      <c r="B149" s="171"/>
      <c r="C149" s="172" t="s">
        <v>201</v>
      </c>
      <c r="D149" s="172" t="s">
        <v>136</v>
      </c>
      <c r="E149" s="173" t="s">
        <v>202</v>
      </c>
      <c r="F149" s="174" t="s">
        <v>203</v>
      </c>
      <c r="G149" s="175" t="s">
        <v>156</v>
      </c>
      <c r="H149" s="191"/>
      <c r="I149" s="177"/>
      <c r="J149" s="178">
        <f>ROUND(I149*H149,2)</f>
        <v>0</v>
      </c>
      <c r="K149" s="179"/>
      <c r="L149" s="38"/>
      <c r="M149" s="180" t="s">
        <v>1</v>
      </c>
      <c r="N149" s="181" t="s">
        <v>44</v>
      </c>
      <c r="O149" s="76"/>
      <c r="P149" s="182">
        <f>O149*H149</f>
        <v>0</v>
      </c>
      <c r="Q149" s="182">
        <v>0</v>
      </c>
      <c r="R149" s="182">
        <f>Q149*H149</f>
        <v>0</v>
      </c>
      <c r="S149" s="182">
        <v>0</v>
      </c>
      <c r="T149" s="183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84" t="s">
        <v>154</v>
      </c>
      <c r="AT149" s="184" t="s">
        <v>136</v>
      </c>
      <c r="AU149" s="184" t="s">
        <v>89</v>
      </c>
      <c r="AY149" s="18" t="s">
        <v>133</v>
      </c>
      <c r="BE149" s="185">
        <f>IF(N149="základní",J149,0)</f>
        <v>0</v>
      </c>
      <c r="BF149" s="185">
        <f>IF(N149="snížená",J149,0)</f>
        <v>0</v>
      </c>
      <c r="BG149" s="185">
        <f>IF(N149="zákl. přenesená",J149,0)</f>
        <v>0</v>
      </c>
      <c r="BH149" s="185">
        <f>IF(N149="sníž. přenesená",J149,0)</f>
        <v>0</v>
      </c>
      <c r="BI149" s="185">
        <f>IF(N149="nulová",J149,0)</f>
        <v>0</v>
      </c>
      <c r="BJ149" s="18" t="s">
        <v>87</v>
      </c>
      <c r="BK149" s="185">
        <f>ROUND(I149*H149,2)</f>
        <v>0</v>
      </c>
      <c r="BL149" s="18" t="s">
        <v>154</v>
      </c>
      <c r="BM149" s="184" t="s">
        <v>204</v>
      </c>
    </row>
    <row r="150" s="2" customFormat="1">
      <c r="A150" s="37"/>
      <c r="B150" s="38"/>
      <c r="C150" s="37"/>
      <c r="D150" s="186" t="s">
        <v>142</v>
      </c>
      <c r="E150" s="37"/>
      <c r="F150" s="187" t="s">
        <v>205</v>
      </c>
      <c r="G150" s="37"/>
      <c r="H150" s="37"/>
      <c r="I150" s="188"/>
      <c r="J150" s="37"/>
      <c r="K150" s="37"/>
      <c r="L150" s="38"/>
      <c r="M150" s="189"/>
      <c r="N150" s="190"/>
      <c r="O150" s="76"/>
      <c r="P150" s="76"/>
      <c r="Q150" s="76"/>
      <c r="R150" s="76"/>
      <c r="S150" s="76"/>
      <c r="T150" s="7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8" t="s">
        <v>142</v>
      </c>
      <c r="AU150" s="18" t="s">
        <v>89</v>
      </c>
    </row>
    <row r="151" s="2" customFormat="1" ht="16.5" customHeight="1">
      <c r="A151" s="37"/>
      <c r="B151" s="171"/>
      <c r="C151" s="172" t="s">
        <v>206</v>
      </c>
      <c r="D151" s="172" t="s">
        <v>136</v>
      </c>
      <c r="E151" s="173" t="s">
        <v>207</v>
      </c>
      <c r="F151" s="174" t="s">
        <v>208</v>
      </c>
      <c r="G151" s="175" t="s">
        <v>156</v>
      </c>
      <c r="H151" s="191"/>
      <c r="I151" s="177"/>
      <c r="J151" s="178">
        <f>ROUND(I151*H151,2)</f>
        <v>0</v>
      </c>
      <c r="K151" s="179"/>
      <c r="L151" s="38"/>
      <c r="M151" s="180" t="s">
        <v>1</v>
      </c>
      <c r="N151" s="181" t="s">
        <v>44</v>
      </c>
      <c r="O151" s="76"/>
      <c r="P151" s="182">
        <f>O151*H151</f>
        <v>0</v>
      </c>
      <c r="Q151" s="182">
        <v>0</v>
      </c>
      <c r="R151" s="182">
        <f>Q151*H151</f>
        <v>0</v>
      </c>
      <c r="S151" s="182">
        <v>0</v>
      </c>
      <c r="T151" s="183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84" t="s">
        <v>154</v>
      </c>
      <c r="AT151" s="184" t="s">
        <v>136</v>
      </c>
      <c r="AU151" s="184" t="s">
        <v>89</v>
      </c>
      <c r="AY151" s="18" t="s">
        <v>133</v>
      </c>
      <c r="BE151" s="185">
        <f>IF(N151="základní",J151,0)</f>
        <v>0</v>
      </c>
      <c r="BF151" s="185">
        <f>IF(N151="snížená",J151,0)</f>
        <v>0</v>
      </c>
      <c r="BG151" s="185">
        <f>IF(N151="zákl. přenesená",J151,0)</f>
        <v>0</v>
      </c>
      <c r="BH151" s="185">
        <f>IF(N151="sníž. přenesená",J151,0)</f>
        <v>0</v>
      </c>
      <c r="BI151" s="185">
        <f>IF(N151="nulová",J151,0)</f>
        <v>0</v>
      </c>
      <c r="BJ151" s="18" t="s">
        <v>87</v>
      </c>
      <c r="BK151" s="185">
        <f>ROUND(I151*H151,2)</f>
        <v>0</v>
      </c>
      <c r="BL151" s="18" t="s">
        <v>154</v>
      </c>
      <c r="BM151" s="184" t="s">
        <v>209</v>
      </c>
    </row>
    <row r="152" s="2" customFormat="1">
      <c r="A152" s="37"/>
      <c r="B152" s="38"/>
      <c r="C152" s="37"/>
      <c r="D152" s="186" t="s">
        <v>142</v>
      </c>
      <c r="E152" s="37"/>
      <c r="F152" s="187" t="s">
        <v>210</v>
      </c>
      <c r="G152" s="37"/>
      <c r="H152" s="37"/>
      <c r="I152" s="188"/>
      <c r="J152" s="37"/>
      <c r="K152" s="37"/>
      <c r="L152" s="38"/>
      <c r="M152" s="192"/>
      <c r="N152" s="193"/>
      <c r="O152" s="194"/>
      <c r="P152" s="194"/>
      <c r="Q152" s="194"/>
      <c r="R152" s="194"/>
      <c r="S152" s="194"/>
      <c r="T152" s="195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18" t="s">
        <v>142</v>
      </c>
      <c r="AU152" s="18" t="s">
        <v>89</v>
      </c>
    </row>
    <row r="153" s="2" customFormat="1" ht="6.96" customHeight="1">
      <c r="A153" s="37"/>
      <c r="B153" s="59"/>
      <c r="C153" s="60"/>
      <c r="D153" s="60"/>
      <c r="E153" s="60"/>
      <c r="F153" s="60"/>
      <c r="G153" s="60"/>
      <c r="H153" s="60"/>
      <c r="I153" s="60"/>
      <c r="J153" s="60"/>
      <c r="K153" s="60"/>
      <c r="L153" s="38"/>
      <c r="M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</row>
  </sheetData>
  <autoFilter ref="C122:K152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92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89</v>
      </c>
    </row>
    <row r="4" s="1" customFormat="1" ht="24.96" customHeight="1">
      <c r="B4" s="21"/>
      <c r="D4" s="22" t="s">
        <v>102</v>
      </c>
      <c r="L4" s="21"/>
      <c r="M4" s="119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16.5" customHeight="1">
      <c r="B7" s="21"/>
      <c r="E7" s="120" t="str">
        <f>'Rekapitulace stavby'!K6</f>
        <v>Revitalizace objektu MŠ JAHŮDKA v Praze 12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103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211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28. 4. 2025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">
        <v>26</v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">
        <v>27</v>
      </c>
      <c r="F15" s="37"/>
      <c r="G15" s="37"/>
      <c r="H15" s="37"/>
      <c r="I15" s="31" t="s">
        <v>28</v>
      </c>
      <c r="J15" s="26" t="s">
        <v>1</v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29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28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31</v>
      </c>
      <c r="E20" s="37"/>
      <c r="F20" s="37"/>
      <c r="G20" s="37"/>
      <c r="H20" s="37"/>
      <c r="I20" s="31" t="s">
        <v>25</v>
      </c>
      <c r="J20" s="26" t="s">
        <v>32</v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">
        <v>33</v>
      </c>
      <c r="F21" s="37"/>
      <c r="G21" s="37"/>
      <c r="H21" s="37"/>
      <c r="I21" s="31" t="s">
        <v>28</v>
      </c>
      <c r="J21" s="26" t="s">
        <v>1</v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35</v>
      </c>
      <c r="E23" s="37"/>
      <c r="F23" s="37"/>
      <c r="G23" s="37"/>
      <c r="H23" s="37"/>
      <c r="I23" s="31" t="s">
        <v>25</v>
      </c>
      <c r="J23" s="26" t="str">
        <f>IF('Rekapitulace stavby'!AN19="","",'Rekapitulace stavby'!AN19)</f>
        <v/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tr">
        <f>IF('Rekapitulace stavby'!E20="","",'Rekapitulace stavby'!E20)</f>
        <v xml:space="preserve"> </v>
      </c>
      <c r="F24" s="37"/>
      <c r="G24" s="37"/>
      <c r="H24" s="37"/>
      <c r="I24" s="31" t="s">
        <v>28</v>
      </c>
      <c r="J24" s="26" t="str">
        <f>IF('Rekapitulace stavby'!AN20="","",'Rekapitulace stavby'!AN20)</f>
        <v/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37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55.25" customHeight="1">
      <c r="A27" s="121"/>
      <c r="B27" s="122"/>
      <c r="C27" s="121"/>
      <c r="D27" s="121"/>
      <c r="E27" s="35" t="s">
        <v>105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4" t="s">
        <v>39</v>
      </c>
      <c r="E30" s="37"/>
      <c r="F30" s="37"/>
      <c r="G30" s="37"/>
      <c r="H30" s="37"/>
      <c r="I30" s="37"/>
      <c r="J30" s="95">
        <f>ROUND(J138,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41</v>
      </c>
      <c r="G32" s="37"/>
      <c r="H32" s="37"/>
      <c r="I32" s="42" t="s">
        <v>40</v>
      </c>
      <c r="J32" s="42" t="s">
        <v>42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5" t="s">
        <v>43</v>
      </c>
      <c r="E33" s="31" t="s">
        <v>44</v>
      </c>
      <c r="F33" s="126">
        <f>ROUND((SUM(BE138:BE909)),  2)</f>
        <v>0</v>
      </c>
      <c r="G33" s="37"/>
      <c r="H33" s="37"/>
      <c r="I33" s="127">
        <v>0.20999999999999999</v>
      </c>
      <c r="J33" s="126">
        <f>ROUND(((SUM(BE138:BE909))*I33),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45</v>
      </c>
      <c r="F34" s="126">
        <f>ROUND((SUM(BF138:BF909)),  2)</f>
        <v>0</v>
      </c>
      <c r="G34" s="37"/>
      <c r="H34" s="37"/>
      <c r="I34" s="127">
        <v>0.12</v>
      </c>
      <c r="J34" s="126">
        <f>ROUND(((SUM(BF138:BF909))*I34),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46</v>
      </c>
      <c r="F35" s="126">
        <f>ROUND((SUM(BG138:BG909)),  2)</f>
        <v>0</v>
      </c>
      <c r="G35" s="37"/>
      <c r="H35" s="37"/>
      <c r="I35" s="127">
        <v>0.20999999999999999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47</v>
      </c>
      <c r="F36" s="126">
        <f>ROUND((SUM(BH138:BH909)),  2)</f>
        <v>0</v>
      </c>
      <c r="G36" s="37"/>
      <c r="H36" s="37"/>
      <c r="I36" s="127">
        <v>0.12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48</v>
      </c>
      <c r="F37" s="126">
        <f>ROUND((SUM(BI138:BI909)),  2)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8"/>
      <c r="D39" s="129" t="s">
        <v>49</v>
      </c>
      <c r="E39" s="80"/>
      <c r="F39" s="80"/>
      <c r="G39" s="130" t="s">
        <v>50</v>
      </c>
      <c r="H39" s="131" t="s">
        <v>51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52</v>
      </c>
      <c r="E50" s="56"/>
      <c r="F50" s="56"/>
      <c r="G50" s="55" t="s">
        <v>53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54</v>
      </c>
      <c r="E61" s="40"/>
      <c r="F61" s="134" t="s">
        <v>55</v>
      </c>
      <c r="G61" s="57" t="s">
        <v>54</v>
      </c>
      <c r="H61" s="40"/>
      <c r="I61" s="40"/>
      <c r="J61" s="135" t="s">
        <v>55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56</v>
      </c>
      <c r="E65" s="58"/>
      <c r="F65" s="58"/>
      <c r="G65" s="55" t="s">
        <v>57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54</v>
      </c>
      <c r="E76" s="40"/>
      <c r="F76" s="134" t="s">
        <v>55</v>
      </c>
      <c r="G76" s="57" t="s">
        <v>54</v>
      </c>
      <c r="H76" s="40"/>
      <c r="I76" s="40"/>
      <c r="J76" s="135" t="s">
        <v>55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106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120" t="str">
        <f>E7</f>
        <v>Revitalizace objektu MŠ JAHŮDKA v Praze 12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103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01 - Stavební část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>Krouzova 10, č.p. 3036, 143 00 Praha 12</v>
      </c>
      <c r="G89" s="37"/>
      <c r="H89" s="37"/>
      <c r="I89" s="31" t="s">
        <v>22</v>
      </c>
      <c r="J89" s="68" t="str">
        <f>IF(J12="","",J12)</f>
        <v>28. 4. 2025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40.05" customHeight="1">
      <c r="A91" s="37"/>
      <c r="B91" s="38"/>
      <c r="C91" s="31" t="s">
        <v>24</v>
      </c>
      <c r="D91" s="37"/>
      <c r="E91" s="37"/>
      <c r="F91" s="26" t="str">
        <f>E15</f>
        <v>MČ Praha 12, Generála Šišky 2375/6, Praha4,Modřany</v>
      </c>
      <c r="G91" s="37"/>
      <c r="H91" s="37"/>
      <c r="I91" s="31" t="s">
        <v>31</v>
      </c>
      <c r="J91" s="35" t="str">
        <f>E21</f>
        <v>Ing.arch. Jan Mudra,Holoubkov 81,338 01 Holoubkov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29</v>
      </c>
      <c r="D92" s="37"/>
      <c r="E92" s="37"/>
      <c r="F92" s="26" t="str">
        <f>IF(E18="","",E18)</f>
        <v>Vyplň údaj</v>
      </c>
      <c r="G92" s="37"/>
      <c r="H92" s="37"/>
      <c r="I92" s="31" t="s">
        <v>35</v>
      </c>
      <c r="J92" s="35" t="str">
        <f>E24</f>
        <v xml:space="preserve"> 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6" t="s">
        <v>107</v>
      </c>
      <c r="D94" s="128"/>
      <c r="E94" s="128"/>
      <c r="F94" s="128"/>
      <c r="G94" s="128"/>
      <c r="H94" s="128"/>
      <c r="I94" s="128"/>
      <c r="J94" s="137" t="s">
        <v>108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8" t="s">
        <v>109</v>
      </c>
      <c r="D96" s="37"/>
      <c r="E96" s="37"/>
      <c r="F96" s="37"/>
      <c r="G96" s="37"/>
      <c r="H96" s="37"/>
      <c r="I96" s="37"/>
      <c r="J96" s="95">
        <f>J138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110</v>
      </c>
    </row>
    <row r="97" s="9" customFormat="1" ht="24.96" customHeight="1">
      <c r="A97" s="9"/>
      <c r="B97" s="139"/>
      <c r="C97" s="9"/>
      <c r="D97" s="140" t="s">
        <v>212</v>
      </c>
      <c r="E97" s="141"/>
      <c r="F97" s="141"/>
      <c r="G97" s="141"/>
      <c r="H97" s="141"/>
      <c r="I97" s="141"/>
      <c r="J97" s="142">
        <f>J139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3"/>
      <c r="C98" s="10"/>
      <c r="D98" s="144" t="s">
        <v>213</v>
      </c>
      <c r="E98" s="145"/>
      <c r="F98" s="145"/>
      <c r="G98" s="145"/>
      <c r="H98" s="145"/>
      <c r="I98" s="145"/>
      <c r="J98" s="146">
        <f>J140</f>
        <v>0</v>
      </c>
      <c r="K98" s="10"/>
      <c r="L98" s="14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3"/>
      <c r="C99" s="10"/>
      <c r="D99" s="144" t="s">
        <v>214</v>
      </c>
      <c r="E99" s="145"/>
      <c r="F99" s="145"/>
      <c r="G99" s="145"/>
      <c r="H99" s="145"/>
      <c r="I99" s="145"/>
      <c r="J99" s="146">
        <f>J194</f>
        <v>0</v>
      </c>
      <c r="K99" s="10"/>
      <c r="L99" s="14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3"/>
      <c r="C100" s="10"/>
      <c r="D100" s="144" t="s">
        <v>215</v>
      </c>
      <c r="E100" s="145"/>
      <c r="F100" s="145"/>
      <c r="G100" s="145"/>
      <c r="H100" s="145"/>
      <c r="I100" s="145"/>
      <c r="J100" s="146">
        <f>J227</f>
        <v>0</v>
      </c>
      <c r="K100" s="10"/>
      <c r="L100" s="14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3"/>
      <c r="C101" s="10"/>
      <c r="D101" s="144" t="s">
        <v>216</v>
      </c>
      <c r="E101" s="145"/>
      <c r="F101" s="145"/>
      <c r="G101" s="145"/>
      <c r="H101" s="145"/>
      <c r="I101" s="145"/>
      <c r="J101" s="146">
        <f>J247</f>
        <v>0</v>
      </c>
      <c r="K101" s="10"/>
      <c r="L101" s="14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3"/>
      <c r="C102" s="10"/>
      <c r="D102" s="144" t="s">
        <v>217</v>
      </c>
      <c r="E102" s="145"/>
      <c r="F102" s="145"/>
      <c r="G102" s="145"/>
      <c r="H102" s="145"/>
      <c r="I102" s="145"/>
      <c r="J102" s="146">
        <f>J267</f>
        <v>0</v>
      </c>
      <c r="K102" s="10"/>
      <c r="L102" s="14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43"/>
      <c r="C103" s="10"/>
      <c r="D103" s="144" t="s">
        <v>218</v>
      </c>
      <c r="E103" s="145"/>
      <c r="F103" s="145"/>
      <c r="G103" s="145"/>
      <c r="H103" s="145"/>
      <c r="I103" s="145"/>
      <c r="J103" s="146">
        <f>J459</f>
        <v>0</v>
      </c>
      <c r="K103" s="10"/>
      <c r="L103" s="14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43"/>
      <c r="C104" s="10"/>
      <c r="D104" s="144" t="s">
        <v>219</v>
      </c>
      <c r="E104" s="145"/>
      <c r="F104" s="145"/>
      <c r="G104" s="145"/>
      <c r="H104" s="145"/>
      <c r="I104" s="145"/>
      <c r="J104" s="146">
        <f>J480</f>
        <v>0</v>
      </c>
      <c r="K104" s="10"/>
      <c r="L104" s="14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43"/>
      <c r="C105" s="10"/>
      <c r="D105" s="144" t="s">
        <v>220</v>
      </c>
      <c r="E105" s="145"/>
      <c r="F105" s="145"/>
      <c r="G105" s="145"/>
      <c r="H105" s="145"/>
      <c r="I105" s="145"/>
      <c r="J105" s="146">
        <f>J599</f>
        <v>0</v>
      </c>
      <c r="K105" s="10"/>
      <c r="L105" s="14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43"/>
      <c r="C106" s="10"/>
      <c r="D106" s="144" t="s">
        <v>221</v>
      </c>
      <c r="E106" s="145"/>
      <c r="F106" s="145"/>
      <c r="G106" s="145"/>
      <c r="H106" s="145"/>
      <c r="I106" s="145"/>
      <c r="J106" s="146">
        <f>J613</f>
        <v>0</v>
      </c>
      <c r="K106" s="10"/>
      <c r="L106" s="14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39"/>
      <c r="C107" s="9"/>
      <c r="D107" s="140" t="s">
        <v>222</v>
      </c>
      <c r="E107" s="141"/>
      <c r="F107" s="141"/>
      <c r="G107" s="141"/>
      <c r="H107" s="141"/>
      <c r="I107" s="141"/>
      <c r="J107" s="142">
        <f>J615</f>
        <v>0</v>
      </c>
      <c r="K107" s="9"/>
      <c r="L107" s="13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43"/>
      <c r="C108" s="10"/>
      <c r="D108" s="144" t="s">
        <v>223</v>
      </c>
      <c r="E108" s="145"/>
      <c r="F108" s="145"/>
      <c r="G108" s="145"/>
      <c r="H108" s="145"/>
      <c r="I108" s="145"/>
      <c r="J108" s="146">
        <f>J616</f>
        <v>0</v>
      </c>
      <c r="K108" s="10"/>
      <c r="L108" s="14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43"/>
      <c r="C109" s="10"/>
      <c r="D109" s="144" t="s">
        <v>224</v>
      </c>
      <c r="E109" s="145"/>
      <c r="F109" s="145"/>
      <c r="G109" s="145"/>
      <c r="H109" s="145"/>
      <c r="I109" s="145"/>
      <c r="J109" s="146">
        <f>J639</f>
        <v>0</v>
      </c>
      <c r="K109" s="10"/>
      <c r="L109" s="143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43"/>
      <c r="C110" s="10"/>
      <c r="D110" s="144" t="s">
        <v>225</v>
      </c>
      <c r="E110" s="145"/>
      <c r="F110" s="145"/>
      <c r="G110" s="145"/>
      <c r="H110" s="145"/>
      <c r="I110" s="145"/>
      <c r="J110" s="146">
        <f>J646</f>
        <v>0</v>
      </c>
      <c r="K110" s="10"/>
      <c r="L110" s="143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43"/>
      <c r="C111" s="10"/>
      <c r="D111" s="144" t="s">
        <v>226</v>
      </c>
      <c r="E111" s="145"/>
      <c r="F111" s="145"/>
      <c r="G111" s="145"/>
      <c r="H111" s="145"/>
      <c r="I111" s="145"/>
      <c r="J111" s="146">
        <f>J667</f>
        <v>0</v>
      </c>
      <c r="K111" s="10"/>
      <c r="L111" s="143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43"/>
      <c r="C112" s="10"/>
      <c r="D112" s="144" t="s">
        <v>227</v>
      </c>
      <c r="E112" s="145"/>
      <c r="F112" s="145"/>
      <c r="G112" s="145"/>
      <c r="H112" s="145"/>
      <c r="I112" s="145"/>
      <c r="J112" s="146">
        <f>J670</f>
        <v>0</v>
      </c>
      <c r="K112" s="10"/>
      <c r="L112" s="143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43"/>
      <c r="C113" s="10"/>
      <c r="D113" s="144" t="s">
        <v>228</v>
      </c>
      <c r="E113" s="145"/>
      <c r="F113" s="145"/>
      <c r="G113" s="145"/>
      <c r="H113" s="145"/>
      <c r="I113" s="145"/>
      <c r="J113" s="146">
        <f>J707</f>
        <v>0</v>
      </c>
      <c r="K113" s="10"/>
      <c r="L113" s="143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43"/>
      <c r="C114" s="10"/>
      <c r="D114" s="144" t="s">
        <v>229</v>
      </c>
      <c r="E114" s="145"/>
      <c r="F114" s="145"/>
      <c r="G114" s="145"/>
      <c r="H114" s="145"/>
      <c r="I114" s="145"/>
      <c r="J114" s="146">
        <f>J726</f>
        <v>0</v>
      </c>
      <c r="K114" s="10"/>
      <c r="L114" s="143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43"/>
      <c r="C115" s="10"/>
      <c r="D115" s="144" t="s">
        <v>230</v>
      </c>
      <c r="E115" s="145"/>
      <c r="F115" s="145"/>
      <c r="G115" s="145"/>
      <c r="H115" s="145"/>
      <c r="I115" s="145"/>
      <c r="J115" s="146">
        <f>J759</f>
        <v>0</v>
      </c>
      <c r="K115" s="10"/>
      <c r="L115" s="143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43"/>
      <c r="C116" s="10"/>
      <c r="D116" s="144" t="s">
        <v>231</v>
      </c>
      <c r="E116" s="145"/>
      <c r="F116" s="145"/>
      <c r="G116" s="145"/>
      <c r="H116" s="145"/>
      <c r="I116" s="145"/>
      <c r="J116" s="146">
        <f>J827</f>
        <v>0</v>
      </c>
      <c r="K116" s="10"/>
      <c r="L116" s="143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43"/>
      <c r="C117" s="10"/>
      <c r="D117" s="144" t="s">
        <v>232</v>
      </c>
      <c r="E117" s="145"/>
      <c r="F117" s="145"/>
      <c r="G117" s="145"/>
      <c r="H117" s="145"/>
      <c r="I117" s="145"/>
      <c r="J117" s="146">
        <f>J861</f>
        <v>0</v>
      </c>
      <c r="K117" s="10"/>
      <c r="L117" s="143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43"/>
      <c r="C118" s="10"/>
      <c r="D118" s="144" t="s">
        <v>233</v>
      </c>
      <c r="E118" s="145"/>
      <c r="F118" s="145"/>
      <c r="G118" s="145"/>
      <c r="H118" s="145"/>
      <c r="I118" s="145"/>
      <c r="J118" s="146">
        <f>J871</f>
        <v>0</v>
      </c>
      <c r="K118" s="10"/>
      <c r="L118" s="143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2" customFormat="1" ht="21.84" customHeight="1">
      <c r="A119" s="37"/>
      <c r="B119" s="38"/>
      <c r="C119" s="37"/>
      <c r="D119" s="37"/>
      <c r="E119" s="37"/>
      <c r="F119" s="37"/>
      <c r="G119" s="37"/>
      <c r="H119" s="37"/>
      <c r="I119" s="37"/>
      <c r="J119" s="37"/>
      <c r="K119" s="37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6.96" customHeight="1">
      <c r="A120" s="37"/>
      <c r="B120" s="59"/>
      <c r="C120" s="60"/>
      <c r="D120" s="60"/>
      <c r="E120" s="60"/>
      <c r="F120" s="60"/>
      <c r="G120" s="60"/>
      <c r="H120" s="60"/>
      <c r="I120" s="60"/>
      <c r="J120" s="60"/>
      <c r="K120" s="60"/>
      <c r="L120" s="54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4" s="2" customFormat="1" ht="6.96" customHeight="1">
      <c r="A124" s="37"/>
      <c r="B124" s="61"/>
      <c r="C124" s="62"/>
      <c r="D124" s="62"/>
      <c r="E124" s="62"/>
      <c r="F124" s="62"/>
      <c r="G124" s="62"/>
      <c r="H124" s="62"/>
      <c r="I124" s="62"/>
      <c r="J124" s="62"/>
      <c r="K124" s="62"/>
      <c r="L124" s="54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24.96" customHeight="1">
      <c r="A125" s="37"/>
      <c r="B125" s="38"/>
      <c r="C125" s="22" t="s">
        <v>118</v>
      </c>
      <c r="D125" s="37"/>
      <c r="E125" s="37"/>
      <c r="F125" s="37"/>
      <c r="G125" s="37"/>
      <c r="H125" s="37"/>
      <c r="I125" s="37"/>
      <c r="J125" s="37"/>
      <c r="K125" s="37"/>
      <c r="L125" s="54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6.96" customHeight="1">
      <c r="A126" s="37"/>
      <c r="B126" s="38"/>
      <c r="C126" s="37"/>
      <c r="D126" s="37"/>
      <c r="E126" s="37"/>
      <c r="F126" s="37"/>
      <c r="G126" s="37"/>
      <c r="H126" s="37"/>
      <c r="I126" s="37"/>
      <c r="J126" s="37"/>
      <c r="K126" s="37"/>
      <c r="L126" s="54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2" customHeight="1">
      <c r="A127" s="37"/>
      <c r="B127" s="38"/>
      <c r="C127" s="31" t="s">
        <v>16</v>
      </c>
      <c r="D127" s="37"/>
      <c r="E127" s="37"/>
      <c r="F127" s="37"/>
      <c r="G127" s="37"/>
      <c r="H127" s="37"/>
      <c r="I127" s="37"/>
      <c r="J127" s="37"/>
      <c r="K127" s="37"/>
      <c r="L127" s="54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6.5" customHeight="1">
      <c r="A128" s="37"/>
      <c r="B128" s="38"/>
      <c r="C128" s="37"/>
      <c r="D128" s="37"/>
      <c r="E128" s="120" t="str">
        <f>E7</f>
        <v>Revitalizace objektu MŠ JAHŮDKA v Praze 12</v>
      </c>
      <c r="F128" s="31"/>
      <c r="G128" s="31"/>
      <c r="H128" s="31"/>
      <c r="I128" s="37"/>
      <c r="J128" s="37"/>
      <c r="K128" s="37"/>
      <c r="L128" s="54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2" customHeight="1">
      <c r="A129" s="37"/>
      <c r="B129" s="38"/>
      <c r="C129" s="31" t="s">
        <v>103</v>
      </c>
      <c r="D129" s="37"/>
      <c r="E129" s="37"/>
      <c r="F129" s="37"/>
      <c r="G129" s="37"/>
      <c r="H129" s="37"/>
      <c r="I129" s="37"/>
      <c r="J129" s="37"/>
      <c r="K129" s="37"/>
      <c r="L129" s="54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16.5" customHeight="1">
      <c r="A130" s="37"/>
      <c r="B130" s="38"/>
      <c r="C130" s="37"/>
      <c r="D130" s="37"/>
      <c r="E130" s="66" t="str">
        <f>E9</f>
        <v>01 - Stavební část</v>
      </c>
      <c r="F130" s="37"/>
      <c r="G130" s="37"/>
      <c r="H130" s="37"/>
      <c r="I130" s="37"/>
      <c r="J130" s="37"/>
      <c r="K130" s="37"/>
      <c r="L130" s="54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6.96" customHeight="1">
      <c r="A131" s="37"/>
      <c r="B131" s="38"/>
      <c r="C131" s="37"/>
      <c r="D131" s="37"/>
      <c r="E131" s="37"/>
      <c r="F131" s="37"/>
      <c r="G131" s="37"/>
      <c r="H131" s="37"/>
      <c r="I131" s="37"/>
      <c r="J131" s="37"/>
      <c r="K131" s="37"/>
      <c r="L131" s="54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2" customFormat="1" ht="12" customHeight="1">
      <c r="A132" s="37"/>
      <c r="B132" s="38"/>
      <c r="C132" s="31" t="s">
        <v>20</v>
      </c>
      <c r="D132" s="37"/>
      <c r="E132" s="37"/>
      <c r="F132" s="26" t="str">
        <f>F12</f>
        <v>Krouzova 10, č.p. 3036, 143 00 Praha 12</v>
      </c>
      <c r="G132" s="37"/>
      <c r="H132" s="37"/>
      <c r="I132" s="31" t="s">
        <v>22</v>
      </c>
      <c r="J132" s="68" t="str">
        <f>IF(J12="","",J12)</f>
        <v>28. 4. 2025</v>
      </c>
      <c r="K132" s="37"/>
      <c r="L132" s="54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3" s="2" customFormat="1" ht="6.96" customHeight="1">
      <c r="A133" s="37"/>
      <c r="B133" s="38"/>
      <c r="C133" s="37"/>
      <c r="D133" s="37"/>
      <c r="E133" s="37"/>
      <c r="F133" s="37"/>
      <c r="G133" s="37"/>
      <c r="H133" s="37"/>
      <c r="I133" s="37"/>
      <c r="J133" s="37"/>
      <c r="K133" s="37"/>
      <c r="L133" s="54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</row>
    <row r="134" s="2" customFormat="1" ht="40.05" customHeight="1">
      <c r="A134" s="37"/>
      <c r="B134" s="38"/>
      <c r="C134" s="31" t="s">
        <v>24</v>
      </c>
      <c r="D134" s="37"/>
      <c r="E134" s="37"/>
      <c r="F134" s="26" t="str">
        <f>E15</f>
        <v>MČ Praha 12, Generála Šišky 2375/6, Praha4,Modřany</v>
      </c>
      <c r="G134" s="37"/>
      <c r="H134" s="37"/>
      <c r="I134" s="31" t="s">
        <v>31</v>
      </c>
      <c r="J134" s="35" t="str">
        <f>E21</f>
        <v>Ing.arch. Jan Mudra,Holoubkov 81,338 01 Holoubkov</v>
      </c>
      <c r="K134" s="37"/>
      <c r="L134" s="54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</row>
    <row r="135" s="2" customFormat="1" ht="15.15" customHeight="1">
      <c r="A135" s="37"/>
      <c r="B135" s="38"/>
      <c r="C135" s="31" t="s">
        <v>29</v>
      </c>
      <c r="D135" s="37"/>
      <c r="E135" s="37"/>
      <c r="F135" s="26" t="str">
        <f>IF(E18="","",E18)</f>
        <v>Vyplň údaj</v>
      </c>
      <c r="G135" s="37"/>
      <c r="H135" s="37"/>
      <c r="I135" s="31" t="s">
        <v>35</v>
      </c>
      <c r="J135" s="35" t="str">
        <f>E24</f>
        <v xml:space="preserve"> </v>
      </c>
      <c r="K135" s="37"/>
      <c r="L135" s="54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</row>
    <row r="136" s="2" customFormat="1" ht="10.32" customHeight="1">
      <c r="A136" s="37"/>
      <c r="B136" s="38"/>
      <c r="C136" s="37"/>
      <c r="D136" s="37"/>
      <c r="E136" s="37"/>
      <c r="F136" s="37"/>
      <c r="G136" s="37"/>
      <c r="H136" s="37"/>
      <c r="I136" s="37"/>
      <c r="J136" s="37"/>
      <c r="K136" s="37"/>
      <c r="L136" s="54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</row>
    <row r="137" s="11" customFormat="1" ht="29.28" customHeight="1">
      <c r="A137" s="147"/>
      <c r="B137" s="148"/>
      <c r="C137" s="149" t="s">
        <v>119</v>
      </c>
      <c r="D137" s="150" t="s">
        <v>64</v>
      </c>
      <c r="E137" s="150" t="s">
        <v>60</v>
      </c>
      <c r="F137" s="150" t="s">
        <v>61</v>
      </c>
      <c r="G137" s="150" t="s">
        <v>120</v>
      </c>
      <c r="H137" s="150" t="s">
        <v>121</v>
      </c>
      <c r="I137" s="150" t="s">
        <v>122</v>
      </c>
      <c r="J137" s="151" t="s">
        <v>108</v>
      </c>
      <c r="K137" s="152" t="s">
        <v>123</v>
      </c>
      <c r="L137" s="153"/>
      <c r="M137" s="85" t="s">
        <v>1</v>
      </c>
      <c r="N137" s="86" t="s">
        <v>43</v>
      </c>
      <c r="O137" s="86" t="s">
        <v>124</v>
      </c>
      <c r="P137" s="86" t="s">
        <v>125</v>
      </c>
      <c r="Q137" s="86" t="s">
        <v>126</v>
      </c>
      <c r="R137" s="86" t="s">
        <v>127</v>
      </c>
      <c r="S137" s="86" t="s">
        <v>128</v>
      </c>
      <c r="T137" s="87" t="s">
        <v>129</v>
      </c>
      <c r="U137" s="147"/>
      <c r="V137" s="147"/>
      <c r="W137" s="147"/>
      <c r="X137" s="147"/>
      <c r="Y137" s="147"/>
      <c r="Z137" s="147"/>
      <c r="AA137" s="147"/>
      <c r="AB137" s="147"/>
      <c r="AC137" s="147"/>
      <c r="AD137" s="147"/>
      <c r="AE137" s="147"/>
    </row>
    <row r="138" s="2" customFormat="1" ht="22.8" customHeight="1">
      <c r="A138" s="37"/>
      <c r="B138" s="38"/>
      <c r="C138" s="92" t="s">
        <v>130</v>
      </c>
      <c r="D138" s="37"/>
      <c r="E138" s="37"/>
      <c r="F138" s="37"/>
      <c r="G138" s="37"/>
      <c r="H138" s="37"/>
      <c r="I138" s="37"/>
      <c r="J138" s="154">
        <f>BK138</f>
        <v>0</v>
      </c>
      <c r="K138" s="37"/>
      <c r="L138" s="38"/>
      <c r="M138" s="88"/>
      <c r="N138" s="72"/>
      <c r="O138" s="89"/>
      <c r="P138" s="155">
        <f>P139+P615</f>
        <v>0</v>
      </c>
      <c r="Q138" s="89"/>
      <c r="R138" s="155">
        <f>R139+R615</f>
        <v>595.99049780000007</v>
      </c>
      <c r="S138" s="89"/>
      <c r="T138" s="156">
        <f>T139+T615</f>
        <v>132.33265210000002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8" t="s">
        <v>78</v>
      </c>
      <c r="AU138" s="18" t="s">
        <v>110</v>
      </c>
      <c r="BK138" s="157">
        <f>BK139+BK615</f>
        <v>0</v>
      </c>
    </row>
    <row r="139" s="12" customFormat="1" ht="25.92" customHeight="1">
      <c r="A139" s="12"/>
      <c r="B139" s="158"/>
      <c r="C139" s="12"/>
      <c r="D139" s="159" t="s">
        <v>78</v>
      </c>
      <c r="E139" s="160" t="s">
        <v>234</v>
      </c>
      <c r="F139" s="160" t="s">
        <v>235</v>
      </c>
      <c r="G139" s="12"/>
      <c r="H139" s="12"/>
      <c r="I139" s="161"/>
      <c r="J139" s="162">
        <f>BK139</f>
        <v>0</v>
      </c>
      <c r="K139" s="12"/>
      <c r="L139" s="158"/>
      <c r="M139" s="163"/>
      <c r="N139" s="164"/>
      <c r="O139" s="164"/>
      <c r="P139" s="165">
        <f>P140+P194+P227+P247+P267+P459+P480+P599+P613</f>
        <v>0</v>
      </c>
      <c r="Q139" s="164"/>
      <c r="R139" s="165">
        <f>R140+R194+R227+R247+R267+R459+R480+R599+R613</f>
        <v>587.28197513000009</v>
      </c>
      <c r="S139" s="164"/>
      <c r="T139" s="166">
        <f>T140+T194+T227+T247+T267+T459+T480+T599+T613</f>
        <v>112.1162822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159" t="s">
        <v>87</v>
      </c>
      <c r="AT139" s="167" t="s">
        <v>78</v>
      </c>
      <c r="AU139" s="167" t="s">
        <v>79</v>
      </c>
      <c r="AY139" s="159" t="s">
        <v>133</v>
      </c>
      <c r="BK139" s="168">
        <f>BK140+BK194+BK227+BK247+BK267+BK459+BK480+BK599+BK613</f>
        <v>0</v>
      </c>
    </row>
    <row r="140" s="12" customFormat="1" ht="22.8" customHeight="1">
      <c r="A140" s="12"/>
      <c r="B140" s="158"/>
      <c r="C140" s="12"/>
      <c r="D140" s="159" t="s">
        <v>78</v>
      </c>
      <c r="E140" s="169" t="s">
        <v>87</v>
      </c>
      <c r="F140" s="169" t="s">
        <v>236</v>
      </c>
      <c r="G140" s="12"/>
      <c r="H140" s="12"/>
      <c r="I140" s="161"/>
      <c r="J140" s="170">
        <f>BK140</f>
        <v>0</v>
      </c>
      <c r="K140" s="12"/>
      <c r="L140" s="158"/>
      <c r="M140" s="163"/>
      <c r="N140" s="164"/>
      <c r="O140" s="164"/>
      <c r="P140" s="165">
        <f>SUM(P141:P193)</f>
        <v>0</v>
      </c>
      <c r="Q140" s="164"/>
      <c r="R140" s="165">
        <f>SUM(R141:R193)</f>
        <v>0.054399999999999997</v>
      </c>
      <c r="S140" s="164"/>
      <c r="T140" s="166">
        <f>SUM(T141:T193)</f>
        <v>33.262124999999997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159" t="s">
        <v>87</v>
      </c>
      <c r="AT140" s="167" t="s">
        <v>78</v>
      </c>
      <c r="AU140" s="167" t="s">
        <v>87</v>
      </c>
      <c r="AY140" s="159" t="s">
        <v>133</v>
      </c>
      <c r="BK140" s="168">
        <f>SUM(BK141:BK193)</f>
        <v>0</v>
      </c>
    </row>
    <row r="141" s="2" customFormat="1" ht="24.15" customHeight="1">
      <c r="A141" s="37"/>
      <c r="B141" s="171"/>
      <c r="C141" s="172" t="s">
        <v>87</v>
      </c>
      <c r="D141" s="172" t="s">
        <v>136</v>
      </c>
      <c r="E141" s="173" t="s">
        <v>237</v>
      </c>
      <c r="F141" s="174" t="s">
        <v>238</v>
      </c>
      <c r="G141" s="175" t="s">
        <v>239</v>
      </c>
      <c r="H141" s="176">
        <v>111.675</v>
      </c>
      <c r="I141" s="177"/>
      <c r="J141" s="178">
        <f>ROUND(I141*H141,2)</f>
        <v>0</v>
      </c>
      <c r="K141" s="179"/>
      <c r="L141" s="38"/>
      <c r="M141" s="180" t="s">
        <v>1</v>
      </c>
      <c r="N141" s="181" t="s">
        <v>44</v>
      </c>
      <c r="O141" s="76"/>
      <c r="P141" s="182">
        <f>O141*H141</f>
        <v>0</v>
      </c>
      <c r="Q141" s="182">
        <v>0</v>
      </c>
      <c r="R141" s="182">
        <f>Q141*H141</f>
        <v>0</v>
      </c>
      <c r="S141" s="182">
        <v>0.255</v>
      </c>
      <c r="T141" s="183">
        <f>S141*H141</f>
        <v>28.477125000000001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84" t="s">
        <v>154</v>
      </c>
      <c r="AT141" s="184" t="s">
        <v>136</v>
      </c>
      <c r="AU141" s="184" t="s">
        <v>89</v>
      </c>
      <c r="AY141" s="18" t="s">
        <v>133</v>
      </c>
      <c r="BE141" s="185">
        <f>IF(N141="základní",J141,0)</f>
        <v>0</v>
      </c>
      <c r="BF141" s="185">
        <f>IF(N141="snížená",J141,0)</f>
        <v>0</v>
      </c>
      <c r="BG141" s="185">
        <f>IF(N141="zákl. přenesená",J141,0)</f>
        <v>0</v>
      </c>
      <c r="BH141" s="185">
        <f>IF(N141="sníž. přenesená",J141,0)</f>
        <v>0</v>
      </c>
      <c r="BI141" s="185">
        <f>IF(N141="nulová",J141,0)</f>
        <v>0</v>
      </c>
      <c r="BJ141" s="18" t="s">
        <v>87</v>
      </c>
      <c r="BK141" s="185">
        <f>ROUND(I141*H141,2)</f>
        <v>0</v>
      </c>
      <c r="BL141" s="18" t="s">
        <v>154</v>
      </c>
      <c r="BM141" s="184" t="s">
        <v>240</v>
      </c>
    </row>
    <row r="142" s="13" customFormat="1">
      <c r="A142" s="13"/>
      <c r="B142" s="196"/>
      <c r="C142" s="13"/>
      <c r="D142" s="186" t="s">
        <v>241</v>
      </c>
      <c r="E142" s="197" t="s">
        <v>1</v>
      </c>
      <c r="F142" s="198" t="s">
        <v>242</v>
      </c>
      <c r="G142" s="13"/>
      <c r="H142" s="199">
        <v>66.849999999999994</v>
      </c>
      <c r="I142" s="200"/>
      <c r="J142" s="13"/>
      <c r="K142" s="13"/>
      <c r="L142" s="196"/>
      <c r="M142" s="201"/>
      <c r="N142" s="202"/>
      <c r="O142" s="202"/>
      <c r="P142" s="202"/>
      <c r="Q142" s="202"/>
      <c r="R142" s="202"/>
      <c r="S142" s="202"/>
      <c r="T142" s="20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197" t="s">
        <v>241</v>
      </c>
      <c r="AU142" s="197" t="s">
        <v>89</v>
      </c>
      <c r="AV142" s="13" t="s">
        <v>89</v>
      </c>
      <c r="AW142" s="13" t="s">
        <v>34</v>
      </c>
      <c r="AX142" s="13" t="s">
        <v>79</v>
      </c>
      <c r="AY142" s="197" t="s">
        <v>133</v>
      </c>
    </row>
    <row r="143" s="13" customFormat="1">
      <c r="A143" s="13"/>
      <c r="B143" s="196"/>
      <c r="C143" s="13"/>
      <c r="D143" s="186" t="s">
        <v>241</v>
      </c>
      <c r="E143" s="197" t="s">
        <v>1</v>
      </c>
      <c r="F143" s="198" t="s">
        <v>243</v>
      </c>
      <c r="G143" s="13"/>
      <c r="H143" s="199">
        <v>25.425000000000001</v>
      </c>
      <c r="I143" s="200"/>
      <c r="J143" s="13"/>
      <c r="K143" s="13"/>
      <c r="L143" s="196"/>
      <c r="M143" s="201"/>
      <c r="N143" s="202"/>
      <c r="O143" s="202"/>
      <c r="P143" s="202"/>
      <c r="Q143" s="202"/>
      <c r="R143" s="202"/>
      <c r="S143" s="202"/>
      <c r="T143" s="20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197" t="s">
        <v>241</v>
      </c>
      <c r="AU143" s="197" t="s">
        <v>89</v>
      </c>
      <c r="AV143" s="13" t="s">
        <v>89</v>
      </c>
      <c r="AW143" s="13" t="s">
        <v>34</v>
      </c>
      <c r="AX143" s="13" t="s">
        <v>79</v>
      </c>
      <c r="AY143" s="197" t="s">
        <v>133</v>
      </c>
    </row>
    <row r="144" s="13" customFormat="1">
      <c r="A144" s="13"/>
      <c r="B144" s="196"/>
      <c r="C144" s="13"/>
      <c r="D144" s="186" t="s">
        <v>241</v>
      </c>
      <c r="E144" s="197" t="s">
        <v>1</v>
      </c>
      <c r="F144" s="198" t="s">
        <v>244</v>
      </c>
      <c r="G144" s="13"/>
      <c r="H144" s="199">
        <v>19.399999999999999</v>
      </c>
      <c r="I144" s="200"/>
      <c r="J144" s="13"/>
      <c r="K144" s="13"/>
      <c r="L144" s="196"/>
      <c r="M144" s="201"/>
      <c r="N144" s="202"/>
      <c r="O144" s="202"/>
      <c r="P144" s="202"/>
      <c r="Q144" s="202"/>
      <c r="R144" s="202"/>
      <c r="S144" s="202"/>
      <c r="T144" s="20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197" t="s">
        <v>241</v>
      </c>
      <c r="AU144" s="197" t="s">
        <v>89</v>
      </c>
      <c r="AV144" s="13" t="s">
        <v>89</v>
      </c>
      <c r="AW144" s="13" t="s">
        <v>34</v>
      </c>
      <c r="AX144" s="13" t="s">
        <v>79</v>
      </c>
      <c r="AY144" s="197" t="s">
        <v>133</v>
      </c>
    </row>
    <row r="145" s="14" customFormat="1">
      <c r="A145" s="14"/>
      <c r="B145" s="204"/>
      <c r="C145" s="14"/>
      <c r="D145" s="186" t="s">
        <v>241</v>
      </c>
      <c r="E145" s="205" t="s">
        <v>1</v>
      </c>
      <c r="F145" s="206" t="s">
        <v>245</v>
      </c>
      <c r="G145" s="14"/>
      <c r="H145" s="207">
        <v>111.675</v>
      </c>
      <c r="I145" s="208"/>
      <c r="J145" s="14"/>
      <c r="K145" s="14"/>
      <c r="L145" s="204"/>
      <c r="M145" s="209"/>
      <c r="N145" s="210"/>
      <c r="O145" s="210"/>
      <c r="P145" s="210"/>
      <c r="Q145" s="210"/>
      <c r="R145" s="210"/>
      <c r="S145" s="210"/>
      <c r="T145" s="211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05" t="s">
        <v>241</v>
      </c>
      <c r="AU145" s="205" t="s">
        <v>89</v>
      </c>
      <c r="AV145" s="14" t="s">
        <v>154</v>
      </c>
      <c r="AW145" s="14" t="s">
        <v>34</v>
      </c>
      <c r="AX145" s="14" t="s">
        <v>87</v>
      </c>
      <c r="AY145" s="205" t="s">
        <v>133</v>
      </c>
    </row>
    <row r="146" s="2" customFormat="1" ht="24.15" customHeight="1">
      <c r="A146" s="37"/>
      <c r="B146" s="171"/>
      <c r="C146" s="172" t="s">
        <v>89</v>
      </c>
      <c r="D146" s="172" t="s">
        <v>136</v>
      </c>
      <c r="E146" s="173" t="s">
        <v>246</v>
      </c>
      <c r="F146" s="174" t="s">
        <v>247</v>
      </c>
      <c r="G146" s="175" t="s">
        <v>239</v>
      </c>
      <c r="H146" s="176">
        <v>21.75</v>
      </c>
      <c r="I146" s="177"/>
      <c r="J146" s="178">
        <f>ROUND(I146*H146,2)</f>
        <v>0</v>
      </c>
      <c r="K146" s="179"/>
      <c r="L146" s="38"/>
      <c r="M146" s="180" t="s">
        <v>1</v>
      </c>
      <c r="N146" s="181" t="s">
        <v>44</v>
      </c>
      <c r="O146" s="76"/>
      <c r="P146" s="182">
        <f>O146*H146</f>
        <v>0</v>
      </c>
      <c r="Q146" s="182">
        <v>0</v>
      </c>
      <c r="R146" s="182">
        <f>Q146*H146</f>
        <v>0</v>
      </c>
      <c r="S146" s="182">
        <v>0.22</v>
      </c>
      <c r="T146" s="183">
        <f>S146*H146</f>
        <v>4.7850000000000001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84" t="s">
        <v>154</v>
      </c>
      <c r="AT146" s="184" t="s">
        <v>136</v>
      </c>
      <c r="AU146" s="184" t="s">
        <v>89</v>
      </c>
      <c r="AY146" s="18" t="s">
        <v>133</v>
      </c>
      <c r="BE146" s="185">
        <f>IF(N146="základní",J146,0)</f>
        <v>0</v>
      </c>
      <c r="BF146" s="185">
        <f>IF(N146="snížená",J146,0)</f>
        <v>0</v>
      </c>
      <c r="BG146" s="185">
        <f>IF(N146="zákl. přenesená",J146,0)</f>
        <v>0</v>
      </c>
      <c r="BH146" s="185">
        <f>IF(N146="sníž. přenesená",J146,0)</f>
        <v>0</v>
      </c>
      <c r="BI146" s="185">
        <f>IF(N146="nulová",J146,0)</f>
        <v>0</v>
      </c>
      <c r="BJ146" s="18" t="s">
        <v>87</v>
      </c>
      <c r="BK146" s="185">
        <f>ROUND(I146*H146,2)</f>
        <v>0</v>
      </c>
      <c r="BL146" s="18" t="s">
        <v>154</v>
      </c>
      <c r="BM146" s="184" t="s">
        <v>248</v>
      </c>
    </row>
    <row r="147" s="13" customFormat="1">
      <c r="A147" s="13"/>
      <c r="B147" s="196"/>
      <c r="C147" s="13"/>
      <c r="D147" s="186" t="s">
        <v>241</v>
      </c>
      <c r="E147" s="197" t="s">
        <v>1</v>
      </c>
      <c r="F147" s="198" t="s">
        <v>249</v>
      </c>
      <c r="G147" s="13"/>
      <c r="H147" s="199">
        <v>21.75</v>
      </c>
      <c r="I147" s="200"/>
      <c r="J147" s="13"/>
      <c r="K147" s="13"/>
      <c r="L147" s="196"/>
      <c r="M147" s="201"/>
      <c r="N147" s="202"/>
      <c r="O147" s="202"/>
      <c r="P147" s="202"/>
      <c r="Q147" s="202"/>
      <c r="R147" s="202"/>
      <c r="S147" s="202"/>
      <c r="T147" s="20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197" t="s">
        <v>241</v>
      </c>
      <c r="AU147" s="197" t="s">
        <v>89</v>
      </c>
      <c r="AV147" s="13" t="s">
        <v>89</v>
      </c>
      <c r="AW147" s="13" t="s">
        <v>34</v>
      </c>
      <c r="AX147" s="13" t="s">
        <v>87</v>
      </c>
      <c r="AY147" s="197" t="s">
        <v>133</v>
      </c>
    </row>
    <row r="148" s="2" customFormat="1" ht="24.15" customHeight="1">
      <c r="A148" s="37"/>
      <c r="B148" s="171"/>
      <c r="C148" s="172" t="s">
        <v>147</v>
      </c>
      <c r="D148" s="172" t="s">
        <v>136</v>
      </c>
      <c r="E148" s="173" t="s">
        <v>250</v>
      </c>
      <c r="F148" s="174" t="s">
        <v>251</v>
      </c>
      <c r="G148" s="175" t="s">
        <v>252</v>
      </c>
      <c r="H148" s="176">
        <v>13.042</v>
      </c>
      <c r="I148" s="177"/>
      <c r="J148" s="178">
        <f>ROUND(I148*H148,2)</f>
        <v>0</v>
      </c>
      <c r="K148" s="179"/>
      <c r="L148" s="38"/>
      <c r="M148" s="180" t="s">
        <v>1</v>
      </c>
      <c r="N148" s="181" t="s">
        <v>44</v>
      </c>
      <c r="O148" s="76"/>
      <c r="P148" s="182">
        <f>O148*H148</f>
        <v>0</v>
      </c>
      <c r="Q148" s="182">
        <v>0</v>
      </c>
      <c r="R148" s="182">
        <f>Q148*H148</f>
        <v>0</v>
      </c>
      <c r="S148" s="182">
        <v>0</v>
      </c>
      <c r="T148" s="183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84" t="s">
        <v>154</v>
      </c>
      <c r="AT148" s="184" t="s">
        <v>136</v>
      </c>
      <c r="AU148" s="184" t="s">
        <v>89</v>
      </c>
      <c r="AY148" s="18" t="s">
        <v>133</v>
      </c>
      <c r="BE148" s="185">
        <f>IF(N148="základní",J148,0)</f>
        <v>0</v>
      </c>
      <c r="BF148" s="185">
        <f>IF(N148="snížená",J148,0)</f>
        <v>0</v>
      </c>
      <c r="BG148" s="185">
        <f>IF(N148="zákl. přenesená",J148,0)</f>
        <v>0</v>
      </c>
      <c r="BH148" s="185">
        <f>IF(N148="sníž. přenesená",J148,0)</f>
        <v>0</v>
      </c>
      <c r="BI148" s="185">
        <f>IF(N148="nulová",J148,0)</f>
        <v>0</v>
      </c>
      <c r="BJ148" s="18" t="s">
        <v>87</v>
      </c>
      <c r="BK148" s="185">
        <f>ROUND(I148*H148,2)</f>
        <v>0</v>
      </c>
      <c r="BL148" s="18" t="s">
        <v>154</v>
      </c>
      <c r="BM148" s="184" t="s">
        <v>253</v>
      </c>
    </row>
    <row r="149" s="13" customFormat="1">
      <c r="A149" s="13"/>
      <c r="B149" s="196"/>
      <c r="C149" s="13"/>
      <c r="D149" s="186" t="s">
        <v>241</v>
      </c>
      <c r="E149" s="197" t="s">
        <v>1</v>
      </c>
      <c r="F149" s="198" t="s">
        <v>254</v>
      </c>
      <c r="G149" s="13"/>
      <c r="H149" s="199">
        <v>6.7800000000000002</v>
      </c>
      <c r="I149" s="200"/>
      <c r="J149" s="13"/>
      <c r="K149" s="13"/>
      <c r="L149" s="196"/>
      <c r="M149" s="201"/>
      <c r="N149" s="202"/>
      <c r="O149" s="202"/>
      <c r="P149" s="202"/>
      <c r="Q149" s="202"/>
      <c r="R149" s="202"/>
      <c r="S149" s="202"/>
      <c r="T149" s="20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197" t="s">
        <v>241</v>
      </c>
      <c r="AU149" s="197" t="s">
        <v>89</v>
      </c>
      <c r="AV149" s="13" t="s">
        <v>89</v>
      </c>
      <c r="AW149" s="13" t="s">
        <v>34</v>
      </c>
      <c r="AX149" s="13" t="s">
        <v>79</v>
      </c>
      <c r="AY149" s="197" t="s">
        <v>133</v>
      </c>
    </row>
    <row r="150" s="13" customFormat="1">
      <c r="A150" s="13"/>
      <c r="B150" s="196"/>
      <c r="C150" s="13"/>
      <c r="D150" s="186" t="s">
        <v>241</v>
      </c>
      <c r="E150" s="197" t="s">
        <v>1</v>
      </c>
      <c r="F150" s="198" t="s">
        <v>255</v>
      </c>
      <c r="G150" s="13"/>
      <c r="H150" s="199">
        <v>4.9500000000000002</v>
      </c>
      <c r="I150" s="200"/>
      <c r="J150" s="13"/>
      <c r="K150" s="13"/>
      <c r="L150" s="196"/>
      <c r="M150" s="201"/>
      <c r="N150" s="202"/>
      <c r="O150" s="202"/>
      <c r="P150" s="202"/>
      <c r="Q150" s="202"/>
      <c r="R150" s="202"/>
      <c r="S150" s="202"/>
      <c r="T150" s="20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197" t="s">
        <v>241</v>
      </c>
      <c r="AU150" s="197" t="s">
        <v>89</v>
      </c>
      <c r="AV150" s="13" t="s">
        <v>89</v>
      </c>
      <c r="AW150" s="13" t="s">
        <v>34</v>
      </c>
      <c r="AX150" s="13" t="s">
        <v>79</v>
      </c>
      <c r="AY150" s="197" t="s">
        <v>133</v>
      </c>
    </row>
    <row r="151" s="13" customFormat="1">
      <c r="A151" s="13"/>
      <c r="B151" s="196"/>
      <c r="C151" s="13"/>
      <c r="D151" s="186" t="s">
        <v>241</v>
      </c>
      <c r="E151" s="197" t="s">
        <v>1</v>
      </c>
      <c r="F151" s="198" t="s">
        <v>256</v>
      </c>
      <c r="G151" s="13"/>
      <c r="H151" s="199">
        <v>1.3120000000000001</v>
      </c>
      <c r="I151" s="200"/>
      <c r="J151" s="13"/>
      <c r="K151" s="13"/>
      <c r="L151" s="196"/>
      <c r="M151" s="201"/>
      <c r="N151" s="202"/>
      <c r="O151" s="202"/>
      <c r="P151" s="202"/>
      <c r="Q151" s="202"/>
      <c r="R151" s="202"/>
      <c r="S151" s="202"/>
      <c r="T151" s="20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197" t="s">
        <v>241</v>
      </c>
      <c r="AU151" s="197" t="s">
        <v>89</v>
      </c>
      <c r="AV151" s="13" t="s">
        <v>89</v>
      </c>
      <c r="AW151" s="13" t="s">
        <v>34</v>
      </c>
      <c r="AX151" s="13" t="s">
        <v>79</v>
      </c>
      <c r="AY151" s="197" t="s">
        <v>133</v>
      </c>
    </row>
    <row r="152" s="14" customFormat="1">
      <c r="A152" s="14"/>
      <c r="B152" s="204"/>
      <c r="C152" s="14"/>
      <c r="D152" s="186" t="s">
        <v>241</v>
      </c>
      <c r="E152" s="205" t="s">
        <v>1</v>
      </c>
      <c r="F152" s="206" t="s">
        <v>245</v>
      </c>
      <c r="G152" s="14"/>
      <c r="H152" s="207">
        <v>13.042</v>
      </c>
      <c r="I152" s="208"/>
      <c r="J152" s="14"/>
      <c r="K152" s="14"/>
      <c r="L152" s="204"/>
      <c r="M152" s="209"/>
      <c r="N152" s="210"/>
      <c r="O152" s="210"/>
      <c r="P152" s="210"/>
      <c r="Q152" s="210"/>
      <c r="R152" s="210"/>
      <c r="S152" s="210"/>
      <c r="T152" s="211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05" t="s">
        <v>241</v>
      </c>
      <c r="AU152" s="205" t="s">
        <v>89</v>
      </c>
      <c r="AV152" s="14" t="s">
        <v>154</v>
      </c>
      <c r="AW152" s="14" t="s">
        <v>34</v>
      </c>
      <c r="AX152" s="14" t="s">
        <v>87</v>
      </c>
      <c r="AY152" s="205" t="s">
        <v>133</v>
      </c>
    </row>
    <row r="153" s="2" customFormat="1" ht="24.15" customHeight="1">
      <c r="A153" s="37"/>
      <c r="B153" s="171"/>
      <c r="C153" s="172" t="s">
        <v>154</v>
      </c>
      <c r="D153" s="172" t="s">
        <v>136</v>
      </c>
      <c r="E153" s="173" t="s">
        <v>257</v>
      </c>
      <c r="F153" s="174" t="s">
        <v>258</v>
      </c>
      <c r="G153" s="175" t="s">
        <v>259</v>
      </c>
      <c r="H153" s="176">
        <v>38.399999999999999</v>
      </c>
      <c r="I153" s="177"/>
      <c r="J153" s="178">
        <f>ROUND(I153*H153,2)</f>
        <v>0</v>
      </c>
      <c r="K153" s="179"/>
      <c r="L153" s="38"/>
      <c r="M153" s="180" t="s">
        <v>1</v>
      </c>
      <c r="N153" s="181" t="s">
        <v>44</v>
      </c>
      <c r="O153" s="76"/>
      <c r="P153" s="182">
        <f>O153*H153</f>
        <v>0</v>
      </c>
      <c r="Q153" s="182">
        <v>0</v>
      </c>
      <c r="R153" s="182">
        <f>Q153*H153</f>
        <v>0</v>
      </c>
      <c r="S153" s="182">
        <v>0</v>
      </c>
      <c r="T153" s="183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84" t="s">
        <v>154</v>
      </c>
      <c r="AT153" s="184" t="s">
        <v>136</v>
      </c>
      <c r="AU153" s="184" t="s">
        <v>89</v>
      </c>
      <c r="AY153" s="18" t="s">
        <v>133</v>
      </c>
      <c r="BE153" s="185">
        <f>IF(N153="základní",J153,0)</f>
        <v>0</v>
      </c>
      <c r="BF153" s="185">
        <f>IF(N153="snížená",J153,0)</f>
        <v>0</v>
      </c>
      <c r="BG153" s="185">
        <f>IF(N153="zákl. přenesená",J153,0)</f>
        <v>0</v>
      </c>
      <c r="BH153" s="185">
        <f>IF(N153="sníž. přenesená",J153,0)</f>
        <v>0</v>
      </c>
      <c r="BI153" s="185">
        <f>IF(N153="nulová",J153,0)</f>
        <v>0</v>
      </c>
      <c r="BJ153" s="18" t="s">
        <v>87</v>
      </c>
      <c r="BK153" s="185">
        <f>ROUND(I153*H153,2)</f>
        <v>0</v>
      </c>
      <c r="BL153" s="18" t="s">
        <v>154</v>
      </c>
      <c r="BM153" s="184" t="s">
        <v>260</v>
      </c>
    </row>
    <row r="154" s="13" customFormat="1">
      <c r="A154" s="13"/>
      <c r="B154" s="196"/>
      <c r="C154" s="13"/>
      <c r="D154" s="186" t="s">
        <v>241</v>
      </c>
      <c r="E154" s="197" t="s">
        <v>1</v>
      </c>
      <c r="F154" s="198" t="s">
        <v>261</v>
      </c>
      <c r="G154" s="13"/>
      <c r="H154" s="199">
        <v>38.399999999999999</v>
      </c>
      <c r="I154" s="200"/>
      <c r="J154" s="13"/>
      <c r="K154" s="13"/>
      <c r="L154" s="196"/>
      <c r="M154" s="201"/>
      <c r="N154" s="202"/>
      <c r="O154" s="202"/>
      <c r="P154" s="202"/>
      <c r="Q154" s="202"/>
      <c r="R154" s="202"/>
      <c r="S154" s="202"/>
      <c r="T154" s="20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197" t="s">
        <v>241</v>
      </c>
      <c r="AU154" s="197" t="s">
        <v>89</v>
      </c>
      <c r="AV154" s="13" t="s">
        <v>89</v>
      </c>
      <c r="AW154" s="13" t="s">
        <v>34</v>
      </c>
      <c r="AX154" s="13" t="s">
        <v>79</v>
      </c>
      <c r="AY154" s="197" t="s">
        <v>133</v>
      </c>
    </row>
    <row r="155" s="14" customFormat="1">
      <c r="A155" s="14"/>
      <c r="B155" s="204"/>
      <c r="C155" s="14"/>
      <c r="D155" s="186" t="s">
        <v>241</v>
      </c>
      <c r="E155" s="205" t="s">
        <v>1</v>
      </c>
      <c r="F155" s="206" t="s">
        <v>245</v>
      </c>
      <c r="G155" s="14"/>
      <c r="H155" s="207">
        <v>38.399999999999999</v>
      </c>
      <c r="I155" s="208"/>
      <c r="J155" s="14"/>
      <c r="K155" s="14"/>
      <c r="L155" s="204"/>
      <c r="M155" s="209"/>
      <c r="N155" s="210"/>
      <c r="O155" s="210"/>
      <c r="P155" s="210"/>
      <c r="Q155" s="210"/>
      <c r="R155" s="210"/>
      <c r="S155" s="210"/>
      <c r="T155" s="211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05" t="s">
        <v>241</v>
      </c>
      <c r="AU155" s="205" t="s">
        <v>89</v>
      </c>
      <c r="AV155" s="14" t="s">
        <v>154</v>
      </c>
      <c r="AW155" s="14" t="s">
        <v>34</v>
      </c>
      <c r="AX155" s="14" t="s">
        <v>87</v>
      </c>
      <c r="AY155" s="205" t="s">
        <v>133</v>
      </c>
    </row>
    <row r="156" s="2" customFormat="1" ht="24.15" customHeight="1">
      <c r="A156" s="37"/>
      <c r="B156" s="171"/>
      <c r="C156" s="172" t="s">
        <v>153</v>
      </c>
      <c r="D156" s="172" t="s">
        <v>136</v>
      </c>
      <c r="E156" s="173" t="s">
        <v>262</v>
      </c>
      <c r="F156" s="174" t="s">
        <v>263</v>
      </c>
      <c r="G156" s="175" t="s">
        <v>252</v>
      </c>
      <c r="H156" s="176">
        <v>255.12100000000001</v>
      </c>
      <c r="I156" s="177"/>
      <c r="J156" s="178">
        <f>ROUND(I156*H156,2)</f>
        <v>0</v>
      </c>
      <c r="K156" s="179"/>
      <c r="L156" s="38"/>
      <c r="M156" s="180" t="s">
        <v>1</v>
      </c>
      <c r="N156" s="181" t="s">
        <v>44</v>
      </c>
      <c r="O156" s="76"/>
      <c r="P156" s="182">
        <f>O156*H156</f>
        <v>0</v>
      </c>
      <c r="Q156" s="182">
        <v>0</v>
      </c>
      <c r="R156" s="182">
        <f>Q156*H156</f>
        <v>0</v>
      </c>
      <c r="S156" s="182">
        <v>0</v>
      </c>
      <c r="T156" s="183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84" t="s">
        <v>154</v>
      </c>
      <c r="AT156" s="184" t="s">
        <v>136</v>
      </c>
      <c r="AU156" s="184" t="s">
        <v>89</v>
      </c>
      <c r="AY156" s="18" t="s">
        <v>133</v>
      </c>
      <c r="BE156" s="185">
        <f>IF(N156="základní",J156,0)</f>
        <v>0</v>
      </c>
      <c r="BF156" s="185">
        <f>IF(N156="snížená",J156,0)</f>
        <v>0</v>
      </c>
      <c r="BG156" s="185">
        <f>IF(N156="zákl. přenesená",J156,0)</f>
        <v>0</v>
      </c>
      <c r="BH156" s="185">
        <f>IF(N156="sníž. přenesená",J156,0)</f>
        <v>0</v>
      </c>
      <c r="BI156" s="185">
        <f>IF(N156="nulová",J156,0)</f>
        <v>0</v>
      </c>
      <c r="BJ156" s="18" t="s">
        <v>87</v>
      </c>
      <c r="BK156" s="185">
        <f>ROUND(I156*H156,2)</f>
        <v>0</v>
      </c>
      <c r="BL156" s="18" t="s">
        <v>154</v>
      </c>
      <c r="BM156" s="184" t="s">
        <v>264</v>
      </c>
    </row>
    <row r="157" s="13" customFormat="1">
      <c r="A157" s="13"/>
      <c r="B157" s="196"/>
      <c r="C157" s="13"/>
      <c r="D157" s="186" t="s">
        <v>241</v>
      </c>
      <c r="E157" s="197" t="s">
        <v>1</v>
      </c>
      <c r="F157" s="198" t="s">
        <v>265</v>
      </c>
      <c r="G157" s="13"/>
      <c r="H157" s="199">
        <v>253.62100000000001</v>
      </c>
      <c r="I157" s="200"/>
      <c r="J157" s="13"/>
      <c r="K157" s="13"/>
      <c r="L157" s="196"/>
      <c r="M157" s="201"/>
      <c r="N157" s="202"/>
      <c r="O157" s="202"/>
      <c r="P157" s="202"/>
      <c r="Q157" s="202"/>
      <c r="R157" s="202"/>
      <c r="S157" s="202"/>
      <c r="T157" s="20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197" t="s">
        <v>241</v>
      </c>
      <c r="AU157" s="197" t="s">
        <v>89</v>
      </c>
      <c r="AV157" s="13" t="s">
        <v>89</v>
      </c>
      <c r="AW157" s="13" t="s">
        <v>34</v>
      </c>
      <c r="AX157" s="13" t="s">
        <v>79</v>
      </c>
      <c r="AY157" s="197" t="s">
        <v>133</v>
      </c>
    </row>
    <row r="158" s="13" customFormat="1">
      <c r="A158" s="13"/>
      <c r="B158" s="196"/>
      <c r="C158" s="13"/>
      <c r="D158" s="186" t="s">
        <v>241</v>
      </c>
      <c r="E158" s="197" t="s">
        <v>1</v>
      </c>
      <c r="F158" s="198" t="s">
        <v>266</v>
      </c>
      <c r="G158" s="13"/>
      <c r="H158" s="199">
        <v>1.5</v>
      </c>
      <c r="I158" s="200"/>
      <c r="J158" s="13"/>
      <c r="K158" s="13"/>
      <c r="L158" s="196"/>
      <c r="M158" s="201"/>
      <c r="N158" s="202"/>
      <c r="O158" s="202"/>
      <c r="P158" s="202"/>
      <c r="Q158" s="202"/>
      <c r="R158" s="202"/>
      <c r="S158" s="202"/>
      <c r="T158" s="20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197" t="s">
        <v>241</v>
      </c>
      <c r="AU158" s="197" t="s">
        <v>89</v>
      </c>
      <c r="AV158" s="13" t="s">
        <v>89</v>
      </c>
      <c r="AW158" s="13" t="s">
        <v>34</v>
      </c>
      <c r="AX158" s="13" t="s">
        <v>79</v>
      </c>
      <c r="AY158" s="197" t="s">
        <v>133</v>
      </c>
    </row>
    <row r="159" s="14" customFormat="1">
      <c r="A159" s="14"/>
      <c r="B159" s="204"/>
      <c r="C159" s="14"/>
      <c r="D159" s="186" t="s">
        <v>241</v>
      </c>
      <c r="E159" s="205" t="s">
        <v>1</v>
      </c>
      <c r="F159" s="206" t="s">
        <v>245</v>
      </c>
      <c r="G159" s="14"/>
      <c r="H159" s="207">
        <v>255.12100000000001</v>
      </c>
      <c r="I159" s="208"/>
      <c r="J159" s="14"/>
      <c r="K159" s="14"/>
      <c r="L159" s="204"/>
      <c r="M159" s="209"/>
      <c r="N159" s="210"/>
      <c r="O159" s="210"/>
      <c r="P159" s="210"/>
      <c r="Q159" s="210"/>
      <c r="R159" s="210"/>
      <c r="S159" s="210"/>
      <c r="T159" s="211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05" t="s">
        <v>241</v>
      </c>
      <c r="AU159" s="205" t="s">
        <v>89</v>
      </c>
      <c r="AV159" s="14" t="s">
        <v>154</v>
      </c>
      <c r="AW159" s="14" t="s">
        <v>34</v>
      </c>
      <c r="AX159" s="14" t="s">
        <v>87</v>
      </c>
      <c r="AY159" s="205" t="s">
        <v>133</v>
      </c>
    </row>
    <row r="160" s="2" customFormat="1" ht="33" customHeight="1">
      <c r="A160" s="37"/>
      <c r="B160" s="171"/>
      <c r="C160" s="172" t="s">
        <v>162</v>
      </c>
      <c r="D160" s="172" t="s">
        <v>136</v>
      </c>
      <c r="E160" s="173" t="s">
        <v>267</v>
      </c>
      <c r="F160" s="174" t="s">
        <v>268</v>
      </c>
      <c r="G160" s="175" t="s">
        <v>252</v>
      </c>
      <c r="H160" s="176">
        <v>49.677999999999997</v>
      </c>
      <c r="I160" s="177"/>
      <c r="J160" s="178">
        <f>ROUND(I160*H160,2)</f>
        <v>0</v>
      </c>
      <c r="K160" s="179"/>
      <c r="L160" s="38"/>
      <c r="M160" s="180" t="s">
        <v>1</v>
      </c>
      <c r="N160" s="181" t="s">
        <v>44</v>
      </c>
      <c r="O160" s="76"/>
      <c r="P160" s="182">
        <f>O160*H160</f>
        <v>0</v>
      </c>
      <c r="Q160" s="182">
        <v>0</v>
      </c>
      <c r="R160" s="182">
        <f>Q160*H160</f>
        <v>0</v>
      </c>
      <c r="S160" s="182">
        <v>0</v>
      </c>
      <c r="T160" s="183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84" t="s">
        <v>154</v>
      </c>
      <c r="AT160" s="184" t="s">
        <v>136</v>
      </c>
      <c r="AU160" s="184" t="s">
        <v>89</v>
      </c>
      <c r="AY160" s="18" t="s">
        <v>133</v>
      </c>
      <c r="BE160" s="185">
        <f>IF(N160="základní",J160,0)</f>
        <v>0</v>
      </c>
      <c r="BF160" s="185">
        <f>IF(N160="snížená",J160,0)</f>
        <v>0</v>
      </c>
      <c r="BG160" s="185">
        <f>IF(N160="zákl. přenesená",J160,0)</f>
        <v>0</v>
      </c>
      <c r="BH160" s="185">
        <f>IF(N160="sníž. přenesená",J160,0)</f>
        <v>0</v>
      </c>
      <c r="BI160" s="185">
        <f>IF(N160="nulová",J160,0)</f>
        <v>0</v>
      </c>
      <c r="BJ160" s="18" t="s">
        <v>87</v>
      </c>
      <c r="BK160" s="185">
        <f>ROUND(I160*H160,2)</f>
        <v>0</v>
      </c>
      <c r="BL160" s="18" t="s">
        <v>154</v>
      </c>
      <c r="BM160" s="184" t="s">
        <v>269</v>
      </c>
    </row>
    <row r="161" s="13" customFormat="1">
      <c r="A161" s="13"/>
      <c r="B161" s="196"/>
      <c r="C161" s="13"/>
      <c r="D161" s="186" t="s">
        <v>241</v>
      </c>
      <c r="E161" s="197" t="s">
        <v>1</v>
      </c>
      <c r="F161" s="198" t="s">
        <v>270</v>
      </c>
      <c r="G161" s="13"/>
      <c r="H161" s="199">
        <v>49.677999999999997</v>
      </c>
      <c r="I161" s="200"/>
      <c r="J161" s="13"/>
      <c r="K161" s="13"/>
      <c r="L161" s="196"/>
      <c r="M161" s="201"/>
      <c r="N161" s="202"/>
      <c r="O161" s="202"/>
      <c r="P161" s="202"/>
      <c r="Q161" s="202"/>
      <c r="R161" s="202"/>
      <c r="S161" s="202"/>
      <c r="T161" s="20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197" t="s">
        <v>241</v>
      </c>
      <c r="AU161" s="197" t="s">
        <v>89</v>
      </c>
      <c r="AV161" s="13" t="s">
        <v>89</v>
      </c>
      <c r="AW161" s="13" t="s">
        <v>34</v>
      </c>
      <c r="AX161" s="13" t="s">
        <v>79</v>
      </c>
      <c r="AY161" s="197" t="s">
        <v>133</v>
      </c>
    </row>
    <row r="162" s="14" customFormat="1">
      <c r="A162" s="14"/>
      <c r="B162" s="204"/>
      <c r="C162" s="14"/>
      <c r="D162" s="186" t="s">
        <v>241</v>
      </c>
      <c r="E162" s="205" t="s">
        <v>1</v>
      </c>
      <c r="F162" s="206" t="s">
        <v>245</v>
      </c>
      <c r="G162" s="14"/>
      <c r="H162" s="207">
        <v>49.677999999999997</v>
      </c>
      <c r="I162" s="208"/>
      <c r="J162" s="14"/>
      <c r="K162" s="14"/>
      <c r="L162" s="204"/>
      <c r="M162" s="209"/>
      <c r="N162" s="210"/>
      <c r="O162" s="210"/>
      <c r="P162" s="210"/>
      <c r="Q162" s="210"/>
      <c r="R162" s="210"/>
      <c r="S162" s="210"/>
      <c r="T162" s="211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05" t="s">
        <v>241</v>
      </c>
      <c r="AU162" s="205" t="s">
        <v>89</v>
      </c>
      <c r="AV162" s="14" t="s">
        <v>154</v>
      </c>
      <c r="AW162" s="14" t="s">
        <v>34</v>
      </c>
      <c r="AX162" s="14" t="s">
        <v>87</v>
      </c>
      <c r="AY162" s="205" t="s">
        <v>133</v>
      </c>
    </row>
    <row r="163" s="2" customFormat="1" ht="24.15" customHeight="1">
      <c r="A163" s="37"/>
      <c r="B163" s="171"/>
      <c r="C163" s="172" t="s">
        <v>168</v>
      </c>
      <c r="D163" s="172" t="s">
        <v>136</v>
      </c>
      <c r="E163" s="173" t="s">
        <v>271</v>
      </c>
      <c r="F163" s="174" t="s">
        <v>272</v>
      </c>
      <c r="G163" s="175" t="s">
        <v>239</v>
      </c>
      <c r="H163" s="176">
        <v>64</v>
      </c>
      <c r="I163" s="177"/>
      <c r="J163" s="178">
        <f>ROUND(I163*H163,2)</f>
        <v>0</v>
      </c>
      <c r="K163" s="179"/>
      <c r="L163" s="38"/>
      <c r="M163" s="180" t="s">
        <v>1</v>
      </c>
      <c r="N163" s="181" t="s">
        <v>44</v>
      </c>
      <c r="O163" s="76"/>
      <c r="P163" s="182">
        <f>O163*H163</f>
        <v>0</v>
      </c>
      <c r="Q163" s="182">
        <v>0.00084999999999999995</v>
      </c>
      <c r="R163" s="182">
        <f>Q163*H163</f>
        <v>0.054399999999999997</v>
      </c>
      <c r="S163" s="182">
        <v>0</v>
      </c>
      <c r="T163" s="183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84" t="s">
        <v>154</v>
      </c>
      <c r="AT163" s="184" t="s">
        <v>136</v>
      </c>
      <c r="AU163" s="184" t="s">
        <v>89</v>
      </c>
      <c r="AY163" s="18" t="s">
        <v>133</v>
      </c>
      <c r="BE163" s="185">
        <f>IF(N163="základní",J163,0)</f>
        <v>0</v>
      </c>
      <c r="BF163" s="185">
        <f>IF(N163="snížená",J163,0)</f>
        <v>0</v>
      </c>
      <c r="BG163" s="185">
        <f>IF(N163="zákl. přenesená",J163,0)</f>
        <v>0</v>
      </c>
      <c r="BH163" s="185">
        <f>IF(N163="sníž. přenesená",J163,0)</f>
        <v>0</v>
      </c>
      <c r="BI163" s="185">
        <f>IF(N163="nulová",J163,0)</f>
        <v>0</v>
      </c>
      <c r="BJ163" s="18" t="s">
        <v>87</v>
      </c>
      <c r="BK163" s="185">
        <f>ROUND(I163*H163,2)</f>
        <v>0</v>
      </c>
      <c r="BL163" s="18" t="s">
        <v>154</v>
      </c>
      <c r="BM163" s="184" t="s">
        <v>273</v>
      </c>
    </row>
    <row r="164" s="13" customFormat="1">
      <c r="A164" s="13"/>
      <c r="B164" s="196"/>
      <c r="C164" s="13"/>
      <c r="D164" s="186" t="s">
        <v>241</v>
      </c>
      <c r="E164" s="197" t="s">
        <v>1</v>
      </c>
      <c r="F164" s="198" t="s">
        <v>274</v>
      </c>
      <c r="G164" s="13"/>
      <c r="H164" s="199">
        <v>64</v>
      </c>
      <c r="I164" s="200"/>
      <c r="J164" s="13"/>
      <c r="K164" s="13"/>
      <c r="L164" s="196"/>
      <c r="M164" s="201"/>
      <c r="N164" s="202"/>
      <c r="O164" s="202"/>
      <c r="P164" s="202"/>
      <c r="Q164" s="202"/>
      <c r="R164" s="202"/>
      <c r="S164" s="202"/>
      <c r="T164" s="20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197" t="s">
        <v>241</v>
      </c>
      <c r="AU164" s="197" t="s">
        <v>89</v>
      </c>
      <c r="AV164" s="13" t="s">
        <v>89</v>
      </c>
      <c r="AW164" s="13" t="s">
        <v>34</v>
      </c>
      <c r="AX164" s="13" t="s">
        <v>79</v>
      </c>
      <c r="AY164" s="197" t="s">
        <v>133</v>
      </c>
    </row>
    <row r="165" s="14" customFormat="1">
      <c r="A165" s="14"/>
      <c r="B165" s="204"/>
      <c r="C165" s="14"/>
      <c r="D165" s="186" t="s">
        <v>241</v>
      </c>
      <c r="E165" s="205" t="s">
        <v>1</v>
      </c>
      <c r="F165" s="206" t="s">
        <v>245</v>
      </c>
      <c r="G165" s="14"/>
      <c r="H165" s="207">
        <v>64</v>
      </c>
      <c r="I165" s="208"/>
      <c r="J165" s="14"/>
      <c r="K165" s="14"/>
      <c r="L165" s="204"/>
      <c r="M165" s="209"/>
      <c r="N165" s="210"/>
      <c r="O165" s="210"/>
      <c r="P165" s="210"/>
      <c r="Q165" s="210"/>
      <c r="R165" s="210"/>
      <c r="S165" s="210"/>
      <c r="T165" s="211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05" t="s">
        <v>241</v>
      </c>
      <c r="AU165" s="205" t="s">
        <v>89</v>
      </c>
      <c r="AV165" s="14" t="s">
        <v>154</v>
      </c>
      <c r="AW165" s="14" t="s">
        <v>34</v>
      </c>
      <c r="AX165" s="14" t="s">
        <v>87</v>
      </c>
      <c r="AY165" s="205" t="s">
        <v>133</v>
      </c>
    </row>
    <row r="166" s="2" customFormat="1" ht="24.15" customHeight="1">
      <c r="A166" s="37"/>
      <c r="B166" s="171"/>
      <c r="C166" s="172" t="s">
        <v>173</v>
      </c>
      <c r="D166" s="172" t="s">
        <v>136</v>
      </c>
      <c r="E166" s="173" t="s">
        <v>275</v>
      </c>
      <c r="F166" s="174" t="s">
        <v>276</v>
      </c>
      <c r="G166" s="175" t="s">
        <v>239</v>
      </c>
      <c r="H166" s="176">
        <v>64</v>
      </c>
      <c r="I166" s="177"/>
      <c r="J166" s="178">
        <f>ROUND(I166*H166,2)</f>
        <v>0</v>
      </c>
      <c r="K166" s="179"/>
      <c r="L166" s="38"/>
      <c r="M166" s="180" t="s">
        <v>1</v>
      </c>
      <c r="N166" s="181" t="s">
        <v>44</v>
      </c>
      <c r="O166" s="76"/>
      <c r="P166" s="182">
        <f>O166*H166</f>
        <v>0</v>
      </c>
      <c r="Q166" s="182">
        <v>0</v>
      </c>
      <c r="R166" s="182">
        <f>Q166*H166</f>
        <v>0</v>
      </c>
      <c r="S166" s="182">
        <v>0</v>
      </c>
      <c r="T166" s="183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84" t="s">
        <v>154</v>
      </c>
      <c r="AT166" s="184" t="s">
        <v>136</v>
      </c>
      <c r="AU166" s="184" t="s">
        <v>89</v>
      </c>
      <c r="AY166" s="18" t="s">
        <v>133</v>
      </c>
      <c r="BE166" s="185">
        <f>IF(N166="základní",J166,0)</f>
        <v>0</v>
      </c>
      <c r="BF166" s="185">
        <f>IF(N166="snížená",J166,0)</f>
        <v>0</v>
      </c>
      <c r="BG166" s="185">
        <f>IF(N166="zákl. přenesená",J166,0)</f>
        <v>0</v>
      </c>
      <c r="BH166" s="185">
        <f>IF(N166="sníž. přenesená",J166,0)</f>
        <v>0</v>
      </c>
      <c r="BI166" s="185">
        <f>IF(N166="nulová",J166,0)</f>
        <v>0</v>
      </c>
      <c r="BJ166" s="18" t="s">
        <v>87</v>
      </c>
      <c r="BK166" s="185">
        <f>ROUND(I166*H166,2)</f>
        <v>0</v>
      </c>
      <c r="BL166" s="18" t="s">
        <v>154</v>
      </c>
      <c r="BM166" s="184" t="s">
        <v>277</v>
      </c>
    </row>
    <row r="167" s="13" customFormat="1">
      <c r="A167" s="13"/>
      <c r="B167" s="196"/>
      <c r="C167" s="13"/>
      <c r="D167" s="186" t="s">
        <v>241</v>
      </c>
      <c r="E167" s="197" t="s">
        <v>1</v>
      </c>
      <c r="F167" s="198" t="s">
        <v>274</v>
      </c>
      <c r="G167" s="13"/>
      <c r="H167" s="199">
        <v>64</v>
      </c>
      <c r="I167" s="200"/>
      <c r="J167" s="13"/>
      <c r="K167" s="13"/>
      <c r="L167" s="196"/>
      <c r="M167" s="201"/>
      <c r="N167" s="202"/>
      <c r="O167" s="202"/>
      <c r="P167" s="202"/>
      <c r="Q167" s="202"/>
      <c r="R167" s="202"/>
      <c r="S167" s="202"/>
      <c r="T167" s="20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197" t="s">
        <v>241</v>
      </c>
      <c r="AU167" s="197" t="s">
        <v>89</v>
      </c>
      <c r="AV167" s="13" t="s">
        <v>89</v>
      </c>
      <c r="AW167" s="13" t="s">
        <v>34</v>
      </c>
      <c r="AX167" s="13" t="s">
        <v>79</v>
      </c>
      <c r="AY167" s="197" t="s">
        <v>133</v>
      </c>
    </row>
    <row r="168" s="14" customFormat="1">
      <c r="A168" s="14"/>
      <c r="B168" s="204"/>
      <c r="C168" s="14"/>
      <c r="D168" s="186" t="s">
        <v>241</v>
      </c>
      <c r="E168" s="205" t="s">
        <v>1</v>
      </c>
      <c r="F168" s="206" t="s">
        <v>245</v>
      </c>
      <c r="G168" s="14"/>
      <c r="H168" s="207">
        <v>64</v>
      </c>
      <c r="I168" s="208"/>
      <c r="J168" s="14"/>
      <c r="K168" s="14"/>
      <c r="L168" s="204"/>
      <c r="M168" s="209"/>
      <c r="N168" s="210"/>
      <c r="O168" s="210"/>
      <c r="P168" s="210"/>
      <c r="Q168" s="210"/>
      <c r="R168" s="210"/>
      <c r="S168" s="210"/>
      <c r="T168" s="211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05" t="s">
        <v>241</v>
      </c>
      <c r="AU168" s="205" t="s">
        <v>89</v>
      </c>
      <c r="AV168" s="14" t="s">
        <v>154</v>
      </c>
      <c r="AW168" s="14" t="s">
        <v>34</v>
      </c>
      <c r="AX168" s="14" t="s">
        <v>87</v>
      </c>
      <c r="AY168" s="205" t="s">
        <v>133</v>
      </c>
    </row>
    <row r="169" s="2" customFormat="1" ht="37.8" customHeight="1">
      <c r="A169" s="37"/>
      <c r="B169" s="171"/>
      <c r="C169" s="172" t="s">
        <v>180</v>
      </c>
      <c r="D169" s="172" t="s">
        <v>136</v>
      </c>
      <c r="E169" s="173" t="s">
        <v>278</v>
      </c>
      <c r="F169" s="174" t="s">
        <v>279</v>
      </c>
      <c r="G169" s="175" t="s">
        <v>252</v>
      </c>
      <c r="H169" s="176">
        <v>202.42099999999999</v>
      </c>
      <c r="I169" s="177"/>
      <c r="J169" s="178">
        <f>ROUND(I169*H169,2)</f>
        <v>0</v>
      </c>
      <c r="K169" s="179"/>
      <c r="L169" s="38"/>
      <c r="M169" s="180" t="s">
        <v>1</v>
      </c>
      <c r="N169" s="181" t="s">
        <v>44</v>
      </c>
      <c r="O169" s="76"/>
      <c r="P169" s="182">
        <f>O169*H169</f>
        <v>0</v>
      </c>
      <c r="Q169" s="182">
        <v>0</v>
      </c>
      <c r="R169" s="182">
        <f>Q169*H169</f>
        <v>0</v>
      </c>
      <c r="S169" s="182">
        <v>0</v>
      </c>
      <c r="T169" s="183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84" t="s">
        <v>154</v>
      </c>
      <c r="AT169" s="184" t="s">
        <v>136</v>
      </c>
      <c r="AU169" s="184" t="s">
        <v>89</v>
      </c>
      <c r="AY169" s="18" t="s">
        <v>133</v>
      </c>
      <c r="BE169" s="185">
        <f>IF(N169="základní",J169,0)</f>
        <v>0</v>
      </c>
      <c r="BF169" s="185">
        <f>IF(N169="snížená",J169,0)</f>
        <v>0</v>
      </c>
      <c r="BG169" s="185">
        <f>IF(N169="zákl. přenesená",J169,0)</f>
        <v>0</v>
      </c>
      <c r="BH169" s="185">
        <f>IF(N169="sníž. přenesená",J169,0)</f>
        <v>0</v>
      </c>
      <c r="BI169" s="185">
        <f>IF(N169="nulová",J169,0)</f>
        <v>0</v>
      </c>
      <c r="BJ169" s="18" t="s">
        <v>87</v>
      </c>
      <c r="BK169" s="185">
        <f>ROUND(I169*H169,2)</f>
        <v>0</v>
      </c>
      <c r="BL169" s="18" t="s">
        <v>154</v>
      </c>
      <c r="BM169" s="184" t="s">
        <v>280</v>
      </c>
    </row>
    <row r="170" s="2" customFormat="1" ht="37.8" customHeight="1">
      <c r="A170" s="37"/>
      <c r="B170" s="171"/>
      <c r="C170" s="172" t="s">
        <v>184</v>
      </c>
      <c r="D170" s="172" t="s">
        <v>136</v>
      </c>
      <c r="E170" s="173" t="s">
        <v>281</v>
      </c>
      <c r="F170" s="174" t="s">
        <v>282</v>
      </c>
      <c r="G170" s="175" t="s">
        <v>252</v>
      </c>
      <c r="H170" s="176">
        <v>1012.105</v>
      </c>
      <c r="I170" s="177"/>
      <c r="J170" s="178">
        <f>ROUND(I170*H170,2)</f>
        <v>0</v>
      </c>
      <c r="K170" s="179"/>
      <c r="L170" s="38"/>
      <c r="M170" s="180" t="s">
        <v>1</v>
      </c>
      <c r="N170" s="181" t="s">
        <v>44</v>
      </c>
      <c r="O170" s="76"/>
      <c r="P170" s="182">
        <f>O170*H170</f>
        <v>0</v>
      </c>
      <c r="Q170" s="182">
        <v>0</v>
      </c>
      <c r="R170" s="182">
        <f>Q170*H170</f>
        <v>0</v>
      </c>
      <c r="S170" s="182">
        <v>0</v>
      </c>
      <c r="T170" s="183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84" t="s">
        <v>154</v>
      </c>
      <c r="AT170" s="184" t="s">
        <v>136</v>
      </c>
      <c r="AU170" s="184" t="s">
        <v>89</v>
      </c>
      <c r="AY170" s="18" t="s">
        <v>133</v>
      </c>
      <c r="BE170" s="185">
        <f>IF(N170="základní",J170,0)</f>
        <v>0</v>
      </c>
      <c r="BF170" s="185">
        <f>IF(N170="snížená",J170,0)</f>
        <v>0</v>
      </c>
      <c r="BG170" s="185">
        <f>IF(N170="zákl. přenesená",J170,0)</f>
        <v>0</v>
      </c>
      <c r="BH170" s="185">
        <f>IF(N170="sníž. přenesená",J170,0)</f>
        <v>0</v>
      </c>
      <c r="BI170" s="185">
        <f>IF(N170="nulová",J170,0)</f>
        <v>0</v>
      </c>
      <c r="BJ170" s="18" t="s">
        <v>87</v>
      </c>
      <c r="BK170" s="185">
        <f>ROUND(I170*H170,2)</f>
        <v>0</v>
      </c>
      <c r="BL170" s="18" t="s">
        <v>154</v>
      </c>
      <c r="BM170" s="184" t="s">
        <v>283</v>
      </c>
    </row>
    <row r="171" s="13" customFormat="1">
      <c r="A171" s="13"/>
      <c r="B171" s="196"/>
      <c r="C171" s="13"/>
      <c r="D171" s="186" t="s">
        <v>241</v>
      </c>
      <c r="E171" s="197" t="s">
        <v>1</v>
      </c>
      <c r="F171" s="198" t="s">
        <v>284</v>
      </c>
      <c r="G171" s="13"/>
      <c r="H171" s="199">
        <v>202.42099999999999</v>
      </c>
      <c r="I171" s="200"/>
      <c r="J171" s="13"/>
      <c r="K171" s="13"/>
      <c r="L171" s="196"/>
      <c r="M171" s="201"/>
      <c r="N171" s="202"/>
      <c r="O171" s="202"/>
      <c r="P171" s="202"/>
      <c r="Q171" s="202"/>
      <c r="R171" s="202"/>
      <c r="S171" s="202"/>
      <c r="T171" s="20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197" t="s">
        <v>241</v>
      </c>
      <c r="AU171" s="197" t="s">
        <v>89</v>
      </c>
      <c r="AV171" s="13" t="s">
        <v>89</v>
      </c>
      <c r="AW171" s="13" t="s">
        <v>34</v>
      </c>
      <c r="AX171" s="13" t="s">
        <v>79</v>
      </c>
      <c r="AY171" s="197" t="s">
        <v>133</v>
      </c>
    </row>
    <row r="172" s="14" customFormat="1">
      <c r="A172" s="14"/>
      <c r="B172" s="204"/>
      <c r="C172" s="14"/>
      <c r="D172" s="186" t="s">
        <v>241</v>
      </c>
      <c r="E172" s="205" t="s">
        <v>1</v>
      </c>
      <c r="F172" s="206" t="s">
        <v>245</v>
      </c>
      <c r="G172" s="14"/>
      <c r="H172" s="207">
        <v>202.42099999999999</v>
      </c>
      <c r="I172" s="208"/>
      <c r="J172" s="14"/>
      <c r="K172" s="14"/>
      <c r="L172" s="204"/>
      <c r="M172" s="209"/>
      <c r="N172" s="210"/>
      <c r="O172" s="210"/>
      <c r="P172" s="210"/>
      <c r="Q172" s="210"/>
      <c r="R172" s="210"/>
      <c r="S172" s="210"/>
      <c r="T172" s="211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05" t="s">
        <v>241</v>
      </c>
      <c r="AU172" s="205" t="s">
        <v>89</v>
      </c>
      <c r="AV172" s="14" t="s">
        <v>154</v>
      </c>
      <c r="AW172" s="14" t="s">
        <v>34</v>
      </c>
      <c r="AX172" s="14" t="s">
        <v>87</v>
      </c>
      <c r="AY172" s="205" t="s">
        <v>133</v>
      </c>
    </row>
    <row r="173" s="13" customFormat="1">
      <c r="A173" s="13"/>
      <c r="B173" s="196"/>
      <c r="C173" s="13"/>
      <c r="D173" s="186" t="s">
        <v>241</v>
      </c>
      <c r="E173" s="13"/>
      <c r="F173" s="198" t="s">
        <v>285</v>
      </c>
      <c r="G173" s="13"/>
      <c r="H173" s="199">
        <v>1012.105</v>
      </c>
      <c r="I173" s="200"/>
      <c r="J173" s="13"/>
      <c r="K173" s="13"/>
      <c r="L173" s="196"/>
      <c r="M173" s="201"/>
      <c r="N173" s="202"/>
      <c r="O173" s="202"/>
      <c r="P173" s="202"/>
      <c r="Q173" s="202"/>
      <c r="R173" s="202"/>
      <c r="S173" s="202"/>
      <c r="T173" s="20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197" t="s">
        <v>241</v>
      </c>
      <c r="AU173" s="197" t="s">
        <v>89</v>
      </c>
      <c r="AV173" s="13" t="s">
        <v>89</v>
      </c>
      <c r="AW173" s="13" t="s">
        <v>3</v>
      </c>
      <c r="AX173" s="13" t="s">
        <v>87</v>
      </c>
      <c r="AY173" s="197" t="s">
        <v>133</v>
      </c>
    </row>
    <row r="174" s="2" customFormat="1" ht="37.8" customHeight="1">
      <c r="A174" s="37"/>
      <c r="B174" s="171"/>
      <c r="C174" s="172" t="s">
        <v>191</v>
      </c>
      <c r="D174" s="172" t="s">
        <v>136</v>
      </c>
      <c r="E174" s="173" t="s">
        <v>286</v>
      </c>
      <c r="F174" s="174" t="s">
        <v>287</v>
      </c>
      <c r="G174" s="175" t="s">
        <v>252</v>
      </c>
      <c r="H174" s="176">
        <v>202.42099999999999</v>
      </c>
      <c r="I174" s="177"/>
      <c r="J174" s="178">
        <f>ROUND(I174*H174,2)</f>
        <v>0</v>
      </c>
      <c r="K174" s="179"/>
      <c r="L174" s="38"/>
      <c r="M174" s="180" t="s">
        <v>1</v>
      </c>
      <c r="N174" s="181" t="s">
        <v>44</v>
      </c>
      <c r="O174" s="76"/>
      <c r="P174" s="182">
        <f>O174*H174</f>
        <v>0</v>
      </c>
      <c r="Q174" s="182">
        <v>0</v>
      </c>
      <c r="R174" s="182">
        <f>Q174*H174</f>
        <v>0</v>
      </c>
      <c r="S174" s="182">
        <v>0</v>
      </c>
      <c r="T174" s="183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84" t="s">
        <v>154</v>
      </c>
      <c r="AT174" s="184" t="s">
        <v>136</v>
      </c>
      <c r="AU174" s="184" t="s">
        <v>89</v>
      </c>
      <c r="AY174" s="18" t="s">
        <v>133</v>
      </c>
      <c r="BE174" s="185">
        <f>IF(N174="základní",J174,0)</f>
        <v>0</v>
      </c>
      <c r="BF174" s="185">
        <f>IF(N174="snížená",J174,0)</f>
        <v>0</v>
      </c>
      <c r="BG174" s="185">
        <f>IF(N174="zákl. přenesená",J174,0)</f>
        <v>0</v>
      </c>
      <c r="BH174" s="185">
        <f>IF(N174="sníž. přenesená",J174,0)</f>
        <v>0</v>
      </c>
      <c r="BI174" s="185">
        <f>IF(N174="nulová",J174,0)</f>
        <v>0</v>
      </c>
      <c r="BJ174" s="18" t="s">
        <v>87</v>
      </c>
      <c r="BK174" s="185">
        <f>ROUND(I174*H174,2)</f>
        <v>0</v>
      </c>
      <c r="BL174" s="18" t="s">
        <v>154</v>
      </c>
      <c r="BM174" s="184" t="s">
        <v>288</v>
      </c>
    </row>
    <row r="175" s="13" customFormat="1">
      <c r="A175" s="13"/>
      <c r="B175" s="196"/>
      <c r="C175" s="13"/>
      <c r="D175" s="186" t="s">
        <v>241</v>
      </c>
      <c r="E175" s="197" t="s">
        <v>1</v>
      </c>
      <c r="F175" s="198" t="s">
        <v>284</v>
      </c>
      <c r="G175" s="13"/>
      <c r="H175" s="199">
        <v>202.42099999999999</v>
      </c>
      <c r="I175" s="200"/>
      <c r="J175" s="13"/>
      <c r="K175" s="13"/>
      <c r="L175" s="196"/>
      <c r="M175" s="201"/>
      <c r="N175" s="202"/>
      <c r="O175" s="202"/>
      <c r="P175" s="202"/>
      <c r="Q175" s="202"/>
      <c r="R175" s="202"/>
      <c r="S175" s="202"/>
      <c r="T175" s="20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197" t="s">
        <v>241</v>
      </c>
      <c r="AU175" s="197" t="s">
        <v>89</v>
      </c>
      <c r="AV175" s="13" t="s">
        <v>89</v>
      </c>
      <c r="AW175" s="13" t="s">
        <v>34</v>
      </c>
      <c r="AX175" s="13" t="s">
        <v>79</v>
      </c>
      <c r="AY175" s="197" t="s">
        <v>133</v>
      </c>
    </row>
    <row r="176" s="14" customFormat="1">
      <c r="A176" s="14"/>
      <c r="B176" s="204"/>
      <c r="C176" s="14"/>
      <c r="D176" s="186" t="s">
        <v>241</v>
      </c>
      <c r="E176" s="205" t="s">
        <v>1</v>
      </c>
      <c r="F176" s="206" t="s">
        <v>245</v>
      </c>
      <c r="G176" s="14"/>
      <c r="H176" s="207">
        <v>202.42099999999999</v>
      </c>
      <c r="I176" s="208"/>
      <c r="J176" s="14"/>
      <c r="K176" s="14"/>
      <c r="L176" s="204"/>
      <c r="M176" s="209"/>
      <c r="N176" s="210"/>
      <c r="O176" s="210"/>
      <c r="P176" s="210"/>
      <c r="Q176" s="210"/>
      <c r="R176" s="210"/>
      <c r="S176" s="210"/>
      <c r="T176" s="211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05" t="s">
        <v>241</v>
      </c>
      <c r="AU176" s="205" t="s">
        <v>89</v>
      </c>
      <c r="AV176" s="14" t="s">
        <v>154</v>
      </c>
      <c r="AW176" s="14" t="s">
        <v>34</v>
      </c>
      <c r="AX176" s="14" t="s">
        <v>87</v>
      </c>
      <c r="AY176" s="205" t="s">
        <v>133</v>
      </c>
    </row>
    <row r="177" s="2" customFormat="1" ht="37.8" customHeight="1">
      <c r="A177" s="37"/>
      <c r="B177" s="171"/>
      <c r="C177" s="172" t="s">
        <v>8</v>
      </c>
      <c r="D177" s="172" t="s">
        <v>136</v>
      </c>
      <c r="E177" s="173" t="s">
        <v>289</v>
      </c>
      <c r="F177" s="174" t="s">
        <v>290</v>
      </c>
      <c r="G177" s="175" t="s">
        <v>252</v>
      </c>
      <c r="H177" s="176">
        <v>8096.8400000000001</v>
      </c>
      <c r="I177" s="177"/>
      <c r="J177" s="178">
        <f>ROUND(I177*H177,2)</f>
        <v>0</v>
      </c>
      <c r="K177" s="179"/>
      <c r="L177" s="38"/>
      <c r="M177" s="180" t="s">
        <v>1</v>
      </c>
      <c r="N177" s="181" t="s">
        <v>44</v>
      </c>
      <c r="O177" s="76"/>
      <c r="P177" s="182">
        <f>O177*H177</f>
        <v>0</v>
      </c>
      <c r="Q177" s="182">
        <v>0</v>
      </c>
      <c r="R177" s="182">
        <f>Q177*H177</f>
        <v>0</v>
      </c>
      <c r="S177" s="182">
        <v>0</v>
      </c>
      <c r="T177" s="183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184" t="s">
        <v>154</v>
      </c>
      <c r="AT177" s="184" t="s">
        <v>136</v>
      </c>
      <c r="AU177" s="184" t="s">
        <v>89</v>
      </c>
      <c r="AY177" s="18" t="s">
        <v>133</v>
      </c>
      <c r="BE177" s="185">
        <f>IF(N177="základní",J177,0)</f>
        <v>0</v>
      </c>
      <c r="BF177" s="185">
        <f>IF(N177="snížená",J177,0)</f>
        <v>0</v>
      </c>
      <c r="BG177" s="185">
        <f>IF(N177="zákl. přenesená",J177,0)</f>
        <v>0</v>
      </c>
      <c r="BH177" s="185">
        <f>IF(N177="sníž. přenesená",J177,0)</f>
        <v>0</v>
      </c>
      <c r="BI177" s="185">
        <f>IF(N177="nulová",J177,0)</f>
        <v>0</v>
      </c>
      <c r="BJ177" s="18" t="s">
        <v>87</v>
      </c>
      <c r="BK177" s="185">
        <f>ROUND(I177*H177,2)</f>
        <v>0</v>
      </c>
      <c r="BL177" s="18" t="s">
        <v>154</v>
      </c>
      <c r="BM177" s="184" t="s">
        <v>291</v>
      </c>
    </row>
    <row r="178" s="13" customFormat="1">
      <c r="A178" s="13"/>
      <c r="B178" s="196"/>
      <c r="C178" s="13"/>
      <c r="D178" s="186" t="s">
        <v>241</v>
      </c>
      <c r="E178" s="197" t="s">
        <v>1</v>
      </c>
      <c r="F178" s="198" t="s">
        <v>284</v>
      </c>
      <c r="G178" s="13"/>
      <c r="H178" s="199">
        <v>202.42099999999999</v>
      </c>
      <c r="I178" s="200"/>
      <c r="J178" s="13"/>
      <c r="K178" s="13"/>
      <c r="L178" s="196"/>
      <c r="M178" s="201"/>
      <c r="N178" s="202"/>
      <c r="O178" s="202"/>
      <c r="P178" s="202"/>
      <c r="Q178" s="202"/>
      <c r="R178" s="202"/>
      <c r="S178" s="202"/>
      <c r="T178" s="20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197" t="s">
        <v>241</v>
      </c>
      <c r="AU178" s="197" t="s">
        <v>89</v>
      </c>
      <c r="AV178" s="13" t="s">
        <v>89</v>
      </c>
      <c r="AW178" s="13" t="s">
        <v>34</v>
      </c>
      <c r="AX178" s="13" t="s">
        <v>79</v>
      </c>
      <c r="AY178" s="197" t="s">
        <v>133</v>
      </c>
    </row>
    <row r="179" s="14" customFormat="1">
      <c r="A179" s="14"/>
      <c r="B179" s="204"/>
      <c r="C179" s="14"/>
      <c r="D179" s="186" t="s">
        <v>241</v>
      </c>
      <c r="E179" s="205" t="s">
        <v>1</v>
      </c>
      <c r="F179" s="206" t="s">
        <v>245</v>
      </c>
      <c r="G179" s="14"/>
      <c r="H179" s="207">
        <v>202.42099999999999</v>
      </c>
      <c r="I179" s="208"/>
      <c r="J179" s="14"/>
      <c r="K179" s="14"/>
      <c r="L179" s="204"/>
      <c r="M179" s="209"/>
      <c r="N179" s="210"/>
      <c r="O179" s="210"/>
      <c r="P179" s="210"/>
      <c r="Q179" s="210"/>
      <c r="R179" s="210"/>
      <c r="S179" s="210"/>
      <c r="T179" s="211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05" t="s">
        <v>241</v>
      </c>
      <c r="AU179" s="205" t="s">
        <v>89</v>
      </c>
      <c r="AV179" s="14" t="s">
        <v>154</v>
      </c>
      <c r="AW179" s="14" t="s">
        <v>34</v>
      </c>
      <c r="AX179" s="14" t="s">
        <v>87</v>
      </c>
      <c r="AY179" s="205" t="s">
        <v>133</v>
      </c>
    </row>
    <row r="180" s="13" customFormat="1">
      <c r="A180" s="13"/>
      <c r="B180" s="196"/>
      <c r="C180" s="13"/>
      <c r="D180" s="186" t="s">
        <v>241</v>
      </c>
      <c r="E180" s="13"/>
      <c r="F180" s="198" t="s">
        <v>292</v>
      </c>
      <c r="G180" s="13"/>
      <c r="H180" s="199">
        <v>8096.8400000000001</v>
      </c>
      <c r="I180" s="200"/>
      <c r="J180" s="13"/>
      <c r="K180" s="13"/>
      <c r="L180" s="196"/>
      <c r="M180" s="201"/>
      <c r="N180" s="202"/>
      <c r="O180" s="202"/>
      <c r="P180" s="202"/>
      <c r="Q180" s="202"/>
      <c r="R180" s="202"/>
      <c r="S180" s="202"/>
      <c r="T180" s="20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197" t="s">
        <v>241</v>
      </c>
      <c r="AU180" s="197" t="s">
        <v>89</v>
      </c>
      <c r="AV180" s="13" t="s">
        <v>89</v>
      </c>
      <c r="AW180" s="13" t="s">
        <v>3</v>
      </c>
      <c r="AX180" s="13" t="s">
        <v>87</v>
      </c>
      <c r="AY180" s="197" t="s">
        <v>133</v>
      </c>
    </row>
    <row r="181" s="2" customFormat="1" ht="24.15" customHeight="1">
      <c r="A181" s="37"/>
      <c r="B181" s="171"/>
      <c r="C181" s="172" t="s">
        <v>201</v>
      </c>
      <c r="D181" s="172" t="s">
        <v>136</v>
      </c>
      <c r="E181" s="173" t="s">
        <v>293</v>
      </c>
      <c r="F181" s="174" t="s">
        <v>294</v>
      </c>
      <c r="G181" s="175" t="s">
        <v>295</v>
      </c>
      <c r="H181" s="176">
        <v>374.47899999999998</v>
      </c>
      <c r="I181" s="177"/>
      <c r="J181" s="178">
        <f>ROUND(I181*H181,2)</f>
        <v>0</v>
      </c>
      <c r="K181" s="179"/>
      <c r="L181" s="38"/>
      <c r="M181" s="180" t="s">
        <v>1</v>
      </c>
      <c r="N181" s="181" t="s">
        <v>44</v>
      </c>
      <c r="O181" s="76"/>
      <c r="P181" s="182">
        <f>O181*H181</f>
        <v>0</v>
      </c>
      <c r="Q181" s="182">
        <v>0</v>
      </c>
      <c r="R181" s="182">
        <f>Q181*H181</f>
        <v>0</v>
      </c>
      <c r="S181" s="182">
        <v>0</v>
      </c>
      <c r="T181" s="183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184" t="s">
        <v>154</v>
      </c>
      <c r="AT181" s="184" t="s">
        <v>136</v>
      </c>
      <c r="AU181" s="184" t="s">
        <v>89</v>
      </c>
      <c r="AY181" s="18" t="s">
        <v>133</v>
      </c>
      <c r="BE181" s="185">
        <f>IF(N181="základní",J181,0)</f>
        <v>0</v>
      </c>
      <c r="BF181" s="185">
        <f>IF(N181="snížená",J181,0)</f>
        <v>0</v>
      </c>
      <c r="BG181" s="185">
        <f>IF(N181="zákl. přenesená",J181,0)</f>
        <v>0</v>
      </c>
      <c r="BH181" s="185">
        <f>IF(N181="sníž. přenesená",J181,0)</f>
        <v>0</v>
      </c>
      <c r="BI181" s="185">
        <f>IF(N181="nulová",J181,0)</f>
        <v>0</v>
      </c>
      <c r="BJ181" s="18" t="s">
        <v>87</v>
      </c>
      <c r="BK181" s="185">
        <f>ROUND(I181*H181,2)</f>
        <v>0</v>
      </c>
      <c r="BL181" s="18" t="s">
        <v>154</v>
      </c>
      <c r="BM181" s="184" t="s">
        <v>296</v>
      </c>
    </row>
    <row r="182" s="13" customFormat="1">
      <c r="A182" s="13"/>
      <c r="B182" s="196"/>
      <c r="C182" s="13"/>
      <c r="D182" s="186" t="s">
        <v>241</v>
      </c>
      <c r="E182" s="197" t="s">
        <v>1</v>
      </c>
      <c r="F182" s="198" t="s">
        <v>284</v>
      </c>
      <c r="G182" s="13"/>
      <c r="H182" s="199">
        <v>202.42099999999999</v>
      </c>
      <c r="I182" s="200"/>
      <c r="J182" s="13"/>
      <c r="K182" s="13"/>
      <c r="L182" s="196"/>
      <c r="M182" s="201"/>
      <c r="N182" s="202"/>
      <c r="O182" s="202"/>
      <c r="P182" s="202"/>
      <c r="Q182" s="202"/>
      <c r="R182" s="202"/>
      <c r="S182" s="202"/>
      <c r="T182" s="20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197" t="s">
        <v>241</v>
      </c>
      <c r="AU182" s="197" t="s">
        <v>89</v>
      </c>
      <c r="AV182" s="13" t="s">
        <v>89</v>
      </c>
      <c r="AW182" s="13" t="s">
        <v>34</v>
      </c>
      <c r="AX182" s="13" t="s">
        <v>79</v>
      </c>
      <c r="AY182" s="197" t="s">
        <v>133</v>
      </c>
    </row>
    <row r="183" s="14" customFormat="1">
      <c r="A183" s="14"/>
      <c r="B183" s="204"/>
      <c r="C183" s="14"/>
      <c r="D183" s="186" t="s">
        <v>241</v>
      </c>
      <c r="E183" s="205" t="s">
        <v>1</v>
      </c>
      <c r="F183" s="206" t="s">
        <v>245</v>
      </c>
      <c r="G183" s="14"/>
      <c r="H183" s="207">
        <v>202.42099999999999</v>
      </c>
      <c r="I183" s="208"/>
      <c r="J183" s="14"/>
      <c r="K183" s="14"/>
      <c r="L183" s="204"/>
      <c r="M183" s="209"/>
      <c r="N183" s="210"/>
      <c r="O183" s="210"/>
      <c r="P183" s="210"/>
      <c r="Q183" s="210"/>
      <c r="R183" s="210"/>
      <c r="S183" s="210"/>
      <c r="T183" s="211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05" t="s">
        <v>241</v>
      </c>
      <c r="AU183" s="205" t="s">
        <v>89</v>
      </c>
      <c r="AV183" s="14" t="s">
        <v>154</v>
      </c>
      <c r="AW183" s="14" t="s">
        <v>34</v>
      </c>
      <c r="AX183" s="14" t="s">
        <v>87</v>
      </c>
      <c r="AY183" s="205" t="s">
        <v>133</v>
      </c>
    </row>
    <row r="184" s="13" customFormat="1">
      <c r="A184" s="13"/>
      <c r="B184" s="196"/>
      <c r="C184" s="13"/>
      <c r="D184" s="186" t="s">
        <v>241</v>
      </c>
      <c r="E184" s="13"/>
      <c r="F184" s="198" t="s">
        <v>297</v>
      </c>
      <c r="G184" s="13"/>
      <c r="H184" s="199">
        <v>374.47899999999998</v>
      </c>
      <c r="I184" s="200"/>
      <c r="J184" s="13"/>
      <c r="K184" s="13"/>
      <c r="L184" s="196"/>
      <c r="M184" s="201"/>
      <c r="N184" s="202"/>
      <c r="O184" s="202"/>
      <c r="P184" s="202"/>
      <c r="Q184" s="202"/>
      <c r="R184" s="202"/>
      <c r="S184" s="202"/>
      <c r="T184" s="20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197" t="s">
        <v>241</v>
      </c>
      <c r="AU184" s="197" t="s">
        <v>89</v>
      </c>
      <c r="AV184" s="13" t="s">
        <v>89</v>
      </c>
      <c r="AW184" s="13" t="s">
        <v>3</v>
      </c>
      <c r="AX184" s="13" t="s">
        <v>87</v>
      </c>
      <c r="AY184" s="197" t="s">
        <v>133</v>
      </c>
    </row>
    <row r="185" s="2" customFormat="1" ht="24.15" customHeight="1">
      <c r="A185" s="37"/>
      <c r="B185" s="171"/>
      <c r="C185" s="172" t="s">
        <v>206</v>
      </c>
      <c r="D185" s="172" t="s">
        <v>136</v>
      </c>
      <c r="E185" s="173" t="s">
        <v>298</v>
      </c>
      <c r="F185" s="174" t="s">
        <v>299</v>
      </c>
      <c r="G185" s="175" t="s">
        <v>252</v>
      </c>
      <c r="H185" s="176">
        <v>100.878</v>
      </c>
      <c r="I185" s="177"/>
      <c r="J185" s="178">
        <f>ROUND(I185*H185,2)</f>
        <v>0</v>
      </c>
      <c r="K185" s="179"/>
      <c r="L185" s="38"/>
      <c r="M185" s="180" t="s">
        <v>1</v>
      </c>
      <c r="N185" s="181" t="s">
        <v>44</v>
      </c>
      <c r="O185" s="76"/>
      <c r="P185" s="182">
        <f>O185*H185</f>
        <v>0</v>
      </c>
      <c r="Q185" s="182">
        <v>0</v>
      </c>
      <c r="R185" s="182">
        <f>Q185*H185</f>
        <v>0</v>
      </c>
      <c r="S185" s="182">
        <v>0</v>
      </c>
      <c r="T185" s="183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184" t="s">
        <v>154</v>
      </c>
      <c r="AT185" s="184" t="s">
        <v>136</v>
      </c>
      <c r="AU185" s="184" t="s">
        <v>89</v>
      </c>
      <c r="AY185" s="18" t="s">
        <v>133</v>
      </c>
      <c r="BE185" s="185">
        <f>IF(N185="základní",J185,0)</f>
        <v>0</v>
      </c>
      <c r="BF185" s="185">
        <f>IF(N185="snížená",J185,0)</f>
        <v>0</v>
      </c>
      <c r="BG185" s="185">
        <f>IF(N185="zákl. přenesená",J185,0)</f>
        <v>0</v>
      </c>
      <c r="BH185" s="185">
        <f>IF(N185="sníž. přenesená",J185,0)</f>
        <v>0</v>
      </c>
      <c r="BI185" s="185">
        <f>IF(N185="nulová",J185,0)</f>
        <v>0</v>
      </c>
      <c r="BJ185" s="18" t="s">
        <v>87</v>
      </c>
      <c r="BK185" s="185">
        <f>ROUND(I185*H185,2)</f>
        <v>0</v>
      </c>
      <c r="BL185" s="18" t="s">
        <v>154</v>
      </c>
      <c r="BM185" s="184" t="s">
        <v>300</v>
      </c>
    </row>
    <row r="186" s="15" customFormat="1">
      <c r="A186" s="15"/>
      <c r="B186" s="212"/>
      <c r="C186" s="15"/>
      <c r="D186" s="186" t="s">
        <v>241</v>
      </c>
      <c r="E186" s="213" t="s">
        <v>1</v>
      </c>
      <c r="F186" s="214" t="s">
        <v>301</v>
      </c>
      <c r="G186" s="15"/>
      <c r="H186" s="213" t="s">
        <v>1</v>
      </c>
      <c r="I186" s="215"/>
      <c r="J186" s="15"/>
      <c r="K186" s="15"/>
      <c r="L186" s="212"/>
      <c r="M186" s="216"/>
      <c r="N186" s="217"/>
      <c r="O186" s="217"/>
      <c r="P186" s="217"/>
      <c r="Q186" s="217"/>
      <c r="R186" s="217"/>
      <c r="S186" s="217"/>
      <c r="T186" s="218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13" t="s">
        <v>241</v>
      </c>
      <c r="AU186" s="213" t="s">
        <v>89</v>
      </c>
      <c r="AV186" s="15" t="s">
        <v>87</v>
      </c>
      <c r="AW186" s="15" t="s">
        <v>34</v>
      </c>
      <c r="AX186" s="15" t="s">
        <v>79</v>
      </c>
      <c r="AY186" s="213" t="s">
        <v>133</v>
      </c>
    </row>
    <row r="187" s="13" customFormat="1">
      <c r="A187" s="13"/>
      <c r="B187" s="196"/>
      <c r="C187" s="13"/>
      <c r="D187" s="186" t="s">
        <v>241</v>
      </c>
      <c r="E187" s="197" t="s">
        <v>1</v>
      </c>
      <c r="F187" s="198" t="s">
        <v>270</v>
      </c>
      <c r="G187" s="13"/>
      <c r="H187" s="199">
        <v>49.677999999999997</v>
      </c>
      <c r="I187" s="200"/>
      <c r="J187" s="13"/>
      <c r="K187" s="13"/>
      <c r="L187" s="196"/>
      <c r="M187" s="201"/>
      <c r="N187" s="202"/>
      <c r="O187" s="202"/>
      <c r="P187" s="202"/>
      <c r="Q187" s="202"/>
      <c r="R187" s="202"/>
      <c r="S187" s="202"/>
      <c r="T187" s="20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197" t="s">
        <v>241</v>
      </c>
      <c r="AU187" s="197" t="s">
        <v>89</v>
      </c>
      <c r="AV187" s="13" t="s">
        <v>89</v>
      </c>
      <c r="AW187" s="13" t="s">
        <v>34</v>
      </c>
      <c r="AX187" s="13" t="s">
        <v>79</v>
      </c>
      <c r="AY187" s="197" t="s">
        <v>133</v>
      </c>
    </row>
    <row r="188" s="13" customFormat="1">
      <c r="A188" s="13"/>
      <c r="B188" s="196"/>
      <c r="C188" s="13"/>
      <c r="D188" s="186" t="s">
        <v>241</v>
      </c>
      <c r="E188" s="197" t="s">
        <v>1</v>
      </c>
      <c r="F188" s="198" t="s">
        <v>302</v>
      </c>
      <c r="G188" s="13"/>
      <c r="H188" s="199">
        <v>51.200000000000003</v>
      </c>
      <c r="I188" s="200"/>
      <c r="J188" s="13"/>
      <c r="K188" s="13"/>
      <c r="L188" s="196"/>
      <c r="M188" s="201"/>
      <c r="N188" s="202"/>
      <c r="O188" s="202"/>
      <c r="P188" s="202"/>
      <c r="Q188" s="202"/>
      <c r="R188" s="202"/>
      <c r="S188" s="202"/>
      <c r="T188" s="20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197" t="s">
        <v>241</v>
      </c>
      <c r="AU188" s="197" t="s">
        <v>89</v>
      </c>
      <c r="AV188" s="13" t="s">
        <v>89</v>
      </c>
      <c r="AW188" s="13" t="s">
        <v>34</v>
      </c>
      <c r="AX188" s="13" t="s">
        <v>79</v>
      </c>
      <c r="AY188" s="197" t="s">
        <v>133</v>
      </c>
    </row>
    <row r="189" s="14" customFormat="1">
      <c r="A189" s="14"/>
      <c r="B189" s="204"/>
      <c r="C189" s="14"/>
      <c r="D189" s="186" t="s">
        <v>241</v>
      </c>
      <c r="E189" s="205" t="s">
        <v>1</v>
      </c>
      <c r="F189" s="206" t="s">
        <v>245</v>
      </c>
      <c r="G189" s="14"/>
      <c r="H189" s="207">
        <v>100.878</v>
      </c>
      <c r="I189" s="208"/>
      <c r="J189" s="14"/>
      <c r="K189" s="14"/>
      <c r="L189" s="204"/>
      <c r="M189" s="209"/>
      <c r="N189" s="210"/>
      <c r="O189" s="210"/>
      <c r="P189" s="210"/>
      <c r="Q189" s="210"/>
      <c r="R189" s="210"/>
      <c r="S189" s="210"/>
      <c r="T189" s="211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05" t="s">
        <v>241</v>
      </c>
      <c r="AU189" s="205" t="s">
        <v>89</v>
      </c>
      <c r="AV189" s="14" t="s">
        <v>154</v>
      </c>
      <c r="AW189" s="14" t="s">
        <v>34</v>
      </c>
      <c r="AX189" s="14" t="s">
        <v>87</v>
      </c>
      <c r="AY189" s="205" t="s">
        <v>133</v>
      </c>
    </row>
    <row r="190" s="2" customFormat="1" ht="24.15" customHeight="1">
      <c r="A190" s="37"/>
      <c r="B190" s="171"/>
      <c r="C190" s="172" t="s">
        <v>303</v>
      </c>
      <c r="D190" s="172" t="s">
        <v>136</v>
      </c>
      <c r="E190" s="173" t="s">
        <v>304</v>
      </c>
      <c r="F190" s="174" t="s">
        <v>305</v>
      </c>
      <c r="G190" s="175" t="s">
        <v>239</v>
      </c>
      <c r="H190" s="176">
        <v>52.560000000000002</v>
      </c>
      <c r="I190" s="177"/>
      <c r="J190" s="178">
        <f>ROUND(I190*H190,2)</f>
        <v>0</v>
      </c>
      <c r="K190" s="179"/>
      <c r="L190" s="38"/>
      <c r="M190" s="180" t="s">
        <v>1</v>
      </c>
      <c r="N190" s="181" t="s">
        <v>44</v>
      </c>
      <c r="O190" s="76"/>
      <c r="P190" s="182">
        <f>O190*H190</f>
        <v>0</v>
      </c>
      <c r="Q190" s="182">
        <v>0</v>
      </c>
      <c r="R190" s="182">
        <f>Q190*H190</f>
        <v>0</v>
      </c>
      <c r="S190" s="182">
        <v>0</v>
      </c>
      <c r="T190" s="183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184" t="s">
        <v>154</v>
      </c>
      <c r="AT190" s="184" t="s">
        <v>136</v>
      </c>
      <c r="AU190" s="184" t="s">
        <v>89</v>
      </c>
      <c r="AY190" s="18" t="s">
        <v>133</v>
      </c>
      <c r="BE190" s="185">
        <f>IF(N190="základní",J190,0)</f>
        <v>0</v>
      </c>
      <c r="BF190" s="185">
        <f>IF(N190="snížená",J190,0)</f>
        <v>0</v>
      </c>
      <c r="BG190" s="185">
        <f>IF(N190="zákl. přenesená",J190,0)</f>
        <v>0</v>
      </c>
      <c r="BH190" s="185">
        <f>IF(N190="sníž. přenesená",J190,0)</f>
        <v>0</v>
      </c>
      <c r="BI190" s="185">
        <f>IF(N190="nulová",J190,0)</f>
        <v>0</v>
      </c>
      <c r="BJ190" s="18" t="s">
        <v>87</v>
      </c>
      <c r="BK190" s="185">
        <f>ROUND(I190*H190,2)</f>
        <v>0</v>
      </c>
      <c r="BL190" s="18" t="s">
        <v>154</v>
      </c>
      <c r="BM190" s="184" t="s">
        <v>306</v>
      </c>
    </row>
    <row r="191" s="2" customFormat="1">
      <c r="A191" s="37"/>
      <c r="B191" s="38"/>
      <c r="C191" s="37"/>
      <c r="D191" s="186" t="s">
        <v>142</v>
      </c>
      <c r="E191" s="37"/>
      <c r="F191" s="187" t="s">
        <v>307</v>
      </c>
      <c r="G191" s="37"/>
      <c r="H191" s="37"/>
      <c r="I191" s="188"/>
      <c r="J191" s="37"/>
      <c r="K191" s="37"/>
      <c r="L191" s="38"/>
      <c r="M191" s="189"/>
      <c r="N191" s="190"/>
      <c r="O191" s="76"/>
      <c r="P191" s="76"/>
      <c r="Q191" s="76"/>
      <c r="R191" s="76"/>
      <c r="S191" s="76"/>
      <c r="T191" s="7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T191" s="18" t="s">
        <v>142</v>
      </c>
      <c r="AU191" s="18" t="s">
        <v>89</v>
      </c>
    </row>
    <row r="192" s="13" customFormat="1">
      <c r="A192" s="13"/>
      <c r="B192" s="196"/>
      <c r="C192" s="13"/>
      <c r="D192" s="186" t="s">
        <v>241</v>
      </c>
      <c r="E192" s="197" t="s">
        <v>1</v>
      </c>
      <c r="F192" s="198" t="s">
        <v>308</v>
      </c>
      <c r="G192" s="13"/>
      <c r="H192" s="199">
        <v>52.560000000000002</v>
      </c>
      <c r="I192" s="200"/>
      <c r="J192" s="13"/>
      <c r="K192" s="13"/>
      <c r="L192" s="196"/>
      <c r="M192" s="201"/>
      <c r="N192" s="202"/>
      <c r="O192" s="202"/>
      <c r="P192" s="202"/>
      <c r="Q192" s="202"/>
      <c r="R192" s="202"/>
      <c r="S192" s="202"/>
      <c r="T192" s="20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197" t="s">
        <v>241</v>
      </c>
      <c r="AU192" s="197" t="s">
        <v>89</v>
      </c>
      <c r="AV192" s="13" t="s">
        <v>89</v>
      </c>
      <c r="AW192" s="13" t="s">
        <v>34</v>
      </c>
      <c r="AX192" s="13" t="s">
        <v>79</v>
      </c>
      <c r="AY192" s="197" t="s">
        <v>133</v>
      </c>
    </row>
    <row r="193" s="14" customFormat="1">
      <c r="A193" s="14"/>
      <c r="B193" s="204"/>
      <c r="C193" s="14"/>
      <c r="D193" s="186" t="s">
        <v>241</v>
      </c>
      <c r="E193" s="205" t="s">
        <v>1</v>
      </c>
      <c r="F193" s="206" t="s">
        <v>245</v>
      </c>
      <c r="G193" s="14"/>
      <c r="H193" s="207">
        <v>52.560000000000002</v>
      </c>
      <c r="I193" s="208"/>
      <c r="J193" s="14"/>
      <c r="K193" s="14"/>
      <c r="L193" s="204"/>
      <c r="M193" s="209"/>
      <c r="N193" s="210"/>
      <c r="O193" s="210"/>
      <c r="P193" s="210"/>
      <c r="Q193" s="210"/>
      <c r="R193" s="210"/>
      <c r="S193" s="210"/>
      <c r="T193" s="211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05" t="s">
        <v>241</v>
      </c>
      <c r="AU193" s="205" t="s">
        <v>89</v>
      </c>
      <c r="AV193" s="14" t="s">
        <v>154</v>
      </c>
      <c r="AW193" s="14" t="s">
        <v>34</v>
      </c>
      <c r="AX193" s="14" t="s">
        <v>87</v>
      </c>
      <c r="AY193" s="205" t="s">
        <v>133</v>
      </c>
    </row>
    <row r="194" s="12" customFormat="1" ht="22.8" customHeight="1">
      <c r="A194" s="12"/>
      <c r="B194" s="158"/>
      <c r="C194" s="12"/>
      <c r="D194" s="159" t="s">
        <v>78</v>
      </c>
      <c r="E194" s="169" t="s">
        <v>89</v>
      </c>
      <c r="F194" s="169" t="s">
        <v>309</v>
      </c>
      <c r="G194" s="12"/>
      <c r="H194" s="12"/>
      <c r="I194" s="161"/>
      <c r="J194" s="170">
        <f>BK194</f>
        <v>0</v>
      </c>
      <c r="K194" s="12"/>
      <c r="L194" s="158"/>
      <c r="M194" s="163"/>
      <c r="N194" s="164"/>
      <c r="O194" s="164"/>
      <c r="P194" s="165">
        <f>SUM(P195:P226)</f>
        <v>0</v>
      </c>
      <c r="Q194" s="164"/>
      <c r="R194" s="165">
        <f>SUM(R195:R226)</f>
        <v>60.526321580000001</v>
      </c>
      <c r="S194" s="164"/>
      <c r="T194" s="166">
        <f>SUM(T195:T226)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159" t="s">
        <v>87</v>
      </c>
      <c r="AT194" s="167" t="s">
        <v>78</v>
      </c>
      <c r="AU194" s="167" t="s">
        <v>87</v>
      </c>
      <c r="AY194" s="159" t="s">
        <v>133</v>
      </c>
      <c r="BK194" s="168">
        <f>SUM(BK195:BK226)</f>
        <v>0</v>
      </c>
    </row>
    <row r="195" s="2" customFormat="1" ht="24.15" customHeight="1">
      <c r="A195" s="37"/>
      <c r="B195" s="171"/>
      <c r="C195" s="172" t="s">
        <v>310</v>
      </c>
      <c r="D195" s="172" t="s">
        <v>136</v>
      </c>
      <c r="E195" s="173" t="s">
        <v>311</v>
      </c>
      <c r="F195" s="174" t="s">
        <v>312</v>
      </c>
      <c r="G195" s="175" t="s">
        <v>239</v>
      </c>
      <c r="H195" s="176">
        <v>119.868</v>
      </c>
      <c r="I195" s="177"/>
      <c r="J195" s="178">
        <f>ROUND(I195*H195,2)</f>
        <v>0</v>
      </c>
      <c r="K195" s="179"/>
      <c r="L195" s="38"/>
      <c r="M195" s="180" t="s">
        <v>1</v>
      </c>
      <c r="N195" s="181" t="s">
        <v>44</v>
      </c>
      <c r="O195" s="76"/>
      <c r="P195" s="182">
        <f>O195*H195</f>
        <v>0</v>
      </c>
      <c r="Q195" s="182">
        <v>0.00010000000000000001</v>
      </c>
      <c r="R195" s="182">
        <f>Q195*H195</f>
        <v>0.011986800000000001</v>
      </c>
      <c r="S195" s="182">
        <v>0</v>
      </c>
      <c r="T195" s="183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184" t="s">
        <v>154</v>
      </c>
      <c r="AT195" s="184" t="s">
        <v>136</v>
      </c>
      <c r="AU195" s="184" t="s">
        <v>89</v>
      </c>
      <c r="AY195" s="18" t="s">
        <v>133</v>
      </c>
      <c r="BE195" s="185">
        <f>IF(N195="základní",J195,0)</f>
        <v>0</v>
      </c>
      <c r="BF195" s="185">
        <f>IF(N195="snížená",J195,0)</f>
        <v>0</v>
      </c>
      <c r="BG195" s="185">
        <f>IF(N195="zákl. přenesená",J195,0)</f>
        <v>0</v>
      </c>
      <c r="BH195" s="185">
        <f>IF(N195="sníž. přenesená",J195,0)</f>
        <v>0</v>
      </c>
      <c r="BI195" s="185">
        <f>IF(N195="nulová",J195,0)</f>
        <v>0</v>
      </c>
      <c r="BJ195" s="18" t="s">
        <v>87</v>
      </c>
      <c r="BK195" s="185">
        <f>ROUND(I195*H195,2)</f>
        <v>0</v>
      </c>
      <c r="BL195" s="18" t="s">
        <v>154</v>
      </c>
      <c r="BM195" s="184" t="s">
        <v>313</v>
      </c>
    </row>
    <row r="196" s="13" customFormat="1">
      <c r="A196" s="13"/>
      <c r="B196" s="196"/>
      <c r="C196" s="13"/>
      <c r="D196" s="186" t="s">
        <v>241</v>
      </c>
      <c r="E196" s="197" t="s">
        <v>1</v>
      </c>
      <c r="F196" s="198" t="s">
        <v>314</v>
      </c>
      <c r="G196" s="13"/>
      <c r="H196" s="199">
        <v>119.868</v>
      </c>
      <c r="I196" s="200"/>
      <c r="J196" s="13"/>
      <c r="K196" s="13"/>
      <c r="L196" s="196"/>
      <c r="M196" s="201"/>
      <c r="N196" s="202"/>
      <c r="O196" s="202"/>
      <c r="P196" s="202"/>
      <c r="Q196" s="202"/>
      <c r="R196" s="202"/>
      <c r="S196" s="202"/>
      <c r="T196" s="20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197" t="s">
        <v>241</v>
      </c>
      <c r="AU196" s="197" t="s">
        <v>89</v>
      </c>
      <c r="AV196" s="13" t="s">
        <v>89</v>
      </c>
      <c r="AW196" s="13" t="s">
        <v>34</v>
      </c>
      <c r="AX196" s="13" t="s">
        <v>79</v>
      </c>
      <c r="AY196" s="197" t="s">
        <v>133</v>
      </c>
    </row>
    <row r="197" s="14" customFormat="1">
      <c r="A197" s="14"/>
      <c r="B197" s="204"/>
      <c r="C197" s="14"/>
      <c r="D197" s="186" t="s">
        <v>241</v>
      </c>
      <c r="E197" s="205" t="s">
        <v>1</v>
      </c>
      <c r="F197" s="206" t="s">
        <v>245</v>
      </c>
      <c r="G197" s="14"/>
      <c r="H197" s="207">
        <v>119.868</v>
      </c>
      <c r="I197" s="208"/>
      <c r="J197" s="14"/>
      <c r="K197" s="14"/>
      <c r="L197" s="204"/>
      <c r="M197" s="209"/>
      <c r="N197" s="210"/>
      <c r="O197" s="210"/>
      <c r="P197" s="210"/>
      <c r="Q197" s="210"/>
      <c r="R197" s="210"/>
      <c r="S197" s="210"/>
      <c r="T197" s="211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05" t="s">
        <v>241</v>
      </c>
      <c r="AU197" s="205" t="s">
        <v>89</v>
      </c>
      <c r="AV197" s="14" t="s">
        <v>154</v>
      </c>
      <c r="AW197" s="14" t="s">
        <v>34</v>
      </c>
      <c r="AX197" s="14" t="s">
        <v>87</v>
      </c>
      <c r="AY197" s="205" t="s">
        <v>133</v>
      </c>
    </row>
    <row r="198" s="2" customFormat="1" ht="24.15" customHeight="1">
      <c r="A198" s="37"/>
      <c r="B198" s="171"/>
      <c r="C198" s="219" t="s">
        <v>315</v>
      </c>
      <c r="D198" s="219" t="s">
        <v>316</v>
      </c>
      <c r="E198" s="220" t="s">
        <v>317</v>
      </c>
      <c r="F198" s="221" t="s">
        <v>318</v>
      </c>
      <c r="G198" s="222" t="s">
        <v>239</v>
      </c>
      <c r="H198" s="223">
        <v>141.98400000000001</v>
      </c>
      <c r="I198" s="224"/>
      <c r="J198" s="225">
        <f>ROUND(I198*H198,2)</f>
        <v>0</v>
      </c>
      <c r="K198" s="226"/>
      <c r="L198" s="227"/>
      <c r="M198" s="228" t="s">
        <v>1</v>
      </c>
      <c r="N198" s="229" t="s">
        <v>44</v>
      </c>
      <c r="O198" s="76"/>
      <c r="P198" s="182">
        <f>O198*H198</f>
        <v>0</v>
      </c>
      <c r="Q198" s="182">
        <v>0.00029999999999999997</v>
      </c>
      <c r="R198" s="182">
        <f>Q198*H198</f>
        <v>0.0425952</v>
      </c>
      <c r="S198" s="182">
        <v>0</v>
      </c>
      <c r="T198" s="183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184" t="s">
        <v>173</v>
      </c>
      <c r="AT198" s="184" t="s">
        <v>316</v>
      </c>
      <c r="AU198" s="184" t="s">
        <v>89</v>
      </c>
      <c r="AY198" s="18" t="s">
        <v>133</v>
      </c>
      <c r="BE198" s="185">
        <f>IF(N198="základní",J198,0)</f>
        <v>0</v>
      </c>
      <c r="BF198" s="185">
        <f>IF(N198="snížená",J198,0)</f>
        <v>0</v>
      </c>
      <c r="BG198" s="185">
        <f>IF(N198="zákl. přenesená",J198,0)</f>
        <v>0</v>
      </c>
      <c r="BH198" s="185">
        <f>IF(N198="sníž. přenesená",J198,0)</f>
        <v>0</v>
      </c>
      <c r="BI198" s="185">
        <f>IF(N198="nulová",J198,0)</f>
        <v>0</v>
      </c>
      <c r="BJ198" s="18" t="s">
        <v>87</v>
      </c>
      <c r="BK198" s="185">
        <f>ROUND(I198*H198,2)</f>
        <v>0</v>
      </c>
      <c r="BL198" s="18" t="s">
        <v>154</v>
      </c>
      <c r="BM198" s="184" t="s">
        <v>319</v>
      </c>
    </row>
    <row r="199" s="13" customFormat="1">
      <c r="A199" s="13"/>
      <c r="B199" s="196"/>
      <c r="C199" s="13"/>
      <c r="D199" s="186" t="s">
        <v>241</v>
      </c>
      <c r="E199" s="13"/>
      <c r="F199" s="198" t="s">
        <v>320</v>
      </c>
      <c r="G199" s="13"/>
      <c r="H199" s="199">
        <v>141.98400000000001</v>
      </c>
      <c r="I199" s="200"/>
      <c r="J199" s="13"/>
      <c r="K199" s="13"/>
      <c r="L199" s="196"/>
      <c r="M199" s="201"/>
      <c r="N199" s="202"/>
      <c r="O199" s="202"/>
      <c r="P199" s="202"/>
      <c r="Q199" s="202"/>
      <c r="R199" s="202"/>
      <c r="S199" s="202"/>
      <c r="T199" s="20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197" t="s">
        <v>241</v>
      </c>
      <c r="AU199" s="197" t="s">
        <v>89</v>
      </c>
      <c r="AV199" s="13" t="s">
        <v>89</v>
      </c>
      <c r="AW199" s="13" t="s">
        <v>3</v>
      </c>
      <c r="AX199" s="13" t="s">
        <v>87</v>
      </c>
      <c r="AY199" s="197" t="s">
        <v>133</v>
      </c>
    </row>
    <row r="200" s="2" customFormat="1" ht="24.15" customHeight="1">
      <c r="A200" s="37"/>
      <c r="B200" s="171"/>
      <c r="C200" s="172" t="s">
        <v>321</v>
      </c>
      <c r="D200" s="172" t="s">
        <v>136</v>
      </c>
      <c r="E200" s="173" t="s">
        <v>322</v>
      </c>
      <c r="F200" s="174" t="s">
        <v>323</v>
      </c>
      <c r="G200" s="175" t="s">
        <v>239</v>
      </c>
      <c r="H200" s="176">
        <v>234.59200000000001</v>
      </c>
      <c r="I200" s="177"/>
      <c r="J200" s="178">
        <f>ROUND(I200*H200,2)</f>
        <v>0</v>
      </c>
      <c r="K200" s="179"/>
      <c r="L200" s="38"/>
      <c r="M200" s="180" t="s">
        <v>1</v>
      </c>
      <c r="N200" s="181" t="s">
        <v>44</v>
      </c>
      <c r="O200" s="76"/>
      <c r="P200" s="182">
        <f>O200*H200</f>
        <v>0</v>
      </c>
      <c r="Q200" s="182">
        <v>0.00010000000000000001</v>
      </c>
      <c r="R200" s="182">
        <f>Q200*H200</f>
        <v>0.023459200000000003</v>
      </c>
      <c r="S200" s="182">
        <v>0</v>
      </c>
      <c r="T200" s="183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184" t="s">
        <v>154</v>
      </c>
      <c r="AT200" s="184" t="s">
        <v>136</v>
      </c>
      <c r="AU200" s="184" t="s">
        <v>89</v>
      </c>
      <c r="AY200" s="18" t="s">
        <v>133</v>
      </c>
      <c r="BE200" s="185">
        <f>IF(N200="základní",J200,0)</f>
        <v>0</v>
      </c>
      <c r="BF200" s="185">
        <f>IF(N200="snížená",J200,0)</f>
        <v>0</v>
      </c>
      <c r="BG200" s="185">
        <f>IF(N200="zákl. přenesená",J200,0)</f>
        <v>0</v>
      </c>
      <c r="BH200" s="185">
        <f>IF(N200="sníž. přenesená",J200,0)</f>
        <v>0</v>
      </c>
      <c r="BI200" s="185">
        <f>IF(N200="nulová",J200,0)</f>
        <v>0</v>
      </c>
      <c r="BJ200" s="18" t="s">
        <v>87</v>
      </c>
      <c r="BK200" s="185">
        <f>ROUND(I200*H200,2)</f>
        <v>0</v>
      </c>
      <c r="BL200" s="18" t="s">
        <v>154</v>
      </c>
      <c r="BM200" s="184" t="s">
        <v>324</v>
      </c>
    </row>
    <row r="201" s="13" customFormat="1">
      <c r="A201" s="13"/>
      <c r="B201" s="196"/>
      <c r="C201" s="13"/>
      <c r="D201" s="186" t="s">
        <v>241</v>
      </c>
      <c r="E201" s="197" t="s">
        <v>1</v>
      </c>
      <c r="F201" s="198" t="s">
        <v>325</v>
      </c>
      <c r="G201" s="13"/>
      <c r="H201" s="199">
        <v>234.59200000000001</v>
      </c>
      <c r="I201" s="200"/>
      <c r="J201" s="13"/>
      <c r="K201" s="13"/>
      <c r="L201" s="196"/>
      <c r="M201" s="201"/>
      <c r="N201" s="202"/>
      <c r="O201" s="202"/>
      <c r="P201" s="202"/>
      <c r="Q201" s="202"/>
      <c r="R201" s="202"/>
      <c r="S201" s="202"/>
      <c r="T201" s="20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197" t="s">
        <v>241</v>
      </c>
      <c r="AU201" s="197" t="s">
        <v>89</v>
      </c>
      <c r="AV201" s="13" t="s">
        <v>89</v>
      </c>
      <c r="AW201" s="13" t="s">
        <v>34</v>
      </c>
      <c r="AX201" s="13" t="s">
        <v>79</v>
      </c>
      <c r="AY201" s="197" t="s">
        <v>133</v>
      </c>
    </row>
    <row r="202" s="14" customFormat="1">
      <c r="A202" s="14"/>
      <c r="B202" s="204"/>
      <c r="C202" s="14"/>
      <c r="D202" s="186" t="s">
        <v>241</v>
      </c>
      <c r="E202" s="205" t="s">
        <v>1</v>
      </c>
      <c r="F202" s="206" t="s">
        <v>245</v>
      </c>
      <c r="G202" s="14"/>
      <c r="H202" s="207">
        <v>234.59200000000001</v>
      </c>
      <c r="I202" s="208"/>
      <c r="J202" s="14"/>
      <c r="K202" s="14"/>
      <c r="L202" s="204"/>
      <c r="M202" s="209"/>
      <c r="N202" s="210"/>
      <c r="O202" s="210"/>
      <c r="P202" s="210"/>
      <c r="Q202" s="210"/>
      <c r="R202" s="210"/>
      <c r="S202" s="210"/>
      <c r="T202" s="211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05" t="s">
        <v>241</v>
      </c>
      <c r="AU202" s="205" t="s">
        <v>89</v>
      </c>
      <c r="AV202" s="14" t="s">
        <v>154</v>
      </c>
      <c r="AW202" s="14" t="s">
        <v>34</v>
      </c>
      <c r="AX202" s="14" t="s">
        <v>87</v>
      </c>
      <c r="AY202" s="205" t="s">
        <v>133</v>
      </c>
    </row>
    <row r="203" s="2" customFormat="1" ht="24.15" customHeight="1">
      <c r="A203" s="37"/>
      <c r="B203" s="171"/>
      <c r="C203" s="219" t="s">
        <v>326</v>
      </c>
      <c r="D203" s="219" t="s">
        <v>316</v>
      </c>
      <c r="E203" s="220" t="s">
        <v>317</v>
      </c>
      <c r="F203" s="221" t="s">
        <v>318</v>
      </c>
      <c r="G203" s="222" t="s">
        <v>239</v>
      </c>
      <c r="H203" s="223">
        <v>277.87400000000002</v>
      </c>
      <c r="I203" s="224"/>
      <c r="J203" s="225">
        <f>ROUND(I203*H203,2)</f>
        <v>0</v>
      </c>
      <c r="K203" s="226"/>
      <c r="L203" s="227"/>
      <c r="M203" s="228" t="s">
        <v>1</v>
      </c>
      <c r="N203" s="229" t="s">
        <v>44</v>
      </c>
      <c r="O203" s="76"/>
      <c r="P203" s="182">
        <f>O203*H203</f>
        <v>0</v>
      </c>
      <c r="Q203" s="182">
        <v>0.00029999999999999997</v>
      </c>
      <c r="R203" s="182">
        <f>Q203*H203</f>
        <v>0.083362199999999997</v>
      </c>
      <c r="S203" s="182">
        <v>0</v>
      </c>
      <c r="T203" s="183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184" t="s">
        <v>173</v>
      </c>
      <c r="AT203" s="184" t="s">
        <v>316</v>
      </c>
      <c r="AU203" s="184" t="s">
        <v>89</v>
      </c>
      <c r="AY203" s="18" t="s">
        <v>133</v>
      </c>
      <c r="BE203" s="185">
        <f>IF(N203="základní",J203,0)</f>
        <v>0</v>
      </c>
      <c r="BF203" s="185">
        <f>IF(N203="snížená",J203,0)</f>
        <v>0</v>
      </c>
      <c r="BG203" s="185">
        <f>IF(N203="zákl. přenesená",J203,0)</f>
        <v>0</v>
      </c>
      <c r="BH203" s="185">
        <f>IF(N203="sníž. přenesená",J203,0)</f>
        <v>0</v>
      </c>
      <c r="BI203" s="185">
        <f>IF(N203="nulová",J203,0)</f>
        <v>0</v>
      </c>
      <c r="BJ203" s="18" t="s">
        <v>87</v>
      </c>
      <c r="BK203" s="185">
        <f>ROUND(I203*H203,2)</f>
        <v>0</v>
      </c>
      <c r="BL203" s="18" t="s">
        <v>154</v>
      </c>
      <c r="BM203" s="184" t="s">
        <v>327</v>
      </c>
    </row>
    <row r="204" s="13" customFormat="1">
      <c r="A204" s="13"/>
      <c r="B204" s="196"/>
      <c r="C204" s="13"/>
      <c r="D204" s="186" t="s">
        <v>241</v>
      </c>
      <c r="E204" s="13"/>
      <c r="F204" s="198" t="s">
        <v>328</v>
      </c>
      <c r="G204" s="13"/>
      <c r="H204" s="199">
        <v>277.87400000000002</v>
      </c>
      <c r="I204" s="200"/>
      <c r="J204" s="13"/>
      <c r="K204" s="13"/>
      <c r="L204" s="196"/>
      <c r="M204" s="201"/>
      <c r="N204" s="202"/>
      <c r="O204" s="202"/>
      <c r="P204" s="202"/>
      <c r="Q204" s="202"/>
      <c r="R204" s="202"/>
      <c r="S204" s="202"/>
      <c r="T204" s="20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197" t="s">
        <v>241</v>
      </c>
      <c r="AU204" s="197" t="s">
        <v>89</v>
      </c>
      <c r="AV204" s="13" t="s">
        <v>89</v>
      </c>
      <c r="AW204" s="13" t="s">
        <v>3</v>
      </c>
      <c r="AX204" s="13" t="s">
        <v>87</v>
      </c>
      <c r="AY204" s="197" t="s">
        <v>133</v>
      </c>
    </row>
    <row r="205" s="2" customFormat="1" ht="21.75" customHeight="1">
      <c r="A205" s="37"/>
      <c r="B205" s="171"/>
      <c r="C205" s="172" t="s">
        <v>329</v>
      </c>
      <c r="D205" s="172" t="s">
        <v>136</v>
      </c>
      <c r="E205" s="173" t="s">
        <v>330</v>
      </c>
      <c r="F205" s="174" t="s">
        <v>331</v>
      </c>
      <c r="G205" s="175" t="s">
        <v>252</v>
      </c>
      <c r="H205" s="176">
        <v>13.484</v>
      </c>
      <c r="I205" s="177"/>
      <c r="J205" s="178">
        <f>ROUND(I205*H205,2)</f>
        <v>0</v>
      </c>
      <c r="K205" s="179"/>
      <c r="L205" s="38"/>
      <c r="M205" s="180" t="s">
        <v>1</v>
      </c>
      <c r="N205" s="181" t="s">
        <v>44</v>
      </c>
      <c r="O205" s="76"/>
      <c r="P205" s="182">
        <f>O205*H205</f>
        <v>0</v>
      </c>
      <c r="Q205" s="182">
        <v>2.1600000000000001</v>
      </c>
      <c r="R205" s="182">
        <f>Q205*H205</f>
        <v>29.125440000000001</v>
      </c>
      <c r="S205" s="182">
        <v>0</v>
      </c>
      <c r="T205" s="183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184" t="s">
        <v>154</v>
      </c>
      <c r="AT205" s="184" t="s">
        <v>136</v>
      </c>
      <c r="AU205" s="184" t="s">
        <v>89</v>
      </c>
      <c r="AY205" s="18" t="s">
        <v>133</v>
      </c>
      <c r="BE205" s="185">
        <f>IF(N205="základní",J205,0)</f>
        <v>0</v>
      </c>
      <c r="BF205" s="185">
        <f>IF(N205="snížená",J205,0)</f>
        <v>0</v>
      </c>
      <c r="BG205" s="185">
        <f>IF(N205="zákl. přenesená",J205,0)</f>
        <v>0</v>
      </c>
      <c r="BH205" s="185">
        <f>IF(N205="sníž. přenesená",J205,0)</f>
        <v>0</v>
      </c>
      <c r="BI205" s="185">
        <f>IF(N205="nulová",J205,0)</f>
        <v>0</v>
      </c>
      <c r="BJ205" s="18" t="s">
        <v>87</v>
      </c>
      <c r="BK205" s="185">
        <f>ROUND(I205*H205,2)</f>
        <v>0</v>
      </c>
      <c r="BL205" s="18" t="s">
        <v>154</v>
      </c>
      <c r="BM205" s="184" t="s">
        <v>332</v>
      </c>
    </row>
    <row r="206" s="13" customFormat="1">
      <c r="A206" s="13"/>
      <c r="B206" s="196"/>
      <c r="C206" s="13"/>
      <c r="D206" s="186" t="s">
        <v>241</v>
      </c>
      <c r="E206" s="197" t="s">
        <v>1</v>
      </c>
      <c r="F206" s="198" t="s">
        <v>333</v>
      </c>
      <c r="G206" s="13"/>
      <c r="H206" s="199">
        <v>13.484</v>
      </c>
      <c r="I206" s="200"/>
      <c r="J206" s="13"/>
      <c r="K206" s="13"/>
      <c r="L206" s="196"/>
      <c r="M206" s="201"/>
      <c r="N206" s="202"/>
      <c r="O206" s="202"/>
      <c r="P206" s="202"/>
      <c r="Q206" s="202"/>
      <c r="R206" s="202"/>
      <c r="S206" s="202"/>
      <c r="T206" s="20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197" t="s">
        <v>241</v>
      </c>
      <c r="AU206" s="197" t="s">
        <v>89</v>
      </c>
      <c r="AV206" s="13" t="s">
        <v>89</v>
      </c>
      <c r="AW206" s="13" t="s">
        <v>34</v>
      </c>
      <c r="AX206" s="13" t="s">
        <v>79</v>
      </c>
      <c r="AY206" s="197" t="s">
        <v>133</v>
      </c>
    </row>
    <row r="207" s="14" customFormat="1">
      <c r="A207" s="14"/>
      <c r="B207" s="204"/>
      <c r="C207" s="14"/>
      <c r="D207" s="186" t="s">
        <v>241</v>
      </c>
      <c r="E207" s="205" t="s">
        <v>1</v>
      </c>
      <c r="F207" s="206" t="s">
        <v>245</v>
      </c>
      <c r="G207" s="14"/>
      <c r="H207" s="207">
        <v>13.484</v>
      </c>
      <c r="I207" s="208"/>
      <c r="J207" s="14"/>
      <c r="K207" s="14"/>
      <c r="L207" s="204"/>
      <c r="M207" s="209"/>
      <c r="N207" s="210"/>
      <c r="O207" s="210"/>
      <c r="P207" s="210"/>
      <c r="Q207" s="210"/>
      <c r="R207" s="210"/>
      <c r="S207" s="210"/>
      <c r="T207" s="211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05" t="s">
        <v>241</v>
      </c>
      <c r="AU207" s="205" t="s">
        <v>89</v>
      </c>
      <c r="AV207" s="14" t="s">
        <v>154</v>
      </c>
      <c r="AW207" s="14" t="s">
        <v>34</v>
      </c>
      <c r="AX207" s="14" t="s">
        <v>87</v>
      </c>
      <c r="AY207" s="205" t="s">
        <v>133</v>
      </c>
    </row>
    <row r="208" s="2" customFormat="1" ht="16.5" customHeight="1">
      <c r="A208" s="37"/>
      <c r="B208" s="171"/>
      <c r="C208" s="172" t="s">
        <v>7</v>
      </c>
      <c r="D208" s="172" t="s">
        <v>136</v>
      </c>
      <c r="E208" s="173" t="s">
        <v>334</v>
      </c>
      <c r="F208" s="174" t="s">
        <v>335</v>
      </c>
      <c r="G208" s="175" t="s">
        <v>252</v>
      </c>
      <c r="H208" s="176">
        <v>0.73499999999999999</v>
      </c>
      <c r="I208" s="177"/>
      <c r="J208" s="178">
        <f>ROUND(I208*H208,2)</f>
        <v>0</v>
      </c>
      <c r="K208" s="179"/>
      <c r="L208" s="38"/>
      <c r="M208" s="180" t="s">
        <v>1</v>
      </c>
      <c r="N208" s="181" t="s">
        <v>44</v>
      </c>
      <c r="O208" s="76"/>
      <c r="P208" s="182">
        <f>O208*H208</f>
        <v>0</v>
      </c>
      <c r="Q208" s="182">
        <v>2.3010199999999998</v>
      </c>
      <c r="R208" s="182">
        <f>Q208*H208</f>
        <v>1.6912496999999997</v>
      </c>
      <c r="S208" s="182">
        <v>0</v>
      </c>
      <c r="T208" s="183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184" t="s">
        <v>154</v>
      </c>
      <c r="AT208" s="184" t="s">
        <v>136</v>
      </c>
      <c r="AU208" s="184" t="s">
        <v>89</v>
      </c>
      <c r="AY208" s="18" t="s">
        <v>133</v>
      </c>
      <c r="BE208" s="185">
        <f>IF(N208="základní",J208,0)</f>
        <v>0</v>
      </c>
      <c r="BF208" s="185">
        <f>IF(N208="snížená",J208,0)</f>
        <v>0</v>
      </c>
      <c r="BG208" s="185">
        <f>IF(N208="zákl. přenesená",J208,0)</f>
        <v>0</v>
      </c>
      <c r="BH208" s="185">
        <f>IF(N208="sníž. přenesená",J208,0)</f>
        <v>0</v>
      </c>
      <c r="BI208" s="185">
        <f>IF(N208="nulová",J208,0)</f>
        <v>0</v>
      </c>
      <c r="BJ208" s="18" t="s">
        <v>87</v>
      </c>
      <c r="BK208" s="185">
        <f>ROUND(I208*H208,2)</f>
        <v>0</v>
      </c>
      <c r="BL208" s="18" t="s">
        <v>154</v>
      </c>
      <c r="BM208" s="184" t="s">
        <v>336</v>
      </c>
    </row>
    <row r="209" s="13" customFormat="1">
      <c r="A209" s="13"/>
      <c r="B209" s="196"/>
      <c r="C209" s="13"/>
      <c r="D209" s="186" t="s">
        <v>241</v>
      </c>
      <c r="E209" s="197" t="s">
        <v>1</v>
      </c>
      <c r="F209" s="198" t="s">
        <v>337</v>
      </c>
      <c r="G209" s="13"/>
      <c r="H209" s="199">
        <v>0.73499999999999999</v>
      </c>
      <c r="I209" s="200"/>
      <c r="J209" s="13"/>
      <c r="K209" s="13"/>
      <c r="L209" s="196"/>
      <c r="M209" s="201"/>
      <c r="N209" s="202"/>
      <c r="O209" s="202"/>
      <c r="P209" s="202"/>
      <c r="Q209" s="202"/>
      <c r="R209" s="202"/>
      <c r="S209" s="202"/>
      <c r="T209" s="20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197" t="s">
        <v>241</v>
      </c>
      <c r="AU209" s="197" t="s">
        <v>89</v>
      </c>
      <c r="AV209" s="13" t="s">
        <v>89</v>
      </c>
      <c r="AW209" s="13" t="s">
        <v>34</v>
      </c>
      <c r="AX209" s="13" t="s">
        <v>79</v>
      </c>
      <c r="AY209" s="197" t="s">
        <v>133</v>
      </c>
    </row>
    <row r="210" s="14" customFormat="1">
      <c r="A210" s="14"/>
      <c r="B210" s="204"/>
      <c r="C210" s="14"/>
      <c r="D210" s="186" t="s">
        <v>241</v>
      </c>
      <c r="E210" s="205" t="s">
        <v>1</v>
      </c>
      <c r="F210" s="206" t="s">
        <v>245</v>
      </c>
      <c r="G210" s="14"/>
      <c r="H210" s="207">
        <v>0.73499999999999999</v>
      </c>
      <c r="I210" s="208"/>
      <c r="J210" s="14"/>
      <c r="K210" s="14"/>
      <c r="L210" s="204"/>
      <c r="M210" s="209"/>
      <c r="N210" s="210"/>
      <c r="O210" s="210"/>
      <c r="P210" s="210"/>
      <c r="Q210" s="210"/>
      <c r="R210" s="210"/>
      <c r="S210" s="210"/>
      <c r="T210" s="211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05" t="s">
        <v>241</v>
      </c>
      <c r="AU210" s="205" t="s">
        <v>89</v>
      </c>
      <c r="AV210" s="14" t="s">
        <v>154</v>
      </c>
      <c r="AW210" s="14" t="s">
        <v>34</v>
      </c>
      <c r="AX210" s="14" t="s">
        <v>87</v>
      </c>
      <c r="AY210" s="205" t="s">
        <v>133</v>
      </c>
    </row>
    <row r="211" s="2" customFormat="1" ht="16.5" customHeight="1">
      <c r="A211" s="37"/>
      <c r="B211" s="171"/>
      <c r="C211" s="172" t="s">
        <v>338</v>
      </c>
      <c r="D211" s="172" t="s">
        <v>136</v>
      </c>
      <c r="E211" s="173" t="s">
        <v>339</v>
      </c>
      <c r="F211" s="174" t="s">
        <v>340</v>
      </c>
      <c r="G211" s="175" t="s">
        <v>252</v>
      </c>
      <c r="H211" s="176">
        <v>1.5</v>
      </c>
      <c r="I211" s="177"/>
      <c r="J211" s="178">
        <f>ROUND(I211*H211,2)</f>
        <v>0</v>
      </c>
      <c r="K211" s="179"/>
      <c r="L211" s="38"/>
      <c r="M211" s="180" t="s">
        <v>1</v>
      </c>
      <c r="N211" s="181" t="s">
        <v>44</v>
      </c>
      <c r="O211" s="76"/>
      <c r="P211" s="182">
        <f>O211*H211</f>
        <v>0</v>
      </c>
      <c r="Q211" s="182">
        <v>2.3010199999999998</v>
      </c>
      <c r="R211" s="182">
        <f>Q211*H211</f>
        <v>3.45153</v>
      </c>
      <c r="S211" s="182">
        <v>0</v>
      </c>
      <c r="T211" s="183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184" t="s">
        <v>154</v>
      </c>
      <c r="AT211" s="184" t="s">
        <v>136</v>
      </c>
      <c r="AU211" s="184" t="s">
        <v>89</v>
      </c>
      <c r="AY211" s="18" t="s">
        <v>133</v>
      </c>
      <c r="BE211" s="185">
        <f>IF(N211="základní",J211,0)</f>
        <v>0</v>
      </c>
      <c r="BF211" s="185">
        <f>IF(N211="snížená",J211,0)</f>
        <v>0</v>
      </c>
      <c r="BG211" s="185">
        <f>IF(N211="zákl. přenesená",J211,0)</f>
        <v>0</v>
      </c>
      <c r="BH211" s="185">
        <f>IF(N211="sníž. přenesená",J211,0)</f>
        <v>0</v>
      </c>
      <c r="BI211" s="185">
        <f>IF(N211="nulová",J211,0)</f>
        <v>0</v>
      </c>
      <c r="BJ211" s="18" t="s">
        <v>87</v>
      </c>
      <c r="BK211" s="185">
        <f>ROUND(I211*H211,2)</f>
        <v>0</v>
      </c>
      <c r="BL211" s="18" t="s">
        <v>154</v>
      </c>
      <c r="BM211" s="184" t="s">
        <v>341</v>
      </c>
    </row>
    <row r="212" s="13" customFormat="1">
      <c r="A212" s="13"/>
      <c r="B212" s="196"/>
      <c r="C212" s="13"/>
      <c r="D212" s="186" t="s">
        <v>241</v>
      </c>
      <c r="E212" s="197" t="s">
        <v>1</v>
      </c>
      <c r="F212" s="198" t="s">
        <v>342</v>
      </c>
      <c r="G212" s="13"/>
      <c r="H212" s="199">
        <v>1.5</v>
      </c>
      <c r="I212" s="200"/>
      <c r="J212" s="13"/>
      <c r="K212" s="13"/>
      <c r="L212" s="196"/>
      <c r="M212" s="201"/>
      <c r="N212" s="202"/>
      <c r="O212" s="202"/>
      <c r="P212" s="202"/>
      <c r="Q212" s="202"/>
      <c r="R212" s="202"/>
      <c r="S212" s="202"/>
      <c r="T212" s="20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197" t="s">
        <v>241</v>
      </c>
      <c r="AU212" s="197" t="s">
        <v>89</v>
      </c>
      <c r="AV212" s="13" t="s">
        <v>89</v>
      </c>
      <c r="AW212" s="13" t="s">
        <v>34</v>
      </c>
      <c r="AX212" s="13" t="s">
        <v>79</v>
      </c>
      <c r="AY212" s="197" t="s">
        <v>133</v>
      </c>
    </row>
    <row r="213" s="14" customFormat="1">
      <c r="A213" s="14"/>
      <c r="B213" s="204"/>
      <c r="C213" s="14"/>
      <c r="D213" s="186" t="s">
        <v>241</v>
      </c>
      <c r="E213" s="205" t="s">
        <v>1</v>
      </c>
      <c r="F213" s="206" t="s">
        <v>245</v>
      </c>
      <c r="G213" s="14"/>
      <c r="H213" s="207">
        <v>1.5</v>
      </c>
      <c r="I213" s="208"/>
      <c r="J213" s="14"/>
      <c r="K213" s="14"/>
      <c r="L213" s="204"/>
      <c r="M213" s="209"/>
      <c r="N213" s="210"/>
      <c r="O213" s="210"/>
      <c r="P213" s="210"/>
      <c r="Q213" s="210"/>
      <c r="R213" s="210"/>
      <c r="S213" s="210"/>
      <c r="T213" s="211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05" t="s">
        <v>241</v>
      </c>
      <c r="AU213" s="205" t="s">
        <v>89</v>
      </c>
      <c r="AV213" s="14" t="s">
        <v>154</v>
      </c>
      <c r="AW213" s="14" t="s">
        <v>34</v>
      </c>
      <c r="AX213" s="14" t="s">
        <v>87</v>
      </c>
      <c r="AY213" s="205" t="s">
        <v>133</v>
      </c>
    </row>
    <row r="214" s="2" customFormat="1" ht="16.5" customHeight="1">
      <c r="A214" s="37"/>
      <c r="B214" s="171"/>
      <c r="C214" s="172" t="s">
        <v>343</v>
      </c>
      <c r="D214" s="172" t="s">
        <v>136</v>
      </c>
      <c r="E214" s="173" t="s">
        <v>344</v>
      </c>
      <c r="F214" s="174" t="s">
        <v>345</v>
      </c>
      <c r="G214" s="175" t="s">
        <v>252</v>
      </c>
      <c r="H214" s="176">
        <v>1.8839999999999999</v>
      </c>
      <c r="I214" s="177"/>
      <c r="J214" s="178">
        <f>ROUND(I214*H214,2)</f>
        <v>0</v>
      </c>
      <c r="K214" s="179"/>
      <c r="L214" s="38"/>
      <c r="M214" s="180" t="s">
        <v>1</v>
      </c>
      <c r="N214" s="181" t="s">
        <v>44</v>
      </c>
      <c r="O214" s="76"/>
      <c r="P214" s="182">
        <f>O214*H214</f>
        <v>0</v>
      </c>
      <c r="Q214" s="182">
        <v>2.5018699999999998</v>
      </c>
      <c r="R214" s="182">
        <f>Q214*H214</f>
        <v>4.713523079999999</v>
      </c>
      <c r="S214" s="182">
        <v>0</v>
      </c>
      <c r="T214" s="183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184" t="s">
        <v>154</v>
      </c>
      <c r="AT214" s="184" t="s">
        <v>136</v>
      </c>
      <c r="AU214" s="184" t="s">
        <v>89</v>
      </c>
      <c r="AY214" s="18" t="s">
        <v>133</v>
      </c>
      <c r="BE214" s="185">
        <f>IF(N214="základní",J214,0)</f>
        <v>0</v>
      </c>
      <c r="BF214" s="185">
        <f>IF(N214="snížená",J214,0)</f>
        <v>0</v>
      </c>
      <c r="BG214" s="185">
        <f>IF(N214="zákl. přenesená",J214,0)</f>
        <v>0</v>
      </c>
      <c r="BH214" s="185">
        <f>IF(N214="sníž. přenesená",J214,0)</f>
        <v>0</v>
      </c>
      <c r="BI214" s="185">
        <f>IF(N214="nulová",J214,0)</f>
        <v>0</v>
      </c>
      <c r="BJ214" s="18" t="s">
        <v>87</v>
      </c>
      <c r="BK214" s="185">
        <f>ROUND(I214*H214,2)</f>
        <v>0</v>
      </c>
      <c r="BL214" s="18" t="s">
        <v>154</v>
      </c>
      <c r="BM214" s="184" t="s">
        <v>346</v>
      </c>
    </row>
    <row r="215" s="15" customFormat="1">
      <c r="A215" s="15"/>
      <c r="B215" s="212"/>
      <c r="C215" s="15"/>
      <c r="D215" s="186" t="s">
        <v>241</v>
      </c>
      <c r="E215" s="213" t="s">
        <v>1</v>
      </c>
      <c r="F215" s="214" t="s">
        <v>347</v>
      </c>
      <c r="G215" s="15"/>
      <c r="H215" s="213" t="s">
        <v>1</v>
      </c>
      <c r="I215" s="215"/>
      <c r="J215" s="15"/>
      <c r="K215" s="15"/>
      <c r="L215" s="212"/>
      <c r="M215" s="216"/>
      <c r="N215" s="217"/>
      <c r="O215" s="217"/>
      <c r="P215" s="217"/>
      <c r="Q215" s="217"/>
      <c r="R215" s="217"/>
      <c r="S215" s="217"/>
      <c r="T215" s="218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13" t="s">
        <v>241</v>
      </c>
      <c r="AU215" s="213" t="s">
        <v>89</v>
      </c>
      <c r="AV215" s="15" t="s">
        <v>87</v>
      </c>
      <c r="AW215" s="15" t="s">
        <v>34</v>
      </c>
      <c r="AX215" s="15" t="s">
        <v>79</v>
      </c>
      <c r="AY215" s="213" t="s">
        <v>133</v>
      </c>
    </row>
    <row r="216" s="13" customFormat="1">
      <c r="A216" s="13"/>
      <c r="B216" s="196"/>
      <c r="C216" s="13"/>
      <c r="D216" s="186" t="s">
        <v>241</v>
      </c>
      <c r="E216" s="197" t="s">
        <v>1</v>
      </c>
      <c r="F216" s="198" t="s">
        <v>348</v>
      </c>
      <c r="G216" s="13"/>
      <c r="H216" s="199">
        <v>1.8839999999999999</v>
      </c>
      <c r="I216" s="200"/>
      <c r="J216" s="13"/>
      <c r="K216" s="13"/>
      <c r="L216" s="196"/>
      <c r="M216" s="201"/>
      <c r="N216" s="202"/>
      <c r="O216" s="202"/>
      <c r="P216" s="202"/>
      <c r="Q216" s="202"/>
      <c r="R216" s="202"/>
      <c r="S216" s="202"/>
      <c r="T216" s="20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197" t="s">
        <v>241</v>
      </c>
      <c r="AU216" s="197" t="s">
        <v>89</v>
      </c>
      <c r="AV216" s="13" t="s">
        <v>89</v>
      </c>
      <c r="AW216" s="13" t="s">
        <v>34</v>
      </c>
      <c r="AX216" s="13" t="s">
        <v>79</v>
      </c>
      <c r="AY216" s="197" t="s">
        <v>133</v>
      </c>
    </row>
    <row r="217" s="14" customFormat="1">
      <c r="A217" s="14"/>
      <c r="B217" s="204"/>
      <c r="C217" s="14"/>
      <c r="D217" s="186" t="s">
        <v>241</v>
      </c>
      <c r="E217" s="205" t="s">
        <v>1</v>
      </c>
      <c r="F217" s="206" t="s">
        <v>245</v>
      </c>
      <c r="G217" s="14"/>
      <c r="H217" s="207">
        <v>1.8839999999999999</v>
      </c>
      <c r="I217" s="208"/>
      <c r="J217" s="14"/>
      <c r="K217" s="14"/>
      <c r="L217" s="204"/>
      <c r="M217" s="209"/>
      <c r="N217" s="210"/>
      <c r="O217" s="210"/>
      <c r="P217" s="210"/>
      <c r="Q217" s="210"/>
      <c r="R217" s="210"/>
      <c r="S217" s="210"/>
      <c r="T217" s="211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05" t="s">
        <v>241</v>
      </c>
      <c r="AU217" s="205" t="s">
        <v>89</v>
      </c>
      <c r="AV217" s="14" t="s">
        <v>154</v>
      </c>
      <c r="AW217" s="14" t="s">
        <v>34</v>
      </c>
      <c r="AX217" s="14" t="s">
        <v>87</v>
      </c>
      <c r="AY217" s="205" t="s">
        <v>133</v>
      </c>
    </row>
    <row r="218" s="2" customFormat="1" ht="33" customHeight="1">
      <c r="A218" s="37"/>
      <c r="B218" s="171"/>
      <c r="C218" s="172" t="s">
        <v>349</v>
      </c>
      <c r="D218" s="172" t="s">
        <v>136</v>
      </c>
      <c r="E218" s="173" t="s">
        <v>350</v>
      </c>
      <c r="F218" s="174" t="s">
        <v>351</v>
      </c>
      <c r="G218" s="175" t="s">
        <v>239</v>
      </c>
      <c r="H218" s="176">
        <v>27.68</v>
      </c>
      <c r="I218" s="177"/>
      <c r="J218" s="178">
        <f>ROUND(I218*H218,2)</f>
        <v>0</v>
      </c>
      <c r="K218" s="179"/>
      <c r="L218" s="38"/>
      <c r="M218" s="180" t="s">
        <v>1</v>
      </c>
      <c r="N218" s="181" t="s">
        <v>44</v>
      </c>
      <c r="O218" s="76"/>
      <c r="P218" s="182">
        <f>O218*H218</f>
        <v>0</v>
      </c>
      <c r="Q218" s="182">
        <v>0.73558000000000001</v>
      </c>
      <c r="R218" s="182">
        <f>Q218*H218</f>
        <v>20.360854400000001</v>
      </c>
      <c r="S218" s="182">
        <v>0</v>
      </c>
      <c r="T218" s="183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184" t="s">
        <v>154</v>
      </c>
      <c r="AT218" s="184" t="s">
        <v>136</v>
      </c>
      <c r="AU218" s="184" t="s">
        <v>89</v>
      </c>
      <c r="AY218" s="18" t="s">
        <v>133</v>
      </c>
      <c r="BE218" s="185">
        <f>IF(N218="základní",J218,0)</f>
        <v>0</v>
      </c>
      <c r="BF218" s="185">
        <f>IF(N218="snížená",J218,0)</f>
        <v>0</v>
      </c>
      <c r="BG218" s="185">
        <f>IF(N218="zákl. přenesená",J218,0)</f>
        <v>0</v>
      </c>
      <c r="BH218" s="185">
        <f>IF(N218="sníž. přenesená",J218,0)</f>
        <v>0</v>
      </c>
      <c r="BI218" s="185">
        <f>IF(N218="nulová",J218,0)</f>
        <v>0</v>
      </c>
      <c r="BJ218" s="18" t="s">
        <v>87</v>
      </c>
      <c r="BK218" s="185">
        <f>ROUND(I218*H218,2)</f>
        <v>0</v>
      </c>
      <c r="BL218" s="18" t="s">
        <v>154</v>
      </c>
      <c r="BM218" s="184" t="s">
        <v>352</v>
      </c>
    </row>
    <row r="219" s="13" customFormat="1">
      <c r="A219" s="13"/>
      <c r="B219" s="196"/>
      <c r="C219" s="13"/>
      <c r="D219" s="186" t="s">
        <v>241</v>
      </c>
      <c r="E219" s="197" t="s">
        <v>1</v>
      </c>
      <c r="F219" s="198" t="s">
        <v>353</v>
      </c>
      <c r="G219" s="13"/>
      <c r="H219" s="199">
        <v>17.039999999999999</v>
      </c>
      <c r="I219" s="200"/>
      <c r="J219" s="13"/>
      <c r="K219" s="13"/>
      <c r="L219" s="196"/>
      <c r="M219" s="201"/>
      <c r="N219" s="202"/>
      <c r="O219" s="202"/>
      <c r="P219" s="202"/>
      <c r="Q219" s="202"/>
      <c r="R219" s="202"/>
      <c r="S219" s="202"/>
      <c r="T219" s="20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197" t="s">
        <v>241</v>
      </c>
      <c r="AU219" s="197" t="s">
        <v>89</v>
      </c>
      <c r="AV219" s="13" t="s">
        <v>89</v>
      </c>
      <c r="AW219" s="13" t="s">
        <v>34</v>
      </c>
      <c r="AX219" s="13" t="s">
        <v>79</v>
      </c>
      <c r="AY219" s="197" t="s">
        <v>133</v>
      </c>
    </row>
    <row r="220" s="13" customFormat="1">
      <c r="A220" s="13"/>
      <c r="B220" s="196"/>
      <c r="C220" s="13"/>
      <c r="D220" s="186" t="s">
        <v>241</v>
      </c>
      <c r="E220" s="197" t="s">
        <v>1</v>
      </c>
      <c r="F220" s="198" t="s">
        <v>354</v>
      </c>
      <c r="G220" s="13"/>
      <c r="H220" s="199">
        <v>10.640000000000001</v>
      </c>
      <c r="I220" s="200"/>
      <c r="J220" s="13"/>
      <c r="K220" s="13"/>
      <c r="L220" s="196"/>
      <c r="M220" s="201"/>
      <c r="N220" s="202"/>
      <c r="O220" s="202"/>
      <c r="P220" s="202"/>
      <c r="Q220" s="202"/>
      <c r="R220" s="202"/>
      <c r="S220" s="202"/>
      <c r="T220" s="20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197" t="s">
        <v>241</v>
      </c>
      <c r="AU220" s="197" t="s">
        <v>89</v>
      </c>
      <c r="AV220" s="13" t="s">
        <v>89</v>
      </c>
      <c r="AW220" s="13" t="s">
        <v>34</v>
      </c>
      <c r="AX220" s="13" t="s">
        <v>79</v>
      </c>
      <c r="AY220" s="197" t="s">
        <v>133</v>
      </c>
    </row>
    <row r="221" s="14" customFormat="1">
      <c r="A221" s="14"/>
      <c r="B221" s="204"/>
      <c r="C221" s="14"/>
      <c r="D221" s="186" t="s">
        <v>241</v>
      </c>
      <c r="E221" s="205" t="s">
        <v>1</v>
      </c>
      <c r="F221" s="206" t="s">
        <v>245</v>
      </c>
      <c r="G221" s="14"/>
      <c r="H221" s="207">
        <v>27.68</v>
      </c>
      <c r="I221" s="208"/>
      <c r="J221" s="14"/>
      <c r="K221" s="14"/>
      <c r="L221" s="204"/>
      <c r="M221" s="209"/>
      <c r="N221" s="210"/>
      <c r="O221" s="210"/>
      <c r="P221" s="210"/>
      <c r="Q221" s="210"/>
      <c r="R221" s="210"/>
      <c r="S221" s="210"/>
      <c r="T221" s="211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05" t="s">
        <v>241</v>
      </c>
      <c r="AU221" s="205" t="s">
        <v>89</v>
      </c>
      <c r="AV221" s="14" t="s">
        <v>154</v>
      </c>
      <c r="AW221" s="14" t="s">
        <v>34</v>
      </c>
      <c r="AX221" s="14" t="s">
        <v>87</v>
      </c>
      <c r="AY221" s="205" t="s">
        <v>133</v>
      </c>
    </row>
    <row r="222" s="2" customFormat="1" ht="24.15" customHeight="1">
      <c r="A222" s="37"/>
      <c r="B222" s="171"/>
      <c r="C222" s="172" t="s">
        <v>355</v>
      </c>
      <c r="D222" s="172" t="s">
        <v>136</v>
      </c>
      <c r="E222" s="173" t="s">
        <v>356</v>
      </c>
      <c r="F222" s="174" t="s">
        <v>357</v>
      </c>
      <c r="G222" s="175" t="s">
        <v>295</v>
      </c>
      <c r="H222" s="176">
        <v>0.96499999999999997</v>
      </c>
      <c r="I222" s="177"/>
      <c r="J222" s="178">
        <f>ROUND(I222*H222,2)</f>
        <v>0</v>
      </c>
      <c r="K222" s="179"/>
      <c r="L222" s="38"/>
      <c r="M222" s="180" t="s">
        <v>1</v>
      </c>
      <c r="N222" s="181" t="s">
        <v>44</v>
      </c>
      <c r="O222" s="76"/>
      <c r="P222" s="182">
        <f>O222*H222</f>
        <v>0</v>
      </c>
      <c r="Q222" s="182">
        <v>1.0593999999999999</v>
      </c>
      <c r="R222" s="182">
        <f>Q222*H222</f>
        <v>1.0223209999999998</v>
      </c>
      <c r="S222" s="182">
        <v>0</v>
      </c>
      <c r="T222" s="183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184" t="s">
        <v>154</v>
      </c>
      <c r="AT222" s="184" t="s">
        <v>136</v>
      </c>
      <c r="AU222" s="184" t="s">
        <v>89</v>
      </c>
      <c r="AY222" s="18" t="s">
        <v>133</v>
      </c>
      <c r="BE222" s="185">
        <f>IF(N222="základní",J222,0)</f>
        <v>0</v>
      </c>
      <c r="BF222" s="185">
        <f>IF(N222="snížená",J222,0)</f>
        <v>0</v>
      </c>
      <c r="BG222" s="185">
        <f>IF(N222="zákl. přenesená",J222,0)</f>
        <v>0</v>
      </c>
      <c r="BH222" s="185">
        <f>IF(N222="sníž. přenesená",J222,0)</f>
        <v>0</v>
      </c>
      <c r="BI222" s="185">
        <f>IF(N222="nulová",J222,0)</f>
        <v>0</v>
      </c>
      <c r="BJ222" s="18" t="s">
        <v>87</v>
      </c>
      <c r="BK222" s="185">
        <f>ROUND(I222*H222,2)</f>
        <v>0</v>
      </c>
      <c r="BL222" s="18" t="s">
        <v>154</v>
      </c>
      <c r="BM222" s="184" t="s">
        <v>358</v>
      </c>
    </row>
    <row r="223" s="15" customFormat="1">
      <c r="A223" s="15"/>
      <c r="B223" s="212"/>
      <c r="C223" s="15"/>
      <c r="D223" s="186" t="s">
        <v>241</v>
      </c>
      <c r="E223" s="213" t="s">
        <v>1</v>
      </c>
      <c r="F223" s="214" t="s">
        <v>359</v>
      </c>
      <c r="G223" s="15"/>
      <c r="H223" s="213" t="s">
        <v>1</v>
      </c>
      <c r="I223" s="215"/>
      <c r="J223" s="15"/>
      <c r="K223" s="15"/>
      <c r="L223" s="212"/>
      <c r="M223" s="216"/>
      <c r="N223" s="217"/>
      <c r="O223" s="217"/>
      <c r="P223" s="217"/>
      <c r="Q223" s="217"/>
      <c r="R223" s="217"/>
      <c r="S223" s="217"/>
      <c r="T223" s="218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13" t="s">
        <v>241</v>
      </c>
      <c r="AU223" s="213" t="s">
        <v>89</v>
      </c>
      <c r="AV223" s="15" t="s">
        <v>87</v>
      </c>
      <c r="AW223" s="15" t="s">
        <v>34</v>
      </c>
      <c r="AX223" s="15" t="s">
        <v>79</v>
      </c>
      <c r="AY223" s="213" t="s">
        <v>133</v>
      </c>
    </row>
    <row r="224" s="13" customFormat="1">
      <c r="A224" s="13"/>
      <c r="B224" s="196"/>
      <c r="C224" s="13"/>
      <c r="D224" s="186" t="s">
        <v>241</v>
      </c>
      <c r="E224" s="197" t="s">
        <v>1</v>
      </c>
      <c r="F224" s="198" t="s">
        <v>360</v>
      </c>
      <c r="G224" s="13"/>
      <c r="H224" s="199">
        <v>0.39700000000000002</v>
      </c>
      <c r="I224" s="200"/>
      <c r="J224" s="13"/>
      <c r="K224" s="13"/>
      <c r="L224" s="196"/>
      <c r="M224" s="201"/>
      <c r="N224" s="202"/>
      <c r="O224" s="202"/>
      <c r="P224" s="202"/>
      <c r="Q224" s="202"/>
      <c r="R224" s="202"/>
      <c r="S224" s="202"/>
      <c r="T224" s="20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197" t="s">
        <v>241</v>
      </c>
      <c r="AU224" s="197" t="s">
        <v>89</v>
      </c>
      <c r="AV224" s="13" t="s">
        <v>89</v>
      </c>
      <c r="AW224" s="13" t="s">
        <v>34</v>
      </c>
      <c r="AX224" s="13" t="s">
        <v>79</v>
      </c>
      <c r="AY224" s="197" t="s">
        <v>133</v>
      </c>
    </row>
    <row r="225" s="13" customFormat="1">
      <c r="A225" s="13"/>
      <c r="B225" s="196"/>
      <c r="C225" s="13"/>
      <c r="D225" s="186" t="s">
        <v>241</v>
      </c>
      <c r="E225" s="197" t="s">
        <v>1</v>
      </c>
      <c r="F225" s="198" t="s">
        <v>361</v>
      </c>
      <c r="G225" s="13"/>
      <c r="H225" s="199">
        <v>0.56799999999999995</v>
      </c>
      <c r="I225" s="200"/>
      <c r="J225" s="13"/>
      <c r="K225" s="13"/>
      <c r="L225" s="196"/>
      <c r="M225" s="201"/>
      <c r="N225" s="202"/>
      <c r="O225" s="202"/>
      <c r="P225" s="202"/>
      <c r="Q225" s="202"/>
      <c r="R225" s="202"/>
      <c r="S225" s="202"/>
      <c r="T225" s="20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197" t="s">
        <v>241</v>
      </c>
      <c r="AU225" s="197" t="s">
        <v>89</v>
      </c>
      <c r="AV225" s="13" t="s">
        <v>89</v>
      </c>
      <c r="AW225" s="13" t="s">
        <v>34</v>
      </c>
      <c r="AX225" s="13" t="s">
        <v>79</v>
      </c>
      <c r="AY225" s="197" t="s">
        <v>133</v>
      </c>
    </row>
    <row r="226" s="14" customFormat="1">
      <c r="A226" s="14"/>
      <c r="B226" s="204"/>
      <c r="C226" s="14"/>
      <c r="D226" s="186" t="s">
        <v>241</v>
      </c>
      <c r="E226" s="205" t="s">
        <v>1</v>
      </c>
      <c r="F226" s="206" t="s">
        <v>245</v>
      </c>
      <c r="G226" s="14"/>
      <c r="H226" s="207">
        <v>0.96499999999999997</v>
      </c>
      <c r="I226" s="208"/>
      <c r="J226" s="14"/>
      <c r="K226" s="14"/>
      <c r="L226" s="204"/>
      <c r="M226" s="209"/>
      <c r="N226" s="210"/>
      <c r="O226" s="210"/>
      <c r="P226" s="210"/>
      <c r="Q226" s="210"/>
      <c r="R226" s="210"/>
      <c r="S226" s="210"/>
      <c r="T226" s="211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05" t="s">
        <v>241</v>
      </c>
      <c r="AU226" s="205" t="s">
        <v>89</v>
      </c>
      <c r="AV226" s="14" t="s">
        <v>154</v>
      </c>
      <c r="AW226" s="14" t="s">
        <v>34</v>
      </c>
      <c r="AX226" s="14" t="s">
        <v>87</v>
      </c>
      <c r="AY226" s="205" t="s">
        <v>133</v>
      </c>
    </row>
    <row r="227" s="12" customFormat="1" ht="22.8" customHeight="1">
      <c r="A227" s="12"/>
      <c r="B227" s="158"/>
      <c r="C227" s="12"/>
      <c r="D227" s="159" t="s">
        <v>78</v>
      </c>
      <c r="E227" s="169" t="s">
        <v>147</v>
      </c>
      <c r="F227" s="169" t="s">
        <v>362</v>
      </c>
      <c r="G227" s="12"/>
      <c r="H227" s="12"/>
      <c r="I227" s="161"/>
      <c r="J227" s="170">
        <f>BK227</f>
        <v>0</v>
      </c>
      <c r="K227" s="12"/>
      <c r="L227" s="158"/>
      <c r="M227" s="163"/>
      <c r="N227" s="164"/>
      <c r="O227" s="164"/>
      <c r="P227" s="165">
        <f>SUM(P228:P246)</f>
        <v>0</v>
      </c>
      <c r="Q227" s="164"/>
      <c r="R227" s="165">
        <f>SUM(R228:R246)</f>
        <v>237.31842568000002</v>
      </c>
      <c r="S227" s="164"/>
      <c r="T227" s="166">
        <f>SUM(T228:T246)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159" t="s">
        <v>87</v>
      </c>
      <c r="AT227" s="167" t="s">
        <v>78</v>
      </c>
      <c r="AU227" s="167" t="s">
        <v>87</v>
      </c>
      <c r="AY227" s="159" t="s">
        <v>133</v>
      </c>
      <c r="BK227" s="168">
        <f>SUM(BK228:BK246)</f>
        <v>0</v>
      </c>
    </row>
    <row r="228" s="2" customFormat="1" ht="33" customHeight="1">
      <c r="A228" s="37"/>
      <c r="B228" s="171"/>
      <c r="C228" s="172" t="s">
        <v>363</v>
      </c>
      <c r="D228" s="172" t="s">
        <v>136</v>
      </c>
      <c r="E228" s="173" t="s">
        <v>364</v>
      </c>
      <c r="F228" s="174" t="s">
        <v>365</v>
      </c>
      <c r="G228" s="175" t="s">
        <v>252</v>
      </c>
      <c r="H228" s="176">
        <v>32.362000000000002</v>
      </c>
      <c r="I228" s="177"/>
      <c r="J228" s="178">
        <f>ROUND(I228*H228,2)</f>
        <v>0</v>
      </c>
      <c r="K228" s="179"/>
      <c r="L228" s="38"/>
      <c r="M228" s="180" t="s">
        <v>1</v>
      </c>
      <c r="N228" s="181" t="s">
        <v>44</v>
      </c>
      <c r="O228" s="76"/>
      <c r="P228" s="182">
        <f>O228*H228</f>
        <v>0</v>
      </c>
      <c r="Q228" s="182">
        <v>2.2912400000000002</v>
      </c>
      <c r="R228" s="182">
        <f>Q228*H228</f>
        <v>74.149108880000014</v>
      </c>
      <c r="S228" s="182">
        <v>0</v>
      </c>
      <c r="T228" s="183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184" t="s">
        <v>154</v>
      </c>
      <c r="AT228" s="184" t="s">
        <v>136</v>
      </c>
      <c r="AU228" s="184" t="s">
        <v>89</v>
      </c>
      <c r="AY228" s="18" t="s">
        <v>133</v>
      </c>
      <c r="BE228" s="185">
        <f>IF(N228="základní",J228,0)</f>
        <v>0</v>
      </c>
      <c r="BF228" s="185">
        <f>IF(N228="snížená",J228,0)</f>
        <v>0</v>
      </c>
      <c r="BG228" s="185">
        <f>IF(N228="zákl. přenesená",J228,0)</f>
        <v>0</v>
      </c>
      <c r="BH228" s="185">
        <f>IF(N228="sníž. přenesená",J228,0)</f>
        <v>0</v>
      </c>
      <c r="BI228" s="185">
        <f>IF(N228="nulová",J228,0)</f>
        <v>0</v>
      </c>
      <c r="BJ228" s="18" t="s">
        <v>87</v>
      </c>
      <c r="BK228" s="185">
        <f>ROUND(I228*H228,2)</f>
        <v>0</v>
      </c>
      <c r="BL228" s="18" t="s">
        <v>154</v>
      </c>
      <c r="BM228" s="184" t="s">
        <v>366</v>
      </c>
    </row>
    <row r="229" s="2" customFormat="1">
      <c r="A229" s="37"/>
      <c r="B229" s="38"/>
      <c r="C229" s="37"/>
      <c r="D229" s="186" t="s">
        <v>142</v>
      </c>
      <c r="E229" s="37"/>
      <c r="F229" s="187" t="s">
        <v>367</v>
      </c>
      <c r="G229" s="37"/>
      <c r="H229" s="37"/>
      <c r="I229" s="188"/>
      <c r="J229" s="37"/>
      <c r="K229" s="37"/>
      <c r="L229" s="38"/>
      <c r="M229" s="189"/>
      <c r="N229" s="190"/>
      <c r="O229" s="76"/>
      <c r="P229" s="76"/>
      <c r="Q229" s="76"/>
      <c r="R229" s="76"/>
      <c r="S229" s="76"/>
      <c r="T229" s="7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T229" s="18" t="s">
        <v>142</v>
      </c>
      <c r="AU229" s="18" t="s">
        <v>89</v>
      </c>
    </row>
    <row r="230" s="13" customFormat="1">
      <c r="A230" s="13"/>
      <c r="B230" s="196"/>
      <c r="C230" s="13"/>
      <c r="D230" s="186" t="s">
        <v>241</v>
      </c>
      <c r="E230" s="197" t="s">
        <v>1</v>
      </c>
      <c r="F230" s="198" t="s">
        <v>368</v>
      </c>
      <c r="G230" s="13"/>
      <c r="H230" s="199">
        <v>32.362000000000002</v>
      </c>
      <c r="I230" s="200"/>
      <c r="J230" s="13"/>
      <c r="K230" s="13"/>
      <c r="L230" s="196"/>
      <c r="M230" s="201"/>
      <c r="N230" s="202"/>
      <c r="O230" s="202"/>
      <c r="P230" s="202"/>
      <c r="Q230" s="202"/>
      <c r="R230" s="202"/>
      <c r="S230" s="202"/>
      <c r="T230" s="20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197" t="s">
        <v>241</v>
      </c>
      <c r="AU230" s="197" t="s">
        <v>89</v>
      </c>
      <c r="AV230" s="13" t="s">
        <v>89</v>
      </c>
      <c r="AW230" s="13" t="s">
        <v>34</v>
      </c>
      <c r="AX230" s="13" t="s">
        <v>79</v>
      </c>
      <c r="AY230" s="197" t="s">
        <v>133</v>
      </c>
    </row>
    <row r="231" s="14" customFormat="1">
      <c r="A231" s="14"/>
      <c r="B231" s="204"/>
      <c r="C231" s="14"/>
      <c r="D231" s="186" t="s">
        <v>241</v>
      </c>
      <c r="E231" s="205" t="s">
        <v>1</v>
      </c>
      <c r="F231" s="206" t="s">
        <v>245</v>
      </c>
      <c r="G231" s="14"/>
      <c r="H231" s="207">
        <v>32.362000000000002</v>
      </c>
      <c r="I231" s="208"/>
      <c r="J231" s="14"/>
      <c r="K231" s="14"/>
      <c r="L231" s="204"/>
      <c r="M231" s="209"/>
      <c r="N231" s="210"/>
      <c r="O231" s="210"/>
      <c r="P231" s="210"/>
      <c r="Q231" s="210"/>
      <c r="R231" s="210"/>
      <c r="S231" s="210"/>
      <c r="T231" s="211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05" t="s">
        <v>241</v>
      </c>
      <c r="AU231" s="205" t="s">
        <v>89</v>
      </c>
      <c r="AV231" s="14" t="s">
        <v>154</v>
      </c>
      <c r="AW231" s="14" t="s">
        <v>34</v>
      </c>
      <c r="AX231" s="14" t="s">
        <v>87</v>
      </c>
      <c r="AY231" s="205" t="s">
        <v>133</v>
      </c>
    </row>
    <row r="232" s="2" customFormat="1" ht="24.15" customHeight="1">
      <c r="A232" s="37"/>
      <c r="B232" s="171"/>
      <c r="C232" s="172" t="s">
        <v>369</v>
      </c>
      <c r="D232" s="172" t="s">
        <v>136</v>
      </c>
      <c r="E232" s="173" t="s">
        <v>370</v>
      </c>
      <c r="F232" s="174" t="s">
        <v>371</v>
      </c>
      <c r="G232" s="175" t="s">
        <v>259</v>
      </c>
      <c r="H232" s="176">
        <v>3.7999999999999998</v>
      </c>
      <c r="I232" s="177"/>
      <c r="J232" s="178">
        <f>ROUND(I232*H232,2)</f>
        <v>0</v>
      </c>
      <c r="K232" s="179"/>
      <c r="L232" s="38"/>
      <c r="M232" s="180" t="s">
        <v>1</v>
      </c>
      <c r="N232" s="181" t="s">
        <v>44</v>
      </c>
      <c r="O232" s="76"/>
      <c r="P232" s="182">
        <f>O232*H232</f>
        <v>0</v>
      </c>
      <c r="Q232" s="182">
        <v>0.0385</v>
      </c>
      <c r="R232" s="182">
        <f>Q232*H232</f>
        <v>0.14629999999999999</v>
      </c>
      <c r="S232" s="182">
        <v>0</v>
      </c>
      <c r="T232" s="183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184" t="s">
        <v>154</v>
      </c>
      <c r="AT232" s="184" t="s">
        <v>136</v>
      </c>
      <c r="AU232" s="184" t="s">
        <v>89</v>
      </c>
      <c r="AY232" s="18" t="s">
        <v>133</v>
      </c>
      <c r="BE232" s="185">
        <f>IF(N232="základní",J232,0)</f>
        <v>0</v>
      </c>
      <c r="BF232" s="185">
        <f>IF(N232="snížená",J232,0)</f>
        <v>0</v>
      </c>
      <c r="BG232" s="185">
        <f>IF(N232="zákl. přenesená",J232,0)</f>
        <v>0</v>
      </c>
      <c r="BH232" s="185">
        <f>IF(N232="sníž. přenesená",J232,0)</f>
        <v>0</v>
      </c>
      <c r="BI232" s="185">
        <f>IF(N232="nulová",J232,0)</f>
        <v>0</v>
      </c>
      <c r="BJ232" s="18" t="s">
        <v>87</v>
      </c>
      <c r="BK232" s="185">
        <f>ROUND(I232*H232,2)</f>
        <v>0</v>
      </c>
      <c r="BL232" s="18" t="s">
        <v>154</v>
      </c>
      <c r="BM232" s="184" t="s">
        <v>372</v>
      </c>
    </row>
    <row r="233" s="2" customFormat="1">
      <c r="A233" s="37"/>
      <c r="B233" s="38"/>
      <c r="C233" s="37"/>
      <c r="D233" s="186" t="s">
        <v>142</v>
      </c>
      <c r="E233" s="37"/>
      <c r="F233" s="187" t="s">
        <v>373</v>
      </c>
      <c r="G233" s="37"/>
      <c r="H233" s="37"/>
      <c r="I233" s="188"/>
      <c r="J233" s="37"/>
      <c r="K233" s="37"/>
      <c r="L233" s="38"/>
      <c r="M233" s="189"/>
      <c r="N233" s="190"/>
      <c r="O233" s="76"/>
      <c r="P233" s="76"/>
      <c r="Q233" s="76"/>
      <c r="R233" s="76"/>
      <c r="S233" s="76"/>
      <c r="T233" s="7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T233" s="18" t="s">
        <v>142</v>
      </c>
      <c r="AU233" s="18" t="s">
        <v>89</v>
      </c>
    </row>
    <row r="234" s="13" customFormat="1">
      <c r="A234" s="13"/>
      <c r="B234" s="196"/>
      <c r="C234" s="13"/>
      <c r="D234" s="186" t="s">
        <v>241</v>
      </c>
      <c r="E234" s="197" t="s">
        <v>1</v>
      </c>
      <c r="F234" s="198" t="s">
        <v>374</v>
      </c>
      <c r="G234" s="13"/>
      <c r="H234" s="199">
        <v>3.7999999999999998</v>
      </c>
      <c r="I234" s="200"/>
      <c r="J234" s="13"/>
      <c r="K234" s="13"/>
      <c r="L234" s="196"/>
      <c r="M234" s="201"/>
      <c r="N234" s="202"/>
      <c r="O234" s="202"/>
      <c r="P234" s="202"/>
      <c r="Q234" s="202"/>
      <c r="R234" s="202"/>
      <c r="S234" s="202"/>
      <c r="T234" s="20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197" t="s">
        <v>241</v>
      </c>
      <c r="AU234" s="197" t="s">
        <v>89</v>
      </c>
      <c r="AV234" s="13" t="s">
        <v>89</v>
      </c>
      <c r="AW234" s="13" t="s">
        <v>34</v>
      </c>
      <c r="AX234" s="13" t="s">
        <v>79</v>
      </c>
      <c r="AY234" s="197" t="s">
        <v>133</v>
      </c>
    </row>
    <row r="235" s="14" customFormat="1">
      <c r="A235" s="14"/>
      <c r="B235" s="204"/>
      <c r="C235" s="14"/>
      <c r="D235" s="186" t="s">
        <v>241</v>
      </c>
      <c r="E235" s="205" t="s">
        <v>1</v>
      </c>
      <c r="F235" s="206" t="s">
        <v>245</v>
      </c>
      <c r="G235" s="14"/>
      <c r="H235" s="207">
        <v>3.7999999999999998</v>
      </c>
      <c r="I235" s="208"/>
      <c r="J235" s="14"/>
      <c r="K235" s="14"/>
      <c r="L235" s="204"/>
      <c r="M235" s="209"/>
      <c r="N235" s="210"/>
      <c r="O235" s="210"/>
      <c r="P235" s="210"/>
      <c r="Q235" s="210"/>
      <c r="R235" s="210"/>
      <c r="S235" s="210"/>
      <c r="T235" s="211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05" t="s">
        <v>241</v>
      </c>
      <c r="AU235" s="205" t="s">
        <v>89</v>
      </c>
      <c r="AV235" s="14" t="s">
        <v>154</v>
      </c>
      <c r="AW235" s="14" t="s">
        <v>34</v>
      </c>
      <c r="AX235" s="14" t="s">
        <v>87</v>
      </c>
      <c r="AY235" s="205" t="s">
        <v>133</v>
      </c>
    </row>
    <row r="236" s="2" customFormat="1" ht="33" customHeight="1">
      <c r="A236" s="37"/>
      <c r="B236" s="171"/>
      <c r="C236" s="172" t="s">
        <v>375</v>
      </c>
      <c r="D236" s="172" t="s">
        <v>136</v>
      </c>
      <c r="E236" s="173" t="s">
        <v>376</v>
      </c>
      <c r="F236" s="174" t="s">
        <v>377</v>
      </c>
      <c r="G236" s="175" t="s">
        <v>378</v>
      </c>
      <c r="H236" s="176">
        <v>48</v>
      </c>
      <c r="I236" s="177"/>
      <c r="J236" s="178">
        <f>ROUND(I236*H236,2)</f>
        <v>0</v>
      </c>
      <c r="K236" s="179"/>
      <c r="L236" s="38"/>
      <c r="M236" s="180" t="s">
        <v>1</v>
      </c>
      <c r="N236" s="181" t="s">
        <v>44</v>
      </c>
      <c r="O236" s="76"/>
      <c r="P236" s="182">
        <f>O236*H236</f>
        <v>0</v>
      </c>
      <c r="Q236" s="182">
        <v>0.17488999999999999</v>
      </c>
      <c r="R236" s="182">
        <f>Q236*H236</f>
        <v>8.3947199999999995</v>
      </c>
      <c r="S236" s="182">
        <v>0</v>
      </c>
      <c r="T236" s="183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184" t="s">
        <v>154</v>
      </c>
      <c r="AT236" s="184" t="s">
        <v>136</v>
      </c>
      <c r="AU236" s="184" t="s">
        <v>89</v>
      </c>
      <c r="AY236" s="18" t="s">
        <v>133</v>
      </c>
      <c r="BE236" s="185">
        <f>IF(N236="základní",J236,0)</f>
        <v>0</v>
      </c>
      <c r="BF236" s="185">
        <f>IF(N236="snížená",J236,0)</f>
        <v>0</v>
      </c>
      <c r="BG236" s="185">
        <f>IF(N236="zákl. přenesená",J236,0)</f>
        <v>0</v>
      </c>
      <c r="BH236" s="185">
        <f>IF(N236="sníž. přenesená",J236,0)</f>
        <v>0</v>
      </c>
      <c r="BI236" s="185">
        <f>IF(N236="nulová",J236,0)</f>
        <v>0</v>
      </c>
      <c r="BJ236" s="18" t="s">
        <v>87</v>
      </c>
      <c r="BK236" s="185">
        <f>ROUND(I236*H236,2)</f>
        <v>0</v>
      </c>
      <c r="BL236" s="18" t="s">
        <v>154</v>
      </c>
      <c r="BM236" s="184" t="s">
        <v>379</v>
      </c>
    </row>
    <row r="237" s="13" customFormat="1">
      <c r="A237" s="13"/>
      <c r="B237" s="196"/>
      <c r="C237" s="13"/>
      <c r="D237" s="186" t="s">
        <v>241</v>
      </c>
      <c r="E237" s="197" t="s">
        <v>1</v>
      </c>
      <c r="F237" s="198" t="s">
        <v>380</v>
      </c>
      <c r="G237" s="13"/>
      <c r="H237" s="199">
        <v>48</v>
      </c>
      <c r="I237" s="200"/>
      <c r="J237" s="13"/>
      <c r="K237" s="13"/>
      <c r="L237" s="196"/>
      <c r="M237" s="201"/>
      <c r="N237" s="202"/>
      <c r="O237" s="202"/>
      <c r="P237" s="202"/>
      <c r="Q237" s="202"/>
      <c r="R237" s="202"/>
      <c r="S237" s="202"/>
      <c r="T237" s="20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197" t="s">
        <v>241</v>
      </c>
      <c r="AU237" s="197" t="s">
        <v>89</v>
      </c>
      <c r="AV237" s="13" t="s">
        <v>89</v>
      </c>
      <c r="AW237" s="13" t="s">
        <v>34</v>
      </c>
      <c r="AX237" s="13" t="s">
        <v>79</v>
      </c>
      <c r="AY237" s="197" t="s">
        <v>133</v>
      </c>
    </row>
    <row r="238" s="14" customFormat="1">
      <c r="A238" s="14"/>
      <c r="B238" s="204"/>
      <c r="C238" s="14"/>
      <c r="D238" s="186" t="s">
        <v>241</v>
      </c>
      <c r="E238" s="205" t="s">
        <v>1</v>
      </c>
      <c r="F238" s="206" t="s">
        <v>245</v>
      </c>
      <c r="G238" s="14"/>
      <c r="H238" s="207">
        <v>48</v>
      </c>
      <c r="I238" s="208"/>
      <c r="J238" s="14"/>
      <c r="K238" s="14"/>
      <c r="L238" s="204"/>
      <c r="M238" s="209"/>
      <c r="N238" s="210"/>
      <c r="O238" s="210"/>
      <c r="P238" s="210"/>
      <c r="Q238" s="210"/>
      <c r="R238" s="210"/>
      <c r="S238" s="210"/>
      <c r="T238" s="211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05" t="s">
        <v>241</v>
      </c>
      <c r="AU238" s="205" t="s">
        <v>89</v>
      </c>
      <c r="AV238" s="14" t="s">
        <v>154</v>
      </c>
      <c r="AW238" s="14" t="s">
        <v>34</v>
      </c>
      <c r="AX238" s="14" t="s">
        <v>87</v>
      </c>
      <c r="AY238" s="205" t="s">
        <v>133</v>
      </c>
    </row>
    <row r="239" s="2" customFormat="1" ht="24.15" customHeight="1">
      <c r="A239" s="37"/>
      <c r="B239" s="171"/>
      <c r="C239" s="219" t="s">
        <v>381</v>
      </c>
      <c r="D239" s="219" t="s">
        <v>316</v>
      </c>
      <c r="E239" s="220" t="s">
        <v>382</v>
      </c>
      <c r="F239" s="221" t="s">
        <v>383</v>
      </c>
      <c r="G239" s="222" t="s">
        <v>295</v>
      </c>
      <c r="H239" s="223">
        <v>0.879</v>
      </c>
      <c r="I239" s="224"/>
      <c r="J239" s="225">
        <f>ROUND(I239*H239,2)</f>
        <v>0</v>
      </c>
      <c r="K239" s="226"/>
      <c r="L239" s="227"/>
      <c r="M239" s="228" t="s">
        <v>1</v>
      </c>
      <c r="N239" s="229" t="s">
        <v>44</v>
      </c>
      <c r="O239" s="76"/>
      <c r="P239" s="182">
        <f>O239*H239</f>
        <v>0</v>
      </c>
      <c r="Q239" s="182">
        <v>1</v>
      </c>
      <c r="R239" s="182">
        <f>Q239*H239</f>
        <v>0.879</v>
      </c>
      <c r="S239" s="182">
        <v>0</v>
      </c>
      <c r="T239" s="183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184" t="s">
        <v>173</v>
      </c>
      <c r="AT239" s="184" t="s">
        <v>316</v>
      </c>
      <c r="AU239" s="184" t="s">
        <v>89</v>
      </c>
      <c r="AY239" s="18" t="s">
        <v>133</v>
      </c>
      <c r="BE239" s="185">
        <f>IF(N239="základní",J239,0)</f>
        <v>0</v>
      </c>
      <c r="BF239" s="185">
        <f>IF(N239="snížená",J239,0)</f>
        <v>0</v>
      </c>
      <c r="BG239" s="185">
        <f>IF(N239="zákl. přenesená",J239,0)</f>
        <v>0</v>
      </c>
      <c r="BH239" s="185">
        <f>IF(N239="sníž. přenesená",J239,0)</f>
        <v>0</v>
      </c>
      <c r="BI239" s="185">
        <f>IF(N239="nulová",J239,0)</f>
        <v>0</v>
      </c>
      <c r="BJ239" s="18" t="s">
        <v>87</v>
      </c>
      <c r="BK239" s="185">
        <f>ROUND(I239*H239,2)</f>
        <v>0</v>
      </c>
      <c r="BL239" s="18" t="s">
        <v>154</v>
      </c>
      <c r="BM239" s="184" t="s">
        <v>384</v>
      </c>
    </row>
    <row r="240" s="13" customFormat="1">
      <c r="A240" s="13"/>
      <c r="B240" s="196"/>
      <c r="C240" s="13"/>
      <c r="D240" s="186" t="s">
        <v>241</v>
      </c>
      <c r="E240" s="197" t="s">
        <v>1</v>
      </c>
      <c r="F240" s="198" t="s">
        <v>385</v>
      </c>
      <c r="G240" s="13"/>
      <c r="H240" s="199">
        <v>0.79900000000000004</v>
      </c>
      <c r="I240" s="200"/>
      <c r="J240" s="13"/>
      <c r="K240" s="13"/>
      <c r="L240" s="196"/>
      <c r="M240" s="201"/>
      <c r="N240" s="202"/>
      <c r="O240" s="202"/>
      <c r="P240" s="202"/>
      <c r="Q240" s="202"/>
      <c r="R240" s="202"/>
      <c r="S240" s="202"/>
      <c r="T240" s="20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197" t="s">
        <v>241</v>
      </c>
      <c r="AU240" s="197" t="s">
        <v>89</v>
      </c>
      <c r="AV240" s="13" t="s">
        <v>89</v>
      </c>
      <c r="AW240" s="13" t="s">
        <v>34</v>
      </c>
      <c r="AX240" s="13" t="s">
        <v>79</v>
      </c>
      <c r="AY240" s="197" t="s">
        <v>133</v>
      </c>
    </row>
    <row r="241" s="14" customFormat="1">
      <c r="A241" s="14"/>
      <c r="B241" s="204"/>
      <c r="C241" s="14"/>
      <c r="D241" s="186" t="s">
        <v>241</v>
      </c>
      <c r="E241" s="205" t="s">
        <v>1</v>
      </c>
      <c r="F241" s="206" t="s">
        <v>245</v>
      </c>
      <c r="G241" s="14"/>
      <c r="H241" s="207">
        <v>0.79900000000000004</v>
      </c>
      <c r="I241" s="208"/>
      <c r="J241" s="14"/>
      <c r="K241" s="14"/>
      <c r="L241" s="204"/>
      <c r="M241" s="209"/>
      <c r="N241" s="210"/>
      <c r="O241" s="210"/>
      <c r="P241" s="210"/>
      <c r="Q241" s="210"/>
      <c r="R241" s="210"/>
      <c r="S241" s="210"/>
      <c r="T241" s="211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05" t="s">
        <v>241</v>
      </c>
      <c r="AU241" s="205" t="s">
        <v>89</v>
      </c>
      <c r="AV241" s="14" t="s">
        <v>154</v>
      </c>
      <c r="AW241" s="14" t="s">
        <v>34</v>
      </c>
      <c r="AX241" s="14" t="s">
        <v>87</v>
      </c>
      <c r="AY241" s="205" t="s">
        <v>133</v>
      </c>
    </row>
    <row r="242" s="13" customFormat="1">
      <c r="A242" s="13"/>
      <c r="B242" s="196"/>
      <c r="C242" s="13"/>
      <c r="D242" s="186" t="s">
        <v>241</v>
      </c>
      <c r="E242" s="13"/>
      <c r="F242" s="198" t="s">
        <v>386</v>
      </c>
      <c r="G242" s="13"/>
      <c r="H242" s="199">
        <v>0.879</v>
      </c>
      <c r="I242" s="200"/>
      <c r="J242" s="13"/>
      <c r="K242" s="13"/>
      <c r="L242" s="196"/>
      <c r="M242" s="201"/>
      <c r="N242" s="202"/>
      <c r="O242" s="202"/>
      <c r="P242" s="202"/>
      <c r="Q242" s="202"/>
      <c r="R242" s="202"/>
      <c r="S242" s="202"/>
      <c r="T242" s="20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197" t="s">
        <v>241</v>
      </c>
      <c r="AU242" s="197" t="s">
        <v>89</v>
      </c>
      <c r="AV242" s="13" t="s">
        <v>89</v>
      </c>
      <c r="AW242" s="13" t="s">
        <v>3</v>
      </c>
      <c r="AX242" s="13" t="s">
        <v>87</v>
      </c>
      <c r="AY242" s="197" t="s">
        <v>133</v>
      </c>
    </row>
    <row r="243" s="2" customFormat="1" ht="16.5" customHeight="1">
      <c r="A243" s="37"/>
      <c r="B243" s="171"/>
      <c r="C243" s="172" t="s">
        <v>387</v>
      </c>
      <c r="D243" s="172" t="s">
        <v>136</v>
      </c>
      <c r="E243" s="173" t="s">
        <v>388</v>
      </c>
      <c r="F243" s="174" t="s">
        <v>389</v>
      </c>
      <c r="G243" s="175" t="s">
        <v>390</v>
      </c>
      <c r="H243" s="176">
        <v>879.12</v>
      </c>
      <c r="I243" s="177"/>
      <c r="J243" s="178">
        <f>ROUND(I243*H243,2)</f>
        <v>0</v>
      </c>
      <c r="K243" s="179"/>
      <c r="L243" s="38"/>
      <c r="M243" s="180" t="s">
        <v>1</v>
      </c>
      <c r="N243" s="181" t="s">
        <v>44</v>
      </c>
      <c r="O243" s="76"/>
      <c r="P243" s="182">
        <f>O243*H243</f>
        <v>0</v>
      </c>
      <c r="Q243" s="182">
        <v>0.17488999999999999</v>
      </c>
      <c r="R243" s="182">
        <f>Q243*H243</f>
        <v>153.7492968</v>
      </c>
      <c r="S243" s="182">
        <v>0</v>
      </c>
      <c r="T243" s="183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184" t="s">
        <v>154</v>
      </c>
      <c r="AT243" s="184" t="s">
        <v>136</v>
      </c>
      <c r="AU243" s="184" t="s">
        <v>89</v>
      </c>
      <c r="AY243" s="18" t="s">
        <v>133</v>
      </c>
      <c r="BE243" s="185">
        <f>IF(N243="základní",J243,0)</f>
        <v>0</v>
      </c>
      <c r="BF243" s="185">
        <f>IF(N243="snížená",J243,0)</f>
        <v>0</v>
      </c>
      <c r="BG243" s="185">
        <f>IF(N243="zákl. přenesená",J243,0)</f>
        <v>0</v>
      </c>
      <c r="BH243" s="185">
        <f>IF(N243="sníž. přenesená",J243,0)</f>
        <v>0</v>
      </c>
      <c r="BI243" s="185">
        <f>IF(N243="nulová",J243,0)</f>
        <v>0</v>
      </c>
      <c r="BJ243" s="18" t="s">
        <v>87</v>
      </c>
      <c r="BK243" s="185">
        <f>ROUND(I243*H243,2)</f>
        <v>0</v>
      </c>
      <c r="BL243" s="18" t="s">
        <v>154</v>
      </c>
      <c r="BM243" s="184" t="s">
        <v>391</v>
      </c>
    </row>
    <row r="244" s="13" customFormat="1">
      <c r="A244" s="13"/>
      <c r="B244" s="196"/>
      <c r="C244" s="13"/>
      <c r="D244" s="186" t="s">
        <v>241</v>
      </c>
      <c r="E244" s="197" t="s">
        <v>1</v>
      </c>
      <c r="F244" s="198" t="s">
        <v>392</v>
      </c>
      <c r="G244" s="13"/>
      <c r="H244" s="199">
        <v>799.20000000000005</v>
      </c>
      <c r="I244" s="200"/>
      <c r="J244" s="13"/>
      <c r="K244" s="13"/>
      <c r="L244" s="196"/>
      <c r="M244" s="201"/>
      <c r="N244" s="202"/>
      <c r="O244" s="202"/>
      <c r="P244" s="202"/>
      <c r="Q244" s="202"/>
      <c r="R244" s="202"/>
      <c r="S244" s="202"/>
      <c r="T244" s="20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197" t="s">
        <v>241</v>
      </c>
      <c r="AU244" s="197" t="s">
        <v>89</v>
      </c>
      <c r="AV244" s="13" t="s">
        <v>89</v>
      </c>
      <c r="AW244" s="13" t="s">
        <v>34</v>
      </c>
      <c r="AX244" s="13" t="s">
        <v>79</v>
      </c>
      <c r="AY244" s="197" t="s">
        <v>133</v>
      </c>
    </row>
    <row r="245" s="14" customFormat="1">
      <c r="A245" s="14"/>
      <c r="B245" s="204"/>
      <c r="C245" s="14"/>
      <c r="D245" s="186" t="s">
        <v>241</v>
      </c>
      <c r="E245" s="205" t="s">
        <v>1</v>
      </c>
      <c r="F245" s="206" t="s">
        <v>245</v>
      </c>
      <c r="G245" s="14"/>
      <c r="H245" s="207">
        <v>799.20000000000005</v>
      </c>
      <c r="I245" s="208"/>
      <c r="J245" s="14"/>
      <c r="K245" s="14"/>
      <c r="L245" s="204"/>
      <c r="M245" s="209"/>
      <c r="N245" s="210"/>
      <c r="O245" s="210"/>
      <c r="P245" s="210"/>
      <c r="Q245" s="210"/>
      <c r="R245" s="210"/>
      <c r="S245" s="210"/>
      <c r="T245" s="211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05" t="s">
        <v>241</v>
      </c>
      <c r="AU245" s="205" t="s">
        <v>89</v>
      </c>
      <c r="AV245" s="14" t="s">
        <v>154</v>
      </c>
      <c r="AW245" s="14" t="s">
        <v>34</v>
      </c>
      <c r="AX245" s="14" t="s">
        <v>87</v>
      </c>
      <c r="AY245" s="205" t="s">
        <v>133</v>
      </c>
    </row>
    <row r="246" s="13" customFormat="1">
      <c r="A246" s="13"/>
      <c r="B246" s="196"/>
      <c r="C246" s="13"/>
      <c r="D246" s="186" t="s">
        <v>241</v>
      </c>
      <c r="E246" s="13"/>
      <c r="F246" s="198" t="s">
        <v>393</v>
      </c>
      <c r="G246" s="13"/>
      <c r="H246" s="199">
        <v>879.12</v>
      </c>
      <c r="I246" s="200"/>
      <c r="J246" s="13"/>
      <c r="K246" s="13"/>
      <c r="L246" s="196"/>
      <c r="M246" s="201"/>
      <c r="N246" s="202"/>
      <c r="O246" s="202"/>
      <c r="P246" s="202"/>
      <c r="Q246" s="202"/>
      <c r="R246" s="202"/>
      <c r="S246" s="202"/>
      <c r="T246" s="20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197" t="s">
        <v>241</v>
      </c>
      <c r="AU246" s="197" t="s">
        <v>89</v>
      </c>
      <c r="AV246" s="13" t="s">
        <v>89</v>
      </c>
      <c r="AW246" s="13" t="s">
        <v>3</v>
      </c>
      <c r="AX246" s="13" t="s">
        <v>87</v>
      </c>
      <c r="AY246" s="197" t="s">
        <v>133</v>
      </c>
    </row>
    <row r="247" s="12" customFormat="1" ht="22.8" customHeight="1">
      <c r="A247" s="12"/>
      <c r="B247" s="158"/>
      <c r="C247" s="12"/>
      <c r="D247" s="159" t="s">
        <v>78</v>
      </c>
      <c r="E247" s="169" t="s">
        <v>153</v>
      </c>
      <c r="F247" s="169" t="s">
        <v>394</v>
      </c>
      <c r="G247" s="12"/>
      <c r="H247" s="12"/>
      <c r="I247" s="161"/>
      <c r="J247" s="170">
        <f>BK247</f>
        <v>0</v>
      </c>
      <c r="K247" s="12"/>
      <c r="L247" s="158"/>
      <c r="M247" s="163"/>
      <c r="N247" s="164"/>
      <c r="O247" s="164"/>
      <c r="P247" s="165">
        <f>SUM(P248:P266)</f>
        <v>0</v>
      </c>
      <c r="Q247" s="164"/>
      <c r="R247" s="165">
        <f>SUM(R248:R266)</f>
        <v>10.644278399999999</v>
      </c>
      <c r="S247" s="164"/>
      <c r="T247" s="166">
        <f>SUM(T248:T266)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159" t="s">
        <v>87</v>
      </c>
      <c r="AT247" s="167" t="s">
        <v>78</v>
      </c>
      <c r="AU247" s="167" t="s">
        <v>87</v>
      </c>
      <c r="AY247" s="159" t="s">
        <v>133</v>
      </c>
      <c r="BK247" s="168">
        <f>SUM(BK248:BK266)</f>
        <v>0</v>
      </c>
    </row>
    <row r="248" s="2" customFormat="1" ht="24.15" customHeight="1">
      <c r="A248" s="37"/>
      <c r="B248" s="171"/>
      <c r="C248" s="172" t="s">
        <v>395</v>
      </c>
      <c r="D248" s="172" t="s">
        <v>136</v>
      </c>
      <c r="E248" s="173" t="s">
        <v>396</v>
      </c>
      <c r="F248" s="174" t="s">
        <v>397</v>
      </c>
      <c r="G248" s="175" t="s">
        <v>239</v>
      </c>
      <c r="H248" s="176">
        <v>213.69399999999999</v>
      </c>
      <c r="I248" s="177"/>
      <c r="J248" s="178">
        <f>ROUND(I248*H248,2)</f>
        <v>0</v>
      </c>
      <c r="K248" s="179"/>
      <c r="L248" s="38"/>
      <c r="M248" s="180" t="s">
        <v>1</v>
      </c>
      <c r="N248" s="181" t="s">
        <v>44</v>
      </c>
      <c r="O248" s="76"/>
      <c r="P248" s="182">
        <f>O248*H248</f>
        <v>0</v>
      </c>
      <c r="Q248" s="182">
        <v>0</v>
      </c>
      <c r="R248" s="182">
        <f>Q248*H248</f>
        <v>0</v>
      </c>
      <c r="S248" s="182">
        <v>0</v>
      </c>
      <c r="T248" s="183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184" t="s">
        <v>154</v>
      </c>
      <c r="AT248" s="184" t="s">
        <v>136</v>
      </c>
      <c r="AU248" s="184" t="s">
        <v>89</v>
      </c>
      <c r="AY248" s="18" t="s">
        <v>133</v>
      </c>
      <c r="BE248" s="185">
        <f>IF(N248="základní",J248,0)</f>
        <v>0</v>
      </c>
      <c r="BF248" s="185">
        <f>IF(N248="snížená",J248,0)</f>
        <v>0</v>
      </c>
      <c r="BG248" s="185">
        <f>IF(N248="zákl. přenesená",J248,0)</f>
        <v>0</v>
      </c>
      <c r="BH248" s="185">
        <f>IF(N248="sníž. přenesená",J248,0)</f>
        <v>0</v>
      </c>
      <c r="BI248" s="185">
        <f>IF(N248="nulová",J248,0)</f>
        <v>0</v>
      </c>
      <c r="BJ248" s="18" t="s">
        <v>87</v>
      </c>
      <c r="BK248" s="185">
        <f>ROUND(I248*H248,2)</f>
        <v>0</v>
      </c>
      <c r="BL248" s="18" t="s">
        <v>154</v>
      </c>
      <c r="BM248" s="184" t="s">
        <v>398</v>
      </c>
    </row>
    <row r="249" s="13" customFormat="1">
      <c r="A249" s="13"/>
      <c r="B249" s="196"/>
      <c r="C249" s="13"/>
      <c r="D249" s="186" t="s">
        <v>241</v>
      </c>
      <c r="E249" s="197" t="s">
        <v>1</v>
      </c>
      <c r="F249" s="198" t="s">
        <v>399</v>
      </c>
      <c r="G249" s="13"/>
      <c r="H249" s="199">
        <v>133.239</v>
      </c>
      <c r="I249" s="200"/>
      <c r="J249" s="13"/>
      <c r="K249" s="13"/>
      <c r="L249" s="196"/>
      <c r="M249" s="201"/>
      <c r="N249" s="202"/>
      <c r="O249" s="202"/>
      <c r="P249" s="202"/>
      <c r="Q249" s="202"/>
      <c r="R249" s="202"/>
      <c r="S249" s="202"/>
      <c r="T249" s="20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197" t="s">
        <v>241</v>
      </c>
      <c r="AU249" s="197" t="s">
        <v>89</v>
      </c>
      <c r="AV249" s="13" t="s">
        <v>89</v>
      </c>
      <c r="AW249" s="13" t="s">
        <v>34</v>
      </c>
      <c r="AX249" s="13" t="s">
        <v>79</v>
      </c>
      <c r="AY249" s="197" t="s">
        <v>133</v>
      </c>
    </row>
    <row r="250" s="13" customFormat="1">
      <c r="A250" s="13"/>
      <c r="B250" s="196"/>
      <c r="C250" s="13"/>
      <c r="D250" s="186" t="s">
        <v>241</v>
      </c>
      <c r="E250" s="197" t="s">
        <v>1</v>
      </c>
      <c r="F250" s="198" t="s">
        <v>400</v>
      </c>
      <c r="G250" s="13"/>
      <c r="H250" s="199">
        <v>80.454999999999998</v>
      </c>
      <c r="I250" s="200"/>
      <c r="J250" s="13"/>
      <c r="K250" s="13"/>
      <c r="L250" s="196"/>
      <c r="M250" s="201"/>
      <c r="N250" s="202"/>
      <c r="O250" s="202"/>
      <c r="P250" s="202"/>
      <c r="Q250" s="202"/>
      <c r="R250" s="202"/>
      <c r="S250" s="202"/>
      <c r="T250" s="20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197" t="s">
        <v>241</v>
      </c>
      <c r="AU250" s="197" t="s">
        <v>89</v>
      </c>
      <c r="AV250" s="13" t="s">
        <v>89</v>
      </c>
      <c r="AW250" s="13" t="s">
        <v>34</v>
      </c>
      <c r="AX250" s="13" t="s">
        <v>79</v>
      </c>
      <c r="AY250" s="197" t="s">
        <v>133</v>
      </c>
    </row>
    <row r="251" s="14" customFormat="1">
      <c r="A251" s="14"/>
      <c r="B251" s="204"/>
      <c r="C251" s="14"/>
      <c r="D251" s="186" t="s">
        <v>241</v>
      </c>
      <c r="E251" s="205" t="s">
        <v>1</v>
      </c>
      <c r="F251" s="206" t="s">
        <v>245</v>
      </c>
      <c r="G251" s="14"/>
      <c r="H251" s="207">
        <v>213.69399999999999</v>
      </c>
      <c r="I251" s="208"/>
      <c r="J251" s="14"/>
      <c r="K251" s="14"/>
      <c r="L251" s="204"/>
      <c r="M251" s="209"/>
      <c r="N251" s="210"/>
      <c r="O251" s="210"/>
      <c r="P251" s="210"/>
      <c r="Q251" s="210"/>
      <c r="R251" s="210"/>
      <c r="S251" s="210"/>
      <c r="T251" s="211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05" t="s">
        <v>241</v>
      </c>
      <c r="AU251" s="205" t="s">
        <v>89</v>
      </c>
      <c r="AV251" s="14" t="s">
        <v>154</v>
      </c>
      <c r="AW251" s="14" t="s">
        <v>34</v>
      </c>
      <c r="AX251" s="14" t="s">
        <v>87</v>
      </c>
      <c r="AY251" s="205" t="s">
        <v>133</v>
      </c>
    </row>
    <row r="252" s="2" customFormat="1" ht="24.15" customHeight="1">
      <c r="A252" s="37"/>
      <c r="B252" s="171"/>
      <c r="C252" s="172" t="s">
        <v>401</v>
      </c>
      <c r="D252" s="172" t="s">
        <v>136</v>
      </c>
      <c r="E252" s="173" t="s">
        <v>402</v>
      </c>
      <c r="F252" s="174" t="s">
        <v>403</v>
      </c>
      <c r="G252" s="175" t="s">
        <v>239</v>
      </c>
      <c r="H252" s="176">
        <v>228.18299999999999</v>
      </c>
      <c r="I252" s="177"/>
      <c r="J252" s="178">
        <f>ROUND(I252*H252,2)</f>
        <v>0</v>
      </c>
      <c r="K252" s="179"/>
      <c r="L252" s="38"/>
      <c r="M252" s="180" t="s">
        <v>1</v>
      </c>
      <c r="N252" s="181" t="s">
        <v>44</v>
      </c>
      <c r="O252" s="76"/>
      <c r="P252" s="182">
        <f>O252*H252</f>
        <v>0</v>
      </c>
      <c r="Q252" s="182">
        <v>0</v>
      </c>
      <c r="R252" s="182">
        <f>Q252*H252</f>
        <v>0</v>
      </c>
      <c r="S252" s="182">
        <v>0</v>
      </c>
      <c r="T252" s="183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184" t="s">
        <v>154</v>
      </c>
      <c r="AT252" s="184" t="s">
        <v>136</v>
      </c>
      <c r="AU252" s="184" t="s">
        <v>89</v>
      </c>
      <c r="AY252" s="18" t="s">
        <v>133</v>
      </c>
      <c r="BE252" s="185">
        <f>IF(N252="základní",J252,0)</f>
        <v>0</v>
      </c>
      <c r="BF252" s="185">
        <f>IF(N252="snížená",J252,0)</f>
        <v>0</v>
      </c>
      <c r="BG252" s="185">
        <f>IF(N252="zákl. přenesená",J252,0)</f>
        <v>0</v>
      </c>
      <c r="BH252" s="185">
        <f>IF(N252="sníž. přenesená",J252,0)</f>
        <v>0</v>
      </c>
      <c r="BI252" s="185">
        <f>IF(N252="nulová",J252,0)</f>
        <v>0</v>
      </c>
      <c r="BJ252" s="18" t="s">
        <v>87</v>
      </c>
      <c r="BK252" s="185">
        <f>ROUND(I252*H252,2)</f>
        <v>0</v>
      </c>
      <c r="BL252" s="18" t="s">
        <v>154</v>
      </c>
      <c r="BM252" s="184" t="s">
        <v>404</v>
      </c>
    </row>
    <row r="253" s="13" customFormat="1">
      <c r="A253" s="13"/>
      <c r="B253" s="196"/>
      <c r="C253" s="13"/>
      <c r="D253" s="186" t="s">
        <v>241</v>
      </c>
      <c r="E253" s="197" t="s">
        <v>1</v>
      </c>
      <c r="F253" s="198" t="s">
        <v>405</v>
      </c>
      <c r="G253" s="13"/>
      <c r="H253" s="199">
        <v>42.159999999999997</v>
      </c>
      <c r="I253" s="200"/>
      <c r="J253" s="13"/>
      <c r="K253" s="13"/>
      <c r="L253" s="196"/>
      <c r="M253" s="201"/>
      <c r="N253" s="202"/>
      <c r="O253" s="202"/>
      <c r="P253" s="202"/>
      <c r="Q253" s="202"/>
      <c r="R253" s="202"/>
      <c r="S253" s="202"/>
      <c r="T253" s="20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197" t="s">
        <v>241</v>
      </c>
      <c r="AU253" s="197" t="s">
        <v>89</v>
      </c>
      <c r="AV253" s="13" t="s">
        <v>89</v>
      </c>
      <c r="AW253" s="13" t="s">
        <v>34</v>
      </c>
      <c r="AX253" s="13" t="s">
        <v>79</v>
      </c>
      <c r="AY253" s="197" t="s">
        <v>133</v>
      </c>
    </row>
    <row r="254" s="13" customFormat="1">
      <c r="A254" s="13"/>
      <c r="B254" s="196"/>
      <c r="C254" s="13"/>
      <c r="D254" s="186" t="s">
        <v>241</v>
      </c>
      <c r="E254" s="197" t="s">
        <v>1</v>
      </c>
      <c r="F254" s="198" t="s">
        <v>399</v>
      </c>
      <c r="G254" s="13"/>
      <c r="H254" s="199">
        <v>133.239</v>
      </c>
      <c r="I254" s="200"/>
      <c r="J254" s="13"/>
      <c r="K254" s="13"/>
      <c r="L254" s="196"/>
      <c r="M254" s="201"/>
      <c r="N254" s="202"/>
      <c r="O254" s="202"/>
      <c r="P254" s="202"/>
      <c r="Q254" s="202"/>
      <c r="R254" s="202"/>
      <c r="S254" s="202"/>
      <c r="T254" s="20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197" t="s">
        <v>241</v>
      </c>
      <c r="AU254" s="197" t="s">
        <v>89</v>
      </c>
      <c r="AV254" s="13" t="s">
        <v>89</v>
      </c>
      <c r="AW254" s="13" t="s">
        <v>34</v>
      </c>
      <c r="AX254" s="13" t="s">
        <v>79</v>
      </c>
      <c r="AY254" s="197" t="s">
        <v>133</v>
      </c>
    </row>
    <row r="255" s="13" customFormat="1">
      <c r="A255" s="13"/>
      <c r="B255" s="196"/>
      <c r="C255" s="13"/>
      <c r="D255" s="186" t="s">
        <v>241</v>
      </c>
      <c r="E255" s="197" t="s">
        <v>1</v>
      </c>
      <c r="F255" s="198" t="s">
        <v>406</v>
      </c>
      <c r="G255" s="13"/>
      <c r="H255" s="199">
        <v>52.783999999999999</v>
      </c>
      <c r="I255" s="200"/>
      <c r="J255" s="13"/>
      <c r="K255" s="13"/>
      <c r="L255" s="196"/>
      <c r="M255" s="201"/>
      <c r="N255" s="202"/>
      <c r="O255" s="202"/>
      <c r="P255" s="202"/>
      <c r="Q255" s="202"/>
      <c r="R255" s="202"/>
      <c r="S255" s="202"/>
      <c r="T255" s="20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197" t="s">
        <v>241</v>
      </c>
      <c r="AU255" s="197" t="s">
        <v>89</v>
      </c>
      <c r="AV255" s="13" t="s">
        <v>89</v>
      </c>
      <c r="AW255" s="13" t="s">
        <v>34</v>
      </c>
      <c r="AX255" s="13" t="s">
        <v>79</v>
      </c>
      <c r="AY255" s="197" t="s">
        <v>133</v>
      </c>
    </row>
    <row r="256" s="14" customFormat="1">
      <c r="A256" s="14"/>
      <c r="B256" s="204"/>
      <c r="C256" s="14"/>
      <c r="D256" s="186" t="s">
        <v>241</v>
      </c>
      <c r="E256" s="205" t="s">
        <v>1</v>
      </c>
      <c r="F256" s="206" t="s">
        <v>245</v>
      </c>
      <c r="G256" s="14"/>
      <c r="H256" s="207">
        <v>228.18299999999999</v>
      </c>
      <c r="I256" s="208"/>
      <c r="J256" s="14"/>
      <c r="K256" s="14"/>
      <c r="L256" s="204"/>
      <c r="M256" s="209"/>
      <c r="N256" s="210"/>
      <c r="O256" s="210"/>
      <c r="P256" s="210"/>
      <c r="Q256" s="210"/>
      <c r="R256" s="210"/>
      <c r="S256" s="210"/>
      <c r="T256" s="211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05" t="s">
        <v>241</v>
      </c>
      <c r="AU256" s="205" t="s">
        <v>89</v>
      </c>
      <c r="AV256" s="14" t="s">
        <v>154</v>
      </c>
      <c r="AW256" s="14" t="s">
        <v>34</v>
      </c>
      <c r="AX256" s="14" t="s">
        <v>87</v>
      </c>
      <c r="AY256" s="205" t="s">
        <v>133</v>
      </c>
    </row>
    <row r="257" s="2" customFormat="1" ht="24.15" customHeight="1">
      <c r="A257" s="37"/>
      <c r="B257" s="171"/>
      <c r="C257" s="172" t="s">
        <v>407</v>
      </c>
      <c r="D257" s="172" t="s">
        <v>136</v>
      </c>
      <c r="E257" s="173" t="s">
        <v>408</v>
      </c>
      <c r="F257" s="174" t="s">
        <v>409</v>
      </c>
      <c r="G257" s="175" t="s">
        <v>239</v>
      </c>
      <c r="H257" s="176">
        <v>159.62000000000001</v>
      </c>
      <c r="I257" s="177"/>
      <c r="J257" s="178">
        <f>ROUND(I257*H257,2)</f>
        <v>0</v>
      </c>
      <c r="K257" s="179"/>
      <c r="L257" s="38"/>
      <c r="M257" s="180" t="s">
        <v>1</v>
      </c>
      <c r="N257" s="181" t="s">
        <v>44</v>
      </c>
      <c r="O257" s="76"/>
      <c r="P257" s="182">
        <f>O257*H257</f>
        <v>0</v>
      </c>
      <c r="Q257" s="182">
        <v>0</v>
      </c>
      <c r="R257" s="182">
        <f>Q257*H257</f>
        <v>0</v>
      </c>
      <c r="S257" s="182">
        <v>0</v>
      </c>
      <c r="T257" s="183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184" t="s">
        <v>154</v>
      </c>
      <c r="AT257" s="184" t="s">
        <v>136</v>
      </c>
      <c r="AU257" s="184" t="s">
        <v>89</v>
      </c>
      <c r="AY257" s="18" t="s">
        <v>133</v>
      </c>
      <c r="BE257" s="185">
        <f>IF(N257="základní",J257,0)</f>
        <v>0</v>
      </c>
      <c r="BF257" s="185">
        <f>IF(N257="snížená",J257,0)</f>
        <v>0</v>
      </c>
      <c r="BG257" s="185">
        <f>IF(N257="zákl. přenesená",J257,0)</f>
        <v>0</v>
      </c>
      <c r="BH257" s="185">
        <f>IF(N257="sníž. přenesená",J257,0)</f>
        <v>0</v>
      </c>
      <c r="BI257" s="185">
        <f>IF(N257="nulová",J257,0)</f>
        <v>0</v>
      </c>
      <c r="BJ257" s="18" t="s">
        <v>87</v>
      </c>
      <c r="BK257" s="185">
        <f>ROUND(I257*H257,2)</f>
        <v>0</v>
      </c>
      <c r="BL257" s="18" t="s">
        <v>154</v>
      </c>
      <c r="BM257" s="184" t="s">
        <v>410</v>
      </c>
    </row>
    <row r="258" s="13" customFormat="1">
      <c r="A258" s="13"/>
      <c r="B258" s="196"/>
      <c r="C258" s="13"/>
      <c r="D258" s="186" t="s">
        <v>241</v>
      </c>
      <c r="E258" s="197" t="s">
        <v>1</v>
      </c>
      <c r="F258" s="198" t="s">
        <v>411</v>
      </c>
      <c r="G258" s="13"/>
      <c r="H258" s="199">
        <v>159.62000000000001</v>
      </c>
      <c r="I258" s="200"/>
      <c r="J258" s="13"/>
      <c r="K258" s="13"/>
      <c r="L258" s="196"/>
      <c r="M258" s="201"/>
      <c r="N258" s="202"/>
      <c r="O258" s="202"/>
      <c r="P258" s="202"/>
      <c r="Q258" s="202"/>
      <c r="R258" s="202"/>
      <c r="S258" s="202"/>
      <c r="T258" s="20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197" t="s">
        <v>241</v>
      </c>
      <c r="AU258" s="197" t="s">
        <v>89</v>
      </c>
      <c r="AV258" s="13" t="s">
        <v>89</v>
      </c>
      <c r="AW258" s="13" t="s">
        <v>34</v>
      </c>
      <c r="AX258" s="13" t="s">
        <v>79</v>
      </c>
      <c r="AY258" s="197" t="s">
        <v>133</v>
      </c>
    </row>
    <row r="259" s="14" customFormat="1">
      <c r="A259" s="14"/>
      <c r="B259" s="204"/>
      <c r="C259" s="14"/>
      <c r="D259" s="186" t="s">
        <v>241</v>
      </c>
      <c r="E259" s="205" t="s">
        <v>1</v>
      </c>
      <c r="F259" s="206" t="s">
        <v>245</v>
      </c>
      <c r="G259" s="14"/>
      <c r="H259" s="207">
        <v>159.62000000000001</v>
      </c>
      <c r="I259" s="208"/>
      <c r="J259" s="14"/>
      <c r="K259" s="14"/>
      <c r="L259" s="204"/>
      <c r="M259" s="209"/>
      <c r="N259" s="210"/>
      <c r="O259" s="210"/>
      <c r="P259" s="210"/>
      <c r="Q259" s="210"/>
      <c r="R259" s="210"/>
      <c r="S259" s="210"/>
      <c r="T259" s="211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05" t="s">
        <v>241</v>
      </c>
      <c r="AU259" s="205" t="s">
        <v>89</v>
      </c>
      <c r="AV259" s="14" t="s">
        <v>154</v>
      </c>
      <c r="AW259" s="14" t="s">
        <v>34</v>
      </c>
      <c r="AX259" s="14" t="s">
        <v>87</v>
      </c>
      <c r="AY259" s="205" t="s">
        <v>133</v>
      </c>
    </row>
    <row r="260" s="2" customFormat="1" ht="66.75" customHeight="1">
      <c r="A260" s="37"/>
      <c r="B260" s="171"/>
      <c r="C260" s="172" t="s">
        <v>412</v>
      </c>
      <c r="D260" s="172" t="s">
        <v>136</v>
      </c>
      <c r="E260" s="173" t="s">
        <v>413</v>
      </c>
      <c r="F260" s="174" t="s">
        <v>414</v>
      </c>
      <c r="G260" s="175" t="s">
        <v>239</v>
      </c>
      <c r="H260" s="176">
        <v>119.868</v>
      </c>
      <c r="I260" s="177"/>
      <c r="J260" s="178">
        <f>ROUND(I260*H260,2)</f>
        <v>0</v>
      </c>
      <c r="K260" s="179"/>
      <c r="L260" s="38"/>
      <c r="M260" s="180" t="s">
        <v>1</v>
      </c>
      <c r="N260" s="181" t="s">
        <v>44</v>
      </c>
      <c r="O260" s="76"/>
      <c r="P260" s="182">
        <f>O260*H260</f>
        <v>0</v>
      </c>
      <c r="Q260" s="182">
        <v>0.088800000000000004</v>
      </c>
      <c r="R260" s="182">
        <f>Q260*H260</f>
        <v>10.644278399999999</v>
      </c>
      <c r="S260" s="182">
        <v>0</v>
      </c>
      <c r="T260" s="183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184" t="s">
        <v>154</v>
      </c>
      <c r="AT260" s="184" t="s">
        <v>136</v>
      </c>
      <c r="AU260" s="184" t="s">
        <v>89</v>
      </c>
      <c r="AY260" s="18" t="s">
        <v>133</v>
      </c>
      <c r="BE260" s="185">
        <f>IF(N260="základní",J260,0)</f>
        <v>0</v>
      </c>
      <c r="BF260" s="185">
        <f>IF(N260="snížená",J260,0)</f>
        <v>0</v>
      </c>
      <c r="BG260" s="185">
        <f>IF(N260="zákl. přenesená",J260,0)</f>
        <v>0</v>
      </c>
      <c r="BH260" s="185">
        <f>IF(N260="sníž. přenesená",J260,0)</f>
        <v>0</v>
      </c>
      <c r="BI260" s="185">
        <f>IF(N260="nulová",J260,0)</f>
        <v>0</v>
      </c>
      <c r="BJ260" s="18" t="s">
        <v>87</v>
      </c>
      <c r="BK260" s="185">
        <f>ROUND(I260*H260,2)</f>
        <v>0</v>
      </c>
      <c r="BL260" s="18" t="s">
        <v>154</v>
      </c>
      <c r="BM260" s="184" t="s">
        <v>415</v>
      </c>
    </row>
    <row r="261" s="2" customFormat="1">
      <c r="A261" s="37"/>
      <c r="B261" s="38"/>
      <c r="C261" s="37"/>
      <c r="D261" s="186" t="s">
        <v>142</v>
      </c>
      <c r="E261" s="37"/>
      <c r="F261" s="187" t="s">
        <v>416</v>
      </c>
      <c r="G261" s="37"/>
      <c r="H261" s="37"/>
      <c r="I261" s="188"/>
      <c r="J261" s="37"/>
      <c r="K261" s="37"/>
      <c r="L261" s="38"/>
      <c r="M261" s="189"/>
      <c r="N261" s="190"/>
      <c r="O261" s="76"/>
      <c r="P261" s="76"/>
      <c r="Q261" s="76"/>
      <c r="R261" s="76"/>
      <c r="S261" s="76"/>
      <c r="T261" s="7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T261" s="18" t="s">
        <v>142</v>
      </c>
      <c r="AU261" s="18" t="s">
        <v>89</v>
      </c>
    </row>
    <row r="262" s="13" customFormat="1">
      <c r="A262" s="13"/>
      <c r="B262" s="196"/>
      <c r="C262" s="13"/>
      <c r="D262" s="186" t="s">
        <v>241</v>
      </c>
      <c r="E262" s="197" t="s">
        <v>1</v>
      </c>
      <c r="F262" s="198" t="s">
        <v>417</v>
      </c>
      <c r="G262" s="13"/>
      <c r="H262" s="199">
        <v>119.868</v>
      </c>
      <c r="I262" s="200"/>
      <c r="J262" s="13"/>
      <c r="K262" s="13"/>
      <c r="L262" s="196"/>
      <c r="M262" s="201"/>
      <c r="N262" s="202"/>
      <c r="O262" s="202"/>
      <c r="P262" s="202"/>
      <c r="Q262" s="202"/>
      <c r="R262" s="202"/>
      <c r="S262" s="202"/>
      <c r="T262" s="20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197" t="s">
        <v>241</v>
      </c>
      <c r="AU262" s="197" t="s">
        <v>89</v>
      </c>
      <c r="AV262" s="13" t="s">
        <v>89</v>
      </c>
      <c r="AW262" s="13" t="s">
        <v>34</v>
      </c>
      <c r="AX262" s="13" t="s">
        <v>79</v>
      </c>
      <c r="AY262" s="197" t="s">
        <v>133</v>
      </c>
    </row>
    <row r="263" s="14" customFormat="1">
      <c r="A263" s="14"/>
      <c r="B263" s="204"/>
      <c r="C263" s="14"/>
      <c r="D263" s="186" t="s">
        <v>241</v>
      </c>
      <c r="E263" s="205" t="s">
        <v>1</v>
      </c>
      <c r="F263" s="206" t="s">
        <v>245</v>
      </c>
      <c r="G263" s="14"/>
      <c r="H263" s="207">
        <v>119.868</v>
      </c>
      <c r="I263" s="208"/>
      <c r="J263" s="14"/>
      <c r="K263" s="14"/>
      <c r="L263" s="204"/>
      <c r="M263" s="209"/>
      <c r="N263" s="210"/>
      <c r="O263" s="210"/>
      <c r="P263" s="210"/>
      <c r="Q263" s="210"/>
      <c r="R263" s="210"/>
      <c r="S263" s="210"/>
      <c r="T263" s="211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05" t="s">
        <v>241</v>
      </c>
      <c r="AU263" s="205" t="s">
        <v>89</v>
      </c>
      <c r="AV263" s="14" t="s">
        <v>154</v>
      </c>
      <c r="AW263" s="14" t="s">
        <v>34</v>
      </c>
      <c r="AX263" s="14" t="s">
        <v>87</v>
      </c>
      <c r="AY263" s="205" t="s">
        <v>133</v>
      </c>
    </row>
    <row r="264" s="2" customFormat="1" ht="24.15" customHeight="1">
      <c r="A264" s="37"/>
      <c r="B264" s="171"/>
      <c r="C264" s="219" t="s">
        <v>418</v>
      </c>
      <c r="D264" s="219" t="s">
        <v>316</v>
      </c>
      <c r="E264" s="220" t="s">
        <v>419</v>
      </c>
      <c r="F264" s="221" t="s">
        <v>420</v>
      </c>
      <c r="G264" s="222" t="s">
        <v>239</v>
      </c>
      <c r="H264" s="223">
        <v>137.84800000000001</v>
      </c>
      <c r="I264" s="224"/>
      <c r="J264" s="225">
        <f>ROUND(I264*H264,2)</f>
        <v>0</v>
      </c>
      <c r="K264" s="226"/>
      <c r="L264" s="227"/>
      <c r="M264" s="228" t="s">
        <v>1</v>
      </c>
      <c r="N264" s="229" t="s">
        <v>44</v>
      </c>
      <c r="O264" s="76"/>
      <c r="P264" s="182">
        <f>O264*H264</f>
        <v>0</v>
      </c>
      <c r="Q264" s="182">
        <v>0</v>
      </c>
      <c r="R264" s="182">
        <f>Q264*H264</f>
        <v>0</v>
      </c>
      <c r="S264" s="182">
        <v>0</v>
      </c>
      <c r="T264" s="183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184" t="s">
        <v>173</v>
      </c>
      <c r="AT264" s="184" t="s">
        <v>316</v>
      </c>
      <c r="AU264" s="184" t="s">
        <v>89</v>
      </c>
      <c r="AY264" s="18" t="s">
        <v>133</v>
      </c>
      <c r="BE264" s="185">
        <f>IF(N264="základní",J264,0)</f>
        <v>0</v>
      </c>
      <c r="BF264" s="185">
        <f>IF(N264="snížená",J264,0)</f>
        <v>0</v>
      </c>
      <c r="BG264" s="185">
        <f>IF(N264="zákl. přenesená",J264,0)</f>
        <v>0</v>
      </c>
      <c r="BH264" s="185">
        <f>IF(N264="sníž. přenesená",J264,0)</f>
        <v>0</v>
      </c>
      <c r="BI264" s="185">
        <f>IF(N264="nulová",J264,0)</f>
        <v>0</v>
      </c>
      <c r="BJ264" s="18" t="s">
        <v>87</v>
      </c>
      <c r="BK264" s="185">
        <f>ROUND(I264*H264,2)</f>
        <v>0</v>
      </c>
      <c r="BL264" s="18" t="s">
        <v>154</v>
      </c>
      <c r="BM264" s="184" t="s">
        <v>421</v>
      </c>
    </row>
    <row r="265" s="2" customFormat="1">
      <c r="A265" s="37"/>
      <c r="B265" s="38"/>
      <c r="C265" s="37"/>
      <c r="D265" s="186" t="s">
        <v>142</v>
      </c>
      <c r="E265" s="37"/>
      <c r="F265" s="187" t="s">
        <v>422</v>
      </c>
      <c r="G265" s="37"/>
      <c r="H265" s="37"/>
      <c r="I265" s="188"/>
      <c r="J265" s="37"/>
      <c r="K265" s="37"/>
      <c r="L265" s="38"/>
      <c r="M265" s="189"/>
      <c r="N265" s="190"/>
      <c r="O265" s="76"/>
      <c r="P265" s="76"/>
      <c r="Q265" s="76"/>
      <c r="R265" s="76"/>
      <c r="S265" s="76"/>
      <c r="T265" s="7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T265" s="18" t="s">
        <v>142</v>
      </c>
      <c r="AU265" s="18" t="s">
        <v>89</v>
      </c>
    </row>
    <row r="266" s="13" customFormat="1">
      <c r="A266" s="13"/>
      <c r="B266" s="196"/>
      <c r="C266" s="13"/>
      <c r="D266" s="186" t="s">
        <v>241</v>
      </c>
      <c r="E266" s="13"/>
      <c r="F266" s="198" t="s">
        <v>423</v>
      </c>
      <c r="G266" s="13"/>
      <c r="H266" s="199">
        <v>137.84800000000001</v>
      </c>
      <c r="I266" s="200"/>
      <c r="J266" s="13"/>
      <c r="K266" s="13"/>
      <c r="L266" s="196"/>
      <c r="M266" s="201"/>
      <c r="N266" s="202"/>
      <c r="O266" s="202"/>
      <c r="P266" s="202"/>
      <c r="Q266" s="202"/>
      <c r="R266" s="202"/>
      <c r="S266" s="202"/>
      <c r="T266" s="20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197" t="s">
        <v>241</v>
      </c>
      <c r="AU266" s="197" t="s">
        <v>89</v>
      </c>
      <c r="AV266" s="13" t="s">
        <v>89</v>
      </c>
      <c r="AW266" s="13" t="s">
        <v>3</v>
      </c>
      <c r="AX266" s="13" t="s">
        <v>87</v>
      </c>
      <c r="AY266" s="197" t="s">
        <v>133</v>
      </c>
    </row>
    <row r="267" s="12" customFormat="1" ht="22.8" customHeight="1">
      <c r="A267" s="12"/>
      <c r="B267" s="158"/>
      <c r="C267" s="12"/>
      <c r="D267" s="159" t="s">
        <v>78</v>
      </c>
      <c r="E267" s="169" t="s">
        <v>162</v>
      </c>
      <c r="F267" s="169" t="s">
        <v>424</v>
      </c>
      <c r="G267" s="12"/>
      <c r="H267" s="12"/>
      <c r="I267" s="161"/>
      <c r="J267" s="170">
        <f>BK267</f>
        <v>0</v>
      </c>
      <c r="K267" s="12"/>
      <c r="L267" s="158"/>
      <c r="M267" s="163"/>
      <c r="N267" s="164"/>
      <c r="O267" s="164"/>
      <c r="P267" s="165">
        <f>SUM(P268:P458)</f>
        <v>0</v>
      </c>
      <c r="Q267" s="164"/>
      <c r="R267" s="165">
        <f>SUM(R268:R458)</f>
        <v>229.83209597000004</v>
      </c>
      <c r="S267" s="164"/>
      <c r="T267" s="166">
        <f>SUM(T268:T458)</f>
        <v>0.0046871999999999999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159" t="s">
        <v>87</v>
      </c>
      <c r="AT267" s="167" t="s">
        <v>78</v>
      </c>
      <c r="AU267" s="167" t="s">
        <v>87</v>
      </c>
      <c r="AY267" s="159" t="s">
        <v>133</v>
      </c>
      <c r="BK267" s="168">
        <f>SUM(BK268:BK458)</f>
        <v>0</v>
      </c>
    </row>
    <row r="268" s="2" customFormat="1" ht="24.15" customHeight="1">
      <c r="A268" s="37"/>
      <c r="B268" s="171"/>
      <c r="C268" s="172" t="s">
        <v>425</v>
      </c>
      <c r="D268" s="172" t="s">
        <v>136</v>
      </c>
      <c r="E268" s="173" t="s">
        <v>426</v>
      </c>
      <c r="F268" s="174" t="s">
        <v>427</v>
      </c>
      <c r="G268" s="175" t="s">
        <v>259</v>
      </c>
      <c r="H268" s="176">
        <v>309</v>
      </c>
      <c r="I268" s="177"/>
      <c r="J268" s="178">
        <f>ROUND(I268*H268,2)</f>
        <v>0</v>
      </c>
      <c r="K268" s="179"/>
      <c r="L268" s="38"/>
      <c r="M268" s="180" t="s">
        <v>1</v>
      </c>
      <c r="N268" s="181" t="s">
        <v>44</v>
      </c>
      <c r="O268" s="76"/>
      <c r="P268" s="182">
        <f>O268*H268</f>
        <v>0</v>
      </c>
      <c r="Q268" s="182">
        <v>0.0015</v>
      </c>
      <c r="R268" s="182">
        <f>Q268*H268</f>
        <v>0.46350000000000002</v>
      </c>
      <c r="S268" s="182">
        <v>0</v>
      </c>
      <c r="T268" s="183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184" t="s">
        <v>154</v>
      </c>
      <c r="AT268" s="184" t="s">
        <v>136</v>
      </c>
      <c r="AU268" s="184" t="s">
        <v>89</v>
      </c>
      <c r="AY268" s="18" t="s">
        <v>133</v>
      </c>
      <c r="BE268" s="185">
        <f>IF(N268="základní",J268,0)</f>
        <v>0</v>
      </c>
      <c r="BF268" s="185">
        <f>IF(N268="snížená",J268,0)</f>
        <v>0</v>
      </c>
      <c r="BG268" s="185">
        <f>IF(N268="zákl. přenesená",J268,0)</f>
        <v>0</v>
      </c>
      <c r="BH268" s="185">
        <f>IF(N268="sníž. přenesená",J268,0)</f>
        <v>0</v>
      </c>
      <c r="BI268" s="185">
        <f>IF(N268="nulová",J268,0)</f>
        <v>0</v>
      </c>
      <c r="BJ268" s="18" t="s">
        <v>87</v>
      </c>
      <c r="BK268" s="185">
        <f>ROUND(I268*H268,2)</f>
        <v>0</v>
      </c>
      <c r="BL268" s="18" t="s">
        <v>154</v>
      </c>
      <c r="BM268" s="184" t="s">
        <v>428</v>
      </c>
    </row>
    <row r="269" s="13" customFormat="1">
      <c r="A269" s="13"/>
      <c r="B269" s="196"/>
      <c r="C269" s="13"/>
      <c r="D269" s="186" t="s">
        <v>241</v>
      </c>
      <c r="E269" s="197" t="s">
        <v>1</v>
      </c>
      <c r="F269" s="198" t="s">
        <v>429</v>
      </c>
      <c r="G269" s="13"/>
      <c r="H269" s="199">
        <v>309</v>
      </c>
      <c r="I269" s="200"/>
      <c r="J269" s="13"/>
      <c r="K269" s="13"/>
      <c r="L269" s="196"/>
      <c r="M269" s="201"/>
      <c r="N269" s="202"/>
      <c r="O269" s="202"/>
      <c r="P269" s="202"/>
      <c r="Q269" s="202"/>
      <c r="R269" s="202"/>
      <c r="S269" s="202"/>
      <c r="T269" s="20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197" t="s">
        <v>241</v>
      </c>
      <c r="AU269" s="197" t="s">
        <v>89</v>
      </c>
      <c r="AV269" s="13" t="s">
        <v>89</v>
      </c>
      <c r="AW269" s="13" t="s">
        <v>34</v>
      </c>
      <c r="AX269" s="13" t="s">
        <v>79</v>
      </c>
      <c r="AY269" s="197" t="s">
        <v>133</v>
      </c>
    </row>
    <row r="270" s="14" customFormat="1">
      <c r="A270" s="14"/>
      <c r="B270" s="204"/>
      <c r="C270" s="14"/>
      <c r="D270" s="186" t="s">
        <v>241</v>
      </c>
      <c r="E270" s="205" t="s">
        <v>1</v>
      </c>
      <c r="F270" s="206" t="s">
        <v>245</v>
      </c>
      <c r="G270" s="14"/>
      <c r="H270" s="207">
        <v>309</v>
      </c>
      <c r="I270" s="208"/>
      <c r="J270" s="14"/>
      <c r="K270" s="14"/>
      <c r="L270" s="204"/>
      <c r="M270" s="209"/>
      <c r="N270" s="210"/>
      <c r="O270" s="210"/>
      <c r="P270" s="210"/>
      <c r="Q270" s="210"/>
      <c r="R270" s="210"/>
      <c r="S270" s="210"/>
      <c r="T270" s="211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05" t="s">
        <v>241</v>
      </c>
      <c r="AU270" s="205" t="s">
        <v>89</v>
      </c>
      <c r="AV270" s="14" t="s">
        <v>154</v>
      </c>
      <c r="AW270" s="14" t="s">
        <v>34</v>
      </c>
      <c r="AX270" s="14" t="s">
        <v>87</v>
      </c>
      <c r="AY270" s="205" t="s">
        <v>133</v>
      </c>
    </row>
    <row r="271" s="2" customFormat="1" ht="24.15" customHeight="1">
      <c r="A271" s="37"/>
      <c r="B271" s="171"/>
      <c r="C271" s="172" t="s">
        <v>430</v>
      </c>
      <c r="D271" s="172" t="s">
        <v>136</v>
      </c>
      <c r="E271" s="173" t="s">
        <v>431</v>
      </c>
      <c r="F271" s="174" t="s">
        <v>432</v>
      </c>
      <c r="G271" s="175" t="s">
        <v>239</v>
      </c>
      <c r="H271" s="176">
        <v>82.920000000000002</v>
      </c>
      <c r="I271" s="177"/>
      <c r="J271" s="178">
        <f>ROUND(I271*H271,2)</f>
        <v>0</v>
      </c>
      <c r="K271" s="179"/>
      <c r="L271" s="38"/>
      <c r="M271" s="180" t="s">
        <v>1</v>
      </c>
      <c r="N271" s="181" t="s">
        <v>44</v>
      </c>
      <c r="O271" s="76"/>
      <c r="P271" s="182">
        <f>O271*H271</f>
        <v>0</v>
      </c>
      <c r="Q271" s="182">
        <v>0.0043800000000000002</v>
      </c>
      <c r="R271" s="182">
        <f>Q271*H271</f>
        <v>0.3631896</v>
      </c>
      <c r="S271" s="182">
        <v>0</v>
      </c>
      <c r="T271" s="183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184" t="s">
        <v>154</v>
      </c>
      <c r="AT271" s="184" t="s">
        <v>136</v>
      </c>
      <c r="AU271" s="184" t="s">
        <v>89</v>
      </c>
      <c r="AY271" s="18" t="s">
        <v>133</v>
      </c>
      <c r="BE271" s="185">
        <f>IF(N271="základní",J271,0)</f>
        <v>0</v>
      </c>
      <c r="BF271" s="185">
        <f>IF(N271="snížená",J271,0)</f>
        <v>0</v>
      </c>
      <c r="BG271" s="185">
        <f>IF(N271="zákl. přenesená",J271,0)</f>
        <v>0</v>
      </c>
      <c r="BH271" s="185">
        <f>IF(N271="sníž. přenesená",J271,0)</f>
        <v>0</v>
      </c>
      <c r="BI271" s="185">
        <f>IF(N271="nulová",J271,0)</f>
        <v>0</v>
      </c>
      <c r="BJ271" s="18" t="s">
        <v>87</v>
      </c>
      <c r="BK271" s="185">
        <f>ROUND(I271*H271,2)</f>
        <v>0</v>
      </c>
      <c r="BL271" s="18" t="s">
        <v>154</v>
      </c>
      <c r="BM271" s="184" t="s">
        <v>433</v>
      </c>
    </row>
    <row r="272" s="13" customFormat="1">
      <c r="A272" s="13"/>
      <c r="B272" s="196"/>
      <c r="C272" s="13"/>
      <c r="D272" s="186" t="s">
        <v>241</v>
      </c>
      <c r="E272" s="197" t="s">
        <v>1</v>
      </c>
      <c r="F272" s="198" t="s">
        <v>434</v>
      </c>
      <c r="G272" s="13"/>
      <c r="H272" s="199">
        <v>82.920000000000002</v>
      </c>
      <c r="I272" s="200"/>
      <c r="J272" s="13"/>
      <c r="K272" s="13"/>
      <c r="L272" s="196"/>
      <c r="M272" s="201"/>
      <c r="N272" s="202"/>
      <c r="O272" s="202"/>
      <c r="P272" s="202"/>
      <c r="Q272" s="202"/>
      <c r="R272" s="202"/>
      <c r="S272" s="202"/>
      <c r="T272" s="20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197" t="s">
        <v>241</v>
      </c>
      <c r="AU272" s="197" t="s">
        <v>89</v>
      </c>
      <c r="AV272" s="13" t="s">
        <v>89</v>
      </c>
      <c r="AW272" s="13" t="s">
        <v>34</v>
      </c>
      <c r="AX272" s="13" t="s">
        <v>79</v>
      </c>
      <c r="AY272" s="197" t="s">
        <v>133</v>
      </c>
    </row>
    <row r="273" s="14" customFormat="1">
      <c r="A273" s="14"/>
      <c r="B273" s="204"/>
      <c r="C273" s="14"/>
      <c r="D273" s="186" t="s">
        <v>241</v>
      </c>
      <c r="E273" s="205" t="s">
        <v>1</v>
      </c>
      <c r="F273" s="206" t="s">
        <v>245</v>
      </c>
      <c r="G273" s="14"/>
      <c r="H273" s="207">
        <v>82.920000000000002</v>
      </c>
      <c r="I273" s="208"/>
      <c r="J273" s="14"/>
      <c r="K273" s="14"/>
      <c r="L273" s="204"/>
      <c r="M273" s="209"/>
      <c r="N273" s="210"/>
      <c r="O273" s="210"/>
      <c r="P273" s="210"/>
      <c r="Q273" s="210"/>
      <c r="R273" s="210"/>
      <c r="S273" s="210"/>
      <c r="T273" s="211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05" t="s">
        <v>241</v>
      </c>
      <c r="AU273" s="205" t="s">
        <v>89</v>
      </c>
      <c r="AV273" s="14" t="s">
        <v>154</v>
      </c>
      <c r="AW273" s="14" t="s">
        <v>34</v>
      </c>
      <c r="AX273" s="14" t="s">
        <v>87</v>
      </c>
      <c r="AY273" s="205" t="s">
        <v>133</v>
      </c>
    </row>
    <row r="274" s="2" customFormat="1" ht="24.15" customHeight="1">
      <c r="A274" s="37"/>
      <c r="B274" s="171"/>
      <c r="C274" s="172" t="s">
        <v>435</v>
      </c>
      <c r="D274" s="172" t="s">
        <v>136</v>
      </c>
      <c r="E274" s="173" t="s">
        <v>436</v>
      </c>
      <c r="F274" s="174" t="s">
        <v>437</v>
      </c>
      <c r="G274" s="175" t="s">
        <v>239</v>
      </c>
      <c r="H274" s="176">
        <v>82.920000000000002</v>
      </c>
      <c r="I274" s="177"/>
      <c r="J274" s="178">
        <f>ROUND(I274*H274,2)</f>
        <v>0</v>
      </c>
      <c r="K274" s="179"/>
      <c r="L274" s="38"/>
      <c r="M274" s="180" t="s">
        <v>1</v>
      </c>
      <c r="N274" s="181" t="s">
        <v>44</v>
      </c>
      <c r="O274" s="76"/>
      <c r="P274" s="182">
        <f>O274*H274</f>
        <v>0</v>
      </c>
      <c r="Q274" s="182">
        <v>0.00013999999999999999</v>
      </c>
      <c r="R274" s="182">
        <f>Q274*H274</f>
        <v>0.011608799999999999</v>
      </c>
      <c r="S274" s="182">
        <v>0</v>
      </c>
      <c r="T274" s="183">
        <f>S274*H274</f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184" t="s">
        <v>154</v>
      </c>
      <c r="AT274" s="184" t="s">
        <v>136</v>
      </c>
      <c r="AU274" s="184" t="s">
        <v>89</v>
      </c>
      <c r="AY274" s="18" t="s">
        <v>133</v>
      </c>
      <c r="BE274" s="185">
        <f>IF(N274="základní",J274,0)</f>
        <v>0</v>
      </c>
      <c r="BF274" s="185">
        <f>IF(N274="snížená",J274,0)</f>
        <v>0</v>
      </c>
      <c r="BG274" s="185">
        <f>IF(N274="zákl. přenesená",J274,0)</f>
        <v>0</v>
      </c>
      <c r="BH274" s="185">
        <f>IF(N274="sníž. přenesená",J274,0)</f>
        <v>0</v>
      </c>
      <c r="BI274" s="185">
        <f>IF(N274="nulová",J274,0)</f>
        <v>0</v>
      </c>
      <c r="BJ274" s="18" t="s">
        <v>87</v>
      </c>
      <c r="BK274" s="185">
        <f>ROUND(I274*H274,2)</f>
        <v>0</v>
      </c>
      <c r="BL274" s="18" t="s">
        <v>154</v>
      </c>
      <c r="BM274" s="184" t="s">
        <v>438</v>
      </c>
    </row>
    <row r="275" s="13" customFormat="1">
      <c r="A275" s="13"/>
      <c r="B275" s="196"/>
      <c r="C275" s="13"/>
      <c r="D275" s="186" t="s">
        <v>241</v>
      </c>
      <c r="E275" s="197" t="s">
        <v>1</v>
      </c>
      <c r="F275" s="198" t="s">
        <v>434</v>
      </c>
      <c r="G275" s="13"/>
      <c r="H275" s="199">
        <v>82.920000000000002</v>
      </c>
      <c r="I275" s="200"/>
      <c r="J275" s="13"/>
      <c r="K275" s="13"/>
      <c r="L275" s="196"/>
      <c r="M275" s="201"/>
      <c r="N275" s="202"/>
      <c r="O275" s="202"/>
      <c r="P275" s="202"/>
      <c r="Q275" s="202"/>
      <c r="R275" s="202"/>
      <c r="S275" s="202"/>
      <c r="T275" s="20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197" t="s">
        <v>241</v>
      </c>
      <c r="AU275" s="197" t="s">
        <v>89</v>
      </c>
      <c r="AV275" s="13" t="s">
        <v>89</v>
      </c>
      <c r="AW275" s="13" t="s">
        <v>34</v>
      </c>
      <c r="AX275" s="13" t="s">
        <v>79</v>
      </c>
      <c r="AY275" s="197" t="s">
        <v>133</v>
      </c>
    </row>
    <row r="276" s="14" customFormat="1">
      <c r="A276" s="14"/>
      <c r="B276" s="204"/>
      <c r="C276" s="14"/>
      <c r="D276" s="186" t="s">
        <v>241</v>
      </c>
      <c r="E276" s="205" t="s">
        <v>1</v>
      </c>
      <c r="F276" s="206" t="s">
        <v>245</v>
      </c>
      <c r="G276" s="14"/>
      <c r="H276" s="207">
        <v>82.920000000000002</v>
      </c>
      <c r="I276" s="208"/>
      <c r="J276" s="14"/>
      <c r="K276" s="14"/>
      <c r="L276" s="204"/>
      <c r="M276" s="209"/>
      <c r="N276" s="210"/>
      <c r="O276" s="210"/>
      <c r="P276" s="210"/>
      <c r="Q276" s="210"/>
      <c r="R276" s="210"/>
      <c r="S276" s="210"/>
      <c r="T276" s="211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05" t="s">
        <v>241</v>
      </c>
      <c r="AU276" s="205" t="s">
        <v>89</v>
      </c>
      <c r="AV276" s="14" t="s">
        <v>154</v>
      </c>
      <c r="AW276" s="14" t="s">
        <v>34</v>
      </c>
      <c r="AX276" s="14" t="s">
        <v>87</v>
      </c>
      <c r="AY276" s="205" t="s">
        <v>133</v>
      </c>
    </row>
    <row r="277" s="2" customFormat="1" ht="49.05" customHeight="1">
      <c r="A277" s="37"/>
      <c r="B277" s="171"/>
      <c r="C277" s="172" t="s">
        <v>439</v>
      </c>
      <c r="D277" s="172" t="s">
        <v>136</v>
      </c>
      <c r="E277" s="173" t="s">
        <v>440</v>
      </c>
      <c r="F277" s="174" t="s">
        <v>441</v>
      </c>
      <c r="G277" s="175" t="s">
        <v>239</v>
      </c>
      <c r="H277" s="176">
        <v>82.920000000000002</v>
      </c>
      <c r="I277" s="177"/>
      <c r="J277" s="178">
        <f>ROUND(I277*H277,2)</f>
        <v>0</v>
      </c>
      <c r="K277" s="179"/>
      <c r="L277" s="38"/>
      <c r="M277" s="180" t="s">
        <v>1</v>
      </c>
      <c r="N277" s="181" t="s">
        <v>44</v>
      </c>
      <c r="O277" s="76"/>
      <c r="P277" s="182">
        <f>O277*H277</f>
        <v>0</v>
      </c>
      <c r="Q277" s="182">
        <v>0.011390000000000001</v>
      </c>
      <c r="R277" s="182">
        <f>Q277*H277</f>
        <v>0.94445880000000004</v>
      </c>
      <c r="S277" s="182">
        <v>0</v>
      </c>
      <c r="T277" s="183">
        <f>S277*H277</f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184" t="s">
        <v>154</v>
      </c>
      <c r="AT277" s="184" t="s">
        <v>136</v>
      </c>
      <c r="AU277" s="184" t="s">
        <v>89</v>
      </c>
      <c r="AY277" s="18" t="s">
        <v>133</v>
      </c>
      <c r="BE277" s="185">
        <f>IF(N277="základní",J277,0)</f>
        <v>0</v>
      </c>
      <c r="BF277" s="185">
        <f>IF(N277="snížená",J277,0)</f>
        <v>0</v>
      </c>
      <c r="BG277" s="185">
        <f>IF(N277="zákl. přenesená",J277,0)</f>
        <v>0</v>
      </c>
      <c r="BH277" s="185">
        <f>IF(N277="sníž. přenesená",J277,0)</f>
        <v>0</v>
      </c>
      <c r="BI277" s="185">
        <f>IF(N277="nulová",J277,0)</f>
        <v>0</v>
      </c>
      <c r="BJ277" s="18" t="s">
        <v>87</v>
      </c>
      <c r="BK277" s="185">
        <f>ROUND(I277*H277,2)</f>
        <v>0</v>
      </c>
      <c r="BL277" s="18" t="s">
        <v>154</v>
      </c>
      <c r="BM277" s="184" t="s">
        <v>442</v>
      </c>
    </row>
    <row r="278" s="13" customFormat="1">
      <c r="A278" s="13"/>
      <c r="B278" s="196"/>
      <c r="C278" s="13"/>
      <c r="D278" s="186" t="s">
        <v>241</v>
      </c>
      <c r="E278" s="197" t="s">
        <v>1</v>
      </c>
      <c r="F278" s="198" t="s">
        <v>434</v>
      </c>
      <c r="G278" s="13"/>
      <c r="H278" s="199">
        <v>82.920000000000002</v>
      </c>
      <c r="I278" s="200"/>
      <c r="J278" s="13"/>
      <c r="K278" s="13"/>
      <c r="L278" s="196"/>
      <c r="M278" s="201"/>
      <c r="N278" s="202"/>
      <c r="O278" s="202"/>
      <c r="P278" s="202"/>
      <c r="Q278" s="202"/>
      <c r="R278" s="202"/>
      <c r="S278" s="202"/>
      <c r="T278" s="20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197" t="s">
        <v>241</v>
      </c>
      <c r="AU278" s="197" t="s">
        <v>89</v>
      </c>
      <c r="AV278" s="13" t="s">
        <v>89</v>
      </c>
      <c r="AW278" s="13" t="s">
        <v>34</v>
      </c>
      <c r="AX278" s="13" t="s">
        <v>79</v>
      </c>
      <c r="AY278" s="197" t="s">
        <v>133</v>
      </c>
    </row>
    <row r="279" s="14" customFormat="1">
      <c r="A279" s="14"/>
      <c r="B279" s="204"/>
      <c r="C279" s="14"/>
      <c r="D279" s="186" t="s">
        <v>241</v>
      </c>
      <c r="E279" s="205" t="s">
        <v>1</v>
      </c>
      <c r="F279" s="206" t="s">
        <v>245</v>
      </c>
      <c r="G279" s="14"/>
      <c r="H279" s="207">
        <v>82.920000000000002</v>
      </c>
      <c r="I279" s="208"/>
      <c r="J279" s="14"/>
      <c r="K279" s="14"/>
      <c r="L279" s="204"/>
      <c r="M279" s="209"/>
      <c r="N279" s="210"/>
      <c r="O279" s="210"/>
      <c r="P279" s="210"/>
      <c r="Q279" s="210"/>
      <c r="R279" s="210"/>
      <c r="S279" s="210"/>
      <c r="T279" s="211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05" t="s">
        <v>241</v>
      </c>
      <c r="AU279" s="205" t="s">
        <v>89</v>
      </c>
      <c r="AV279" s="14" t="s">
        <v>154</v>
      </c>
      <c r="AW279" s="14" t="s">
        <v>34</v>
      </c>
      <c r="AX279" s="14" t="s">
        <v>87</v>
      </c>
      <c r="AY279" s="205" t="s">
        <v>133</v>
      </c>
    </row>
    <row r="280" s="2" customFormat="1" ht="24.15" customHeight="1">
      <c r="A280" s="37"/>
      <c r="B280" s="171"/>
      <c r="C280" s="219" t="s">
        <v>443</v>
      </c>
      <c r="D280" s="219" t="s">
        <v>316</v>
      </c>
      <c r="E280" s="220" t="s">
        <v>444</v>
      </c>
      <c r="F280" s="221" t="s">
        <v>445</v>
      </c>
      <c r="G280" s="222" t="s">
        <v>239</v>
      </c>
      <c r="H280" s="223">
        <v>87.066000000000002</v>
      </c>
      <c r="I280" s="224"/>
      <c r="J280" s="225">
        <f>ROUND(I280*H280,2)</f>
        <v>0</v>
      </c>
      <c r="K280" s="226"/>
      <c r="L280" s="227"/>
      <c r="M280" s="228" t="s">
        <v>1</v>
      </c>
      <c r="N280" s="229" t="s">
        <v>44</v>
      </c>
      <c r="O280" s="76"/>
      <c r="P280" s="182">
        <f>O280*H280</f>
        <v>0</v>
      </c>
      <c r="Q280" s="182">
        <v>0.0060000000000000001</v>
      </c>
      <c r="R280" s="182">
        <f>Q280*H280</f>
        <v>0.52239599999999997</v>
      </c>
      <c r="S280" s="182">
        <v>0</v>
      </c>
      <c r="T280" s="183">
        <f>S280*H280</f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184" t="s">
        <v>173</v>
      </c>
      <c r="AT280" s="184" t="s">
        <v>316</v>
      </c>
      <c r="AU280" s="184" t="s">
        <v>89</v>
      </c>
      <c r="AY280" s="18" t="s">
        <v>133</v>
      </c>
      <c r="BE280" s="185">
        <f>IF(N280="základní",J280,0)</f>
        <v>0</v>
      </c>
      <c r="BF280" s="185">
        <f>IF(N280="snížená",J280,0)</f>
        <v>0</v>
      </c>
      <c r="BG280" s="185">
        <f>IF(N280="zákl. přenesená",J280,0)</f>
        <v>0</v>
      </c>
      <c r="BH280" s="185">
        <f>IF(N280="sníž. přenesená",J280,0)</f>
        <v>0</v>
      </c>
      <c r="BI280" s="185">
        <f>IF(N280="nulová",J280,0)</f>
        <v>0</v>
      </c>
      <c r="BJ280" s="18" t="s">
        <v>87</v>
      </c>
      <c r="BK280" s="185">
        <f>ROUND(I280*H280,2)</f>
        <v>0</v>
      </c>
      <c r="BL280" s="18" t="s">
        <v>154</v>
      </c>
      <c r="BM280" s="184" t="s">
        <v>446</v>
      </c>
    </row>
    <row r="281" s="13" customFormat="1">
      <c r="A281" s="13"/>
      <c r="B281" s="196"/>
      <c r="C281" s="13"/>
      <c r="D281" s="186" t="s">
        <v>241</v>
      </c>
      <c r="E281" s="13"/>
      <c r="F281" s="198" t="s">
        <v>447</v>
      </c>
      <c r="G281" s="13"/>
      <c r="H281" s="199">
        <v>87.066000000000002</v>
      </c>
      <c r="I281" s="200"/>
      <c r="J281" s="13"/>
      <c r="K281" s="13"/>
      <c r="L281" s="196"/>
      <c r="M281" s="201"/>
      <c r="N281" s="202"/>
      <c r="O281" s="202"/>
      <c r="P281" s="202"/>
      <c r="Q281" s="202"/>
      <c r="R281" s="202"/>
      <c r="S281" s="202"/>
      <c r="T281" s="20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197" t="s">
        <v>241</v>
      </c>
      <c r="AU281" s="197" t="s">
        <v>89</v>
      </c>
      <c r="AV281" s="13" t="s">
        <v>89</v>
      </c>
      <c r="AW281" s="13" t="s">
        <v>3</v>
      </c>
      <c r="AX281" s="13" t="s">
        <v>87</v>
      </c>
      <c r="AY281" s="197" t="s">
        <v>133</v>
      </c>
    </row>
    <row r="282" s="2" customFormat="1" ht="24.15" customHeight="1">
      <c r="A282" s="37"/>
      <c r="B282" s="171"/>
      <c r="C282" s="172" t="s">
        <v>448</v>
      </c>
      <c r="D282" s="172" t="s">
        <v>136</v>
      </c>
      <c r="E282" s="173" t="s">
        <v>449</v>
      </c>
      <c r="F282" s="174" t="s">
        <v>450</v>
      </c>
      <c r="G282" s="175" t="s">
        <v>239</v>
      </c>
      <c r="H282" s="176">
        <v>82.920000000000002</v>
      </c>
      <c r="I282" s="177"/>
      <c r="J282" s="178">
        <f>ROUND(I282*H282,2)</f>
        <v>0</v>
      </c>
      <c r="K282" s="179"/>
      <c r="L282" s="38"/>
      <c r="M282" s="180" t="s">
        <v>1</v>
      </c>
      <c r="N282" s="181" t="s">
        <v>44</v>
      </c>
      <c r="O282" s="76"/>
      <c r="P282" s="182">
        <f>O282*H282</f>
        <v>0</v>
      </c>
      <c r="Q282" s="182">
        <v>0.0033600000000000001</v>
      </c>
      <c r="R282" s="182">
        <f>Q282*H282</f>
        <v>0.2786112</v>
      </c>
      <c r="S282" s="182">
        <v>0</v>
      </c>
      <c r="T282" s="183">
        <f>S282*H282</f>
        <v>0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184" t="s">
        <v>154</v>
      </c>
      <c r="AT282" s="184" t="s">
        <v>136</v>
      </c>
      <c r="AU282" s="184" t="s">
        <v>89</v>
      </c>
      <c r="AY282" s="18" t="s">
        <v>133</v>
      </c>
      <c r="BE282" s="185">
        <f>IF(N282="základní",J282,0)</f>
        <v>0</v>
      </c>
      <c r="BF282" s="185">
        <f>IF(N282="snížená",J282,0)</f>
        <v>0</v>
      </c>
      <c r="BG282" s="185">
        <f>IF(N282="zákl. přenesená",J282,0)</f>
        <v>0</v>
      </c>
      <c r="BH282" s="185">
        <f>IF(N282="sníž. přenesená",J282,0)</f>
        <v>0</v>
      </c>
      <c r="BI282" s="185">
        <f>IF(N282="nulová",J282,0)</f>
        <v>0</v>
      </c>
      <c r="BJ282" s="18" t="s">
        <v>87</v>
      </c>
      <c r="BK282" s="185">
        <f>ROUND(I282*H282,2)</f>
        <v>0</v>
      </c>
      <c r="BL282" s="18" t="s">
        <v>154</v>
      </c>
      <c r="BM282" s="184" t="s">
        <v>451</v>
      </c>
    </row>
    <row r="283" s="13" customFormat="1">
      <c r="A283" s="13"/>
      <c r="B283" s="196"/>
      <c r="C283" s="13"/>
      <c r="D283" s="186" t="s">
        <v>241</v>
      </c>
      <c r="E283" s="197" t="s">
        <v>1</v>
      </c>
      <c r="F283" s="198" t="s">
        <v>434</v>
      </c>
      <c r="G283" s="13"/>
      <c r="H283" s="199">
        <v>82.920000000000002</v>
      </c>
      <c r="I283" s="200"/>
      <c r="J283" s="13"/>
      <c r="K283" s="13"/>
      <c r="L283" s="196"/>
      <c r="M283" s="201"/>
      <c r="N283" s="202"/>
      <c r="O283" s="202"/>
      <c r="P283" s="202"/>
      <c r="Q283" s="202"/>
      <c r="R283" s="202"/>
      <c r="S283" s="202"/>
      <c r="T283" s="20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197" t="s">
        <v>241</v>
      </c>
      <c r="AU283" s="197" t="s">
        <v>89</v>
      </c>
      <c r="AV283" s="13" t="s">
        <v>89</v>
      </c>
      <c r="AW283" s="13" t="s">
        <v>34</v>
      </c>
      <c r="AX283" s="13" t="s">
        <v>79</v>
      </c>
      <c r="AY283" s="197" t="s">
        <v>133</v>
      </c>
    </row>
    <row r="284" s="14" customFormat="1">
      <c r="A284" s="14"/>
      <c r="B284" s="204"/>
      <c r="C284" s="14"/>
      <c r="D284" s="186" t="s">
        <v>241</v>
      </c>
      <c r="E284" s="205" t="s">
        <v>1</v>
      </c>
      <c r="F284" s="206" t="s">
        <v>245</v>
      </c>
      <c r="G284" s="14"/>
      <c r="H284" s="207">
        <v>82.920000000000002</v>
      </c>
      <c r="I284" s="208"/>
      <c r="J284" s="14"/>
      <c r="K284" s="14"/>
      <c r="L284" s="204"/>
      <c r="M284" s="209"/>
      <c r="N284" s="210"/>
      <c r="O284" s="210"/>
      <c r="P284" s="210"/>
      <c r="Q284" s="210"/>
      <c r="R284" s="210"/>
      <c r="S284" s="210"/>
      <c r="T284" s="211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05" t="s">
        <v>241</v>
      </c>
      <c r="AU284" s="205" t="s">
        <v>89</v>
      </c>
      <c r="AV284" s="14" t="s">
        <v>154</v>
      </c>
      <c r="AW284" s="14" t="s">
        <v>34</v>
      </c>
      <c r="AX284" s="14" t="s">
        <v>87</v>
      </c>
      <c r="AY284" s="205" t="s">
        <v>133</v>
      </c>
    </row>
    <row r="285" s="2" customFormat="1" ht="24.15" customHeight="1">
      <c r="A285" s="37"/>
      <c r="B285" s="171"/>
      <c r="C285" s="172" t="s">
        <v>452</v>
      </c>
      <c r="D285" s="172" t="s">
        <v>136</v>
      </c>
      <c r="E285" s="173" t="s">
        <v>453</v>
      </c>
      <c r="F285" s="174" t="s">
        <v>454</v>
      </c>
      <c r="G285" s="175" t="s">
        <v>239</v>
      </c>
      <c r="H285" s="176">
        <v>2410.442</v>
      </c>
      <c r="I285" s="177"/>
      <c r="J285" s="178">
        <f>ROUND(I285*H285,2)</f>
        <v>0</v>
      </c>
      <c r="K285" s="179"/>
      <c r="L285" s="38"/>
      <c r="M285" s="180" t="s">
        <v>1</v>
      </c>
      <c r="N285" s="181" t="s">
        <v>44</v>
      </c>
      <c r="O285" s="76"/>
      <c r="P285" s="182">
        <f>O285*H285</f>
        <v>0</v>
      </c>
      <c r="Q285" s="182">
        <v>0.020480000000000002</v>
      </c>
      <c r="R285" s="182">
        <f>Q285*H285</f>
        <v>49.365852160000003</v>
      </c>
      <c r="S285" s="182">
        <v>0</v>
      </c>
      <c r="T285" s="183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184" t="s">
        <v>154</v>
      </c>
      <c r="AT285" s="184" t="s">
        <v>136</v>
      </c>
      <c r="AU285" s="184" t="s">
        <v>89</v>
      </c>
      <c r="AY285" s="18" t="s">
        <v>133</v>
      </c>
      <c r="BE285" s="185">
        <f>IF(N285="základní",J285,0)</f>
        <v>0</v>
      </c>
      <c r="BF285" s="185">
        <f>IF(N285="snížená",J285,0)</f>
        <v>0</v>
      </c>
      <c r="BG285" s="185">
        <f>IF(N285="zákl. přenesená",J285,0)</f>
        <v>0</v>
      </c>
      <c r="BH285" s="185">
        <f>IF(N285="sníž. přenesená",J285,0)</f>
        <v>0</v>
      </c>
      <c r="BI285" s="185">
        <f>IF(N285="nulová",J285,0)</f>
        <v>0</v>
      </c>
      <c r="BJ285" s="18" t="s">
        <v>87</v>
      </c>
      <c r="BK285" s="185">
        <f>ROUND(I285*H285,2)</f>
        <v>0</v>
      </c>
      <c r="BL285" s="18" t="s">
        <v>154</v>
      </c>
      <c r="BM285" s="184" t="s">
        <v>455</v>
      </c>
    </row>
    <row r="286" s="15" customFormat="1">
      <c r="A286" s="15"/>
      <c r="B286" s="212"/>
      <c r="C286" s="15"/>
      <c r="D286" s="186" t="s">
        <v>241</v>
      </c>
      <c r="E286" s="213" t="s">
        <v>1</v>
      </c>
      <c r="F286" s="214" t="s">
        <v>456</v>
      </c>
      <c r="G286" s="15"/>
      <c r="H286" s="213" t="s">
        <v>1</v>
      </c>
      <c r="I286" s="215"/>
      <c r="J286" s="15"/>
      <c r="K286" s="15"/>
      <c r="L286" s="212"/>
      <c r="M286" s="216"/>
      <c r="N286" s="217"/>
      <c r="O286" s="217"/>
      <c r="P286" s="217"/>
      <c r="Q286" s="217"/>
      <c r="R286" s="217"/>
      <c r="S286" s="217"/>
      <c r="T286" s="218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13" t="s">
        <v>241</v>
      </c>
      <c r="AU286" s="213" t="s">
        <v>89</v>
      </c>
      <c r="AV286" s="15" t="s">
        <v>87</v>
      </c>
      <c r="AW286" s="15" t="s">
        <v>34</v>
      </c>
      <c r="AX286" s="15" t="s">
        <v>79</v>
      </c>
      <c r="AY286" s="213" t="s">
        <v>133</v>
      </c>
    </row>
    <row r="287" s="13" customFormat="1">
      <c r="A287" s="13"/>
      <c r="B287" s="196"/>
      <c r="C287" s="13"/>
      <c r="D287" s="186" t="s">
        <v>241</v>
      </c>
      <c r="E287" s="197" t="s">
        <v>1</v>
      </c>
      <c r="F287" s="198" t="s">
        <v>457</v>
      </c>
      <c r="G287" s="13"/>
      <c r="H287" s="199">
        <v>1362.79</v>
      </c>
      <c r="I287" s="200"/>
      <c r="J287" s="13"/>
      <c r="K287" s="13"/>
      <c r="L287" s="196"/>
      <c r="M287" s="201"/>
      <c r="N287" s="202"/>
      <c r="O287" s="202"/>
      <c r="P287" s="202"/>
      <c r="Q287" s="202"/>
      <c r="R287" s="202"/>
      <c r="S287" s="202"/>
      <c r="T287" s="20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197" t="s">
        <v>241</v>
      </c>
      <c r="AU287" s="197" t="s">
        <v>89</v>
      </c>
      <c r="AV287" s="13" t="s">
        <v>89</v>
      </c>
      <c r="AW287" s="13" t="s">
        <v>34</v>
      </c>
      <c r="AX287" s="13" t="s">
        <v>79</v>
      </c>
      <c r="AY287" s="197" t="s">
        <v>133</v>
      </c>
    </row>
    <row r="288" s="13" customFormat="1">
      <c r="A288" s="13"/>
      <c r="B288" s="196"/>
      <c r="C288" s="13"/>
      <c r="D288" s="186" t="s">
        <v>241</v>
      </c>
      <c r="E288" s="197" t="s">
        <v>1</v>
      </c>
      <c r="F288" s="198" t="s">
        <v>458</v>
      </c>
      <c r="G288" s="13"/>
      <c r="H288" s="199">
        <v>97.370000000000005</v>
      </c>
      <c r="I288" s="200"/>
      <c r="J288" s="13"/>
      <c r="K288" s="13"/>
      <c r="L288" s="196"/>
      <c r="M288" s="201"/>
      <c r="N288" s="202"/>
      <c r="O288" s="202"/>
      <c r="P288" s="202"/>
      <c r="Q288" s="202"/>
      <c r="R288" s="202"/>
      <c r="S288" s="202"/>
      <c r="T288" s="20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197" t="s">
        <v>241</v>
      </c>
      <c r="AU288" s="197" t="s">
        <v>89</v>
      </c>
      <c r="AV288" s="13" t="s">
        <v>89</v>
      </c>
      <c r="AW288" s="13" t="s">
        <v>34</v>
      </c>
      <c r="AX288" s="13" t="s">
        <v>79</v>
      </c>
      <c r="AY288" s="197" t="s">
        <v>133</v>
      </c>
    </row>
    <row r="289" s="13" customFormat="1">
      <c r="A289" s="13"/>
      <c r="B289" s="196"/>
      <c r="C289" s="13"/>
      <c r="D289" s="186" t="s">
        <v>241</v>
      </c>
      <c r="E289" s="197" t="s">
        <v>1</v>
      </c>
      <c r="F289" s="198" t="s">
        <v>459</v>
      </c>
      <c r="G289" s="13"/>
      <c r="H289" s="199">
        <v>94.950000000000003</v>
      </c>
      <c r="I289" s="200"/>
      <c r="J289" s="13"/>
      <c r="K289" s="13"/>
      <c r="L289" s="196"/>
      <c r="M289" s="201"/>
      <c r="N289" s="202"/>
      <c r="O289" s="202"/>
      <c r="P289" s="202"/>
      <c r="Q289" s="202"/>
      <c r="R289" s="202"/>
      <c r="S289" s="202"/>
      <c r="T289" s="20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197" t="s">
        <v>241</v>
      </c>
      <c r="AU289" s="197" t="s">
        <v>89</v>
      </c>
      <c r="AV289" s="13" t="s">
        <v>89</v>
      </c>
      <c r="AW289" s="13" t="s">
        <v>34</v>
      </c>
      <c r="AX289" s="13" t="s">
        <v>79</v>
      </c>
      <c r="AY289" s="197" t="s">
        <v>133</v>
      </c>
    </row>
    <row r="290" s="13" customFormat="1">
      <c r="A290" s="13"/>
      <c r="B290" s="196"/>
      <c r="C290" s="13"/>
      <c r="D290" s="186" t="s">
        <v>241</v>
      </c>
      <c r="E290" s="197" t="s">
        <v>1</v>
      </c>
      <c r="F290" s="198" t="s">
        <v>460</v>
      </c>
      <c r="G290" s="13"/>
      <c r="H290" s="199">
        <v>284.79199999999997</v>
      </c>
      <c r="I290" s="200"/>
      <c r="J290" s="13"/>
      <c r="K290" s="13"/>
      <c r="L290" s="196"/>
      <c r="M290" s="201"/>
      <c r="N290" s="202"/>
      <c r="O290" s="202"/>
      <c r="P290" s="202"/>
      <c r="Q290" s="202"/>
      <c r="R290" s="202"/>
      <c r="S290" s="202"/>
      <c r="T290" s="20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197" t="s">
        <v>241</v>
      </c>
      <c r="AU290" s="197" t="s">
        <v>89</v>
      </c>
      <c r="AV290" s="13" t="s">
        <v>89</v>
      </c>
      <c r="AW290" s="13" t="s">
        <v>34</v>
      </c>
      <c r="AX290" s="13" t="s">
        <v>79</v>
      </c>
      <c r="AY290" s="197" t="s">
        <v>133</v>
      </c>
    </row>
    <row r="291" s="13" customFormat="1">
      <c r="A291" s="13"/>
      <c r="B291" s="196"/>
      <c r="C291" s="13"/>
      <c r="D291" s="186" t="s">
        <v>241</v>
      </c>
      <c r="E291" s="197" t="s">
        <v>1</v>
      </c>
      <c r="F291" s="198" t="s">
        <v>461</v>
      </c>
      <c r="G291" s="13"/>
      <c r="H291" s="199">
        <v>85.680000000000007</v>
      </c>
      <c r="I291" s="200"/>
      <c r="J291" s="13"/>
      <c r="K291" s="13"/>
      <c r="L291" s="196"/>
      <c r="M291" s="201"/>
      <c r="N291" s="202"/>
      <c r="O291" s="202"/>
      <c r="P291" s="202"/>
      <c r="Q291" s="202"/>
      <c r="R291" s="202"/>
      <c r="S291" s="202"/>
      <c r="T291" s="20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197" t="s">
        <v>241</v>
      </c>
      <c r="AU291" s="197" t="s">
        <v>89</v>
      </c>
      <c r="AV291" s="13" t="s">
        <v>89</v>
      </c>
      <c r="AW291" s="13" t="s">
        <v>34</v>
      </c>
      <c r="AX291" s="13" t="s">
        <v>79</v>
      </c>
      <c r="AY291" s="197" t="s">
        <v>133</v>
      </c>
    </row>
    <row r="292" s="13" customFormat="1">
      <c r="A292" s="13"/>
      <c r="B292" s="196"/>
      <c r="C292" s="13"/>
      <c r="D292" s="186" t="s">
        <v>241</v>
      </c>
      <c r="E292" s="197" t="s">
        <v>1</v>
      </c>
      <c r="F292" s="198" t="s">
        <v>462</v>
      </c>
      <c r="G292" s="13"/>
      <c r="H292" s="199">
        <v>250.03999999999999</v>
      </c>
      <c r="I292" s="200"/>
      <c r="J292" s="13"/>
      <c r="K292" s="13"/>
      <c r="L292" s="196"/>
      <c r="M292" s="201"/>
      <c r="N292" s="202"/>
      <c r="O292" s="202"/>
      <c r="P292" s="202"/>
      <c r="Q292" s="202"/>
      <c r="R292" s="202"/>
      <c r="S292" s="202"/>
      <c r="T292" s="20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197" t="s">
        <v>241</v>
      </c>
      <c r="AU292" s="197" t="s">
        <v>89</v>
      </c>
      <c r="AV292" s="13" t="s">
        <v>89</v>
      </c>
      <c r="AW292" s="13" t="s">
        <v>34</v>
      </c>
      <c r="AX292" s="13" t="s">
        <v>79</v>
      </c>
      <c r="AY292" s="197" t="s">
        <v>133</v>
      </c>
    </row>
    <row r="293" s="13" customFormat="1">
      <c r="A293" s="13"/>
      <c r="B293" s="196"/>
      <c r="C293" s="13"/>
      <c r="D293" s="186" t="s">
        <v>241</v>
      </c>
      <c r="E293" s="197" t="s">
        <v>1</v>
      </c>
      <c r="F293" s="198" t="s">
        <v>434</v>
      </c>
      <c r="G293" s="13"/>
      <c r="H293" s="199">
        <v>82.920000000000002</v>
      </c>
      <c r="I293" s="200"/>
      <c r="J293" s="13"/>
      <c r="K293" s="13"/>
      <c r="L293" s="196"/>
      <c r="M293" s="201"/>
      <c r="N293" s="202"/>
      <c r="O293" s="202"/>
      <c r="P293" s="202"/>
      <c r="Q293" s="202"/>
      <c r="R293" s="202"/>
      <c r="S293" s="202"/>
      <c r="T293" s="20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197" t="s">
        <v>241</v>
      </c>
      <c r="AU293" s="197" t="s">
        <v>89</v>
      </c>
      <c r="AV293" s="13" t="s">
        <v>89</v>
      </c>
      <c r="AW293" s="13" t="s">
        <v>34</v>
      </c>
      <c r="AX293" s="13" t="s">
        <v>79</v>
      </c>
      <c r="AY293" s="197" t="s">
        <v>133</v>
      </c>
    </row>
    <row r="294" s="13" customFormat="1">
      <c r="A294" s="13"/>
      <c r="B294" s="196"/>
      <c r="C294" s="13"/>
      <c r="D294" s="186" t="s">
        <v>241</v>
      </c>
      <c r="E294" s="197" t="s">
        <v>1</v>
      </c>
      <c r="F294" s="198" t="s">
        <v>463</v>
      </c>
      <c r="G294" s="13"/>
      <c r="H294" s="199">
        <v>151.90000000000001</v>
      </c>
      <c r="I294" s="200"/>
      <c r="J294" s="13"/>
      <c r="K294" s="13"/>
      <c r="L294" s="196"/>
      <c r="M294" s="201"/>
      <c r="N294" s="202"/>
      <c r="O294" s="202"/>
      <c r="P294" s="202"/>
      <c r="Q294" s="202"/>
      <c r="R294" s="202"/>
      <c r="S294" s="202"/>
      <c r="T294" s="20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197" t="s">
        <v>241</v>
      </c>
      <c r="AU294" s="197" t="s">
        <v>89</v>
      </c>
      <c r="AV294" s="13" t="s">
        <v>89</v>
      </c>
      <c r="AW294" s="13" t="s">
        <v>34</v>
      </c>
      <c r="AX294" s="13" t="s">
        <v>79</v>
      </c>
      <c r="AY294" s="197" t="s">
        <v>133</v>
      </c>
    </row>
    <row r="295" s="14" customFormat="1">
      <c r="A295" s="14"/>
      <c r="B295" s="204"/>
      <c r="C295" s="14"/>
      <c r="D295" s="186" t="s">
        <v>241</v>
      </c>
      <c r="E295" s="205" t="s">
        <v>1</v>
      </c>
      <c r="F295" s="206" t="s">
        <v>245</v>
      </c>
      <c r="G295" s="14"/>
      <c r="H295" s="207">
        <v>2410.442</v>
      </c>
      <c r="I295" s="208"/>
      <c r="J295" s="14"/>
      <c r="K295" s="14"/>
      <c r="L295" s="204"/>
      <c r="M295" s="209"/>
      <c r="N295" s="210"/>
      <c r="O295" s="210"/>
      <c r="P295" s="210"/>
      <c r="Q295" s="210"/>
      <c r="R295" s="210"/>
      <c r="S295" s="210"/>
      <c r="T295" s="211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05" t="s">
        <v>241</v>
      </c>
      <c r="AU295" s="205" t="s">
        <v>89</v>
      </c>
      <c r="AV295" s="14" t="s">
        <v>154</v>
      </c>
      <c r="AW295" s="14" t="s">
        <v>34</v>
      </c>
      <c r="AX295" s="14" t="s">
        <v>87</v>
      </c>
      <c r="AY295" s="205" t="s">
        <v>133</v>
      </c>
    </row>
    <row r="296" s="2" customFormat="1" ht="33" customHeight="1">
      <c r="A296" s="37"/>
      <c r="B296" s="171"/>
      <c r="C296" s="172" t="s">
        <v>464</v>
      </c>
      <c r="D296" s="172" t="s">
        <v>136</v>
      </c>
      <c r="E296" s="173" t="s">
        <v>465</v>
      </c>
      <c r="F296" s="174" t="s">
        <v>466</v>
      </c>
      <c r="G296" s="175" t="s">
        <v>239</v>
      </c>
      <c r="H296" s="176">
        <v>4820.884</v>
      </c>
      <c r="I296" s="177"/>
      <c r="J296" s="178">
        <f>ROUND(I296*H296,2)</f>
        <v>0</v>
      </c>
      <c r="K296" s="179"/>
      <c r="L296" s="38"/>
      <c r="M296" s="180" t="s">
        <v>1</v>
      </c>
      <c r="N296" s="181" t="s">
        <v>44</v>
      </c>
      <c r="O296" s="76"/>
      <c r="P296" s="182">
        <f>O296*H296</f>
        <v>0</v>
      </c>
      <c r="Q296" s="182">
        <v>0.0079000000000000008</v>
      </c>
      <c r="R296" s="182">
        <f>Q296*H296</f>
        <v>38.084983600000001</v>
      </c>
      <c r="S296" s="182">
        <v>0</v>
      </c>
      <c r="T296" s="183">
        <f>S296*H296</f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184" t="s">
        <v>154</v>
      </c>
      <c r="AT296" s="184" t="s">
        <v>136</v>
      </c>
      <c r="AU296" s="184" t="s">
        <v>89</v>
      </c>
      <c r="AY296" s="18" t="s">
        <v>133</v>
      </c>
      <c r="BE296" s="185">
        <f>IF(N296="základní",J296,0)</f>
        <v>0</v>
      </c>
      <c r="BF296" s="185">
        <f>IF(N296="snížená",J296,0)</f>
        <v>0</v>
      </c>
      <c r="BG296" s="185">
        <f>IF(N296="zákl. přenesená",J296,0)</f>
        <v>0</v>
      </c>
      <c r="BH296" s="185">
        <f>IF(N296="sníž. přenesená",J296,0)</f>
        <v>0</v>
      </c>
      <c r="BI296" s="185">
        <f>IF(N296="nulová",J296,0)</f>
        <v>0</v>
      </c>
      <c r="BJ296" s="18" t="s">
        <v>87</v>
      </c>
      <c r="BK296" s="185">
        <f>ROUND(I296*H296,2)</f>
        <v>0</v>
      </c>
      <c r="BL296" s="18" t="s">
        <v>154</v>
      </c>
      <c r="BM296" s="184" t="s">
        <v>467</v>
      </c>
    </row>
    <row r="297" s="2" customFormat="1">
      <c r="A297" s="37"/>
      <c r="B297" s="38"/>
      <c r="C297" s="37"/>
      <c r="D297" s="186" t="s">
        <v>142</v>
      </c>
      <c r="E297" s="37"/>
      <c r="F297" s="187" t="s">
        <v>468</v>
      </c>
      <c r="G297" s="37"/>
      <c r="H297" s="37"/>
      <c r="I297" s="188"/>
      <c r="J297" s="37"/>
      <c r="K297" s="37"/>
      <c r="L297" s="38"/>
      <c r="M297" s="189"/>
      <c r="N297" s="190"/>
      <c r="O297" s="76"/>
      <c r="P297" s="76"/>
      <c r="Q297" s="76"/>
      <c r="R297" s="76"/>
      <c r="S297" s="76"/>
      <c r="T297" s="7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T297" s="18" t="s">
        <v>142</v>
      </c>
      <c r="AU297" s="18" t="s">
        <v>89</v>
      </c>
    </row>
    <row r="298" s="15" customFormat="1">
      <c r="A298" s="15"/>
      <c r="B298" s="212"/>
      <c r="C298" s="15"/>
      <c r="D298" s="186" t="s">
        <v>241</v>
      </c>
      <c r="E298" s="213" t="s">
        <v>1</v>
      </c>
      <c r="F298" s="214" t="s">
        <v>456</v>
      </c>
      <c r="G298" s="15"/>
      <c r="H298" s="213" t="s">
        <v>1</v>
      </c>
      <c r="I298" s="215"/>
      <c r="J298" s="15"/>
      <c r="K298" s="15"/>
      <c r="L298" s="212"/>
      <c r="M298" s="216"/>
      <c r="N298" s="217"/>
      <c r="O298" s="217"/>
      <c r="P298" s="217"/>
      <c r="Q298" s="217"/>
      <c r="R298" s="217"/>
      <c r="S298" s="217"/>
      <c r="T298" s="218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13" t="s">
        <v>241</v>
      </c>
      <c r="AU298" s="213" t="s">
        <v>89</v>
      </c>
      <c r="AV298" s="15" t="s">
        <v>87</v>
      </c>
      <c r="AW298" s="15" t="s">
        <v>34</v>
      </c>
      <c r="AX298" s="15" t="s">
        <v>79</v>
      </c>
      <c r="AY298" s="213" t="s">
        <v>133</v>
      </c>
    </row>
    <row r="299" s="13" customFormat="1">
      <c r="A299" s="13"/>
      <c r="B299" s="196"/>
      <c r="C299" s="13"/>
      <c r="D299" s="186" t="s">
        <v>241</v>
      </c>
      <c r="E299" s="197" t="s">
        <v>1</v>
      </c>
      <c r="F299" s="198" t="s">
        <v>457</v>
      </c>
      <c r="G299" s="13"/>
      <c r="H299" s="199">
        <v>1362.79</v>
      </c>
      <c r="I299" s="200"/>
      <c r="J299" s="13"/>
      <c r="K299" s="13"/>
      <c r="L299" s="196"/>
      <c r="M299" s="201"/>
      <c r="N299" s="202"/>
      <c r="O299" s="202"/>
      <c r="P299" s="202"/>
      <c r="Q299" s="202"/>
      <c r="R299" s="202"/>
      <c r="S299" s="202"/>
      <c r="T299" s="20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197" t="s">
        <v>241</v>
      </c>
      <c r="AU299" s="197" t="s">
        <v>89</v>
      </c>
      <c r="AV299" s="13" t="s">
        <v>89</v>
      </c>
      <c r="AW299" s="13" t="s">
        <v>34</v>
      </c>
      <c r="AX299" s="13" t="s">
        <v>79</v>
      </c>
      <c r="AY299" s="197" t="s">
        <v>133</v>
      </c>
    </row>
    <row r="300" s="13" customFormat="1">
      <c r="A300" s="13"/>
      <c r="B300" s="196"/>
      <c r="C300" s="13"/>
      <c r="D300" s="186" t="s">
        <v>241</v>
      </c>
      <c r="E300" s="197" t="s">
        <v>1</v>
      </c>
      <c r="F300" s="198" t="s">
        <v>458</v>
      </c>
      <c r="G300" s="13"/>
      <c r="H300" s="199">
        <v>97.370000000000005</v>
      </c>
      <c r="I300" s="200"/>
      <c r="J300" s="13"/>
      <c r="K300" s="13"/>
      <c r="L300" s="196"/>
      <c r="M300" s="201"/>
      <c r="N300" s="202"/>
      <c r="O300" s="202"/>
      <c r="P300" s="202"/>
      <c r="Q300" s="202"/>
      <c r="R300" s="202"/>
      <c r="S300" s="202"/>
      <c r="T300" s="20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197" t="s">
        <v>241</v>
      </c>
      <c r="AU300" s="197" t="s">
        <v>89</v>
      </c>
      <c r="AV300" s="13" t="s">
        <v>89</v>
      </c>
      <c r="AW300" s="13" t="s">
        <v>34</v>
      </c>
      <c r="AX300" s="13" t="s">
        <v>79</v>
      </c>
      <c r="AY300" s="197" t="s">
        <v>133</v>
      </c>
    </row>
    <row r="301" s="13" customFormat="1">
      <c r="A301" s="13"/>
      <c r="B301" s="196"/>
      <c r="C301" s="13"/>
      <c r="D301" s="186" t="s">
        <v>241</v>
      </c>
      <c r="E301" s="197" t="s">
        <v>1</v>
      </c>
      <c r="F301" s="198" t="s">
        <v>459</v>
      </c>
      <c r="G301" s="13"/>
      <c r="H301" s="199">
        <v>94.950000000000003</v>
      </c>
      <c r="I301" s="200"/>
      <c r="J301" s="13"/>
      <c r="K301" s="13"/>
      <c r="L301" s="196"/>
      <c r="M301" s="201"/>
      <c r="N301" s="202"/>
      <c r="O301" s="202"/>
      <c r="P301" s="202"/>
      <c r="Q301" s="202"/>
      <c r="R301" s="202"/>
      <c r="S301" s="202"/>
      <c r="T301" s="20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197" t="s">
        <v>241</v>
      </c>
      <c r="AU301" s="197" t="s">
        <v>89</v>
      </c>
      <c r="AV301" s="13" t="s">
        <v>89</v>
      </c>
      <c r="AW301" s="13" t="s">
        <v>34</v>
      </c>
      <c r="AX301" s="13" t="s">
        <v>79</v>
      </c>
      <c r="AY301" s="197" t="s">
        <v>133</v>
      </c>
    </row>
    <row r="302" s="13" customFormat="1">
      <c r="A302" s="13"/>
      <c r="B302" s="196"/>
      <c r="C302" s="13"/>
      <c r="D302" s="186" t="s">
        <v>241</v>
      </c>
      <c r="E302" s="197" t="s">
        <v>1</v>
      </c>
      <c r="F302" s="198" t="s">
        <v>460</v>
      </c>
      <c r="G302" s="13"/>
      <c r="H302" s="199">
        <v>284.79199999999997</v>
      </c>
      <c r="I302" s="200"/>
      <c r="J302" s="13"/>
      <c r="K302" s="13"/>
      <c r="L302" s="196"/>
      <c r="M302" s="201"/>
      <c r="N302" s="202"/>
      <c r="O302" s="202"/>
      <c r="P302" s="202"/>
      <c r="Q302" s="202"/>
      <c r="R302" s="202"/>
      <c r="S302" s="202"/>
      <c r="T302" s="20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197" t="s">
        <v>241</v>
      </c>
      <c r="AU302" s="197" t="s">
        <v>89</v>
      </c>
      <c r="AV302" s="13" t="s">
        <v>89</v>
      </c>
      <c r="AW302" s="13" t="s">
        <v>34</v>
      </c>
      <c r="AX302" s="13" t="s">
        <v>79</v>
      </c>
      <c r="AY302" s="197" t="s">
        <v>133</v>
      </c>
    </row>
    <row r="303" s="13" customFormat="1">
      <c r="A303" s="13"/>
      <c r="B303" s="196"/>
      <c r="C303" s="13"/>
      <c r="D303" s="186" t="s">
        <v>241</v>
      </c>
      <c r="E303" s="197" t="s">
        <v>1</v>
      </c>
      <c r="F303" s="198" t="s">
        <v>461</v>
      </c>
      <c r="G303" s="13"/>
      <c r="H303" s="199">
        <v>85.680000000000007</v>
      </c>
      <c r="I303" s="200"/>
      <c r="J303" s="13"/>
      <c r="K303" s="13"/>
      <c r="L303" s="196"/>
      <c r="M303" s="201"/>
      <c r="N303" s="202"/>
      <c r="O303" s="202"/>
      <c r="P303" s="202"/>
      <c r="Q303" s="202"/>
      <c r="R303" s="202"/>
      <c r="S303" s="202"/>
      <c r="T303" s="20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197" t="s">
        <v>241</v>
      </c>
      <c r="AU303" s="197" t="s">
        <v>89</v>
      </c>
      <c r="AV303" s="13" t="s">
        <v>89</v>
      </c>
      <c r="AW303" s="13" t="s">
        <v>34</v>
      </c>
      <c r="AX303" s="13" t="s">
        <v>79</v>
      </c>
      <c r="AY303" s="197" t="s">
        <v>133</v>
      </c>
    </row>
    <row r="304" s="13" customFormat="1">
      <c r="A304" s="13"/>
      <c r="B304" s="196"/>
      <c r="C304" s="13"/>
      <c r="D304" s="186" t="s">
        <v>241</v>
      </c>
      <c r="E304" s="197" t="s">
        <v>1</v>
      </c>
      <c r="F304" s="198" t="s">
        <v>462</v>
      </c>
      <c r="G304" s="13"/>
      <c r="H304" s="199">
        <v>250.03999999999999</v>
      </c>
      <c r="I304" s="200"/>
      <c r="J304" s="13"/>
      <c r="K304" s="13"/>
      <c r="L304" s="196"/>
      <c r="M304" s="201"/>
      <c r="N304" s="202"/>
      <c r="O304" s="202"/>
      <c r="P304" s="202"/>
      <c r="Q304" s="202"/>
      <c r="R304" s="202"/>
      <c r="S304" s="202"/>
      <c r="T304" s="20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197" t="s">
        <v>241</v>
      </c>
      <c r="AU304" s="197" t="s">
        <v>89</v>
      </c>
      <c r="AV304" s="13" t="s">
        <v>89</v>
      </c>
      <c r="AW304" s="13" t="s">
        <v>34</v>
      </c>
      <c r="AX304" s="13" t="s">
        <v>79</v>
      </c>
      <c r="AY304" s="197" t="s">
        <v>133</v>
      </c>
    </row>
    <row r="305" s="13" customFormat="1">
      <c r="A305" s="13"/>
      <c r="B305" s="196"/>
      <c r="C305" s="13"/>
      <c r="D305" s="186" t="s">
        <v>241</v>
      </c>
      <c r="E305" s="197" t="s">
        <v>1</v>
      </c>
      <c r="F305" s="198" t="s">
        <v>434</v>
      </c>
      <c r="G305" s="13"/>
      <c r="H305" s="199">
        <v>82.920000000000002</v>
      </c>
      <c r="I305" s="200"/>
      <c r="J305" s="13"/>
      <c r="K305" s="13"/>
      <c r="L305" s="196"/>
      <c r="M305" s="201"/>
      <c r="N305" s="202"/>
      <c r="O305" s="202"/>
      <c r="P305" s="202"/>
      <c r="Q305" s="202"/>
      <c r="R305" s="202"/>
      <c r="S305" s="202"/>
      <c r="T305" s="20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197" t="s">
        <v>241</v>
      </c>
      <c r="AU305" s="197" t="s">
        <v>89</v>
      </c>
      <c r="AV305" s="13" t="s">
        <v>89</v>
      </c>
      <c r="AW305" s="13" t="s">
        <v>34</v>
      </c>
      <c r="AX305" s="13" t="s">
        <v>79</v>
      </c>
      <c r="AY305" s="197" t="s">
        <v>133</v>
      </c>
    </row>
    <row r="306" s="13" customFormat="1">
      <c r="A306" s="13"/>
      <c r="B306" s="196"/>
      <c r="C306" s="13"/>
      <c r="D306" s="186" t="s">
        <v>241</v>
      </c>
      <c r="E306" s="197" t="s">
        <v>1</v>
      </c>
      <c r="F306" s="198" t="s">
        <v>463</v>
      </c>
      <c r="G306" s="13"/>
      <c r="H306" s="199">
        <v>151.90000000000001</v>
      </c>
      <c r="I306" s="200"/>
      <c r="J306" s="13"/>
      <c r="K306" s="13"/>
      <c r="L306" s="196"/>
      <c r="M306" s="201"/>
      <c r="N306" s="202"/>
      <c r="O306" s="202"/>
      <c r="P306" s="202"/>
      <c r="Q306" s="202"/>
      <c r="R306" s="202"/>
      <c r="S306" s="202"/>
      <c r="T306" s="20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197" t="s">
        <v>241</v>
      </c>
      <c r="AU306" s="197" t="s">
        <v>89</v>
      </c>
      <c r="AV306" s="13" t="s">
        <v>89</v>
      </c>
      <c r="AW306" s="13" t="s">
        <v>34</v>
      </c>
      <c r="AX306" s="13" t="s">
        <v>79</v>
      </c>
      <c r="AY306" s="197" t="s">
        <v>133</v>
      </c>
    </row>
    <row r="307" s="14" customFormat="1">
      <c r="A307" s="14"/>
      <c r="B307" s="204"/>
      <c r="C307" s="14"/>
      <c r="D307" s="186" t="s">
        <v>241</v>
      </c>
      <c r="E307" s="205" t="s">
        <v>1</v>
      </c>
      <c r="F307" s="206" t="s">
        <v>245</v>
      </c>
      <c r="G307" s="14"/>
      <c r="H307" s="207">
        <v>2410.442</v>
      </c>
      <c r="I307" s="208"/>
      <c r="J307" s="14"/>
      <c r="K307" s="14"/>
      <c r="L307" s="204"/>
      <c r="M307" s="209"/>
      <c r="N307" s="210"/>
      <c r="O307" s="210"/>
      <c r="P307" s="210"/>
      <c r="Q307" s="210"/>
      <c r="R307" s="210"/>
      <c r="S307" s="210"/>
      <c r="T307" s="211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05" t="s">
        <v>241</v>
      </c>
      <c r="AU307" s="205" t="s">
        <v>89</v>
      </c>
      <c r="AV307" s="14" t="s">
        <v>154</v>
      </c>
      <c r="AW307" s="14" t="s">
        <v>34</v>
      </c>
      <c r="AX307" s="14" t="s">
        <v>87</v>
      </c>
      <c r="AY307" s="205" t="s">
        <v>133</v>
      </c>
    </row>
    <row r="308" s="13" customFormat="1">
      <c r="A308" s="13"/>
      <c r="B308" s="196"/>
      <c r="C308" s="13"/>
      <c r="D308" s="186" t="s">
        <v>241</v>
      </c>
      <c r="E308" s="13"/>
      <c r="F308" s="198" t="s">
        <v>469</v>
      </c>
      <c r="G308" s="13"/>
      <c r="H308" s="199">
        <v>4820.884</v>
      </c>
      <c r="I308" s="200"/>
      <c r="J308" s="13"/>
      <c r="K308" s="13"/>
      <c r="L308" s="196"/>
      <c r="M308" s="201"/>
      <c r="N308" s="202"/>
      <c r="O308" s="202"/>
      <c r="P308" s="202"/>
      <c r="Q308" s="202"/>
      <c r="R308" s="202"/>
      <c r="S308" s="202"/>
      <c r="T308" s="20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197" t="s">
        <v>241</v>
      </c>
      <c r="AU308" s="197" t="s">
        <v>89</v>
      </c>
      <c r="AV308" s="13" t="s">
        <v>89</v>
      </c>
      <c r="AW308" s="13" t="s">
        <v>3</v>
      </c>
      <c r="AX308" s="13" t="s">
        <v>87</v>
      </c>
      <c r="AY308" s="197" t="s">
        <v>133</v>
      </c>
    </row>
    <row r="309" s="2" customFormat="1" ht="21.75" customHeight="1">
      <c r="A309" s="37"/>
      <c r="B309" s="171"/>
      <c r="C309" s="172" t="s">
        <v>470</v>
      </c>
      <c r="D309" s="172" t="s">
        <v>136</v>
      </c>
      <c r="E309" s="173" t="s">
        <v>471</v>
      </c>
      <c r="F309" s="174" t="s">
        <v>472</v>
      </c>
      <c r="G309" s="175" t="s">
        <v>239</v>
      </c>
      <c r="H309" s="176">
        <v>2266.7220000000002</v>
      </c>
      <c r="I309" s="177"/>
      <c r="J309" s="178">
        <f>ROUND(I309*H309,2)</f>
        <v>0</v>
      </c>
      <c r="K309" s="179"/>
      <c r="L309" s="38"/>
      <c r="M309" s="180" t="s">
        <v>1</v>
      </c>
      <c r="N309" s="181" t="s">
        <v>44</v>
      </c>
      <c r="O309" s="76"/>
      <c r="P309" s="182">
        <f>O309*H309</f>
        <v>0</v>
      </c>
      <c r="Q309" s="182">
        <v>0.0043800000000000002</v>
      </c>
      <c r="R309" s="182">
        <f>Q309*H309</f>
        <v>9.9282423600000023</v>
      </c>
      <c r="S309" s="182">
        <v>0</v>
      </c>
      <c r="T309" s="183">
        <f>S309*H309</f>
        <v>0</v>
      </c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R309" s="184" t="s">
        <v>154</v>
      </c>
      <c r="AT309" s="184" t="s">
        <v>136</v>
      </c>
      <c r="AU309" s="184" t="s">
        <v>89</v>
      </c>
      <c r="AY309" s="18" t="s">
        <v>133</v>
      </c>
      <c r="BE309" s="185">
        <f>IF(N309="základní",J309,0)</f>
        <v>0</v>
      </c>
      <c r="BF309" s="185">
        <f>IF(N309="snížená",J309,0)</f>
        <v>0</v>
      </c>
      <c r="BG309" s="185">
        <f>IF(N309="zákl. přenesená",J309,0)</f>
        <v>0</v>
      </c>
      <c r="BH309" s="185">
        <f>IF(N309="sníž. přenesená",J309,0)</f>
        <v>0</v>
      </c>
      <c r="BI309" s="185">
        <f>IF(N309="nulová",J309,0)</f>
        <v>0</v>
      </c>
      <c r="BJ309" s="18" t="s">
        <v>87</v>
      </c>
      <c r="BK309" s="185">
        <f>ROUND(I309*H309,2)</f>
        <v>0</v>
      </c>
      <c r="BL309" s="18" t="s">
        <v>154</v>
      </c>
      <c r="BM309" s="184" t="s">
        <v>473</v>
      </c>
    </row>
    <row r="310" s="13" customFormat="1">
      <c r="A310" s="13"/>
      <c r="B310" s="196"/>
      <c r="C310" s="13"/>
      <c r="D310" s="186" t="s">
        <v>241</v>
      </c>
      <c r="E310" s="197" t="s">
        <v>1</v>
      </c>
      <c r="F310" s="198" t="s">
        <v>460</v>
      </c>
      <c r="G310" s="13"/>
      <c r="H310" s="199">
        <v>284.79199999999997</v>
      </c>
      <c r="I310" s="200"/>
      <c r="J310" s="13"/>
      <c r="K310" s="13"/>
      <c r="L310" s="196"/>
      <c r="M310" s="201"/>
      <c r="N310" s="202"/>
      <c r="O310" s="202"/>
      <c r="P310" s="202"/>
      <c r="Q310" s="202"/>
      <c r="R310" s="202"/>
      <c r="S310" s="202"/>
      <c r="T310" s="20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197" t="s">
        <v>241</v>
      </c>
      <c r="AU310" s="197" t="s">
        <v>89</v>
      </c>
      <c r="AV310" s="13" t="s">
        <v>89</v>
      </c>
      <c r="AW310" s="13" t="s">
        <v>34</v>
      </c>
      <c r="AX310" s="13" t="s">
        <v>79</v>
      </c>
      <c r="AY310" s="197" t="s">
        <v>133</v>
      </c>
    </row>
    <row r="311" s="13" customFormat="1">
      <c r="A311" s="13"/>
      <c r="B311" s="196"/>
      <c r="C311" s="13"/>
      <c r="D311" s="186" t="s">
        <v>241</v>
      </c>
      <c r="E311" s="197" t="s">
        <v>1</v>
      </c>
      <c r="F311" s="198" t="s">
        <v>457</v>
      </c>
      <c r="G311" s="13"/>
      <c r="H311" s="199">
        <v>1362.79</v>
      </c>
      <c r="I311" s="200"/>
      <c r="J311" s="13"/>
      <c r="K311" s="13"/>
      <c r="L311" s="196"/>
      <c r="M311" s="201"/>
      <c r="N311" s="202"/>
      <c r="O311" s="202"/>
      <c r="P311" s="202"/>
      <c r="Q311" s="202"/>
      <c r="R311" s="202"/>
      <c r="S311" s="202"/>
      <c r="T311" s="20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197" t="s">
        <v>241</v>
      </c>
      <c r="AU311" s="197" t="s">
        <v>89</v>
      </c>
      <c r="AV311" s="13" t="s">
        <v>89</v>
      </c>
      <c r="AW311" s="13" t="s">
        <v>34</v>
      </c>
      <c r="AX311" s="13" t="s">
        <v>79</v>
      </c>
      <c r="AY311" s="197" t="s">
        <v>133</v>
      </c>
    </row>
    <row r="312" s="13" customFormat="1">
      <c r="A312" s="13"/>
      <c r="B312" s="196"/>
      <c r="C312" s="13"/>
      <c r="D312" s="186" t="s">
        <v>241</v>
      </c>
      <c r="E312" s="197" t="s">
        <v>1</v>
      </c>
      <c r="F312" s="198" t="s">
        <v>474</v>
      </c>
      <c r="G312" s="13"/>
      <c r="H312" s="199">
        <v>97.370000000000005</v>
      </c>
      <c r="I312" s="200"/>
      <c r="J312" s="13"/>
      <c r="K312" s="13"/>
      <c r="L312" s="196"/>
      <c r="M312" s="201"/>
      <c r="N312" s="202"/>
      <c r="O312" s="202"/>
      <c r="P312" s="202"/>
      <c r="Q312" s="202"/>
      <c r="R312" s="202"/>
      <c r="S312" s="202"/>
      <c r="T312" s="20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197" t="s">
        <v>241</v>
      </c>
      <c r="AU312" s="197" t="s">
        <v>89</v>
      </c>
      <c r="AV312" s="13" t="s">
        <v>89</v>
      </c>
      <c r="AW312" s="13" t="s">
        <v>34</v>
      </c>
      <c r="AX312" s="13" t="s">
        <v>79</v>
      </c>
      <c r="AY312" s="197" t="s">
        <v>133</v>
      </c>
    </row>
    <row r="313" s="13" customFormat="1">
      <c r="A313" s="13"/>
      <c r="B313" s="196"/>
      <c r="C313" s="13"/>
      <c r="D313" s="186" t="s">
        <v>241</v>
      </c>
      <c r="E313" s="197" t="s">
        <v>1</v>
      </c>
      <c r="F313" s="198" t="s">
        <v>475</v>
      </c>
      <c r="G313" s="13"/>
      <c r="H313" s="199">
        <v>109.19</v>
      </c>
      <c r="I313" s="200"/>
      <c r="J313" s="13"/>
      <c r="K313" s="13"/>
      <c r="L313" s="196"/>
      <c r="M313" s="201"/>
      <c r="N313" s="202"/>
      <c r="O313" s="202"/>
      <c r="P313" s="202"/>
      <c r="Q313" s="202"/>
      <c r="R313" s="202"/>
      <c r="S313" s="202"/>
      <c r="T313" s="20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197" t="s">
        <v>241</v>
      </c>
      <c r="AU313" s="197" t="s">
        <v>89</v>
      </c>
      <c r="AV313" s="13" t="s">
        <v>89</v>
      </c>
      <c r="AW313" s="13" t="s">
        <v>34</v>
      </c>
      <c r="AX313" s="13" t="s">
        <v>79</v>
      </c>
      <c r="AY313" s="197" t="s">
        <v>133</v>
      </c>
    </row>
    <row r="314" s="13" customFormat="1">
      <c r="A314" s="13"/>
      <c r="B314" s="196"/>
      <c r="C314" s="13"/>
      <c r="D314" s="186" t="s">
        <v>241</v>
      </c>
      <c r="E314" s="197" t="s">
        <v>1</v>
      </c>
      <c r="F314" s="198" t="s">
        <v>463</v>
      </c>
      <c r="G314" s="13"/>
      <c r="H314" s="199">
        <v>151.90000000000001</v>
      </c>
      <c r="I314" s="200"/>
      <c r="J314" s="13"/>
      <c r="K314" s="13"/>
      <c r="L314" s="196"/>
      <c r="M314" s="201"/>
      <c r="N314" s="202"/>
      <c r="O314" s="202"/>
      <c r="P314" s="202"/>
      <c r="Q314" s="202"/>
      <c r="R314" s="202"/>
      <c r="S314" s="202"/>
      <c r="T314" s="20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197" t="s">
        <v>241</v>
      </c>
      <c r="AU314" s="197" t="s">
        <v>89</v>
      </c>
      <c r="AV314" s="13" t="s">
        <v>89</v>
      </c>
      <c r="AW314" s="13" t="s">
        <v>34</v>
      </c>
      <c r="AX314" s="13" t="s">
        <v>79</v>
      </c>
      <c r="AY314" s="197" t="s">
        <v>133</v>
      </c>
    </row>
    <row r="315" s="13" customFormat="1">
      <c r="A315" s="13"/>
      <c r="B315" s="196"/>
      <c r="C315" s="13"/>
      <c r="D315" s="186" t="s">
        <v>241</v>
      </c>
      <c r="E315" s="197" t="s">
        <v>1</v>
      </c>
      <c r="F315" s="198" t="s">
        <v>462</v>
      </c>
      <c r="G315" s="13"/>
      <c r="H315" s="199">
        <v>250.03999999999999</v>
      </c>
      <c r="I315" s="200"/>
      <c r="J315" s="13"/>
      <c r="K315" s="13"/>
      <c r="L315" s="196"/>
      <c r="M315" s="201"/>
      <c r="N315" s="202"/>
      <c r="O315" s="202"/>
      <c r="P315" s="202"/>
      <c r="Q315" s="202"/>
      <c r="R315" s="202"/>
      <c r="S315" s="202"/>
      <c r="T315" s="20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197" t="s">
        <v>241</v>
      </c>
      <c r="AU315" s="197" t="s">
        <v>89</v>
      </c>
      <c r="AV315" s="13" t="s">
        <v>89</v>
      </c>
      <c r="AW315" s="13" t="s">
        <v>34</v>
      </c>
      <c r="AX315" s="13" t="s">
        <v>79</v>
      </c>
      <c r="AY315" s="197" t="s">
        <v>133</v>
      </c>
    </row>
    <row r="316" s="13" customFormat="1">
      <c r="A316" s="13"/>
      <c r="B316" s="196"/>
      <c r="C316" s="13"/>
      <c r="D316" s="186" t="s">
        <v>241</v>
      </c>
      <c r="E316" s="197" t="s">
        <v>1</v>
      </c>
      <c r="F316" s="198" t="s">
        <v>354</v>
      </c>
      <c r="G316" s="13"/>
      <c r="H316" s="199">
        <v>10.640000000000001</v>
      </c>
      <c r="I316" s="200"/>
      <c r="J316" s="13"/>
      <c r="K316" s="13"/>
      <c r="L316" s="196"/>
      <c r="M316" s="201"/>
      <c r="N316" s="202"/>
      <c r="O316" s="202"/>
      <c r="P316" s="202"/>
      <c r="Q316" s="202"/>
      <c r="R316" s="202"/>
      <c r="S316" s="202"/>
      <c r="T316" s="20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197" t="s">
        <v>241</v>
      </c>
      <c r="AU316" s="197" t="s">
        <v>89</v>
      </c>
      <c r="AV316" s="13" t="s">
        <v>89</v>
      </c>
      <c r="AW316" s="13" t="s">
        <v>34</v>
      </c>
      <c r="AX316" s="13" t="s">
        <v>79</v>
      </c>
      <c r="AY316" s="197" t="s">
        <v>133</v>
      </c>
    </row>
    <row r="317" s="14" customFormat="1">
      <c r="A317" s="14"/>
      <c r="B317" s="204"/>
      <c r="C317" s="14"/>
      <c r="D317" s="186" t="s">
        <v>241</v>
      </c>
      <c r="E317" s="205" t="s">
        <v>1</v>
      </c>
      <c r="F317" s="206" t="s">
        <v>245</v>
      </c>
      <c r="G317" s="14"/>
      <c r="H317" s="207">
        <v>2266.7220000000002</v>
      </c>
      <c r="I317" s="208"/>
      <c r="J317" s="14"/>
      <c r="K317" s="14"/>
      <c r="L317" s="204"/>
      <c r="M317" s="209"/>
      <c r="N317" s="210"/>
      <c r="O317" s="210"/>
      <c r="P317" s="210"/>
      <c r="Q317" s="210"/>
      <c r="R317" s="210"/>
      <c r="S317" s="210"/>
      <c r="T317" s="211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05" t="s">
        <v>241</v>
      </c>
      <c r="AU317" s="205" t="s">
        <v>89</v>
      </c>
      <c r="AV317" s="14" t="s">
        <v>154</v>
      </c>
      <c r="AW317" s="14" t="s">
        <v>34</v>
      </c>
      <c r="AX317" s="14" t="s">
        <v>87</v>
      </c>
      <c r="AY317" s="205" t="s">
        <v>133</v>
      </c>
    </row>
    <row r="318" s="2" customFormat="1" ht="24.15" customHeight="1">
      <c r="A318" s="37"/>
      <c r="B318" s="171"/>
      <c r="C318" s="172" t="s">
        <v>476</v>
      </c>
      <c r="D318" s="172" t="s">
        <v>136</v>
      </c>
      <c r="E318" s="173" t="s">
        <v>477</v>
      </c>
      <c r="F318" s="174" t="s">
        <v>478</v>
      </c>
      <c r="G318" s="175" t="s">
        <v>259</v>
      </c>
      <c r="H318" s="176">
        <v>1153.4000000000001</v>
      </c>
      <c r="I318" s="177"/>
      <c r="J318" s="178">
        <f>ROUND(I318*H318,2)</f>
        <v>0</v>
      </c>
      <c r="K318" s="179"/>
      <c r="L318" s="38"/>
      <c r="M318" s="180" t="s">
        <v>1</v>
      </c>
      <c r="N318" s="181" t="s">
        <v>44</v>
      </c>
      <c r="O318" s="76"/>
      <c r="P318" s="182">
        <f>O318*H318</f>
        <v>0</v>
      </c>
      <c r="Q318" s="182">
        <v>0</v>
      </c>
      <c r="R318" s="182">
        <f>Q318*H318</f>
        <v>0</v>
      </c>
      <c r="S318" s="182">
        <v>0</v>
      </c>
      <c r="T318" s="183">
        <f>S318*H318</f>
        <v>0</v>
      </c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R318" s="184" t="s">
        <v>154</v>
      </c>
      <c r="AT318" s="184" t="s">
        <v>136</v>
      </c>
      <c r="AU318" s="184" t="s">
        <v>89</v>
      </c>
      <c r="AY318" s="18" t="s">
        <v>133</v>
      </c>
      <c r="BE318" s="185">
        <f>IF(N318="základní",J318,0)</f>
        <v>0</v>
      </c>
      <c r="BF318" s="185">
        <f>IF(N318="snížená",J318,0)</f>
        <v>0</v>
      </c>
      <c r="BG318" s="185">
        <f>IF(N318="zákl. přenesená",J318,0)</f>
        <v>0</v>
      </c>
      <c r="BH318" s="185">
        <f>IF(N318="sníž. přenesená",J318,0)</f>
        <v>0</v>
      </c>
      <c r="BI318" s="185">
        <f>IF(N318="nulová",J318,0)</f>
        <v>0</v>
      </c>
      <c r="BJ318" s="18" t="s">
        <v>87</v>
      </c>
      <c r="BK318" s="185">
        <f>ROUND(I318*H318,2)</f>
        <v>0</v>
      </c>
      <c r="BL318" s="18" t="s">
        <v>154</v>
      </c>
      <c r="BM318" s="184" t="s">
        <v>479</v>
      </c>
    </row>
    <row r="319" s="13" customFormat="1">
      <c r="A319" s="13"/>
      <c r="B319" s="196"/>
      <c r="C319" s="13"/>
      <c r="D319" s="186" t="s">
        <v>241</v>
      </c>
      <c r="E319" s="197" t="s">
        <v>1</v>
      </c>
      <c r="F319" s="198" t="s">
        <v>480</v>
      </c>
      <c r="G319" s="13"/>
      <c r="H319" s="199">
        <v>897.29999999999995</v>
      </c>
      <c r="I319" s="200"/>
      <c r="J319" s="13"/>
      <c r="K319" s="13"/>
      <c r="L319" s="196"/>
      <c r="M319" s="201"/>
      <c r="N319" s="202"/>
      <c r="O319" s="202"/>
      <c r="P319" s="202"/>
      <c r="Q319" s="202"/>
      <c r="R319" s="202"/>
      <c r="S319" s="202"/>
      <c r="T319" s="20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197" t="s">
        <v>241</v>
      </c>
      <c r="AU319" s="197" t="s">
        <v>89</v>
      </c>
      <c r="AV319" s="13" t="s">
        <v>89</v>
      </c>
      <c r="AW319" s="13" t="s">
        <v>34</v>
      </c>
      <c r="AX319" s="13" t="s">
        <v>79</v>
      </c>
      <c r="AY319" s="197" t="s">
        <v>133</v>
      </c>
    </row>
    <row r="320" s="13" customFormat="1">
      <c r="A320" s="13"/>
      <c r="B320" s="196"/>
      <c r="C320" s="13"/>
      <c r="D320" s="186" t="s">
        <v>241</v>
      </c>
      <c r="E320" s="197" t="s">
        <v>1</v>
      </c>
      <c r="F320" s="198" t="s">
        <v>481</v>
      </c>
      <c r="G320" s="13"/>
      <c r="H320" s="199">
        <v>256.10000000000002</v>
      </c>
      <c r="I320" s="200"/>
      <c r="J320" s="13"/>
      <c r="K320" s="13"/>
      <c r="L320" s="196"/>
      <c r="M320" s="201"/>
      <c r="N320" s="202"/>
      <c r="O320" s="202"/>
      <c r="P320" s="202"/>
      <c r="Q320" s="202"/>
      <c r="R320" s="202"/>
      <c r="S320" s="202"/>
      <c r="T320" s="20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197" t="s">
        <v>241</v>
      </c>
      <c r="AU320" s="197" t="s">
        <v>89</v>
      </c>
      <c r="AV320" s="13" t="s">
        <v>89</v>
      </c>
      <c r="AW320" s="13" t="s">
        <v>34</v>
      </c>
      <c r="AX320" s="13" t="s">
        <v>79</v>
      </c>
      <c r="AY320" s="197" t="s">
        <v>133</v>
      </c>
    </row>
    <row r="321" s="14" customFormat="1">
      <c r="A321" s="14"/>
      <c r="B321" s="204"/>
      <c r="C321" s="14"/>
      <c r="D321" s="186" t="s">
        <v>241</v>
      </c>
      <c r="E321" s="205" t="s">
        <v>1</v>
      </c>
      <c r="F321" s="206" t="s">
        <v>245</v>
      </c>
      <c r="G321" s="14"/>
      <c r="H321" s="207">
        <v>1153.4000000000001</v>
      </c>
      <c r="I321" s="208"/>
      <c r="J321" s="14"/>
      <c r="K321" s="14"/>
      <c r="L321" s="204"/>
      <c r="M321" s="209"/>
      <c r="N321" s="210"/>
      <c r="O321" s="210"/>
      <c r="P321" s="210"/>
      <c r="Q321" s="210"/>
      <c r="R321" s="210"/>
      <c r="S321" s="210"/>
      <c r="T321" s="211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05" t="s">
        <v>241</v>
      </c>
      <c r="AU321" s="205" t="s">
        <v>89</v>
      </c>
      <c r="AV321" s="14" t="s">
        <v>154</v>
      </c>
      <c r="AW321" s="14" t="s">
        <v>34</v>
      </c>
      <c r="AX321" s="14" t="s">
        <v>87</v>
      </c>
      <c r="AY321" s="205" t="s">
        <v>133</v>
      </c>
    </row>
    <row r="322" s="2" customFormat="1" ht="21.75" customHeight="1">
      <c r="A322" s="37"/>
      <c r="B322" s="171"/>
      <c r="C322" s="219" t="s">
        <v>482</v>
      </c>
      <c r="D322" s="219" t="s">
        <v>316</v>
      </c>
      <c r="E322" s="220" t="s">
        <v>483</v>
      </c>
      <c r="F322" s="221" t="s">
        <v>484</v>
      </c>
      <c r="G322" s="222" t="s">
        <v>259</v>
      </c>
      <c r="H322" s="223">
        <v>987.02999999999997</v>
      </c>
      <c r="I322" s="224"/>
      <c r="J322" s="225">
        <f>ROUND(I322*H322,2)</f>
        <v>0</v>
      </c>
      <c r="K322" s="226"/>
      <c r="L322" s="227"/>
      <c r="M322" s="228" t="s">
        <v>1</v>
      </c>
      <c r="N322" s="229" t="s">
        <v>44</v>
      </c>
      <c r="O322" s="76"/>
      <c r="P322" s="182">
        <f>O322*H322</f>
        <v>0</v>
      </c>
      <c r="Q322" s="182">
        <v>0.00012</v>
      </c>
      <c r="R322" s="182">
        <f>Q322*H322</f>
        <v>0.1184436</v>
      </c>
      <c r="S322" s="182">
        <v>0</v>
      </c>
      <c r="T322" s="183">
        <f>S322*H322</f>
        <v>0</v>
      </c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R322" s="184" t="s">
        <v>173</v>
      </c>
      <c r="AT322" s="184" t="s">
        <v>316</v>
      </c>
      <c r="AU322" s="184" t="s">
        <v>89</v>
      </c>
      <c r="AY322" s="18" t="s">
        <v>133</v>
      </c>
      <c r="BE322" s="185">
        <f>IF(N322="základní",J322,0)</f>
        <v>0</v>
      </c>
      <c r="BF322" s="185">
        <f>IF(N322="snížená",J322,0)</f>
        <v>0</v>
      </c>
      <c r="BG322" s="185">
        <f>IF(N322="zákl. přenesená",J322,0)</f>
        <v>0</v>
      </c>
      <c r="BH322" s="185">
        <f>IF(N322="sníž. přenesená",J322,0)</f>
        <v>0</v>
      </c>
      <c r="BI322" s="185">
        <f>IF(N322="nulová",J322,0)</f>
        <v>0</v>
      </c>
      <c r="BJ322" s="18" t="s">
        <v>87</v>
      </c>
      <c r="BK322" s="185">
        <f>ROUND(I322*H322,2)</f>
        <v>0</v>
      </c>
      <c r="BL322" s="18" t="s">
        <v>154</v>
      </c>
      <c r="BM322" s="184" t="s">
        <v>485</v>
      </c>
    </row>
    <row r="323" s="13" customFormat="1">
      <c r="A323" s="13"/>
      <c r="B323" s="196"/>
      <c r="C323" s="13"/>
      <c r="D323" s="186" t="s">
        <v>241</v>
      </c>
      <c r="E323" s="197" t="s">
        <v>1</v>
      </c>
      <c r="F323" s="198" t="s">
        <v>480</v>
      </c>
      <c r="G323" s="13"/>
      <c r="H323" s="199">
        <v>897.29999999999995</v>
      </c>
      <c r="I323" s="200"/>
      <c r="J323" s="13"/>
      <c r="K323" s="13"/>
      <c r="L323" s="196"/>
      <c r="M323" s="201"/>
      <c r="N323" s="202"/>
      <c r="O323" s="202"/>
      <c r="P323" s="202"/>
      <c r="Q323" s="202"/>
      <c r="R323" s="202"/>
      <c r="S323" s="202"/>
      <c r="T323" s="20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197" t="s">
        <v>241</v>
      </c>
      <c r="AU323" s="197" t="s">
        <v>89</v>
      </c>
      <c r="AV323" s="13" t="s">
        <v>89</v>
      </c>
      <c r="AW323" s="13" t="s">
        <v>34</v>
      </c>
      <c r="AX323" s="13" t="s">
        <v>79</v>
      </c>
      <c r="AY323" s="197" t="s">
        <v>133</v>
      </c>
    </row>
    <row r="324" s="14" customFormat="1">
      <c r="A324" s="14"/>
      <c r="B324" s="204"/>
      <c r="C324" s="14"/>
      <c r="D324" s="186" t="s">
        <v>241</v>
      </c>
      <c r="E324" s="205" t="s">
        <v>1</v>
      </c>
      <c r="F324" s="206" t="s">
        <v>245</v>
      </c>
      <c r="G324" s="14"/>
      <c r="H324" s="207">
        <v>897.29999999999995</v>
      </c>
      <c r="I324" s="208"/>
      <c r="J324" s="14"/>
      <c r="K324" s="14"/>
      <c r="L324" s="204"/>
      <c r="M324" s="209"/>
      <c r="N324" s="210"/>
      <c r="O324" s="210"/>
      <c r="P324" s="210"/>
      <c r="Q324" s="210"/>
      <c r="R324" s="210"/>
      <c r="S324" s="210"/>
      <c r="T324" s="211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05" t="s">
        <v>241</v>
      </c>
      <c r="AU324" s="205" t="s">
        <v>89</v>
      </c>
      <c r="AV324" s="14" t="s">
        <v>154</v>
      </c>
      <c r="AW324" s="14" t="s">
        <v>34</v>
      </c>
      <c r="AX324" s="14" t="s">
        <v>87</v>
      </c>
      <c r="AY324" s="205" t="s">
        <v>133</v>
      </c>
    </row>
    <row r="325" s="13" customFormat="1">
      <c r="A325" s="13"/>
      <c r="B325" s="196"/>
      <c r="C325" s="13"/>
      <c r="D325" s="186" t="s">
        <v>241</v>
      </c>
      <c r="E325" s="13"/>
      <c r="F325" s="198" t="s">
        <v>486</v>
      </c>
      <c r="G325" s="13"/>
      <c r="H325" s="199">
        <v>987.02999999999997</v>
      </c>
      <c r="I325" s="200"/>
      <c r="J325" s="13"/>
      <c r="K325" s="13"/>
      <c r="L325" s="196"/>
      <c r="M325" s="201"/>
      <c r="N325" s="202"/>
      <c r="O325" s="202"/>
      <c r="P325" s="202"/>
      <c r="Q325" s="202"/>
      <c r="R325" s="202"/>
      <c r="S325" s="202"/>
      <c r="T325" s="20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197" t="s">
        <v>241</v>
      </c>
      <c r="AU325" s="197" t="s">
        <v>89</v>
      </c>
      <c r="AV325" s="13" t="s">
        <v>89</v>
      </c>
      <c r="AW325" s="13" t="s">
        <v>3</v>
      </c>
      <c r="AX325" s="13" t="s">
        <v>87</v>
      </c>
      <c r="AY325" s="197" t="s">
        <v>133</v>
      </c>
    </row>
    <row r="326" s="2" customFormat="1" ht="24.15" customHeight="1">
      <c r="A326" s="37"/>
      <c r="B326" s="171"/>
      <c r="C326" s="219" t="s">
        <v>487</v>
      </c>
      <c r="D326" s="219" t="s">
        <v>316</v>
      </c>
      <c r="E326" s="220" t="s">
        <v>488</v>
      </c>
      <c r="F326" s="221" t="s">
        <v>489</v>
      </c>
      <c r="G326" s="222" t="s">
        <v>259</v>
      </c>
      <c r="H326" s="223">
        <v>281.70999999999998</v>
      </c>
      <c r="I326" s="224"/>
      <c r="J326" s="225">
        <f>ROUND(I326*H326,2)</f>
        <v>0</v>
      </c>
      <c r="K326" s="226"/>
      <c r="L326" s="227"/>
      <c r="M326" s="228" t="s">
        <v>1</v>
      </c>
      <c r="N326" s="229" t="s">
        <v>44</v>
      </c>
      <c r="O326" s="76"/>
      <c r="P326" s="182">
        <f>O326*H326</f>
        <v>0</v>
      </c>
      <c r="Q326" s="182">
        <v>0.00029999999999999997</v>
      </c>
      <c r="R326" s="182">
        <f>Q326*H326</f>
        <v>0.084512999999999991</v>
      </c>
      <c r="S326" s="182">
        <v>0</v>
      </c>
      <c r="T326" s="183">
        <f>S326*H326</f>
        <v>0</v>
      </c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R326" s="184" t="s">
        <v>173</v>
      </c>
      <c r="AT326" s="184" t="s">
        <v>316</v>
      </c>
      <c r="AU326" s="184" t="s">
        <v>89</v>
      </c>
      <c r="AY326" s="18" t="s">
        <v>133</v>
      </c>
      <c r="BE326" s="185">
        <f>IF(N326="základní",J326,0)</f>
        <v>0</v>
      </c>
      <c r="BF326" s="185">
        <f>IF(N326="snížená",J326,0)</f>
        <v>0</v>
      </c>
      <c r="BG326" s="185">
        <f>IF(N326="zákl. přenesená",J326,0)</f>
        <v>0</v>
      </c>
      <c r="BH326" s="185">
        <f>IF(N326="sníž. přenesená",J326,0)</f>
        <v>0</v>
      </c>
      <c r="BI326" s="185">
        <f>IF(N326="nulová",J326,0)</f>
        <v>0</v>
      </c>
      <c r="BJ326" s="18" t="s">
        <v>87</v>
      </c>
      <c r="BK326" s="185">
        <f>ROUND(I326*H326,2)</f>
        <v>0</v>
      </c>
      <c r="BL326" s="18" t="s">
        <v>154</v>
      </c>
      <c r="BM326" s="184" t="s">
        <v>490</v>
      </c>
    </row>
    <row r="327" s="13" customFormat="1">
      <c r="A327" s="13"/>
      <c r="B327" s="196"/>
      <c r="C327" s="13"/>
      <c r="D327" s="186" t="s">
        <v>241</v>
      </c>
      <c r="E327" s="197" t="s">
        <v>1</v>
      </c>
      <c r="F327" s="198" t="s">
        <v>481</v>
      </c>
      <c r="G327" s="13"/>
      <c r="H327" s="199">
        <v>256.10000000000002</v>
      </c>
      <c r="I327" s="200"/>
      <c r="J327" s="13"/>
      <c r="K327" s="13"/>
      <c r="L327" s="196"/>
      <c r="M327" s="201"/>
      <c r="N327" s="202"/>
      <c r="O327" s="202"/>
      <c r="P327" s="202"/>
      <c r="Q327" s="202"/>
      <c r="R327" s="202"/>
      <c r="S327" s="202"/>
      <c r="T327" s="20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197" t="s">
        <v>241</v>
      </c>
      <c r="AU327" s="197" t="s">
        <v>89</v>
      </c>
      <c r="AV327" s="13" t="s">
        <v>89</v>
      </c>
      <c r="AW327" s="13" t="s">
        <v>34</v>
      </c>
      <c r="AX327" s="13" t="s">
        <v>79</v>
      </c>
      <c r="AY327" s="197" t="s">
        <v>133</v>
      </c>
    </row>
    <row r="328" s="14" customFormat="1">
      <c r="A328" s="14"/>
      <c r="B328" s="204"/>
      <c r="C328" s="14"/>
      <c r="D328" s="186" t="s">
        <v>241</v>
      </c>
      <c r="E328" s="205" t="s">
        <v>1</v>
      </c>
      <c r="F328" s="206" t="s">
        <v>245</v>
      </c>
      <c r="G328" s="14"/>
      <c r="H328" s="207">
        <v>256.10000000000002</v>
      </c>
      <c r="I328" s="208"/>
      <c r="J328" s="14"/>
      <c r="K328" s="14"/>
      <c r="L328" s="204"/>
      <c r="M328" s="209"/>
      <c r="N328" s="210"/>
      <c r="O328" s="210"/>
      <c r="P328" s="210"/>
      <c r="Q328" s="210"/>
      <c r="R328" s="210"/>
      <c r="S328" s="210"/>
      <c r="T328" s="211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05" t="s">
        <v>241</v>
      </c>
      <c r="AU328" s="205" t="s">
        <v>89</v>
      </c>
      <c r="AV328" s="14" t="s">
        <v>154</v>
      </c>
      <c r="AW328" s="14" t="s">
        <v>34</v>
      </c>
      <c r="AX328" s="14" t="s">
        <v>87</v>
      </c>
      <c r="AY328" s="205" t="s">
        <v>133</v>
      </c>
    </row>
    <row r="329" s="13" customFormat="1">
      <c r="A329" s="13"/>
      <c r="B329" s="196"/>
      <c r="C329" s="13"/>
      <c r="D329" s="186" t="s">
        <v>241</v>
      </c>
      <c r="E329" s="13"/>
      <c r="F329" s="198" t="s">
        <v>491</v>
      </c>
      <c r="G329" s="13"/>
      <c r="H329" s="199">
        <v>281.70999999999998</v>
      </c>
      <c r="I329" s="200"/>
      <c r="J329" s="13"/>
      <c r="K329" s="13"/>
      <c r="L329" s="196"/>
      <c r="M329" s="201"/>
      <c r="N329" s="202"/>
      <c r="O329" s="202"/>
      <c r="P329" s="202"/>
      <c r="Q329" s="202"/>
      <c r="R329" s="202"/>
      <c r="S329" s="202"/>
      <c r="T329" s="20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197" t="s">
        <v>241</v>
      </c>
      <c r="AU329" s="197" t="s">
        <v>89</v>
      </c>
      <c r="AV329" s="13" t="s">
        <v>89</v>
      </c>
      <c r="AW329" s="13" t="s">
        <v>3</v>
      </c>
      <c r="AX329" s="13" t="s">
        <v>87</v>
      </c>
      <c r="AY329" s="197" t="s">
        <v>133</v>
      </c>
    </row>
    <row r="330" s="2" customFormat="1" ht="24.15" customHeight="1">
      <c r="A330" s="37"/>
      <c r="B330" s="171"/>
      <c r="C330" s="172" t="s">
        <v>492</v>
      </c>
      <c r="D330" s="172" t="s">
        <v>136</v>
      </c>
      <c r="E330" s="173" t="s">
        <v>493</v>
      </c>
      <c r="F330" s="174" t="s">
        <v>494</v>
      </c>
      <c r="G330" s="175" t="s">
        <v>259</v>
      </c>
      <c r="H330" s="176">
        <v>625.10000000000002</v>
      </c>
      <c r="I330" s="177"/>
      <c r="J330" s="178">
        <f>ROUND(I330*H330,2)</f>
        <v>0</v>
      </c>
      <c r="K330" s="179"/>
      <c r="L330" s="38"/>
      <c r="M330" s="180" t="s">
        <v>1</v>
      </c>
      <c r="N330" s="181" t="s">
        <v>44</v>
      </c>
      <c r="O330" s="76"/>
      <c r="P330" s="182">
        <f>O330*H330</f>
        <v>0</v>
      </c>
      <c r="Q330" s="182">
        <v>0</v>
      </c>
      <c r="R330" s="182">
        <f>Q330*H330</f>
        <v>0</v>
      </c>
      <c r="S330" s="182">
        <v>0</v>
      </c>
      <c r="T330" s="183">
        <f>S330*H330</f>
        <v>0</v>
      </c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R330" s="184" t="s">
        <v>154</v>
      </c>
      <c r="AT330" s="184" t="s">
        <v>136</v>
      </c>
      <c r="AU330" s="184" t="s">
        <v>89</v>
      </c>
      <c r="AY330" s="18" t="s">
        <v>133</v>
      </c>
      <c r="BE330" s="185">
        <f>IF(N330="základní",J330,0)</f>
        <v>0</v>
      </c>
      <c r="BF330" s="185">
        <f>IF(N330="snížená",J330,0)</f>
        <v>0</v>
      </c>
      <c r="BG330" s="185">
        <f>IF(N330="zákl. přenesená",J330,0)</f>
        <v>0</v>
      </c>
      <c r="BH330" s="185">
        <f>IF(N330="sníž. přenesená",J330,0)</f>
        <v>0</v>
      </c>
      <c r="BI330" s="185">
        <f>IF(N330="nulová",J330,0)</f>
        <v>0</v>
      </c>
      <c r="BJ330" s="18" t="s">
        <v>87</v>
      </c>
      <c r="BK330" s="185">
        <f>ROUND(I330*H330,2)</f>
        <v>0</v>
      </c>
      <c r="BL330" s="18" t="s">
        <v>154</v>
      </c>
      <c r="BM330" s="184" t="s">
        <v>495</v>
      </c>
    </row>
    <row r="331" s="15" customFormat="1">
      <c r="A331" s="15"/>
      <c r="B331" s="212"/>
      <c r="C331" s="15"/>
      <c r="D331" s="186" t="s">
        <v>241</v>
      </c>
      <c r="E331" s="213" t="s">
        <v>1</v>
      </c>
      <c r="F331" s="214" t="s">
        <v>496</v>
      </c>
      <c r="G331" s="15"/>
      <c r="H331" s="213" t="s">
        <v>1</v>
      </c>
      <c r="I331" s="215"/>
      <c r="J331" s="15"/>
      <c r="K331" s="15"/>
      <c r="L331" s="212"/>
      <c r="M331" s="216"/>
      <c r="N331" s="217"/>
      <c r="O331" s="217"/>
      <c r="P331" s="217"/>
      <c r="Q331" s="217"/>
      <c r="R331" s="217"/>
      <c r="S331" s="217"/>
      <c r="T331" s="218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13" t="s">
        <v>241</v>
      </c>
      <c r="AU331" s="213" t="s">
        <v>89</v>
      </c>
      <c r="AV331" s="15" t="s">
        <v>87</v>
      </c>
      <c r="AW331" s="15" t="s">
        <v>34</v>
      </c>
      <c r="AX331" s="15" t="s">
        <v>79</v>
      </c>
      <c r="AY331" s="213" t="s">
        <v>133</v>
      </c>
    </row>
    <row r="332" s="13" customFormat="1">
      <c r="A332" s="13"/>
      <c r="B332" s="196"/>
      <c r="C332" s="13"/>
      <c r="D332" s="186" t="s">
        <v>241</v>
      </c>
      <c r="E332" s="197" t="s">
        <v>1</v>
      </c>
      <c r="F332" s="198" t="s">
        <v>497</v>
      </c>
      <c r="G332" s="13"/>
      <c r="H332" s="199">
        <v>625.10000000000002</v>
      </c>
      <c r="I332" s="200"/>
      <c r="J332" s="13"/>
      <c r="K332" s="13"/>
      <c r="L332" s="196"/>
      <c r="M332" s="201"/>
      <c r="N332" s="202"/>
      <c r="O332" s="202"/>
      <c r="P332" s="202"/>
      <c r="Q332" s="202"/>
      <c r="R332" s="202"/>
      <c r="S332" s="202"/>
      <c r="T332" s="20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197" t="s">
        <v>241</v>
      </c>
      <c r="AU332" s="197" t="s">
        <v>89</v>
      </c>
      <c r="AV332" s="13" t="s">
        <v>89</v>
      </c>
      <c r="AW332" s="13" t="s">
        <v>34</v>
      </c>
      <c r="AX332" s="13" t="s">
        <v>79</v>
      </c>
      <c r="AY332" s="197" t="s">
        <v>133</v>
      </c>
    </row>
    <row r="333" s="14" customFormat="1">
      <c r="A333" s="14"/>
      <c r="B333" s="204"/>
      <c r="C333" s="14"/>
      <c r="D333" s="186" t="s">
        <v>241</v>
      </c>
      <c r="E333" s="205" t="s">
        <v>1</v>
      </c>
      <c r="F333" s="206" t="s">
        <v>245</v>
      </c>
      <c r="G333" s="14"/>
      <c r="H333" s="207">
        <v>625.10000000000002</v>
      </c>
      <c r="I333" s="208"/>
      <c r="J333" s="14"/>
      <c r="K333" s="14"/>
      <c r="L333" s="204"/>
      <c r="M333" s="209"/>
      <c r="N333" s="210"/>
      <c r="O333" s="210"/>
      <c r="P333" s="210"/>
      <c r="Q333" s="210"/>
      <c r="R333" s="210"/>
      <c r="S333" s="210"/>
      <c r="T333" s="211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05" t="s">
        <v>241</v>
      </c>
      <c r="AU333" s="205" t="s">
        <v>89</v>
      </c>
      <c r="AV333" s="14" t="s">
        <v>154</v>
      </c>
      <c r="AW333" s="14" t="s">
        <v>34</v>
      </c>
      <c r="AX333" s="14" t="s">
        <v>87</v>
      </c>
      <c r="AY333" s="205" t="s">
        <v>133</v>
      </c>
    </row>
    <row r="334" s="2" customFormat="1" ht="24.15" customHeight="1">
      <c r="A334" s="37"/>
      <c r="B334" s="171"/>
      <c r="C334" s="219" t="s">
        <v>498</v>
      </c>
      <c r="D334" s="219" t="s">
        <v>316</v>
      </c>
      <c r="E334" s="220" t="s">
        <v>499</v>
      </c>
      <c r="F334" s="221" t="s">
        <v>500</v>
      </c>
      <c r="G334" s="222" t="s">
        <v>259</v>
      </c>
      <c r="H334" s="223">
        <v>687.61000000000001</v>
      </c>
      <c r="I334" s="224"/>
      <c r="J334" s="225">
        <f>ROUND(I334*H334,2)</f>
        <v>0</v>
      </c>
      <c r="K334" s="226"/>
      <c r="L334" s="227"/>
      <c r="M334" s="228" t="s">
        <v>1</v>
      </c>
      <c r="N334" s="229" t="s">
        <v>44</v>
      </c>
      <c r="O334" s="76"/>
      <c r="P334" s="182">
        <f>O334*H334</f>
        <v>0</v>
      </c>
      <c r="Q334" s="182">
        <v>4.0000000000000003E-05</v>
      </c>
      <c r="R334" s="182">
        <f>Q334*H334</f>
        <v>0.027504400000000002</v>
      </c>
      <c r="S334" s="182">
        <v>0</v>
      </c>
      <c r="T334" s="183">
        <f>S334*H334</f>
        <v>0</v>
      </c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R334" s="184" t="s">
        <v>173</v>
      </c>
      <c r="AT334" s="184" t="s">
        <v>316</v>
      </c>
      <c r="AU334" s="184" t="s">
        <v>89</v>
      </c>
      <c r="AY334" s="18" t="s">
        <v>133</v>
      </c>
      <c r="BE334" s="185">
        <f>IF(N334="základní",J334,0)</f>
        <v>0</v>
      </c>
      <c r="BF334" s="185">
        <f>IF(N334="snížená",J334,0)</f>
        <v>0</v>
      </c>
      <c r="BG334" s="185">
        <f>IF(N334="zákl. přenesená",J334,0)</f>
        <v>0</v>
      </c>
      <c r="BH334" s="185">
        <f>IF(N334="sníž. přenesená",J334,0)</f>
        <v>0</v>
      </c>
      <c r="BI334" s="185">
        <f>IF(N334="nulová",J334,0)</f>
        <v>0</v>
      </c>
      <c r="BJ334" s="18" t="s">
        <v>87</v>
      </c>
      <c r="BK334" s="185">
        <f>ROUND(I334*H334,2)</f>
        <v>0</v>
      </c>
      <c r="BL334" s="18" t="s">
        <v>154</v>
      </c>
      <c r="BM334" s="184" t="s">
        <v>501</v>
      </c>
    </row>
    <row r="335" s="13" customFormat="1">
      <c r="A335" s="13"/>
      <c r="B335" s="196"/>
      <c r="C335" s="13"/>
      <c r="D335" s="186" t="s">
        <v>241</v>
      </c>
      <c r="E335" s="13"/>
      <c r="F335" s="198" t="s">
        <v>502</v>
      </c>
      <c r="G335" s="13"/>
      <c r="H335" s="199">
        <v>687.61000000000001</v>
      </c>
      <c r="I335" s="200"/>
      <c r="J335" s="13"/>
      <c r="K335" s="13"/>
      <c r="L335" s="196"/>
      <c r="M335" s="201"/>
      <c r="N335" s="202"/>
      <c r="O335" s="202"/>
      <c r="P335" s="202"/>
      <c r="Q335" s="202"/>
      <c r="R335" s="202"/>
      <c r="S335" s="202"/>
      <c r="T335" s="20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197" t="s">
        <v>241</v>
      </c>
      <c r="AU335" s="197" t="s">
        <v>89</v>
      </c>
      <c r="AV335" s="13" t="s">
        <v>89</v>
      </c>
      <c r="AW335" s="13" t="s">
        <v>3</v>
      </c>
      <c r="AX335" s="13" t="s">
        <v>87</v>
      </c>
      <c r="AY335" s="197" t="s">
        <v>133</v>
      </c>
    </row>
    <row r="336" s="2" customFormat="1" ht="44.25" customHeight="1">
      <c r="A336" s="37"/>
      <c r="B336" s="171"/>
      <c r="C336" s="172" t="s">
        <v>503</v>
      </c>
      <c r="D336" s="172" t="s">
        <v>136</v>
      </c>
      <c r="E336" s="173" t="s">
        <v>504</v>
      </c>
      <c r="F336" s="174" t="s">
        <v>505</v>
      </c>
      <c r="G336" s="175" t="s">
        <v>239</v>
      </c>
      <c r="H336" s="176">
        <v>284.79199999999997</v>
      </c>
      <c r="I336" s="177"/>
      <c r="J336" s="178">
        <f>ROUND(I336*H336,2)</f>
        <v>0</v>
      </c>
      <c r="K336" s="179"/>
      <c r="L336" s="38"/>
      <c r="M336" s="180" t="s">
        <v>1</v>
      </c>
      <c r="N336" s="181" t="s">
        <v>44</v>
      </c>
      <c r="O336" s="76"/>
      <c r="P336" s="182">
        <f>O336*H336</f>
        <v>0</v>
      </c>
      <c r="Q336" s="182">
        <v>0.0085199999999999998</v>
      </c>
      <c r="R336" s="182">
        <f>Q336*H336</f>
        <v>2.4264278399999997</v>
      </c>
      <c r="S336" s="182">
        <v>0</v>
      </c>
      <c r="T336" s="183">
        <f>S336*H336</f>
        <v>0</v>
      </c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R336" s="184" t="s">
        <v>154</v>
      </c>
      <c r="AT336" s="184" t="s">
        <v>136</v>
      </c>
      <c r="AU336" s="184" t="s">
        <v>89</v>
      </c>
      <c r="AY336" s="18" t="s">
        <v>133</v>
      </c>
      <c r="BE336" s="185">
        <f>IF(N336="základní",J336,0)</f>
        <v>0</v>
      </c>
      <c r="BF336" s="185">
        <f>IF(N336="snížená",J336,0)</f>
        <v>0</v>
      </c>
      <c r="BG336" s="185">
        <f>IF(N336="zákl. přenesená",J336,0)</f>
        <v>0</v>
      </c>
      <c r="BH336" s="185">
        <f>IF(N336="sníž. přenesená",J336,0)</f>
        <v>0</v>
      </c>
      <c r="BI336" s="185">
        <f>IF(N336="nulová",J336,0)</f>
        <v>0</v>
      </c>
      <c r="BJ336" s="18" t="s">
        <v>87</v>
      </c>
      <c r="BK336" s="185">
        <f>ROUND(I336*H336,2)</f>
        <v>0</v>
      </c>
      <c r="BL336" s="18" t="s">
        <v>154</v>
      </c>
      <c r="BM336" s="184" t="s">
        <v>506</v>
      </c>
    </row>
    <row r="337" s="13" customFormat="1">
      <c r="A337" s="13"/>
      <c r="B337" s="196"/>
      <c r="C337" s="13"/>
      <c r="D337" s="186" t="s">
        <v>241</v>
      </c>
      <c r="E337" s="197" t="s">
        <v>1</v>
      </c>
      <c r="F337" s="198" t="s">
        <v>460</v>
      </c>
      <c r="G337" s="13"/>
      <c r="H337" s="199">
        <v>284.79199999999997</v>
      </c>
      <c r="I337" s="200"/>
      <c r="J337" s="13"/>
      <c r="K337" s="13"/>
      <c r="L337" s="196"/>
      <c r="M337" s="201"/>
      <c r="N337" s="202"/>
      <c r="O337" s="202"/>
      <c r="P337" s="202"/>
      <c r="Q337" s="202"/>
      <c r="R337" s="202"/>
      <c r="S337" s="202"/>
      <c r="T337" s="20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197" t="s">
        <v>241</v>
      </c>
      <c r="AU337" s="197" t="s">
        <v>89</v>
      </c>
      <c r="AV337" s="13" t="s">
        <v>89</v>
      </c>
      <c r="AW337" s="13" t="s">
        <v>34</v>
      </c>
      <c r="AX337" s="13" t="s">
        <v>79</v>
      </c>
      <c r="AY337" s="197" t="s">
        <v>133</v>
      </c>
    </row>
    <row r="338" s="14" customFormat="1">
      <c r="A338" s="14"/>
      <c r="B338" s="204"/>
      <c r="C338" s="14"/>
      <c r="D338" s="186" t="s">
        <v>241</v>
      </c>
      <c r="E338" s="205" t="s">
        <v>1</v>
      </c>
      <c r="F338" s="206" t="s">
        <v>245</v>
      </c>
      <c r="G338" s="14"/>
      <c r="H338" s="207">
        <v>284.79199999999997</v>
      </c>
      <c r="I338" s="208"/>
      <c r="J338" s="14"/>
      <c r="K338" s="14"/>
      <c r="L338" s="204"/>
      <c r="M338" s="209"/>
      <c r="N338" s="210"/>
      <c r="O338" s="210"/>
      <c r="P338" s="210"/>
      <c r="Q338" s="210"/>
      <c r="R338" s="210"/>
      <c r="S338" s="210"/>
      <c r="T338" s="211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05" t="s">
        <v>241</v>
      </c>
      <c r="AU338" s="205" t="s">
        <v>89</v>
      </c>
      <c r="AV338" s="14" t="s">
        <v>154</v>
      </c>
      <c r="AW338" s="14" t="s">
        <v>34</v>
      </c>
      <c r="AX338" s="14" t="s">
        <v>87</v>
      </c>
      <c r="AY338" s="205" t="s">
        <v>133</v>
      </c>
    </row>
    <row r="339" s="2" customFormat="1" ht="24.15" customHeight="1">
      <c r="A339" s="37"/>
      <c r="B339" s="171"/>
      <c r="C339" s="219" t="s">
        <v>507</v>
      </c>
      <c r="D339" s="219" t="s">
        <v>316</v>
      </c>
      <c r="E339" s="220" t="s">
        <v>508</v>
      </c>
      <c r="F339" s="221" t="s">
        <v>509</v>
      </c>
      <c r="G339" s="222" t="s">
        <v>239</v>
      </c>
      <c r="H339" s="223">
        <v>313.27100000000002</v>
      </c>
      <c r="I339" s="224"/>
      <c r="J339" s="225">
        <f>ROUND(I339*H339,2)</f>
        <v>0</v>
      </c>
      <c r="K339" s="226"/>
      <c r="L339" s="227"/>
      <c r="M339" s="228" t="s">
        <v>1</v>
      </c>
      <c r="N339" s="229" t="s">
        <v>44</v>
      </c>
      <c r="O339" s="76"/>
      <c r="P339" s="182">
        <f>O339*H339</f>
        <v>0</v>
      </c>
      <c r="Q339" s="182">
        <v>0.0030000000000000001</v>
      </c>
      <c r="R339" s="182">
        <f>Q339*H339</f>
        <v>0.93981300000000001</v>
      </c>
      <c r="S339" s="182">
        <v>0</v>
      </c>
      <c r="T339" s="183">
        <f>S339*H339</f>
        <v>0</v>
      </c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R339" s="184" t="s">
        <v>173</v>
      </c>
      <c r="AT339" s="184" t="s">
        <v>316</v>
      </c>
      <c r="AU339" s="184" t="s">
        <v>89</v>
      </c>
      <c r="AY339" s="18" t="s">
        <v>133</v>
      </c>
      <c r="BE339" s="185">
        <f>IF(N339="základní",J339,0)</f>
        <v>0</v>
      </c>
      <c r="BF339" s="185">
        <f>IF(N339="snížená",J339,0)</f>
        <v>0</v>
      </c>
      <c r="BG339" s="185">
        <f>IF(N339="zákl. přenesená",J339,0)</f>
        <v>0</v>
      </c>
      <c r="BH339" s="185">
        <f>IF(N339="sníž. přenesená",J339,0)</f>
        <v>0</v>
      </c>
      <c r="BI339" s="185">
        <f>IF(N339="nulová",J339,0)</f>
        <v>0</v>
      </c>
      <c r="BJ339" s="18" t="s">
        <v>87</v>
      </c>
      <c r="BK339" s="185">
        <f>ROUND(I339*H339,2)</f>
        <v>0</v>
      </c>
      <c r="BL339" s="18" t="s">
        <v>154</v>
      </c>
      <c r="BM339" s="184" t="s">
        <v>510</v>
      </c>
    </row>
    <row r="340" s="13" customFormat="1">
      <c r="A340" s="13"/>
      <c r="B340" s="196"/>
      <c r="C340" s="13"/>
      <c r="D340" s="186" t="s">
        <v>241</v>
      </c>
      <c r="E340" s="197" t="s">
        <v>1</v>
      </c>
      <c r="F340" s="198" t="s">
        <v>460</v>
      </c>
      <c r="G340" s="13"/>
      <c r="H340" s="199">
        <v>284.79199999999997</v>
      </c>
      <c r="I340" s="200"/>
      <c r="J340" s="13"/>
      <c r="K340" s="13"/>
      <c r="L340" s="196"/>
      <c r="M340" s="201"/>
      <c r="N340" s="202"/>
      <c r="O340" s="202"/>
      <c r="P340" s="202"/>
      <c r="Q340" s="202"/>
      <c r="R340" s="202"/>
      <c r="S340" s="202"/>
      <c r="T340" s="20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197" t="s">
        <v>241</v>
      </c>
      <c r="AU340" s="197" t="s">
        <v>89</v>
      </c>
      <c r="AV340" s="13" t="s">
        <v>89</v>
      </c>
      <c r="AW340" s="13" t="s">
        <v>34</v>
      </c>
      <c r="AX340" s="13" t="s">
        <v>79</v>
      </c>
      <c r="AY340" s="197" t="s">
        <v>133</v>
      </c>
    </row>
    <row r="341" s="14" customFormat="1">
      <c r="A341" s="14"/>
      <c r="B341" s="204"/>
      <c r="C341" s="14"/>
      <c r="D341" s="186" t="s">
        <v>241</v>
      </c>
      <c r="E341" s="205" t="s">
        <v>1</v>
      </c>
      <c r="F341" s="206" t="s">
        <v>245</v>
      </c>
      <c r="G341" s="14"/>
      <c r="H341" s="207">
        <v>284.79199999999997</v>
      </c>
      <c r="I341" s="208"/>
      <c r="J341" s="14"/>
      <c r="K341" s="14"/>
      <c r="L341" s="204"/>
      <c r="M341" s="209"/>
      <c r="N341" s="210"/>
      <c r="O341" s="210"/>
      <c r="P341" s="210"/>
      <c r="Q341" s="210"/>
      <c r="R341" s="210"/>
      <c r="S341" s="210"/>
      <c r="T341" s="211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05" t="s">
        <v>241</v>
      </c>
      <c r="AU341" s="205" t="s">
        <v>89</v>
      </c>
      <c r="AV341" s="14" t="s">
        <v>154</v>
      </c>
      <c r="AW341" s="14" t="s">
        <v>34</v>
      </c>
      <c r="AX341" s="14" t="s">
        <v>87</v>
      </c>
      <c r="AY341" s="205" t="s">
        <v>133</v>
      </c>
    </row>
    <row r="342" s="13" customFormat="1">
      <c r="A342" s="13"/>
      <c r="B342" s="196"/>
      <c r="C342" s="13"/>
      <c r="D342" s="186" t="s">
        <v>241</v>
      </c>
      <c r="E342" s="13"/>
      <c r="F342" s="198" t="s">
        <v>511</v>
      </c>
      <c r="G342" s="13"/>
      <c r="H342" s="199">
        <v>313.27100000000002</v>
      </c>
      <c r="I342" s="200"/>
      <c r="J342" s="13"/>
      <c r="K342" s="13"/>
      <c r="L342" s="196"/>
      <c r="M342" s="201"/>
      <c r="N342" s="202"/>
      <c r="O342" s="202"/>
      <c r="P342" s="202"/>
      <c r="Q342" s="202"/>
      <c r="R342" s="202"/>
      <c r="S342" s="202"/>
      <c r="T342" s="20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197" t="s">
        <v>241</v>
      </c>
      <c r="AU342" s="197" t="s">
        <v>89</v>
      </c>
      <c r="AV342" s="13" t="s">
        <v>89</v>
      </c>
      <c r="AW342" s="13" t="s">
        <v>3</v>
      </c>
      <c r="AX342" s="13" t="s">
        <v>87</v>
      </c>
      <c r="AY342" s="197" t="s">
        <v>133</v>
      </c>
    </row>
    <row r="343" s="2" customFormat="1" ht="37.8" customHeight="1">
      <c r="A343" s="37"/>
      <c r="B343" s="171"/>
      <c r="C343" s="172" t="s">
        <v>512</v>
      </c>
      <c r="D343" s="172" t="s">
        <v>136</v>
      </c>
      <c r="E343" s="173" t="s">
        <v>513</v>
      </c>
      <c r="F343" s="174" t="s">
        <v>514</v>
      </c>
      <c r="G343" s="175" t="s">
        <v>259</v>
      </c>
      <c r="H343" s="176">
        <v>847.10000000000002</v>
      </c>
      <c r="I343" s="177"/>
      <c r="J343" s="178">
        <f>ROUND(I343*H343,2)</f>
        <v>0</v>
      </c>
      <c r="K343" s="179"/>
      <c r="L343" s="38"/>
      <c r="M343" s="180" t="s">
        <v>1</v>
      </c>
      <c r="N343" s="181" t="s">
        <v>44</v>
      </c>
      <c r="O343" s="76"/>
      <c r="P343" s="182">
        <f>O343*H343</f>
        <v>0</v>
      </c>
      <c r="Q343" s="182">
        <v>0.0033899999999999998</v>
      </c>
      <c r="R343" s="182">
        <f>Q343*H343</f>
        <v>2.8716689999999998</v>
      </c>
      <c r="S343" s="182">
        <v>0</v>
      </c>
      <c r="T343" s="183">
        <f>S343*H343</f>
        <v>0</v>
      </c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R343" s="184" t="s">
        <v>154</v>
      </c>
      <c r="AT343" s="184" t="s">
        <v>136</v>
      </c>
      <c r="AU343" s="184" t="s">
        <v>89</v>
      </c>
      <c r="AY343" s="18" t="s">
        <v>133</v>
      </c>
      <c r="BE343" s="185">
        <f>IF(N343="základní",J343,0)</f>
        <v>0</v>
      </c>
      <c r="BF343" s="185">
        <f>IF(N343="snížená",J343,0)</f>
        <v>0</v>
      </c>
      <c r="BG343" s="185">
        <f>IF(N343="zákl. přenesená",J343,0)</f>
        <v>0</v>
      </c>
      <c r="BH343" s="185">
        <f>IF(N343="sníž. přenesená",J343,0)</f>
        <v>0</v>
      </c>
      <c r="BI343" s="185">
        <f>IF(N343="nulová",J343,0)</f>
        <v>0</v>
      </c>
      <c r="BJ343" s="18" t="s">
        <v>87</v>
      </c>
      <c r="BK343" s="185">
        <f>ROUND(I343*H343,2)</f>
        <v>0</v>
      </c>
      <c r="BL343" s="18" t="s">
        <v>154</v>
      </c>
      <c r="BM343" s="184" t="s">
        <v>515</v>
      </c>
    </row>
    <row r="344" s="13" customFormat="1">
      <c r="A344" s="13"/>
      <c r="B344" s="196"/>
      <c r="C344" s="13"/>
      <c r="D344" s="186" t="s">
        <v>241</v>
      </c>
      <c r="E344" s="197" t="s">
        <v>1</v>
      </c>
      <c r="F344" s="198" t="s">
        <v>516</v>
      </c>
      <c r="G344" s="13"/>
      <c r="H344" s="199">
        <v>222</v>
      </c>
      <c r="I344" s="200"/>
      <c r="J344" s="13"/>
      <c r="K344" s="13"/>
      <c r="L344" s="196"/>
      <c r="M344" s="201"/>
      <c r="N344" s="202"/>
      <c r="O344" s="202"/>
      <c r="P344" s="202"/>
      <c r="Q344" s="202"/>
      <c r="R344" s="202"/>
      <c r="S344" s="202"/>
      <c r="T344" s="20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197" t="s">
        <v>241</v>
      </c>
      <c r="AU344" s="197" t="s">
        <v>89</v>
      </c>
      <c r="AV344" s="13" t="s">
        <v>89</v>
      </c>
      <c r="AW344" s="13" t="s">
        <v>34</v>
      </c>
      <c r="AX344" s="13" t="s">
        <v>79</v>
      </c>
      <c r="AY344" s="197" t="s">
        <v>133</v>
      </c>
    </row>
    <row r="345" s="13" customFormat="1">
      <c r="A345" s="13"/>
      <c r="B345" s="196"/>
      <c r="C345" s="13"/>
      <c r="D345" s="186" t="s">
        <v>241</v>
      </c>
      <c r="E345" s="197" t="s">
        <v>1</v>
      </c>
      <c r="F345" s="198" t="s">
        <v>517</v>
      </c>
      <c r="G345" s="13"/>
      <c r="H345" s="199">
        <v>625.10000000000002</v>
      </c>
      <c r="I345" s="200"/>
      <c r="J345" s="13"/>
      <c r="K345" s="13"/>
      <c r="L345" s="196"/>
      <c r="M345" s="201"/>
      <c r="N345" s="202"/>
      <c r="O345" s="202"/>
      <c r="P345" s="202"/>
      <c r="Q345" s="202"/>
      <c r="R345" s="202"/>
      <c r="S345" s="202"/>
      <c r="T345" s="20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197" t="s">
        <v>241</v>
      </c>
      <c r="AU345" s="197" t="s">
        <v>89</v>
      </c>
      <c r="AV345" s="13" t="s">
        <v>89</v>
      </c>
      <c r="AW345" s="13" t="s">
        <v>34</v>
      </c>
      <c r="AX345" s="13" t="s">
        <v>79</v>
      </c>
      <c r="AY345" s="197" t="s">
        <v>133</v>
      </c>
    </row>
    <row r="346" s="14" customFormat="1">
      <c r="A346" s="14"/>
      <c r="B346" s="204"/>
      <c r="C346" s="14"/>
      <c r="D346" s="186" t="s">
        <v>241</v>
      </c>
      <c r="E346" s="205" t="s">
        <v>1</v>
      </c>
      <c r="F346" s="206" t="s">
        <v>245</v>
      </c>
      <c r="G346" s="14"/>
      <c r="H346" s="207">
        <v>847.10000000000002</v>
      </c>
      <c r="I346" s="208"/>
      <c r="J346" s="14"/>
      <c r="K346" s="14"/>
      <c r="L346" s="204"/>
      <c r="M346" s="209"/>
      <c r="N346" s="210"/>
      <c r="O346" s="210"/>
      <c r="P346" s="210"/>
      <c r="Q346" s="210"/>
      <c r="R346" s="210"/>
      <c r="S346" s="210"/>
      <c r="T346" s="211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05" t="s">
        <v>241</v>
      </c>
      <c r="AU346" s="205" t="s">
        <v>89</v>
      </c>
      <c r="AV346" s="14" t="s">
        <v>154</v>
      </c>
      <c r="AW346" s="14" t="s">
        <v>34</v>
      </c>
      <c r="AX346" s="14" t="s">
        <v>87</v>
      </c>
      <c r="AY346" s="205" t="s">
        <v>133</v>
      </c>
    </row>
    <row r="347" s="2" customFormat="1" ht="24.15" customHeight="1">
      <c r="A347" s="37"/>
      <c r="B347" s="171"/>
      <c r="C347" s="219" t="s">
        <v>518</v>
      </c>
      <c r="D347" s="219" t="s">
        <v>316</v>
      </c>
      <c r="E347" s="220" t="s">
        <v>519</v>
      </c>
      <c r="F347" s="221" t="s">
        <v>520</v>
      </c>
      <c r="G347" s="222" t="s">
        <v>239</v>
      </c>
      <c r="H347" s="223">
        <v>275.04399999999998</v>
      </c>
      <c r="I347" s="224"/>
      <c r="J347" s="225">
        <f>ROUND(I347*H347,2)</f>
        <v>0</v>
      </c>
      <c r="K347" s="226"/>
      <c r="L347" s="227"/>
      <c r="M347" s="228" t="s">
        <v>1</v>
      </c>
      <c r="N347" s="229" t="s">
        <v>44</v>
      </c>
      <c r="O347" s="76"/>
      <c r="P347" s="182">
        <f>O347*H347</f>
        <v>0</v>
      </c>
      <c r="Q347" s="182">
        <v>0.0011999999999999999</v>
      </c>
      <c r="R347" s="182">
        <f>Q347*H347</f>
        <v>0.33005279999999992</v>
      </c>
      <c r="S347" s="182">
        <v>0</v>
      </c>
      <c r="T347" s="183">
        <f>S347*H347</f>
        <v>0</v>
      </c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R347" s="184" t="s">
        <v>173</v>
      </c>
      <c r="AT347" s="184" t="s">
        <v>316</v>
      </c>
      <c r="AU347" s="184" t="s">
        <v>89</v>
      </c>
      <c r="AY347" s="18" t="s">
        <v>133</v>
      </c>
      <c r="BE347" s="185">
        <f>IF(N347="základní",J347,0)</f>
        <v>0</v>
      </c>
      <c r="BF347" s="185">
        <f>IF(N347="snížená",J347,0)</f>
        <v>0</v>
      </c>
      <c r="BG347" s="185">
        <f>IF(N347="zákl. přenesená",J347,0)</f>
        <v>0</v>
      </c>
      <c r="BH347" s="185">
        <f>IF(N347="sníž. přenesená",J347,0)</f>
        <v>0</v>
      </c>
      <c r="BI347" s="185">
        <f>IF(N347="nulová",J347,0)</f>
        <v>0</v>
      </c>
      <c r="BJ347" s="18" t="s">
        <v>87</v>
      </c>
      <c r="BK347" s="185">
        <f>ROUND(I347*H347,2)</f>
        <v>0</v>
      </c>
      <c r="BL347" s="18" t="s">
        <v>154</v>
      </c>
      <c r="BM347" s="184" t="s">
        <v>521</v>
      </c>
    </row>
    <row r="348" s="13" customFormat="1">
      <c r="A348" s="13"/>
      <c r="B348" s="196"/>
      <c r="C348" s="13"/>
      <c r="D348" s="186" t="s">
        <v>241</v>
      </c>
      <c r="E348" s="197" t="s">
        <v>1</v>
      </c>
      <c r="F348" s="198" t="s">
        <v>462</v>
      </c>
      <c r="G348" s="13"/>
      <c r="H348" s="199">
        <v>250.03999999999999</v>
      </c>
      <c r="I348" s="200"/>
      <c r="J348" s="13"/>
      <c r="K348" s="13"/>
      <c r="L348" s="196"/>
      <c r="M348" s="201"/>
      <c r="N348" s="202"/>
      <c r="O348" s="202"/>
      <c r="P348" s="202"/>
      <c r="Q348" s="202"/>
      <c r="R348" s="202"/>
      <c r="S348" s="202"/>
      <c r="T348" s="20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197" t="s">
        <v>241</v>
      </c>
      <c r="AU348" s="197" t="s">
        <v>89</v>
      </c>
      <c r="AV348" s="13" t="s">
        <v>89</v>
      </c>
      <c r="AW348" s="13" t="s">
        <v>34</v>
      </c>
      <c r="AX348" s="13" t="s">
        <v>79</v>
      </c>
      <c r="AY348" s="197" t="s">
        <v>133</v>
      </c>
    </row>
    <row r="349" s="14" customFormat="1">
      <c r="A349" s="14"/>
      <c r="B349" s="204"/>
      <c r="C349" s="14"/>
      <c r="D349" s="186" t="s">
        <v>241</v>
      </c>
      <c r="E349" s="205" t="s">
        <v>1</v>
      </c>
      <c r="F349" s="206" t="s">
        <v>245</v>
      </c>
      <c r="G349" s="14"/>
      <c r="H349" s="207">
        <v>250.03999999999999</v>
      </c>
      <c r="I349" s="208"/>
      <c r="J349" s="14"/>
      <c r="K349" s="14"/>
      <c r="L349" s="204"/>
      <c r="M349" s="209"/>
      <c r="N349" s="210"/>
      <c r="O349" s="210"/>
      <c r="P349" s="210"/>
      <c r="Q349" s="210"/>
      <c r="R349" s="210"/>
      <c r="S349" s="210"/>
      <c r="T349" s="211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05" t="s">
        <v>241</v>
      </c>
      <c r="AU349" s="205" t="s">
        <v>89</v>
      </c>
      <c r="AV349" s="14" t="s">
        <v>154</v>
      </c>
      <c r="AW349" s="14" t="s">
        <v>34</v>
      </c>
      <c r="AX349" s="14" t="s">
        <v>87</v>
      </c>
      <c r="AY349" s="205" t="s">
        <v>133</v>
      </c>
    </row>
    <row r="350" s="13" customFormat="1">
      <c r="A350" s="13"/>
      <c r="B350" s="196"/>
      <c r="C350" s="13"/>
      <c r="D350" s="186" t="s">
        <v>241</v>
      </c>
      <c r="E350" s="13"/>
      <c r="F350" s="198" t="s">
        <v>522</v>
      </c>
      <c r="G350" s="13"/>
      <c r="H350" s="199">
        <v>275.04399999999998</v>
      </c>
      <c r="I350" s="200"/>
      <c r="J350" s="13"/>
      <c r="K350" s="13"/>
      <c r="L350" s="196"/>
      <c r="M350" s="201"/>
      <c r="N350" s="202"/>
      <c r="O350" s="202"/>
      <c r="P350" s="202"/>
      <c r="Q350" s="202"/>
      <c r="R350" s="202"/>
      <c r="S350" s="202"/>
      <c r="T350" s="20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197" t="s">
        <v>241</v>
      </c>
      <c r="AU350" s="197" t="s">
        <v>89</v>
      </c>
      <c r="AV350" s="13" t="s">
        <v>89</v>
      </c>
      <c r="AW350" s="13" t="s">
        <v>3</v>
      </c>
      <c r="AX350" s="13" t="s">
        <v>87</v>
      </c>
      <c r="AY350" s="197" t="s">
        <v>133</v>
      </c>
    </row>
    <row r="351" s="2" customFormat="1" ht="16.5" customHeight="1">
      <c r="A351" s="37"/>
      <c r="B351" s="171"/>
      <c r="C351" s="219" t="s">
        <v>523</v>
      </c>
      <c r="D351" s="219" t="s">
        <v>316</v>
      </c>
      <c r="E351" s="220" t="s">
        <v>524</v>
      </c>
      <c r="F351" s="221" t="s">
        <v>525</v>
      </c>
      <c r="G351" s="222" t="s">
        <v>252</v>
      </c>
      <c r="H351" s="223">
        <v>1.905</v>
      </c>
      <c r="I351" s="224"/>
      <c r="J351" s="225">
        <f>ROUND(I351*H351,2)</f>
        <v>0</v>
      </c>
      <c r="K351" s="226"/>
      <c r="L351" s="227"/>
      <c r="M351" s="228" t="s">
        <v>1</v>
      </c>
      <c r="N351" s="229" t="s">
        <v>44</v>
      </c>
      <c r="O351" s="76"/>
      <c r="P351" s="182">
        <f>O351*H351</f>
        <v>0</v>
      </c>
      <c r="Q351" s="182">
        <v>0.029999999999999999</v>
      </c>
      <c r="R351" s="182">
        <f>Q351*H351</f>
        <v>0.057149999999999999</v>
      </c>
      <c r="S351" s="182">
        <v>0</v>
      </c>
      <c r="T351" s="183">
        <f>S351*H351</f>
        <v>0</v>
      </c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R351" s="184" t="s">
        <v>173</v>
      </c>
      <c r="AT351" s="184" t="s">
        <v>316</v>
      </c>
      <c r="AU351" s="184" t="s">
        <v>89</v>
      </c>
      <c r="AY351" s="18" t="s">
        <v>133</v>
      </c>
      <c r="BE351" s="185">
        <f>IF(N351="základní",J351,0)</f>
        <v>0</v>
      </c>
      <c r="BF351" s="185">
        <f>IF(N351="snížená",J351,0)</f>
        <v>0</v>
      </c>
      <c r="BG351" s="185">
        <f>IF(N351="zákl. přenesená",J351,0)</f>
        <v>0</v>
      </c>
      <c r="BH351" s="185">
        <f>IF(N351="sníž. přenesená",J351,0)</f>
        <v>0</v>
      </c>
      <c r="BI351" s="185">
        <f>IF(N351="nulová",J351,0)</f>
        <v>0</v>
      </c>
      <c r="BJ351" s="18" t="s">
        <v>87</v>
      </c>
      <c r="BK351" s="185">
        <f>ROUND(I351*H351,2)</f>
        <v>0</v>
      </c>
      <c r="BL351" s="18" t="s">
        <v>154</v>
      </c>
      <c r="BM351" s="184" t="s">
        <v>526</v>
      </c>
    </row>
    <row r="352" s="15" customFormat="1">
      <c r="A352" s="15"/>
      <c r="B352" s="212"/>
      <c r="C352" s="15"/>
      <c r="D352" s="186" t="s">
        <v>241</v>
      </c>
      <c r="E352" s="213" t="s">
        <v>1</v>
      </c>
      <c r="F352" s="214" t="s">
        <v>527</v>
      </c>
      <c r="G352" s="15"/>
      <c r="H352" s="213" t="s">
        <v>1</v>
      </c>
      <c r="I352" s="215"/>
      <c r="J352" s="15"/>
      <c r="K352" s="15"/>
      <c r="L352" s="212"/>
      <c r="M352" s="216"/>
      <c r="N352" s="217"/>
      <c r="O352" s="217"/>
      <c r="P352" s="217"/>
      <c r="Q352" s="217"/>
      <c r="R352" s="217"/>
      <c r="S352" s="217"/>
      <c r="T352" s="218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13" t="s">
        <v>241</v>
      </c>
      <c r="AU352" s="213" t="s">
        <v>89</v>
      </c>
      <c r="AV352" s="15" t="s">
        <v>87</v>
      </c>
      <c r="AW352" s="15" t="s">
        <v>34</v>
      </c>
      <c r="AX352" s="15" t="s">
        <v>79</v>
      </c>
      <c r="AY352" s="213" t="s">
        <v>133</v>
      </c>
    </row>
    <row r="353" s="13" customFormat="1">
      <c r="A353" s="13"/>
      <c r="B353" s="196"/>
      <c r="C353" s="13"/>
      <c r="D353" s="186" t="s">
        <v>241</v>
      </c>
      <c r="E353" s="197" t="s">
        <v>1</v>
      </c>
      <c r="F353" s="198" t="s">
        <v>528</v>
      </c>
      <c r="G353" s="13"/>
      <c r="H353" s="199">
        <v>1.732</v>
      </c>
      <c r="I353" s="200"/>
      <c r="J353" s="13"/>
      <c r="K353" s="13"/>
      <c r="L353" s="196"/>
      <c r="M353" s="201"/>
      <c r="N353" s="202"/>
      <c r="O353" s="202"/>
      <c r="P353" s="202"/>
      <c r="Q353" s="202"/>
      <c r="R353" s="202"/>
      <c r="S353" s="202"/>
      <c r="T353" s="20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197" t="s">
        <v>241</v>
      </c>
      <c r="AU353" s="197" t="s">
        <v>89</v>
      </c>
      <c r="AV353" s="13" t="s">
        <v>89</v>
      </c>
      <c r="AW353" s="13" t="s">
        <v>34</v>
      </c>
      <c r="AX353" s="13" t="s">
        <v>79</v>
      </c>
      <c r="AY353" s="197" t="s">
        <v>133</v>
      </c>
    </row>
    <row r="354" s="14" customFormat="1">
      <c r="A354" s="14"/>
      <c r="B354" s="204"/>
      <c r="C354" s="14"/>
      <c r="D354" s="186" t="s">
        <v>241</v>
      </c>
      <c r="E354" s="205" t="s">
        <v>1</v>
      </c>
      <c r="F354" s="206" t="s">
        <v>245</v>
      </c>
      <c r="G354" s="14"/>
      <c r="H354" s="207">
        <v>1.732</v>
      </c>
      <c r="I354" s="208"/>
      <c r="J354" s="14"/>
      <c r="K354" s="14"/>
      <c r="L354" s="204"/>
      <c r="M354" s="209"/>
      <c r="N354" s="210"/>
      <c r="O354" s="210"/>
      <c r="P354" s="210"/>
      <c r="Q354" s="210"/>
      <c r="R354" s="210"/>
      <c r="S354" s="210"/>
      <c r="T354" s="211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05" t="s">
        <v>241</v>
      </c>
      <c r="AU354" s="205" t="s">
        <v>89</v>
      </c>
      <c r="AV354" s="14" t="s">
        <v>154</v>
      </c>
      <c r="AW354" s="14" t="s">
        <v>34</v>
      </c>
      <c r="AX354" s="14" t="s">
        <v>87</v>
      </c>
      <c r="AY354" s="205" t="s">
        <v>133</v>
      </c>
    </row>
    <row r="355" s="13" customFormat="1">
      <c r="A355" s="13"/>
      <c r="B355" s="196"/>
      <c r="C355" s="13"/>
      <c r="D355" s="186" t="s">
        <v>241</v>
      </c>
      <c r="E355" s="13"/>
      <c r="F355" s="198" t="s">
        <v>529</v>
      </c>
      <c r="G355" s="13"/>
      <c r="H355" s="199">
        <v>1.905</v>
      </c>
      <c r="I355" s="200"/>
      <c r="J355" s="13"/>
      <c r="K355" s="13"/>
      <c r="L355" s="196"/>
      <c r="M355" s="201"/>
      <c r="N355" s="202"/>
      <c r="O355" s="202"/>
      <c r="P355" s="202"/>
      <c r="Q355" s="202"/>
      <c r="R355" s="202"/>
      <c r="S355" s="202"/>
      <c r="T355" s="20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197" t="s">
        <v>241</v>
      </c>
      <c r="AU355" s="197" t="s">
        <v>89</v>
      </c>
      <c r="AV355" s="13" t="s">
        <v>89</v>
      </c>
      <c r="AW355" s="13" t="s">
        <v>3</v>
      </c>
      <c r="AX355" s="13" t="s">
        <v>87</v>
      </c>
      <c r="AY355" s="197" t="s">
        <v>133</v>
      </c>
    </row>
    <row r="356" s="2" customFormat="1" ht="44.25" customHeight="1">
      <c r="A356" s="37"/>
      <c r="B356" s="171"/>
      <c r="C356" s="172" t="s">
        <v>530</v>
      </c>
      <c r="D356" s="172" t="s">
        <v>136</v>
      </c>
      <c r="E356" s="173" t="s">
        <v>531</v>
      </c>
      <c r="F356" s="174" t="s">
        <v>532</v>
      </c>
      <c r="G356" s="175" t="s">
        <v>239</v>
      </c>
      <c r="H356" s="176">
        <v>73.5</v>
      </c>
      <c r="I356" s="177"/>
      <c r="J356" s="178">
        <f>ROUND(I356*H356,2)</f>
        <v>0</v>
      </c>
      <c r="K356" s="179"/>
      <c r="L356" s="38"/>
      <c r="M356" s="180" t="s">
        <v>1</v>
      </c>
      <c r="N356" s="181" t="s">
        <v>44</v>
      </c>
      <c r="O356" s="76"/>
      <c r="P356" s="182">
        <f>O356*H356</f>
        <v>0</v>
      </c>
      <c r="Q356" s="182">
        <v>0.011350000000000001</v>
      </c>
      <c r="R356" s="182">
        <f>Q356*H356</f>
        <v>0.83422500000000011</v>
      </c>
      <c r="S356" s="182">
        <v>0</v>
      </c>
      <c r="T356" s="183">
        <f>S356*H356</f>
        <v>0</v>
      </c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R356" s="184" t="s">
        <v>154</v>
      </c>
      <c r="AT356" s="184" t="s">
        <v>136</v>
      </c>
      <c r="AU356" s="184" t="s">
        <v>89</v>
      </c>
      <c r="AY356" s="18" t="s">
        <v>133</v>
      </c>
      <c r="BE356" s="185">
        <f>IF(N356="základní",J356,0)</f>
        <v>0</v>
      </c>
      <c r="BF356" s="185">
        <f>IF(N356="snížená",J356,0)</f>
        <v>0</v>
      </c>
      <c r="BG356" s="185">
        <f>IF(N356="zákl. přenesená",J356,0)</f>
        <v>0</v>
      </c>
      <c r="BH356" s="185">
        <f>IF(N356="sníž. přenesená",J356,0)</f>
        <v>0</v>
      </c>
      <c r="BI356" s="185">
        <f>IF(N356="nulová",J356,0)</f>
        <v>0</v>
      </c>
      <c r="BJ356" s="18" t="s">
        <v>87</v>
      </c>
      <c r="BK356" s="185">
        <f>ROUND(I356*H356,2)</f>
        <v>0</v>
      </c>
      <c r="BL356" s="18" t="s">
        <v>154</v>
      </c>
      <c r="BM356" s="184" t="s">
        <v>533</v>
      </c>
    </row>
    <row r="357" s="13" customFormat="1">
      <c r="A357" s="13"/>
      <c r="B357" s="196"/>
      <c r="C357" s="13"/>
      <c r="D357" s="186" t="s">
        <v>241</v>
      </c>
      <c r="E357" s="197" t="s">
        <v>1</v>
      </c>
      <c r="F357" s="198" t="s">
        <v>534</v>
      </c>
      <c r="G357" s="13"/>
      <c r="H357" s="199">
        <v>73.5</v>
      </c>
      <c r="I357" s="200"/>
      <c r="J357" s="13"/>
      <c r="K357" s="13"/>
      <c r="L357" s="196"/>
      <c r="M357" s="201"/>
      <c r="N357" s="202"/>
      <c r="O357" s="202"/>
      <c r="P357" s="202"/>
      <c r="Q357" s="202"/>
      <c r="R357" s="202"/>
      <c r="S357" s="202"/>
      <c r="T357" s="20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197" t="s">
        <v>241</v>
      </c>
      <c r="AU357" s="197" t="s">
        <v>89</v>
      </c>
      <c r="AV357" s="13" t="s">
        <v>89</v>
      </c>
      <c r="AW357" s="13" t="s">
        <v>34</v>
      </c>
      <c r="AX357" s="13" t="s">
        <v>79</v>
      </c>
      <c r="AY357" s="197" t="s">
        <v>133</v>
      </c>
    </row>
    <row r="358" s="14" customFormat="1">
      <c r="A358" s="14"/>
      <c r="B358" s="204"/>
      <c r="C358" s="14"/>
      <c r="D358" s="186" t="s">
        <v>241</v>
      </c>
      <c r="E358" s="205" t="s">
        <v>1</v>
      </c>
      <c r="F358" s="206" t="s">
        <v>245</v>
      </c>
      <c r="G358" s="14"/>
      <c r="H358" s="207">
        <v>73.5</v>
      </c>
      <c r="I358" s="208"/>
      <c r="J358" s="14"/>
      <c r="K358" s="14"/>
      <c r="L358" s="204"/>
      <c r="M358" s="209"/>
      <c r="N358" s="210"/>
      <c r="O358" s="210"/>
      <c r="P358" s="210"/>
      <c r="Q358" s="210"/>
      <c r="R358" s="210"/>
      <c r="S358" s="210"/>
      <c r="T358" s="211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05" t="s">
        <v>241</v>
      </c>
      <c r="AU358" s="205" t="s">
        <v>89</v>
      </c>
      <c r="AV358" s="14" t="s">
        <v>154</v>
      </c>
      <c r="AW358" s="14" t="s">
        <v>34</v>
      </c>
      <c r="AX358" s="14" t="s">
        <v>87</v>
      </c>
      <c r="AY358" s="205" t="s">
        <v>133</v>
      </c>
    </row>
    <row r="359" s="2" customFormat="1" ht="24.15" customHeight="1">
      <c r="A359" s="37"/>
      <c r="B359" s="171"/>
      <c r="C359" s="219" t="s">
        <v>535</v>
      </c>
      <c r="D359" s="219" t="s">
        <v>316</v>
      </c>
      <c r="E359" s="220" t="s">
        <v>536</v>
      </c>
      <c r="F359" s="221" t="s">
        <v>537</v>
      </c>
      <c r="G359" s="222" t="s">
        <v>239</v>
      </c>
      <c r="H359" s="223">
        <v>80.849999999999994</v>
      </c>
      <c r="I359" s="224"/>
      <c r="J359" s="225">
        <f>ROUND(I359*H359,2)</f>
        <v>0</v>
      </c>
      <c r="K359" s="226"/>
      <c r="L359" s="227"/>
      <c r="M359" s="228" t="s">
        <v>1</v>
      </c>
      <c r="N359" s="229" t="s">
        <v>44</v>
      </c>
      <c r="O359" s="76"/>
      <c r="P359" s="182">
        <f>O359*H359</f>
        <v>0</v>
      </c>
      <c r="Q359" s="182">
        <v>0.012999999999999999</v>
      </c>
      <c r="R359" s="182">
        <f>Q359*H359</f>
        <v>1.0510499999999998</v>
      </c>
      <c r="S359" s="182">
        <v>0</v>
      </c>
      <c r="T359" s="183">
        <f>S359*H359</f>
        <v>0</v>
      </c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R359" s="184" t="s">
        <v>173</v>
      </c>
      <c r="AT359" s="184" t="s">
        <v>316</v>
      </c>
      <c r="AU359" s="184" t="s">
        <v>89</v>
      </c>
      <c r="AY359" s="18" t="s">
        <v>133</v>
      </c>
      <c r="BE359" s="185">
        <f>IF(N359="základní",J359,0)</f>
        <v>0</v>
      </c>
      <c r="BF359" s="185">
        <f>IF(N359="snížená",J359,0)</f>
        <v>0</v>
      </c>
      <c r="BG359" s="185">
        <f>IF(N359="zákl. přenesená",J359,0)</f>
        <v>0</v>
      </c>
      <c r="BH359" s="185">
        <f>IF(N359="sníž. přenesená",J359,0)</f>
        <v>0</v>
      </c>
      <c r="BI359" s="185">
        <f>IF(N359="nulová",J359,0)</f>
        <v>0</v>
      </c>
      <c r="BJ359" s="18" t="s">
        <v>87</v>
      </c>
      <c r="BK359" s="185">
        <f>ROUND(I359*H359,2)</f>
        <v>0</v>
      </c>
      <c r="BL359" s="18" t="s">
        <v>154</v>
      </c>
      <c r="BM359" s="184" t="s">
        <v>538</v>
      </c>
    </row>
    <row r="360" s="13" customFormat="1">
      <c r="A360" s="13"/>
      <c r="B360" s="196"/>
      <c r="C360" s="13"/>
      <c r="D360" s="186" t="s">
        <v>241</v>
      </c>
      <c r="E360" s="13"/>
      <c r="F360" s="198" t="s">
        <v>539</v>
      </c>
      <c r="G360" s="13"/>
      <c r="H360" s="199">
        <v>80.849999999999994</v>
      </c>
      <c r="I360" s="200"/>
      <c r="J360" s="13"/>
      <c r="K360" s="13"/>
      <c r="L360" s="196"/>
      <c r="M360" s="201"/>
      <c r="N360" s="202"/>
      <c r="O360" s="202"/>
      <c r="P360" s="202"/>
      <c r="Q360" s="202"/>
      <c r="R360" s="202"/>
      <c r="S360" s="202"/>
      <c r="T360" s="20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197" t="s">
        <v>241</v>
      </c>
      <c r="AU360" s="197" t="s">
        <v>89</v>
      </c>
      <c r="AV360" s="13" t="s">
        <v>89</v>
      </c>
      <c r="AW360" s="13" t="s">
        <v>3</v>
      </c>
      <c r="AX360" s="13" t="s">
        <v>87</v>
      </c>
      <c r="AY360" s="197" t="s">
        <v>133</v>
      </c>
    </row>
    <row r="361" s="2" customFormat="1" ht="44.25" customHeight="1">
      <c r="A361" s="37"/>
      <c r="B361" s="171"/>
      <c r="C361" s="172" t="s">
        <v>540</v>
      </c>
      <c r="D361" s="172" t="s">
        <v>136</v>
      </c>
      <c r="E361" s="173" t="s">
        <v>541</v>
      </c>
      <c r="F361" s="174" t="s">
        <v>542</v>
      </c>
      <c r="G361" s="175" t="s">
        <v>239</v>
      </c>
      <c r="H361" s="176">
        <v>1633.51</v>
      </c>
      <c r="I361" s="177"/>
      <c r="J361" s="178">
        <f>ROUND(I361*H361,2)</f>
        <v>0</v>
      </c>
      <c r="K361" s="179"/>
      <c r="L361" s="38"/>
      <c r="M361" s="180" t="s">
        <v>1</v>
      </c>
      <c r="N361" s="181" t="s">
        <v>44</v>
      </c>
      <c r="O361" s="76"/>
      <c r="P361" s="182">
        <f>O361*H361</f>
        <v>0</v>
      </c>
      <c r="Q361" s="182">
        <v>0.011599999999999999</v>
      </c>
      <c r="R361" s="182">
        <f>Q361*H361</f>
        <v>18.948715999999997</v>
      </c>
      <c r="S361" s="182">
        <v>0</v>
      </c>
      <c r="T361" s="183">
        <f>S361*H361</f>
        <v>0</v>
      </c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R361" s="184" t="s">
        <v>154</v>
      </c>
      <c r="AT361" s="184" t="s">
        <v>136</v>
      </c>
      <c r="AU361" s="184" t="s">
        <v>89</v>
      </c>
      <c r="AY361" s="18" t="s">
        <v>133</v>
      </c>
      <c r="BE361" s="185">
        <f>IF(N361="základní",J361,0)</f>
        <v>0</v>
      </c>
      <c r="BF361" s="185">
        <f>IF(N361="snížená",J361,0)</f>
        <v>0</v>
      </c>
      <c r="BG361" s="185">
        <f>IF(N361="zákl. přenesená",J361,0)</f>
        <v>0</v>
      </c>
      <c r="BH361" s="185">
        <f>IF(N361="sníž. přenesená",J361,0)</f>
        <v>0</v>
      </c>
      <c r="BI361" s="185">
        <f>IF(N361="nulová",J361,0)</f>
        <v>0</v>
      </c>
      <c r="BJ361" s="18" t="s">
        <v>87</v>
      </c>
      <c r="BK361" s="185">
        <f>ROUND(I361*H361,2)</f>
        <v>0</v>
      </c>
      <c r="BL361" s="18" t="s">
        <v>154</v>
      </c>
      <c r="BM361" s="184" t="s">
        <v>543</v>
      </c>
    </row>
    <row r="362" s="13" customFormat="1">
      <c r="A362" s="13"/>
      <c r="B362" s="196"/>
      <c r="C362" s="13"/>
      <c r="D362" s="186" t="s">
        <v>241</v>
      </c>
      <c r="E362" s="197" t="s">
        <v>1</v>
      </c>
      <c r="F362" s="198" t="s">
        <v>457</v>
      </c>
      <c r="G362" s="13"/>
      <c r="H362" s="199">
        <v>1362.79</v>
      </c>
      <c r="I362" s="200"/>
      <c r="J362" s="13"/>
      <c r="K362" s="13"/>
      <c r="L362" s="196"/>
      <c r="M362" s="201"/>
      <c r="N362" s="202"/>
      <c r="O362" s="202"/>
      <c r="P362" s="202"/>
      <c r="Q362" s="202"/>
      <c r="R362" s="202"/>
      <c r="S362" s="202"/>
      <c r="T362" s="20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197" t="s">
        <v>241</v>
      </c>
      <c r="AU362" s="197" t="s">
        <v>89</v>
      </c>
      <c r="AV362" s="13" t="s">
        <v>89</v>
      </c>
      <c r="AW362" s="13" t="s">
        <v>34</v>
      </c>
      <c r="AX362" s="13" t="s">
        <v>79</v>
      </c>
      <c r="AY362" s="197" t="s">
        <v>133</v>
      </c>
    </row>
    <row r="363" s="13" customFormat="1">
      <c r="A363" s="13"/>
      <c r="B363" s="196"/>
      <c r="C363" s="13"/>
      <c r="D363" s="186" t="s">
        <v>241</v>
      </c>
      <c r="E363" s="197" t="s">
        <v>1</v>
      </c>
      <c r="F363" s="198" t="s">
        <v>458</v>
      </c>
      <c r="G363" s="13"/>
      <c r="H363" s="199">
        <v>97.370000000000005</v>
      </c>
      <c r="I363" s="200"/>
      <c r="J363" s="13"/>
      <c r="K363" s="13"/>
      <c r="L363" s="196"/>
      <c r="M363" s="201"/>
      <c r="N363" s="202"/>
      <c r="O363" s="202"/>
      <c r="P363" s="202"/>
      <c r="Q363" s="202"/>
      <c r="R363" s="202"/>
      <c r="S363" s="202"/>
      <c r="T363" s="20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197" t="s">
        <v>241</v>
      </c>
      <c r="AU363" s="197" t="s">
        <v>89</v>
      </c>
      <c r="AV363" s="13" t="s">
        <v>89</v>
      </c>
      <c r="AW363" s="13" t="s">
        <v>34</v>
      </c>
      <c r="AX363" s="13" t="s">
        <v>79</v>
      </c>
      <c r="AY363" s="197" t="s">
        <v>133</v>
      </c>
    </row>
    <row r="364" s="13" customFormat="1">
      <c r="A364" s="13"/>
      <c r="B364" s="196"/>
      <c r="C364" s="13"/>
      <c r="D364" s="186" t="s">
        <v>241</v>
      </c>
      <c r="E364" s="197" t="s">
        <v>1</v>
      </c>
      <c r="F364" s="198" t="s">
        <v>459</v>
      </c>
      <c r="G364" s="13"/>
      <c r="H364" s="199">
        <v>94.950000000000003</v>
      </c>
      <c r="I364" s="200"/>
      <c r="J364" s="13"/>
      <c r="K364" s="13"/>
      <c r="L364" s="196"/>
      <c r="M364" s="201"/>
      <c r="N364" s="202"/>
      <c r="O364" s="202"/>
      <c r="P364" s="202"/>
      <c r="Q364" s="202"/>
      <c r="R364" s="202"/>
      <c r="S364" s="202"/>
      <c r="T364" s="20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197" t="s">
        <v>241</v>
      </c>
      <c r="AU364" s="197" t="s">
        <v>89</v>
      </c>
      <c r="AV364" s="13" t="s">
        <v>89</v>
      </c>
      <c r="AW364" s="13" t="s">
        <v>34</v>
      </c>
      <c r="AX364" s="13" t="s">
        <v>79</v>
      </c>
      <c r="AY364" s="197" t="s">
        <v>133</v>
      </c>
    </row>
    <row r="365" s="13" customFormat="1">
      <c r="A365" s="13"/>
      <c r="B365" s="196"/>
      <c r="C365" s="13"/>
      <c r="D365" s="186" t="s">
        <v>241</v>
      </c>
      <c r="E365" s="197" t="s">
        <v>1</v>
      </c>
      <c r="F365" s="198" t="s">
        <v>544</v>
      </c>
      <c r="G365" s="13"/>
      <c r="H365" s="199">
        <v>78.400000000000006</v>
      </c>
      <c r="I365" s="200"/>
      <c r="J365" s="13"/>
      <c r="K365" s="13"/>
      <c r="L365" s="196"/>
      <c r="M365" s="201"/>
      <c r="N365" s="202"/>
      <c r="O365" s="202"/>
      <c r="P365" s="202"/>
      <c r="Q365" s="202"/>
      <c r="R365" s="202"/>
      <c r="S365" s="202"/>
      <c r="T365" s="20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197" t="s">
        <v>241</v>
      </c>
      <c r="AU365" s="197" t="s">
        <v>89</v>
      </c>
      <c r="AV365" s="13" t="s">
        <v>89</v>
      </c>
      <c r="AW365" s="13" t="s">
        <v>34</v>
      </c>
      <c r="AX365" s="13" t="s">
        <v>79</v>
      </c>
      <c r="AY365" s="197" t="s">
        <v>133</v>
      </c>
    </row>
    <row r="366" s="14" customFormat="1">
      <c r="A366" s="14"/>
      <c r="B366" s="204"/>
      <c r="C366" s="14"/>
      <c r="D366" s="186" t="s">
        <v>241</v>
      </c>
      <c r="E366" s="205" t="s">
        <v>1</v>
      </c>
      <c r="F366" s="206" t="s">
        <v>245</v>
      </c>
      <c r="G366" s="14"/>
      <c r="H366" s="207">
        <v>1633.51</v>
      </c>
      <c r="I366" s="208"/>
      <c r="J366" s="14"/>
      <c r="K366" s="14"/>
      <c r="L366" s="204"/>
      <c r="M366" s="209"/>
      <c r="N366" s="210"/>
      <c r="O366" s="210"/>
      <c r="P366" s="210"/>
      <c r="Q366" s="210"/>
      <c r="R366" s="210"/>
      <c r="S366" s="210"/>
      <c r="T366" s="211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05" t="s">
        <v>241</v>
      </c>
      <c r="AU366" s="205" t="s">
        <v>89</v>
      </c>
      <c r="AV366" s="14" t="s">
        <v>154</v>
      </c>
      <c r="AW366" s="14" t="s">
        <v>34</v>
      </c>
      <c r="AX366" s="14" t="s">
        <v>87</v>
      </c>
      <c r="AY366" s="205" t="s">
        <v>133</v>
      </c>
    </row>
    <row r="367" s="2" customFormat="1" ht="24.15" customHeight="1">
      <c r="A367" s="37"/>
      <c r="B367" s="171"/>
      <c r="C367" s="219" t="s">
        <v>545</v>
      </c>
      <c r="D367" s="219" t="s">
        <v>316</v>
      </c>
      <c r="E367" s="220" t="s">
        <v>546</v>
      </c>
      <c r="F367" s="221" t="s">
        <v>547</v>
      </c>
      <c r="G367" s="222" t="s">
        <v>239</v>
      </c>
      <c r="H367" s="223">
        <v>1796.8610000000001</v>
      </c>
      <c r="I367" s="224"/>
      <c r="J367" s="225">
        <f>ROUND(I367*H367,2)</f>
        <v>0</v>
      </c>
      <c r="K367" s="226"/>
      <c r="L367" s="227"/>
      <c r="M367" s="228" t="s">
        <v>1</v>
      </c>
      <c r="N367" s="229" t="s">
        <v>44</v>
      </c>
      <c r="O367" s="76"/>
      <c r="P367" s="182">
        <f>O367*H367</f>
        <v>0</v>
      </c>
      <c r="Q367" s="182">
        <v>0.021999999999999999</v>
      </c>
      <c r="R367" s="182">
        <f>Q367*H367</f>
        <v>39.530942000000003</v>
      </c>
      <c r="S367" s="182">
        <v>0</v>
      </c>
      <c r="T367" s="183">
        <f>S367*H367</f>
        <v>0</v>
      </c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R367" s="184" t="s">
        <v>173</v>
      </c>
      <c r="AT367" s="184" t="s">
        <v>316</v>
      </c>
      <c r="AU367" s="184" t="s">
        <v>89</v>
      </c>
      <c r="AY367" s="18" t="s">
        <v>133</v>
      </c>
      <c r="BE367" s="185">
        <f>IF(N367="základní",J367,0)</f>
        <v>0</v>
      </c>
      <c r="BF367" s="185">
        <f>IF(N367="snížená",J367,0)</f>
        <v>0</v>
      </c>
      <c r="BG367" s="185">
        <f>IF(N367="zákl. přenesená",J367,0)</f>
        <v>0</v>
      </c>
      <c r="BH367" s="185">
        <f>IF(N367="sníž. přenesená",J367,0)</f>
        <v>0</v>
      </c>
      <c r="BI367" s="185">
        <f>IF(N367="nulová",J367,0)</f>
        <v>0</v>
      </c>
      <c r="BJ367" s="18" t="s">
        <v>87</v>
      </c>
      <c r="BK367" s="185">
        <f>ROUND(I367*H367,2)</f>
        <v>0</v>
      </c>
      <c r="BL367" s="18" t="s">
        <v>154</v>
      </c>
      <c r="BM367" s="184" t="s">
        <v>548</v>
      </c>
    </row>
    <row r="368" s="13" customFormat="1">
      <c r="A368" s="13"/>
      <c r="B368" s="196"/>
      <c r="C368" s="13"/>
      <c r="D368" s="186" t="s">
        <v>241</v>
      </c>
      <c r="E368" s="13"/>
      <c r="F368" s="198" t="s">
        <v>549</v>
      </c>
      <c r="G368" s="13"/>
      <c r="H368" s="199">
        <v>1796.8610000000001</v>
      </c>
      <c r="I368" s="200"/>
      <c r="J368" s="13"/>
      <c r="K368" s="13"/>
      <c r="L368" s="196"/>
      <c r="M368" s="201"/>
      <c r="N368" s="202"/>
      <c r="O368" s="202"/>
      <c r="P368" s="202"/>
      <c r="Q368" s="202"/>
      <c r="R368" s="202"/>
      <c r="S368" s="202"/>
      <c r="T368" s="20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197" t="s">
        <v>241</v>
      </c>
      <c r="AU368" s="197" t="s">
        <v>89</v>
      </c>
      <c r="AV368" s="13" t="s">
        <v>89</v>
      </c>
      <c r="AW368" s="13" t="s">
        <v>3</v>
      </c>
      <c r="AX368" s="13" t="s">
        <v>87</v>
      </c>
      <c r="AY368" s="197" t="s">
        <v>133</v>
      </c>
    </row>
    <row r="369" s="2" customFormat="1" ht="37.8" customHeight="1">
      <c r="A369" s="37"/>
      <c r="B369" s="171"/>
      <c r="C369" s="172" t="s">
        <v>550</v>
      </c>
      <c r="D369" s="172" t="s">
        <v>136</v>
      </c>
      <c r="E369" s="173" t="s">
        <v>551</v>
      </c>
      <c r="F369" s="174" t="s">
        <v>552</v>
      </c>
      <c r="G369" s="175" t="s">
        <v>239</v>
      </c>
      <c r="H369" s="176">
        <v>1457.74</v>
      </c>
      <c r="I369" s="177"/>
      <c r="J369" s="178">
        <f>ROUND(I369*H369,2)</f>
        <v>0</v>
      </c>
      <c r="K369" s="179"/>
      <c r="L369" s="38"/>
      <c r="M369" s="180" t="s">
        <v>1</v>
      </c>
      <c r="N369" s="181" t="s">
        <v>44</v>
      </c>
      <c r="O369" s="76"/>
      <c r="P369" s="182">
        <f>O369*H369</f>
        <v>0</v>
      </c>
      <c r="Q369" s="182">
        <v>8.0000000000000007E-05</v>
      </c>
      <c r="R369" s="182">
        <f>Q369*H369</f>
        <v>0.11661920000000001</v>
      </c>
      <c r="S369" s="182">
        <v>0</v>
      </c>
      <c r="T369" s="183">
        <f>S369*H369</f>
        <v>0</v>
      </c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R369" s="184" t="s">
        <v>154</v>
      </c>
      <c r="AT369" s="184" t="s">
        <v>136</v>
      </c>
      <c r="AU369" s="184" t="s">
        <v>89</v>
      </c>
      <c r="AY369" s="18" t="s">
        <v>133</v>
      </c>
      <c r="BE369" s="185">
        <f>IF(N369="základní",J369,0)</f>
        <v>0</v>
      </c>
      <c r="BF369" s="185">
        <f>IF(N369="snížená",J369,0)</f>
        <v>0</v>
      </c>
      <c r="BG369" s="185">
        <f>IF(N369="zákl. přenesená",J369,0)</f>
        <v>0</v>
      </c>
      <c r="BH369" s="185">
        <f>IF(N369="sníž. přenesená",J369,0)</f>
        <v>0</v>
      </c>
      <c r="BI369" s="185">
        <f>IF(N369="nulová",J369,0)</f>
        <v>0</v>
      </c>
      <c r="BJ369" s="18" t="s">
        <v>87</v>
      </c>
      <c r="BK369" s="185">
        <f>ROUND(I369*H369,2)</f>
        <v>0</v>
      </c>
      <c r="BL369" s="18" t="s">
        <v>154</v>
      </c>
      <c r="BM369" s="184" t="s">
        <v>553</v>
      </c>
    </row>
    <row r="370" s="13" customFormat="1">
      <c r="A370" s="13"/>
      <c r="B370" s="196"/>
      <c r="C370" s="13"/>
      <c r="D370" s="186" t="s">
        <v>241</v>
      </c>
      <c r="E370" s="197" t="s">
        <v>1</v>
      </c>
      <c r="F370" s="198" t="s">
        <v>554</v>
      </c>
      <c r="G370" s="13"/>
      <c r="H370" s="199">
        <v>1265.4200000000001</v>
      </c>
      <c r="I370" s="200"/>
      <c r="J370" s="13"/>
      <c r="K370" s="13"/>
      <c r="L370" s="196"/>
      <c r="M370" s="201"/>
      <c r="N370" s="202"/>
      <c r="O370" s="202"/>
      <c r="P370" s="202"/>
      <c r="Q370" s="202"/>
      <c r="R370" s="202"/>
      <c r="S370" s="202"/>
      <c r="T370" s="20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197" t="s">
        <v>241</v>
      </c>
      <c r="AU370" s="197" t="s">
        <v>89</v>
      </c>
      <c r="AV370" s="13" t="s">
        <v>89</v>
      </c>
      <c r="AW370" s="13" t="s">
        <v>34</v>
      </c>
      <c r="AX370" s="13" t="s">
        <v>79</v>
      </c>
      <c r="AY370" s="197" t="s">
        <v>133</v>
      </c>
    </row>
    <row r="371" s="13" customFormat="1">
      <c r="A371" s="13"/>
      <c r="B371" s="196"/>
      <c r="C371" s="13"/>
      <c r="D371" s="186" t="s">
        <v>241</v>
      </c>
      <c r="E371" s="197" t="s">
        <v>1</v>
      </c>
      <c r="F371" s="198" t="s">
        <v>474</v>
      </c>
      <c r="G371" s="13"/>
      <c r="H371" s="199">
        <v>97.370000000000005</v>
      </c>
      <c r="I371" s="200"/>
      <c r="J371" s="13"/>
      <c r="K371" s="13"/>
      <c r="L371" s="196"/>
      <c r="M371" s="201"/>
      <c r="N371" s="202"/>
      <c r="O371" s="202"/>
      <c r="P371" s="202"/>
      <c r="Q371" s="202"/>
      <c r="R371" s="202"/>
      <c r="S371" s="202"/>
      <c r="T371" s="20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197" t="s">
        <v>241</v>
      </c>
      <c r="AU371" s="197" t="s">
        <v>89</v>
      </c>
      <c r="AV371" s="13" t="s">
        <v>89</v>
      </c>
      <c r="AW371" s="13" t="s">
        <v>34</v>
      </c>
      <c r="AX371" s="13" t="s">
        <v>79</v>
      </c>
      <c r="AY371" s="197" t="s">
        <v>133</v>
      </c>
    </row>
    <row r="372" s="13" customFormat="1">
      <c r="A372" s="13"/>
      <c r="B372" s="196"/>
      <c r="C372" s="13"/>
      <c r="D372" s="186" t="s">
        <v>241</v>
      </c>
      <c r="E372" s="197" t="s">
        <v>1</v>
      </c>
      <c r="F372" s="198" t="s">
        <v>459</v>
      </c>
      <c r="G372" s="13"/>
      <c r="H372" s="199">
        <v>94.950000000000003</v>
      </c>
      <c r="I372" s="200"/>
      <c r="J372" s="13"/>
      <c r="K372" s="13"/>
      <c r="L372" s="196"/>
      <c r="M372" s="201"/>
      <c r="N372" s="202"/>
      <c r="O372" s="202"/>
      <c r="P372" s="202"/>
      <c r="Q372" s="202"/>
      <c r="R372" s="202"/>
      <c r="S372" s="202"/>
      <c r="T372" s="20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197" t="s">
        <v>241</v>
      </c>
      <c r="AU372" s="197" t="s">
        <v>89</v>
      </c>
      <c r="AV372" s="13" t="s">
        <v>89</v>
      </c>
      <c r="AW372" s="13" t="s">
        <v>34</v>
      </c>
      <c r="AX372" s="13" t="s">
        <v>79</v>
      </c>
      <c r="AY372" s="197" t="s">
        <v>133</v>
      </c>
    </row>
    <row r="373" s="14" customFormat="1">
      <c r="A373" s="14"/>
      <c r="B373" s="204"/>
      <c r="C373" s="14"/>
      <c r="D373" s="186" t="s">
        <v>241</v>
      </c>
      <c r="E373" s="205" t="s">
        <v>1</v>
      </c>
      <c r="F373" s="206" t="s">
        <v>245</v>
      </c>
      <c r="G373" s="14"/>
      <c r="H373" s="207">
        <v>1457.74</v>
      </c>
      <c r="I373" s="208"/>
      <c r="J373" s="14"/>
      <c r="K373" s="14"/>
      <c r="L373" s="204"/>
      <c r="M373" s="209"/>
      <c r="N373" s="210"/>
      <c r="O373" s="210"/>
      <c r="P373" s="210"/>
      <c r="Q373" s="210"/>
      <c r="R373" s="210"/>
      <c r="S373" s="210"/>
      <c r="T373" s="211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05" t="s">
        <v>241</v>
      </c>
      <c r="AU373" s="205" t="s">
        <v>89</v>
      </c>
      <c r="AV373" s="14" t="s">
        <v>154</v>
      </c>
      <c r="AW373" s="14" t="s">
        <v>34</v>
      </c>
      <c r="AX373" s="14" t="s">
        <v>87</v>
      </c>
      <c r="AY373" s="205" t="s">
        <v>133</v>
      </c>
    </row>
    <row r="374" s="2" customFormat="1" ht="24.15" customHeight="1">
      <c r="A374" s="37"/>
      <c r="B374" s="171"/>
      <c r="C374" s="172" t="s">
        <v>555</v>
      </c>
      <c r="D374" s="172" t="s">
        <v>136</v>
      </c>
      <c r="E374" s="173" t="s">
        <v>556</v>
      </c>
      <c r="F374" s="174" t="s">
        <v>557</v>
      </c>
      <c r="G374" s="175" t="s">
        <v>259</v>
      </c>
      <c r="H374" s="176">
        <v>275.99000000000001</v>
      </c>
      <c r="I374" s="177"/>
      <c r="J374" s="178">
        <f>ROUND(I374*H374,2)</f>
        <v>0</v>
      </c>
      <c r="K374" s="179"/>
      <c r="L374" s="38"/>
      <c r="M374" s="180" t="s">
        <v>1</v>
      </c>
      <c r="N374" s="181" t="s">
        <v>44</v>
      </c>
      <c r="O374" s="76"/>
      <c r="P374" s="182">
        <f>O374*H374</f>
        <v>0</v>
      </c>
      <c r="Q374" s="182">
        <v>0.00010000000000000001</v>
      </c>
      <c r="R374" s="182">
        <f>Q374*H374</f>
        <v>0.027599000000000002</v>
      </c>
      <c r="S374" s="182">
        <v>0</v>
      </c>
      <c r="T374" s="183">
        <f>S374*H374</f>
        <v>0</v>
      </c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R374" s="184" t="s">
        <v>154</v>
      </c>
      <c r="AT374" s="184" t="s">
        <v>136</v>
      </c>
      <c r="AU374" s="184" t="s">
        <v>89</v>
      </c>
      <c r="AY374" s="18" t="s">
        <v>133</v>
      </c>
      <c r="BE374" s="185">
        <f>IF(N374="základní",J374,0)</f>
        <v>0</v>
      </c>
      <c r="BF374" s="185">
        <f>IF(N374="snížená",J374,0)</f>
        <v>0</v>
      </c>
      <c r="BG374" s="185">
        <f>IF(N374="zákl. přenesená",J374,0)</f>
        <v>0</v>
      </c>
      <c r="BH374" s="185">
        <f>IF(N374="sníž. přenesená",J374,0)</f>
        <v>0</v>
      </c>
      <c r="BI374" s="185">
        <f>IF(N374="nulová",J374,0)</f>
        <v>0</v>
      </c>
      <c r="BJ374" s="18" t="s">
        <v>87</v>
      </c>
      <c r="BK374" s="185">
        <f>ROUND(I374*H374,2)</f>
        <v>0</v>
      </c>
      <c r="BL374" s="18" t="s">
        <v>154</v>
      </c>
      <c r="BM374" s="184" t="s">
        <v>558</v>
      </c>
    </row>
    <row r="375" s="13" customFormat="1">
      <c r="A375" s="13"/>
      <c r="B375" s="196"/>
      <c r="C375" s="13"/>
      <c r="D375" s="186" t="s">
        <v>241</v>
      </c>
      <c r="E375" s="197" t="s">
        <v>1</v>
      </c>
      <c r="F375" s="198" t="s">
        <v>559</v>
      </c>
      <c r="G375" s="13"/>
      <c r="H375" s="199">
        <v>275.99000000000001</v>
      </c>
      <c r="I375" s="200"/>
      <c r="J375" s="13"/>
      <c r="K375" s="13"/>
      <c r="L375" s="196"/>
      <c r="M375" s="201"/>
      <c r="N375" s="202"/>
      <c r="O375" s="202"/>
      <c r="P375" s="202"/>
      <c r="Q375" s="202"/>
      <c r="R375" s="202"/>
      <c r="S375" s="202"/>
      <c r="T375" s="20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197" t="s">
        <v>241</v>
      </c>
      <c r="AU375" s="197" t="s">
        <v>89</v>
      </c>
      <c r="AV375" s="13" t="s">
        <v>89</v>
      </c>
      <c r="AW375" s="13" t="s">
        <v>34</v>
      </c>
      <c r="AX375" s="13" t="s">
        <v>79</v>
      </c>
      <c r="AY375" s="197" t="s">
        <v>133</v>
      </c>
    </row>
    <row r="376" s="14" customFormat="1">
      <c r="A376" s="14"/>
      <c r="B376" s="204"/>
      <c r="C376" s="14"/>
      <c r="D376" s="186" t="s">
        <v>241</v>
      </c>
      <c r="E376" s="205" t="s">
        <v>1</v>
      </c>
      <c r="F376" s="206" t="s">
        <v>245</v>
      </c>
      <c r="G376" s="14"/>
      <c r="H376" s="207">
        <v>275.99000000000001</v>
      </c>
      <c r="I376" s="208"/>
      <c r="J376" s="14"/>
      <c r="K376" s="14"/>
      <c r="L376" s="204"/>
      <c r="M376" s="209"/>
      <c r="N376" s="210"/>
      <c r="O376" s="210"/>
      <c r="P376" s="210"/>
      <c r="Q376" s="210"/>
      <c r="R376" s="210"/>
      <c r="S376" s="210"/>
      <c r="T376" s="211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05" t="s">
        <v>241</v>
      </c>
      <c r="AU376" s="205" t="s">
        <v>89</v>
      </c>
      <c r="AV376" s="14" t="s">
        <v>154</v>
      </c>
      <c r="AW376" s="14" t="s">
        <v>34</v>
      </c>
      <c r="AX376" s="14" t="s">
        <v>87</v>
      </c>
      <c r="AY376" s="205" t="s">
        <v>133</v>
      </c>
    </row>
    <row r="377" s="2" customFormat="1" ht="24.15" customHeight="1">
      <c r="A377" s="37"/>
      <c r="B377" s="171"/>
      <c r="C377" s="219" t="s">
        <v>560</v>
      </c>
      <c r="D377" s="219" t="s">
        <v>316</v>
      </c>
      <c r="E377" s="220" t="s">
        <v>561</v>
      </c>
      <c r="F377" s="221" t="s">
        <v>562</v>
      </c>
      <c r="G377" s="222" t="s">
        <v>259</v>
      </c>
      <c r="H377" s="223">
        <v>303.589</v>
      </c>
      <c r="I377" s="224"/>
      <c r="J377" s="225">
        <f>ROUND(I377*H377,2)</f>
        <v>0</v>
      </c>
      <c r="K377" s="226"/>
      <c r="L377" s="227"/>
      <c r="M377" s="228" t="s">
        <v>1</v>
      </c>
      <c r="N377" s="229" t="s">
        <v>44</v>
      </c>
      <c r="O377" s="76"/>
      <c r="P377" s="182">
        <f>O377*H377</f>
        <v>0</v>
      </c>
      <c r="Q377" s="182">
        <v>0.00050000000000000001</v>
      </c>
      <c r="R377" s="182">
        <f>Q377*H377</f>
        <v>0.1517945</v>
      </c>
      <c r="S377" s="182">
        <v>0</v>
      </c>
      <c r="T377" s="183">
        <f>S377*H377</f>
        <v>0</v>
      </c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R377" s="184" t="s">
        <v>173</v>
      </c>
      <c r="AT377" s="184" t="s">
        <v>316</v>
      </c>
      <c r="AU377" s="184" t="s">
        <v>89</v>
      </c>
      <c r="AY377" s="18" t="s">
        <v>133</v>
      </c>
      <c r="BE377" s="185">
        <f>IF(N377="základní",J377,0)</f>
        <v>0</v>
      </c>
      <c r="BF377" s="185">
        <f>IF(N377="snížená",J377,0)</f>
        <v>0</v>
      </c>
      <c r="BG377" s="185">
        <f>IF(N377="zákl. přenesená",J377,0)</f>
        <v>0</v>
      </c>
      <c r="BH377" s="185">
        <f>IF(N377="sníž. přenesená",J377,0)</f>
        <v>0</v>
      </c>
      <c r="BI377" s="185">
        <f>IF(N377="nulová",J377,0)</f>
        <v>0</v>
      </c>
      <c r="BJ377" s="18" t="s">
        <v>87</v>
      </c>
      <c r="BK377" s="185">
        <f>ROUND(I377*H377,2)</f>
        <v>0</v>
      </c>
      <c r="BL377" s="18" t="s">
        <v>154</v>
      </c>
      <c r="BM377" s="184" t="s">
        <v>563</v>
      </c>
    </row>
    <row r="378" s="13" customFormat="1">
      <c r="A378" s="13"/>
      <c r="B378" s="196"/>
      <c r="C378" s="13"/>
      <c r="D378" s="186" t="s">
        <v>241</v>
      </c>
      <c r="E378" s="13"/>
      <c r="F378" s="198" t="s">
        <v>564</v>
      </c>
      <c r="G378" s="13"/>
      <c r="H378" s="199">
        <v>303.589</v>
      </c>
      <c r="I378" s="200"/>
      <c r="J378" s="13"/>
      <c r="K378" s="13"/>
      <c r="L378" s="196"/>
      <c r="M378" s="201"/>
      <c r="N378" s="202"/>
      <c r="O378" s="202"/>
      <c r="P378" s="202"/>
      <c r="Q378" s="202"/>
      <c r="R378" s="202"/>
      <c r="S378" s="202"/>
      <c r="T378" s="20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197" t="s">
        <v>241</v>
      </c>
      <c r="AU378" s="197" t="s">
        <v>89</v>
      </c>
      <c r="AV378" s="13" t="s">
        <v>89</v>
      </c>
      <c r="AW378" s="13" t="s">
        <v>3</v>
      </c>
      <c r="AX378" s="13" t="s">
        <v>87</v>
      </c>
      <c r="AY378" s="197" t="s">
        <v>133</v>
      </c>
    </row>
    <row r="379" s="2" customFormat="1" ht="24.15" customHeight="1">
      <c r="A379" s="37"/>
      <c r="B379" s="171"/>
      <c r="C379" s="172" t="s">
        <v>565</v>
      </c>
      <c r="D379" s="172" t="s">
        <v>136</v>
      </c>
      <c r="E379" s="173" t="s">
        <v>566</v>
      </c>
      <c r="F379" s="174" t="s">
        <v>567</v>
      </c>
      <c r="G379" s="175" t="s">
        <v>239</v>
      </c>
      <c r="H379" s="176">
        <v>63.409999999999997</v>
      </c>
      <c r="I379" s="177"/>
      <c r="J379" s="178">
        <f>ROUND(I379*H379,2)</f>
        <v>0</v>
      </c>
      <c r="K379" s="179"/>
      <c r="L379" s="38"/>
      <c r="M379" s="180" t="s">
        <v>1</v>
      </c>
      <c r="N379" s="181" t="s">
        <v>44</v>
      </c>
      <c r="O379" s="76"/>
      <c r="P379" s="182">
        <f>O379*H379</f>
        <v>0</v>
      </c>
      <c r="Q379" s="182">
        <v>0.00018000000000000001</v>
      </c>
      <c r="R379" s="182">
        <f>Q379*H379</f>
        <v>0.0114138</v>
      </c>
      <c r="S379" s="182">
        <v>0</v>
      </c>
      <c r="T379" s="183">
        <f>S379*H379</f>
        <v>0</v>
      </c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R379" s="184" t="s">
        <v>154</v>
      </c>
      <c r="AT379" s="184" t="s">
        <v>136</v>
      </c>
      <c r="AU379" s="184" t="s">
        <v>89</v>
      </c>
      <c r="AY379" s="18" t="s">
        <v>133</v>
      </c>
      <c r="BE379" s="185">
        <f>IF(N379="základní",J379,0)</f>
        <v>0</v>
      </c>
      <c r="BF379" s="185">
        <f>IF(N379="snížená",J379,0)</f>
        <v>0</v>
      </c>
      <c r="BG379" s="185">
        <f>IF(N379="zákl. přenesená",J379,0)</f>
        <v>0</v>
      </c>
      <c r="BH379" s="185">
        <f>IF(N379="sníž. přenesená",J379,0)</f>
        <v>0</v>
      </c>
      <c r="BI379" s="185">
        <f>IF(N379="nulová",J379,0)</f>
        <v>0</v>
      </c>
      <c r="BJ379" s="18" t="s">
        <v>87</v>
      </c>
      <c r="BK379" s="185">
        <f>ROUND(I379*H379,2)</f>
        <v>0</v>
      </c>
      <c r="BL379" s="18" t="s">
        <v>154</v>
      </c>
      <c r="BM379" s="184" t="s">
        <v>568</v>
      </c>
    </row>
    <row r="380" s="2" customFormat="1">
      <c r="A380" s="37"/>
      <c r="B380" s="38"/>
      <c r="C380" s="37"/>
      <c r="D380" s="186" t="s">
        <v>142</v>
      </c>
      <c r="E380" s="37"/>
      <c r="F380" s="187" t="s">
        <v>569</v>
      </c>
      <c r="G380" s="37"/>
      <c r="H380" s="37"/>
      <c r="I380" s="188"/>
      <c r="J380" s="37"/>
      <c r="K380" s="37"/>
      <c r="L380" s="38"/>
      <c r="M380" s="189"/>
      <c r="N380" s="190"/>
      <c r="O380" s="76"/>
      <c r="P380" s="76"/>
      <c r="Q380" s="76"/>
      <c r="R380" s="76"/>
      <c r="S380" s="76"/>
      <c r="T380" s="7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T380" s="18" t="s">
        <v>142</v>
      </c>
      <c r="AU380" s="18" t="s">
        <v>89</v>
      </c>
    </row>
    <row r="381" s="13" customFormat="1">
      <c r="A381" s="13"/>
      <c r="B381" s="196"/>
      <c r="C381" s="13"/>
      <c r="D381" s="186" t="s">
        <v>241</v>
      </c>
      <c r="E381" s="197" t="s">
        <v>1</v>
      </c>
      <c r="F381" s="198" t="s">
        <v>570</v>
      </c>
      <c r="G381" s="13"/>
      <c r="H381" s="199">
        <v>52.770000000000003</v>
      </c>
      <c r="I381" s="200"/>
      <c r="J381" s="13"/>
      <c r="K381" s="13"/>
      <c r="L381" s="196"/>
      <c r="M381" s="201"/>
      <c r="N381" s="202"/>
      <c r="O381" s="202"/>
      <c r="P381" s="202"/>
      <c r="Q381" s="202"/>
      <c r="R381" s="202"/>
      <c r="S381" s="202"/>
      <c r="T381" s="20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197" t="s">
        <v>241</v>
      </c>
      <c r="AU381" s="197" t="s">
        <v>89</v>
      </c>
      <c r="AV381" s="13" t="s">
        <v>89</v>
      </c>
      <c r="AW381" s="13" t="s">
        <v>34</v>
      </c>
      <c r="AX381" s="13" t="s">
        <v>79</v>
      </c>
      <c r="AY381" s="197" t="s">
        <v>133</v>
      </c>
    </row>
    <row r="382" s="13" customFormat="1">
      <c r="A382" s="13"/>
      <c r="B382" s="196"/>
      <c r="C382" s="13"/>
      <c r="D382" s="186" t="s">
        <v>241</v>
      </c>
      <c r="E382" s="197" t="s">
        <v>1</v>
      </c>
      <c r="F382" s="198" t="s">
        <v>354</v>
      </c>
      <c r="G382" s="13"/>
      <c r="H382" s="199">
        <v>10.640000000000001</v>
      </c>
      <c r="I382" s="200"/>
      <c r="J382" s="13"/>
      <c r="K382" s="13"/>
      <c r="L382" s="196"/>
      <c r="M382" s="201"/>
      <c r="N382" s="202"/>
      <c r="O382" s="202"/>
      <c r="P382" s="202"/>
      <c r="Q382" s="202"/>
      <c r="R382" s="202"/>
      <c r="S382" s="202"/>
      <c r="T382" s="20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197" t="s">
        <v>241</v>
      </c>
      <c r="AU382" s="197" t="s">
        <v>89</v>
      </c>
      <c r="AV382" s="13" t="s">
        <v>89</v>
      </c>
      <c r="AW382" s="13" t="s">
        <v>34</v>
      </c>
      <c r="AX382" s="13" t="s">
        <v>79</v>
      </c>
      <c r="AY382" s="197" t="s">
        <v>133</v>
      </c>
    </row>
    <row r="383" s="14" customFormat="1">
      <c r="A383" s="14"/>
      <c r="B383" s="204"/>
      <c r="C383" s="14"/>
      <c r="D383" s="186" t="s">
        <v>241</v>
      </c>
      <c r="E383" s="205" t="s">
        <v>1</v>
      </c>
      <c r="F383" s="206" t="s">
        <v>245</v>
      </c>
      <c r="G383" s="14"/>
      <c r="H383" s="207">
        <v>63.409999999999997</v>
      </c>
      <c r="I383" s="208"/>
      <c r="J383" s="14"/>
      <c r="K383" s="14"/>
      <c r="L383" s="204"/>
      <c r="M383" s="209"/>
      <c r="N383" s="210"/>
      <c r="O383" s="210"/>
      <c r="P383" s="210"/>
      <c r="Q383" s="210"/>
      <c r="R383" s="210"/>
      <c r="S383" s="210"/>
      <c r="T383" s="211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05" t="s">
        <v>241</v>
      </c>
      <c r="AU383" s="205" t="s">
        <v>89</v>
      </c>
      <c r="AV383" s="14" t="s">
        <v>154</v>
      </c>
      <c r="AW383" s="14" t="s">
        <v>34</v>
      </c>
      <c r="AX383" s="14" t="s">
        <v>87</v>
      </c>
      <c r="AY383" s="205" t="s">
        <v>133</v>
      </c>
    </row>
    <row r="384" s="2" customFormat="1" ht="24.15" customHeight="1">
      <c r="A384" s="37"/>
      <c r="B384" s="171"/>
      <c r="C384" s="172" t="s">
        <v>571</v>
      </c>
      <c r="D384" s="172" t="s">
        <v>136</v>
      </c>
      <c r="E384" s="173" t="s">
        <v>572</v>
      </c>
      <c r="F384" s="174" t="s">
        <v>573</v>
      </c>
      <c r="G384" s="175" t="s">
        <v>139</v>
      </c>
      <c r="H384" s="176">
        <v>186</v>
      </c>
      <c r="I384" s="177"/>
      <c r="J384" s="178">
        <f>ROUND(I384*H384,2)</f>
        <v>0</v>
      </c>
      <c r="K384" s="179"/>
      <c r="L384" s="38"/>
      <c r="M384" s="180" t="s">
        <v>1</v>
      </c>
      <c r="N384" s="181" t="s">
        <v>44</v>
      </c>
      <c r="O384" s="76"/>
      <c r="P384" s="182">
        <f>O384*H384</f>
        <v>0</v>
      </c>
      <c r="Q384" s="182">
        <v>0.00018000000000000001</v>
      </c>
      <c r="R384" s="182">
        <f>Q384*H384</f>
        <v>0.033480000000000003</v>
      </c>
      <c r="S384" s="182">
        <v>0</v>
      </c>
      <c r="T384" s="183">
        <f>S384*H384</f>
        <v>0</v>
      </c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R384" s="184" t="s">
        <v>154</v>
      </c>
      <c r="AT384" s="184" t="s">
        <v>136</v>
      </c>
      <c r="AU384" s="184" t="s">
        <v>89</v>
      </c>
      <c r="AY384" s="18" t="s">
        <v>133</v>
      </c>
      <c r="BE384" s="185">
        <f>IF(N384="základní",J384,0)</f>
        <v>0</v>
      </c>
      <c r="BF384" s="185">
        <f>IF(N384="snížená",J384,0)</f>
        <v>0</v>
      </c>
      <c r="BG384" s="185">
        <f>IF(N384="zákl. přenesená",J384,0)</f>
        <v>0</v>
      </c>
      <c r="BH384" s="185">
        <f>IF(N384="sníž. přenesená",J384,0)</f>
        <v>0</v>
      </c>
      <c r="BI384" s="185">
        <f>IF(N384="nulová",J384,0)</f>
        <v>0</v>
      </c>
      <c r="BJ384" s="18" t="s">
        <v>87</v>
      </c>
      <c r="BK384" s="185">
        <f>ROUND(I384*H384,2)</f>
        <v>0</v>
      </c>
      <c r="BL384" s="18" t="s">
        <v>154</v>
      </c>
      <c r="BM384" s="184" t="s">
        <v>574</v>
      </c>
    </row>
    <row r="385" s="2" customFormat="1">
      <c r="A385" s="37"/>
      <c r="B385" s="38"/>
      <c r="C385" s="37"/>
      <c r="D385" s="186" t="s">
        <v>142</v>
      </c>
      <c r="E385" s="37"/>
      <c r="F385" s="187" t="s">
        <v>575</v>
      </c>
      <c r="G385" s="37"/>
      <c r="H385" s="37"/>
      <c r="I385" s="188"/>
      <c r="J385" s="37"/>
      <c r="K385" s="37"/>
      <c r="L385" s="38"/>
      <c r="M385" s="189"/>
      <c r="N385" s="190"/>
      <c r="O385" s="76"/>
      <c r="P385" s="76"/>
      <c r="Q385" s="76"/>
      <c r="R385" s="76"/>
      <c r="S385" s="76"/>
      <c r="T385" s="7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T385" s="18" t="s">
        <v>142</v>
      </c>
      <c r="AU385" s="18" t="s">
        <v>89</v>
      </c>
    </row>
    <row r="386" s="13" customFormat="1">
      <c r="A386" s="13"/>
      <c r="B386" s="196"/>
      <c r="C386" s="13"/>
      <c r="D386" s="186" t="s">
        <v>241</v>
      </c>
      <c r="E386" s="197" t="s">
        <v>1</v>
      </c>
      <c r="F386" s="198" t="s">
        <v>576</v>
      </c>
      <c r="G386" s="13"/>
      <c r="H386" s="199">
        <v>186</v>
      </c>
      <c r="I386" s="200"/>
      <c r="J386" s="13"/>
      <c r="K386" s="13"/>
      <c r="L386" s="196"/>
      <c r="M386" s="201"/>
      <c r="N386" s="202"/>
      <c r="O386" s="202"/>
      <c r="P386" s="202"/>
      <c r="Q386" s="202"/>
      <c r="R386" s="202"/>
      <c r="S386" s="202"/>
      <c r="T386" s="20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197" t="s">
        <v>241</v>
      </c>
      <c r="AU386" s="197" t="s">
        <v>89</v>
      </c>
      <c r="AV386" s="13" t="s">
        <v>89</v>
      </c>
      <c r="AW386" s="13" t="s">
        <v>34</v>
      </c>
      <c r="AX386" s="13" t="s">
        <v>79</v>
      </c>
      <c r="AY386" s="197" t="s">
        <v>133</v>
      </c>
    </row>
    <row r="387" s="14" customFormat="1">
      <c r="A387" s="14"/>
      <c r="B387" s="204"/>
      <c r="C387" s="14"/>
      <c r="D387" s="186" t="s">
        <v>241</v>
      </c>
      <c r="E387" s="205" t="s">
        <v>1</v>
      </c>
      <c r="F387" s="206" t="s">
        <v>245</v>
      </c>
      <c r="G387" s="14"/>
      <c r="H387" s="207">
        <v>186</v>
      </c>
      <c r="I387" s="208"/>
      <c r="J387" s="14"/>
      <c r="K387" s="14"/>
      <c r="L387" s="204"/>
      <c r="M387" s="209"/>
      <c r="N387" s="210"/>
      <c r="O387" s="210"/>
      <c r="P387" s="210"/>
      <c r="Q387" s="210"/>
      <c r="R387" s="210"/>
      <c r="S387" s="210"/>
      <c r="T387" s="211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05" t="s">
        <v>241</v>
      </c>
      <c r="AU387" s="205" t="s">
        <v>89</v>
      </c>
      <c r="AV387" s="14" t="s">
        <v>154</v>
      </c>
      <c r="AW387" s="14" t="s">
        <v>34</v>
      </c>
      <c r="AX387" s="14" t="s">
        <v>87</v>
      </c>
      <c r="AY387" s="205" t="s">
        <v>133</v>
      </c>
    </row>
    <row r="388" s="2" customFormat="1" ht="24.15" customHeight="1">
      <c r="A388" s="37"/>
      <c r="B388" s="171"/>
      <c r="C388" s="172" t="s">
        <v>274</v>
      </c>
      <c r="D388" s="172" t="s">
        <v>136</v>
      </c>
      <c r="E388" s="173" t="s">
        <v>577</v>
      </c>
      <c r="F388" s="174" t="s">
        <v>578</v>
      </c>
      <c r="G388" s="175" t="s">
        <v>239</v>
      </c>
      <c r="H388" s="176">
        <v>63.409999999999997</v>
      </c>
      <c r="I388" s="177"/>
      <c r="J388" s="178">
        <f>ROUND(I388*H388,2)</f>
        <v>0</v>
      </c>
      <c r="K388" s="179"/>
      <c r="L388" s="38"/>
      <c r="M388" s="180" t="s">
        <v>1</v>
      </c>
      <c r="N388" s="181" t="s">
        <v>44</v>
      </c>
      <c r="O388" s="76"/>
      <c r="P388" s="182">
        <f>O388*H388</f>
        <v>0</v>
      </c>
      <c r="Q388" s="182">
        <v>0.0057000000000000002</v>
      </c>
      <c r="R388" s="182">
        <f>Q388*H388</f>
        <v>0.36143700000000001</v>
      </c>
      <c r="S388" s="182">
        <v>0</v>
      </c>
      <c r="T388" s="183">
        <f>S388*H388</f>
        <v>0</v>
      </c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R388" s="184" t="s">
        <v>154</v>
      </c>
      <c r="AT388" s="184" t="s">
        <v>136</v>
      </c>
      <c r="AU388" s="184" t="s">
        <v>89</v>
      </c>
      <c r="AY388" s="18" t="s">
        <v>133</v>
      </c>
      <c r="BE388" s="185">
        <f>IF(N388="základní",J388,0)</f>
        <v>0</v>
      </c>
      <c r="BF388" s="185">
        <f>IF(N388="snížená",J388,0)</f>
        <v>0</v>
      </c>
      <c r="BG388" s="185">
        <f>IF(N388="zákl. přenesená",J388,0)</f>
        <v>0</v>
      </c>
      <c r="BH388" s="185">
        <f>IF(N388="sníž. přenesená",J388,0)</f>
        <v>0</v>
      </c>
      <c r="BI388" s="185">
        <f>IF(N388="nulová",J388,0)</f>
        <v>0</v>
      </c>
      <c r="BJ388" s="18" t="s">
        <v>87</v>
      </c>
      <c r="BK388" s="185">
        <f>ROUND(I388*H388,2)</f>
        <v>0</v>
      </c>
      <c r="BL388" s="18" t="s">
        <v>154</v>
      </c>
      <c r="BM388" s="184" t="s">
        <v>579</v>
      </c>
    </row>
    <row r="389" s="2" customFormat="1">
      <c r="A389" s="37"/>
      <c r="B389" s="38"/>
      <c r="C389" s="37"/>
      <c r="D389" s="186" t="s">
        <v>142</v>
      </c>
      <c r="E389" s="37"/>
      <c r="F389" s="187" t="s">
        <v>569</v>
      </c>
      <c r="G389" s="37"/>
      <c r="H389" s="37"/>
      <c r="I389" s="188"/>
      <c r="J389" s="37"/>
      <c r="K389" s="37"/>
      <c r="L389" s="38"/>
      <c r="M389" s="189"/>
      <c r="N389" s="190"/>
      <c r="O389" s="76"/>
      <c r="P389" s="76"/>
      <c r="Q389" s="76"/>
      <c r="R389" s="76"/>
      <c r="S389" s="76"/>
      <c r="T389" s="7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T389" s="18" t="s">
        <v>142</v>
      </c>
      <c r="AU389" s="18" t="s">
        <v>89</v>
      </c>
    </row>
    <row r="390" s="13" customFormat="1">
      <c r="A390" s="13"/>
      <c r="B390" s="196"/>
      <c r="C390" s="13"/>
      <c r="D390" s="186" t="s">
        <v>241</v>
      </c>
      <c r="E390" s="197" t="s">
        <v>1</v>
      </c>
      <c r="F390" s="198" t="s">
        <v>570</v>
      </c>
      <c r="G390" s="13"/>
      <c r="H390" s="199">
        <v>52.770000000000003</v>
      </c>
      <c r="I390" s="200"/>
      <c r="J390" s="13"/>
      <c r="K390" s="13"/>
      <c r="L390" s="196"/>
      <c r="M390" s="201"/>
      <c r="N390" s="202"/>
      <c r="O390" s="202"/>
      <c r="P390" s="202"/>
      <c r="Q390" s="202"/>
      <c r="R390" s="202"/>
      <c r="S390" s="202"/>
      <c r="T390" s="20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197" t="s">
        <v>241</v>
      </c>
      <c r="AU390" s="197" t="s">
        <v>89</v>
      </c>
      <c r="AV390" s="13" t="s">
        <v>89</v>
      </c>
      <c r="AW390" s="13" t="s">
        <v>34</v>
      </c>
      <c r="AX390" s="13" t="s">
        <v>79</v>
      </c>
      <c r="AY390" s="197" t="s">
        <v>133</v>
      </c>
    </row>
    <row r="391" s="13" customFormat="1">
      <c r="A391" s="13"/>
      <c r="B391" s="196"/>
      <c r="C391" s="13"/>
      <c r="D391" s="186" t="s">
        <v>241</v>
      </c>
      <c r="E391" s="197" t="s">
        <v>1</v>
      </c>
      <c r="F391" s="198" t="s">
        <v>354</v>
      </c>
      <c r="G391" s="13"/>
      <c r="H391" s="199">
        <v>10.640000000000001</v>
      </c>
      <c r="I391" s="200"/>
      <c r="J391" s="13"/>
      <c r="K391" s="13"/>
      <c r="L391" s="196"/>
      <c r="M391" s="201"/>
      <c r="N391" s="202"/>
      <c r="O391" s="202"/>
      <c r="P391" s="202"/>
      <c r="Q391" s="202"/>
      <c r="R391" s="202"/>
      <c r="S391" s="202"/>
      <c r="T391" s="20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197" t="s">
        <v>241</v>
      </c>
      <c r="AU391" s="197" t="s">
        <v>89</v>
      </c>
      <c r="AV391" s="13" t="s">
        <v>89</v>
      </c>
      <c r="AW391" s="13" t="s">
        <v>34</v>
      </c>
      <c r="AX391" s="13" t="s">
        <v>79</v>
      </c>
      <c r="AY391" s="197" t="s">
        <v>133</v>
      </c>
    </row>
    <row r="392" s="14" customFormat="1">
      <c r="A392" s="14"/>
      <c r="B392" s="204"/>
      <c r="C392" s="14"/>
      <c r="D392" s="186" t="s">
        <v>241</v>
      </c>
      <c r="E392" s="205" t="s">
        <v>1</v>
      </c>
      <c r="F392" s="206" t="s">
        <v>245</v>
      </c>
      <c r="G392" s="14"/>
      <c r="H392" s="207">
        <v>63.409999999999997</v>
      </c>
      <c r="I392" s="208"/>
      <c r="J392" s="14"/>
      <c r="K392" s="14"/>
      <c r="L392" s="204"/>
      <c r="M392" s="209"/>
      <c r="N392" s="210"/>
      <c r="O392" s="210"/>
      <c r="P392" s="210"/>
      <c r="Q392" s="210"/>
      <c r="R392" s="210"/>
      <c r="S392" s="210"/>
      <c r="T392" s="211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05" t="s">
        <v>241</v>
      </c>
      <c r="AU392" s="205" t="s">
        <v>89</v>
      </c>
      <c r="AV392" s="14" t="s">
        <v>154</v>
      </c>
      <c r="AW392" s="14" t="s">
        <v>34</v>
      </c>
      <c r="AX392" s="14" t="s">
        <v>87</v>
      </c>
      <c r="AY392" s="205" t="s">
        <v>133</v>
      </c>
    </row>
    <row r="393" s="2" customFormat="1" ht="24.15" customHeight="1">
      <c r="A393" s="37"/>
      <c r="B393" s="171"/>
      <c r="C393" s="172" t="s">
        <v>580</v>
      </c>
      <c r="D393" s="172" t="s">
        <v>136</v>
      </c>
      <c r="E393" s="173" t="s">
        <v>581</v>
      </c>
      <c r="F393" s="174" t="s">
        <v>582</v>
      </c>
      <c r="G393" s="175" t="s">
        <v>239</v>
      </c>
      <c r="H393" s="176">
        <v>1862.0999999999999</v>
      </c>
      <c r="I393" s="177"/>
      <c r="J393" s="178">
        <f>ROUND(I393*H393,2)</f>
        <v>0</v>
      </c>
      <c r="K393" s="179"/>
      <c r="L393" s="38"/>
      <c r="M393" s="180" t="s">
        <v>1</v>
      </c>
      <c r="N393" s="181" t="s">
        <v>44</v>
      </c>
      <c r="O393" s="76"/>
      <c r="P393" s="182">
        <f>O393*H393</f>
        <v>0</v>
      </c>
      <c r="Q393" s="182">
        <v>0.00013999999999999999</v>
      </c>
      <c r="R393" s="182">
        <f>Q393*H393</f>
        <v>0.26069399999999998</v>
      </c>
      <c r="S393" s="182">
        <v>0</v>
      </c>
      <c r="T393" s="183">
        <f>S393*H393</f>
        <v>0</v>
      </c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R393" s="184" t="s">
        <v>154</v>
      </c>
      <c r="AT393" s="184" t="s">
        <v>136</v>
      </c>
      <c r="AU393" s="184" t="s">
        <v>89</v>
      </c>
      <c r="AY393" s="18" t="s">
        <v>133</v>
      </c>
      <c r="BE393" s="185">
        <f>IF(N393="základní",J393,0)</f>
        <v>0</v>
      </c>
      <c r="BF393" s="185">
        <f>IF(N393="snížená",J393,0)</f>
        <v>0</v>
      </c>
      <c r="BG393" s="185">
        <f>IF(N393="zákl. přenesená",J393,0)</f>
        <v>0</v>
      </c>
      <c r="BH393" s="185">
        <f>IF(N393="sníž. přenesená",J393,0)</f>
        <v>0</v>
      </c>
      <c r="BI393" s="185">
        <f>IF(N393="nulová",J393,0)</f>
        <v>0</v>
      </c>
      <c r="BJ393" s="18" t="s">
        <v>87</v>
      </c>
      <c r="BK393" s="185">
        <f>ROUND(I393*H393,2)</f>
        <v>0</v>
      </c>
      <c r="BL393" s="18" t="s">
        <v>154</v>
      </c>
      <c r="BM393" s="184" t="s">
        <v>583</v>
      </c>
    </row>
    <row r="394" s="2" customFormat="1">
      <c r="A394" s="37"/>
      <c r="B394" s="38"/>
      <c r="C394" s="37"/>
      <c r="D394" s="186" t="s">
        <v>142</v>
      </c>
      <c r="E394" s="37"/>
      <c r="F394" s="187" t="s">
        <v>569</v>
      </c>
      <c r="G394" s="37"/>
      <c r="H394" s="37"/>
      <c r="I394" s="188"/>
      <c r="J394" s="37"/>
      <c r="K394" s="37"/>
      <c r="L394" s="38"/>
      <c r="M394" s="189"/>
      <c r="N394" s="190"/>
      <c r="O394" s="76"/>
      <c r="P394" s="76"/>
      <c r="Q394" s="76"/>
      <c r="R394" s="76"/>
      <c r="S394" s="76"/>
      <c r="T394" s="7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T394" s="18" t="s">
        <v>142</v>
      </c>
      <c r="AU394" s="18" t="s">
        <v>89</v>
      </c>
    </row>
    <row r="395" s="13" customFormat="1">
      <c r="A395" s="13"/>
      <c r="B395" s="196"/>
      <c r="C395" s="13"/>
      <c r="D395" s="186" t="s">
        <v>241</v>
      </c>
      <c r="E395" s="197" t="s">
        <v>1</v>
      </c>
      <c r="F395" s="198" t="s">
        <v>457</v>
      </c>
      <c r="G395" s="13"/>
      <c r="H395" s="199">
        <v>1362.79</v>
      </c>
      <c r="I395" s="200"/>
      <c r="J395" s="13"/>
      <c r="K395" s="13"/>
      <c r="L395" s="196"/>
      <c r="M395" s="201"/>
      <c r="N395" s="202"/>
      <c r="O395" s="202"/>
      <c r="P395" s="202"/>
      <c r="Q395" s="202"/>
      <c r="R395" s="202"/>
      <c r="S395" s="202"/>
      <c r="T395" s="20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197" t="s">
        <v>241</v>
      </c>
      <c r="AU395" s="197" t="s">
        <v>89</v>
      </c>
      <c r="AV395" s="13" t="s">
        <v>89</v>
      </c>
      <c r="AW395" s="13" t="s">
        <v>34</v>
      </c>
      <c r="AX395" s="13" t="s">
        <v>79</v>
      </c>
      <c r="AY395" s="197" t="s">
        <v>133</v>
      </c>
    </row>
    <row r="396" s="13" customFormat="1">
      <c r="A396" s="13"/>
      <c r="B396" s="196"/>
      <c r="C396" s="13"/>
      <c r="D396" s="186" t="s">
        <v>241</v>
      </c>
      <c r="E396" s="197" t="s">
        <v>1</v>
      </c>
      <c r="F396" s="198" t="s">
        <v>474</v>
      </c>
      <c r="G396" s="13"/>
      <c r="H396" s="199">
        <v>97.370000000000005</v>
      </c>
      <c r="I396" s="200"/>
      <c r="J396" s="13"/>
      <c r="K396" s="13"/>
      <c r="L396" s="196"/>
      <c r="M396" s="201"/>
      <c r="N396" s="202"/>
      <c r="O396" s="202"/>
      <c r="P396" s="202"/>
      <c r="Q396" s="202"/>
      <c r="R396" s="202"/>
      <c r="S396" s="202"/>
      <c r="T396" s="20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197" t="s">
        <v>241</v>
      </c>
      <c r="AU396" s="197" t="s">
        <v>89</v>
      </c>
      <c r="AV396" s="13" t="s">
        <v>89</v>
      </c>
      <c r="AW396" s="13" t="s">
        <v>34</v>
      </c>
      <c r="AX396" s="13" t="s">
        <v>79</v>
      </c>
      <c r="AY396" s="197" t="s">
        <v>133</v>
      </c>
    </row>
    <row r="397" s="13" customFormat="1">
      <c r="A397" s="13"/>
      <c r="B397" s="196"/>
      <c r="C397" s="13"/>
      <c r="D397" s="186" t="s">
        <v>241</v>
      </c>
      <c r="E397" s="197" t="s">
        <v>1</v>
      </c>
      <c r="F397" s="198" t="s">
        <v>463</v>
      </c>
      <c r="G397" s="13"/>
      <c r="H397" s="199">
        <v>151.90000000000001</v>
      </c>
      <c r="I397" s="200"/>
      <c r="J397" s="13"/>
      <c r="K397" s="13"/>
      <c r="L397" s="196"/>
      <c r="M397" s="201"/>
      <c r="N397" s="202"/>
      <c r="O397" s="202"/>
      <c r="P397" s="202"/>
      <c r="Q397" s="202"/>
      <c r="R397" s="202"/>
      <c r="S397" s="202"/>
      <c r="T397" s="20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197" t="s">
        <v>241</v>
      </c>
      <c r="AU397" s="197" t="s">
        <v>89</v>
      </c>
      <c r="AV397" s="13" t="s">
        <v>89</v>
      </c>
      <c r="AW397" s="13" t="s">
        <v>34</v>
      </c>
      <c r="AX397" s="13" t="s">
        <v>79</v>
      </c>
      <c r="AY397" s="197" t="s">
        <v>133</v>
      </c>
    </row>
    <row r="398" s="13" customFormat="1">
      <c r="A398" s="13"/>
      <c r="B398" s="196"/>
      <c r="C398" s="13"/>
      <c r="D398" s="186" t="s">
        <v>241</v>
      </c>
      <c r="E398" s="197" t="s">
        <v>1</v>
      </c>
      <c r="F398" s="198" t="s">
        <v>462</v>
      </c>
      <c r="G398" s="13"/>
      <c r="H398" s="199">
        <v>250.03999999999999</v>
      </c>
      <c r="I398" s="200"/>
      <c r="J398" s="13"/>
      <c r="K398" s="13"/>
      <c r="L398" s="196"/>
      <c r="M398" s="201"/>
      <c r="N398" s="202"/>
      <c r="O398" s="202"/>
      <c r="P398" s="202"/>
      <c r="Q398" s="202"/>
      <c r="R398" s="202"/>
      <c r="S398" s="202"/>
      <c r="T398" s="20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197" t="s">
        <v>241</v>
      </c>
      <c r="AU398" s="197" t="s">
        <v>89</v>
      </c>
      <c r="AV398" s="13" t="s">
        <v>89</v>
      </c>
      <c r="AW398" s="13" t="s">
        <v>34</v>
      </c>
      <c r="AX398" s="13" t="s">
        <v>79</v>
      </c>
      <c r="AY398" s="197" t="s">
        <v>133</v>
      </c>
    </row>
    <row r="399" s="14" customFormat="1">
      <c r="A399" s="14"/>
      <c r="B399" s="204"/>
      <c r="C399" s="14"/>
      <c r="D399" s="186" t="s">
        <v>241</v>
      </c>
      <c r="E399" s="205" t="s">
        <v>1</v>
      </c>
      <c r="F399" s="206" t="s">
        <v>245</v>
      </c>
      <c r="G399" s="14"/>
      <c r="H399" s="207">
        <v>1862.0999999999999</v>
      </c>
      <c r="I399" s="208"/>
      <c r="J399" s="14"/>
      <c r="K399" s="14"/>
      <c r="L399" s="204"/>
      <c r="M399" s="209"/>
      <c r="N399" s="210"/>
      <c r="O399" s="210"/>
      <c r="P399" s="210"/>
      <c r="Q399" s="210"/>
      <c r="R399" s="210"/>
      <c r="S399" s="210"/>
      <c r="T399" s="211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05" t="s">
        <v>241</v>
      </c>
      <c r="AU399" s="205" t="s">
        <v>89</v>
      </c>
      <c r="AV399" s="14" t="s">
        <v>154</v>
      </c>
      <c r="AW399" s="14" t="s">
        <v>34</v>
      </c>
      <c r="AX399" s="14" t="s">
        <v>87</v>
      </c>
      <c r="AY399" s="205" t="s">
        <v>133</v>
      </c>
    </row>
    <row r="400" s="2" customFormat="1" ht="24.15" customHeight="1">
      <c r="A400" s="37"/>
      <c r="B400" s="171"/>
      <c r="C400" s="172" t="s">
        <v>584</v>
      </c>
      <c r="D400" s="172" t="s">
        <v>136</v>
      </c>
      <c r="E400" s="173" t="s">
        <v>585</v>
      </c>
      <c r="F400" s="174" t="s">
        <v>586</v>
      </c>
      <c r="G400" s="175" t="s">
        <v>239</v>
      </c>
      <c r="H400" s="176">
        <v>97.370000000000005</v>
      </c>
      <c r="I400" s="177"/>
      <c r="J400" s="178">
        <f>ROUND(I400*H400,2)</f>
        <v>0</v>
      </c>
      <c r="K400" s="179"/>
      <c r="L400" s="38"/>
      <c r="M400" s="180" t="s">
        <v>1</v>
      </c>
      <c r="N400" s="181" t="s">
        <v>44</v>
      </c>
      <c r="O400" s="76"/>
      <c r="P400" s="182">
        <f>O400*H400</f>
        <v>0</v>
      </c>
      <c r="Q400" s="182">
        <v>0.0018</v>
      </c>
      <c r="R400" s="182">
        <f>Q400*H400</f>
        <v>0.17526600000000001</v>
      </c>
      <c r="S400" s="182">
        <v>0</v>
      </c>
      <c r="T400" s="183">
        <f>S400*H400</f>
        <v>0</v>
      </c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R400" s="184" t="s">
        <v>154</v>
      </c>
      <c r="AT400" s="184" t="s">
        <v>136</v>
      </c>
      <c r="AU400" s="184" t="s">
        <v>89</v>
      </c>
      <c r="AY400" s="18" t="s">
        <v>133</v>
      </c>
      <c r="BE400" s="185">
        <f>IF(N400="základní",J400,0)</f>
        <v>0</v>
      </c>
      <c r="BF400" s="185">
        <f>IF(N400="snížená",J400,0)</f>
        <v>0</v>
      </c>
      <c r="BG400" s="185">
        <f>IF(N400="zákl. přenesená",J400,0)</f>
        <v>0</v>
      </c>
      <c r="BH400" s="185">
        <f>IF(N400="sníž. přenesená",J400,0)</f>
        <v>0</v>
      </c>
      <c r="BI400" s="185">
        <f>IF(N400="nulová",J400,0)</f>
        <v>0</v>
      </c>
      <c r="BJ400" s="18" t="s">
        <v>87</v>
      </c>
      <c r="BK400" s="185">
        <f>ROUND(I400*H400,2)</f>
        <v>0</v>
      </c>
      <c r="BL400" s="18" t="s">
        <v>154</v>
      </c>
      <c r="BM400" s="184" t="s">
        <v>587</v>
      </c>
    </row>
    <row r="401" s="13" customFormat="1">
      <c r="A401" s="13"/>
      <c r="B401" s="196"/>
      <c r="C401" s="13"/>
      <c r="D401" s="186" t="s">
        <v>241</v>
      </c>
      <c r="E401" s="197" t="s">
        <v>1</v>
      </c>
      <c r="F401" s="198" t="s">
        <v>474</v>
      </c>
      <c r="G401" s="13"/>
      <c r="H401" s="199">
        <v>97.370000000000005</v>
      </c>
      <c r="I401" s="200"/>
      <c r="J401" s="13"/>
      <c r="K401" s="13"/>
      <c r="L401" s="196"/>
      <c r="M401" s="201"/>
      <c r="N401" s="202"/>
      <c r="O401" s="202"/>
      <c r="P401" s="202"/>
      <c r="Q401" s="202"/>
      <c r="R401" s="202"/>
      <c r="S401" s="202"/>
      <c r="T401" s="20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197" t="s">
        <v>241</v>
      </c>
      <c r="AU401" s="197" t="s">
        <v>89</v>
      </c>
      <c r="AV401" s="13" t="s">
        <v>89</v>
      </c>
      <c r="AW401" s="13" t="s">
        <v>34</v>
      </c>
      <c r="AX401" s="13" t="s">
        <v>79</v>
      </c>
      <c r="AY401" s="197" t="s">
        <v>133</v>
      </c>
    </row>
    <row r="402" s="14" customFormat="1">
      <c r="A402" s="14"/>
      <c r="B402" s="204"/>
      <c r="C402" s="14"/>
      <c r="D402" s="186" t="s">
        <v>241</v>
      </c>
      <c r="E402" s="205" t="s">
        <v>1</v>
      </c>
      <c r="F402" s="206" t="s">
        <v>245</v>
      </c>
      <c r="G402" s="14"/>
      <c r="H402" s="207">
        <v>97.370000000000005</v>
      </c>
      <c r="I402" s="208"/>
      <c r="J402" s="14"/>
      <c r="K402" s="14"/>
      <c r="L402" s="204"/>
      <c r="M402" s="209"/>
      <c r="N402" s="210"/>
      <c r="O402" s="210"/>
      <c r="P402" s="210"/>
      <c r="Q402" s="210"/>
      <c r="R402" s="210"/>
      <c r="S402" s="210"/>
      <c r="T402" s="211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05" t="s">
        <v>241</v>
      </c>
      <c r="AU402" s="205" t="s">
        <v>89</v>
      </c>
      <c r="AV402" s="14" t="s">
        <v>154</v>
      </c>
      <c r="AW402" s="14" t="s">
        <v>34</v>
      </c>
      <c r="AX402" s="14" t="s">
        <v>87</v>
      </c>
      <c r="AY402" s="205" t="s">
        <v>133</v>
      </c>
    </row>
    <row r="403" s="2" customFormat="1" ht="24.15" customHeight="1">
      <c r="A403" s="37"/>
      <c r="B403" s="171"/>
      <c r="C403" s="172" t="s">
        <v>588</v>
      </c>
      <c r="D403" s="172" t="s">
        <v>136</v>
      </c>
      <c r="E403" s="173" t="s">
        <v>589</v>
      </c>
      <c r="F403" s="174" t="s">
        <v>590</v>
      </c>
      <c r="G403" s="175" t="s">
        <v>239</v>
      </c>
      <c r="H403" s="176">
        <v>1764.73</v>
      </c>
      <c r="I403" s="177"/>
      <c r="J403" s="178">
        <f>ROUND(I403*H403,2)</f>
        <v>0</v>
      </c>
      <c r="K403" s="179"/>
      <c r="L403" s="38"/>
      <c r="M403" s="180" t="s">
        <v>1</v>
      </c>
      <c r="N403" s="181" t="s">
        <v>44</v>
      </c>
      <c r="O403" s="76"/>
      <c r="P403" s="182">
        <f>O403*H403</f>
        <v>0</v>
      </c>
      <c r="Q403" s="182">
        <v>0.0033</v>
      </c>
      <c r="R403" s="182">
        <f>Q403*H403</f>
        <v>5.8236090000000003</v>
      </c>
      <c r="S403" s="182">
        <v>0</v>
      </c>
      <c r="T403" s="183">
        <f>S403*H403</f>
        <v>0</v>
      </c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R403" s="184" t="s">
        <v>154</v>
      </c>
      <c r="AT403" s="184" t="s">
        <v>136</v>
      </c>
      <c r="AU403" s="184" t="s">
        <v>89</v>
      </c>
      <c r="AY403" s="18" t="s">
        <v>133</v>
      </c>
      <c r="BE403" s="185">
        <f>IF(N403="základní",J403,0)</f>
        <v>0</v>
      </c>
      <c r="BF403" s="185">
        <f>IF(N403="snížená",J403,0)</f>
        <v>0</v>
      </c>
      <c r="BG403" s="185">
        <f>IF(N403="zákl. přenesená",J403,0)</f>
        <v>0</v>
      </c>
      <c r="BH403" s="185">
        <f>IF(N403="sníž. přenesená",J403,0)</f>
        <v>0</v>
      </c>
      <c r="BI403" s="185">
        <f>IF(N403="nulová",J403,0)</f>
        <v>0</v>
      </c>
      <c r="BJ403" s="18" t="s">
        <v>87</v>
      </c>
      <c r="BK403" s="185">
        <f>ROUND(I403*H403,2)</f>
        <v>0</v>
      </c>
      <c r="BL403" s="18" t="s">
        <v>154</v>
      </c>
      <c r="BM403" s="184" t="s">
        <v>591</v>
      </c>
    </row>
    <row r="404" s="13" customFormat="1">
      <c r="A404" s="13"/>
      <c r="B404" s="196"/>
      <c r="C404" s="13"/>
      <c r="D404" s="186" t="s">
        <v>241</v>
      </c>
      <c r="E404" s="197" t="s">
        <v>1</v>
      </c>
      <c r="F404" s="198" t="s">
        <v>457</v>
      </c>
      <c r="G404" s="13"/>
      <c r="H404" s="199">
        <v>1362.79</v>
      </c>
      <c r="I404" s="200"/>
      <c r="J404" s="13"/>
      <c r="K404" s="13"/>
      <c r="L404" s="196"/>
      <c r="M404" s="201"/>
      <c r="N404" s="202"/>
      <c r="O404" s="202"/>
      <c r="P404" s="202"/>
      <c r="Q404" s="202"/>
      <c r="R404" s="202"/>
      <c r="S404" s="202"/>
      <c r="T404" s="20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197" t="s">
        <v>241</v>
      </c>
      <c r="AU404" s="197" t="s">
        <v>89</v>
      </c>
      <c r="AV404" s="13" t="s">
        <v>89</v>
      </c>
      <c r="AW404" s="13" t="s">
        <v>34</v>
      </c>
      <c r="AX404" s="13" t="s">
        <v>79</v>
      </c>
      <c r="AY404" s="197" t="s">
        <v>133</v>
      </c>
    </row>
    <row r="405" s="13" customFormat="1">
      <c r="A405" s="13"/>
      <c r="B405" s="196"/>
      <c r="C405" s="13"/>
      <c r="D405" s="186" t="s">
        <v>241</v>
      </c>
      <c r="E405" s="197" t="s">
        <v>1</v>
      </c>
      <c r="F405" s="198" t="s">
        <v>463</v>
      </c>
      <c r="G405" s="13"/>
      <c r="H405" s="199">
        <v>151.90000000000001</v>
      </c>
      <c r="I405" s="200"/>
      <c r="J405" s="13"/>
      <c r="K405" s="13"/>
      <c r="L405" s="196"/>
      <c r="M405" s="201"/>
      <c r="N405" s="202"/>
      <c r="O405" s="202"/>
      <c r="P405" s="202"/>
      <c r="Q405" s="202"/>
      <c r="R405" s="202"/>
      <c r="S405" s="202"/>
      <c r="T405" s="20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197" t="s">
        <v>241</v>
      </c>
      <c r="AU405" s="197" t="s">
        <v>89</v>
      </c>
      <c r="AV405" s="13" t="s">
        <v>89</v>
      </c>
      <c r="AW405" s="13" t="s">
        <v>34</v>
      </c>
      <c r="AX405" s="13" t="s">
        <v>79</v>
      </c>
      <c r="AY405" s="197" t="s">
        <v>133</v>
      </c>
    </row>
    <row r="406" s="13" customFormat="1">
      <c r="A406" s="13"/>
      <c r="B406" s="196"/>
      <c r="C406" s="13"/>
      <c r="D406" s="186" t="s">
        <v>241</v>
      </c>
      <c r="E406" s="197" t="s">
        <v>1</v>
      </c>
      <c r="F406" s="198" t="s">
        <v>462</v>
      </c>
      <c r="G406" s="13"/>
      <c r="H406" s="199">
        <v>250.03999999999999</v>
      </c>
      <c r="I406" s="200"/>
      <c r="J406" s="13"/>
      <c r="K406" s="13"/>
      <c r="L406" s="196"/>
      <c r="M406" s="201"/>
      <c r="N406" s="202"/>
      <c r="O406" s="202"/>
      <c r="P406" s="202"/>
      <c r="Q406" s="202"/>
      <c r="R406" s="202"/>
      <c r="S406" s="202"/>
      <c r="T406" s="20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197" t="s">
        <v>241</v>
      </c>
      <c r="AU406" s="197" t="s">
        <v>89</v>
      </c>
      <c r="AV406" s="13" t="s">
        <v>89</v>
      </c>
      <c r="AW406" s="13" t="s">
        <v>34</v>
      </c>
      <c r="AX406" s="13" t="s">
        <v>79</v>
      </c>
      <c r="AY406" s="197" t="s">
        <v>133</v>
      </c>
    </row>
    <row r="407" s="14" customFormat="1">
      <c r="A407" s="14"/>
      <c r="B407" s="204"/>
      <c r="C407" s="14"/>
      <c r="D407" s="186" t="s">
        <v>241</v>
      </c>
      <c r="E407" s="205" t="s">
        <v>1</v>
      </c>
      <c r="F407" s="206" t="s">
        <v>245</v>
      </c>
      <c r="G407" s="14"/>
      <c r="H407" s="207">
        <v>1764.73</v>
      </c>
      <c r="I407" s="208"/>
      <c r="J407" s="14"/>
      <c r="K407" s="14"/>
      <c r="L407" s="204"/>
      <c r="M407" s="209"/>
      <c r="N407" s="210"/>
      <c r="O407" s="210"/>
      <c r="P407" s="210"/>
      <c r="Q407" s="210"/>
      <c r="R407" s="210"/>
      <c r="S407" s="210"/>
      <c r="T407" s="211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05" t="s">
        <v>241</v>
      </c>
      <c r="AU407" s="205" t="s">
        <v>89</v>
      </c>
      <c r="AV407" s="14" t="s">
        <v>154</v>
      </c>
      <c r="AW407" s="14" t="s">
        <v>34</v>
      </c>
      <c r="AX407" s="14" t="s">
        <v>87</v>
      </c>
      <c r="AY407" s="205" t="s">
        <v>133</v>
      </c>
    </row>
    <row r="408" s="2" customFormat="1" ht="33" customHeight="1">
      <c r="A408" s="37"/>
      <c r="B408" s="171"/>
      <c r="C408" s="172" t="s">
        <v>592</v>
      </c>
      <c r="D408" s="172" t="s">
        <v>136</v>
      </c>
      <c r="E408" s="173" t="s">
        <v>593</v>
      </c>
      <c r="F408" s="174" t="s">
        <v>594</v>
      </c>
      <c r="G408" s="175" t="s">
        <v>259</v>
      </c>
      <c r="H408" s="176">
        <v>314.08499999999998</v>
      </c>
      <c r="I408" s="177"/>
      <c r="J408" s="178">
        <f>ROUND(I408*H408,2)</f>
        <v>0</v>
      </c>
      <c r="K408" s="179"/>
      <c r="L408" s="38"/>
      <c r="M408" s="180" t="s">
        <v>1</v>
      </c>
      <c r="N408" s="181" t="s">
        <v>44</v>
      </c>
      <c r="O408" s="76"/>
      <c r="P408" s="182">
        <f>O408*H408</f>
        <v>0</v>
      </c>
      <c r="Q408" s="182">
        <v>0.00056999999999999998</v>
      </c>
      <c r="R408" s="182">
        <f>Q408*H408</f>
        <v>0.17902844999999998</v>
      </c>
      <c r="S408" s="182">
        <v>0</v>
      </c>
      <c r="T408" s="183">
        <f>S408*H408</f>
        <v>0</v>
      </c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R408" s="184" t="s">
        <v>154</v>
      </c>
      <c r="AT408" s="184" t="s">
        <v>136</v>
      </c>
      <c r="AU408" s="184" t="s">
        <v>89</v>
      </c>
      <c r="AY408" s="18" t="s">
        <v>133</v>
      </c>
      <c r="BE408" s="185">
        <f>IF(N408="základní",J408,0)</f>
        <v>0</v>
      </c>
      <c r="BF408" s="185">
        <f>IF(N408="snížená",J408,0)</f>
        <v>0</v>
      </c>
      <c r="BG408" s="185">
        <f>IF(N408="zákl. přenesená",J408,0)</f>
        <v>0</v>
      </c>
      <c r="BH408" s="185">
        <f>IF(N408="sníž. přenesená",J408,0)</f>
        <v>0</v>
      </c>
      <c r="BI408" s="185">
        <f>IF(N408="nulová",J408,0)</f>
        <v>0</v>
      </c>
      <c r="BJ408" s="18" t="s">
        <v>87</v>
      </c>
      <c r="BK408" s="185">
        <f>ROUND(I408*H408,2)</f>
        <v>0</v>
      </c>
      <c r="BL408" s="18" t="s">
        <v>154</v>
      </c>
      <c r="BM408" s="184" t="s">
        <v>595</v>
      </c>
    </row>
    <row r="409" s="2" customFormat="1">
      <c r="A409" s="37"/>
      <c r="B409" s="38"/>
      <c r="C409" s="37"/>
      <c r="D409" s="186" t="s">
        <v>142</v>
      </c>
      <c r="E409" s="37"/>
      <c r="F409" s="187" t="s">
        <v>596</v>
      </c>
      <c r="G409" s="37"/>
      <c r="H409" s="37"/>
      <c r="I409" s="188"/>
      <c r="J409" s="37"/>
      <c r="K409" s="37"/>
      <c r="L409" s="38"/>
      <c r="M409" s="189"/>
      <c r="N409" s="190"/>
      <c r="O409" s="76"/>
      <c r="P409" s="76"/>
      <c r="Q409" s="76"/>
      <c r="R409" s="76"/>
      <c r="S409" s="76"/>
      <c r="T409" s="7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T409" s="18" t="s">
        <v>142</v>
      </c>
      <c r="AU409" s="18" t="s">
        <v>89</v>
      </c>
    </row>
    <row r="410" s="13" customFormat="1">
      <c r="A410" s="13"/>
      <c r="B410" s="196"/>
      <c r="C410" s="13"/>
      <c r="D410" s="186" t="s">
        <v>241</v>
      </c>
      <c r="E410" s="197" t="s">
        <v>1</v>
      </c>
      <c r="F410" s="198" t="s">
        <v>597</v>
      </c>
      <c r="G410" s="13"/>
      <c r="H410" s="199">
        <v>41.899999999999999</v>
      </c>
      <c r="I410" s="200"/>
      <c r="J410" s="13"/>
      <c r="K410" s="13"/>
      <c r="L410" s="196"/>
      <c r="M410" s="201"/>
      <c r="N410" s="202"/>
      <c r="O410" s="202"/>
      <c r="P410" s="202"/>
      <c r="Q410" s="202"/>
      <c r="R410" s="202"/>
      <c r="S410" s="202"/>
      <c r="T410" s="20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197" t="s">
        <v>241</v>
      </c>
      <c r="AU410" s="197" t="s">
        <v>89</v>
      </c>
      <c r="AV410" s="13" t="s">
        <v>89</v>
      </c>
      <c r="AW410" s="13" t="s">
        <v>34</v>
      </c>
      <c r="AX410" s="13" t="s">
        <v>79</v>
      </c>
      <c r="AY410" s="197" t="s">
        <v>133</v>
      </c>
    </row>
    <row r="411" s="13" customFormat="1">
      <c r="A411" s="13"/>
      <c r="B411" s="196"/>
      <c r="C411" s="13"/>
      <c r="D411" s="186" t="s">
        <v>241</v>
      </c>
      <c r="E411" s="197" t="s">
        <v>1</v>
      </c>
      <c r="F411" s="198" t="s">
        <v>598</v>
      </c>
      <c r="G411" s="13"/>
      <c r="H411" s="199">
        <v>272.185</v>
      </c>
      <c r="I411" s="200"/>
      <c r="J411" s="13"/>
      <c r="K411" s="13"/>
      <c r="L411" s="196"/>
      <c r="M411" s="201"/>
      <c r="N411" s="202"/>
      <c r="O411" s="202"/>
      <c r="P411" s="202"/>
      <c r="Q411" s="202"/>
      <c r="R411" s="202"/>
      <c r="S411" s="202"/>
      <c r="T411" s="20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197" t="s">
        <v>241</v>
      </c>
      <c r="AU411" s="197" t="s">
        <v>89</v>
      </c>
      <c r="AV411" s="13" t="s">
        <v>89</v>
      </c>
      <c r="AW411" s="13" t="s">
        <v>34</v>
      </c>
      <c r="AX411" s="13" t="s">
        <v>79</v>
      </c>
      <c r="AY411" s="197" t="s">
        <v>133</v>
      </c>
    </row>
    <row r="412" s="14" customFormat="1">
      <c r="A412" s="14"/>
      <c r="B412" s="204"/>
      <c r="C412" s="14"/>
      <c r="D412" s="186" t="s">
        <v>241</v>
      </c>
      <c r="E412" s="205" t="s">
        <v>1</v>
      </c>
      <c r="F412" s="206" t="s">
        <v>245</v>
      </c>
      <c r="G412" s="14"/>
      <c r="H412" s="207">
        <v>314.08499999999998</v>
      </c>
      <c r="I412" s="208"/>
      <c r="J412" s="14"/>
      <c r="K412" s="14"/>
      <c r="L412" s="204"/>
      <c r="M412" s="209"/>
      <c r="N412" s="210"/>
      <c r="O412" s="210"/>
      <c r="P412" s="210"/>
      <c r="Q412" s="210"/>
      <c r="R412" s="210"/>
      <c r="S412" s="210"/>
      <c r="T412" s="211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05" t="s">
        <v>241</v>
      </c>
      <c r="AU412" s="205" t="s">
        <v>89</v>
      </c>
      <c r="AV412" s="14" t="s">
        <v>154</v>
      </c>
      <c r="AW412" s="14" t="s">
        <v>34</v>
      </c>
      <c r="AX412" s="14" t="s">
        <v>87</v>
      </c>
      <c r="AY412" s="205" t="s">
        <v>133</v>
      </c>
    </row>
    <row r="413" s="2" customFormat="1" ht="24.15" customHeight="1">
      <c r="A413" s="37"/>
      <c r="B413" s="171"/>
      <c r="C413" s="172" t="s">
        <v>599</v>
      </c>
      <c r="D413" s="172" t="s">
        <v>136</v>
      </c>
      <c r="E413" s="173" t="s">
        <v>600</v>
      </c>
      <c r="F413" s="174" t="s">
        <v>601</v>
      </c>
      <c r="G413" s="175" t="s">
        <v>239</v>
      </c>
      <c r="H413" s="176">
        <v>94.950000000000003</v>
      </c>
      <c r="I413" s="177"/>
      <c r="J413" s="178">
        <f>ROUND(I413*H413,2)</f>
        <v>0</v>
      </c>
      <c r="K413" s="179"/>
      <c r="L413" s="38"/>
      <c r="M413" s="180" t="s">
        <v>1</v>
      </c>
      <c r="N413" s="181" t="s">
        <v>44</v>
      </c>
      <c r="O413" s="76"/>
      <c r="P413" s="182">
        <f>O413*H413</f>
        <v>0</v>
      </c>
      <c r="Q413" s="182">
        <v>2.0000000000000002E-05</v>
      </c>
      <c r="R413" s="182">
        <f>Q413*H413</f>
        <v>0.0018990000000000003</v>
      </c>
      <c r="S413" s="182">
        <v>1.0000000000000001E-05</v>
      </c>
      <c r="T413" s="183">
        <f>S413*H413</f>
        <v>0.00094950000000000015</v>
      </c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  <c r="AE413" s="37"/>
      <c r="AR413" s="184" t="s">
        <v>154</v>
      </c>
      <c r="AT413" s="184" t="s">
        <v>136</v>
      </c>
      <c r="AU413" s="184" t="s">
        <v>89</v>
      </c>
      <c r="AY413" s="18" t="s">
        <v>133</v>
      </c>
      <c r="BE413" s="185">
        <f>IF(N413="základní",J413,0)</f>
        <v>0</v>
      </c>
      <c r="BF413" s="185">
        <f>IF(N413="snížená",J413,0)</f>
        <v>0</v>
      </c>
      <c r="BG413" s="185">
        <f>IF(N413="zákl. přenesená",J413,0)</f>
        <v>0</v>
      </c>
      <c r="BH413" s="185">
        <f>IF(N413="sníž. přenesená",J413,0)</f>
        <v>0</v>
      </c>
      <c r="BI413" s="185">
        <f>IF(N413="nulová",J413,0)</f>
        <v>0</v>
      </c>
      <c r="BJ413" s="18" t="s">
        <v>87</v>
      </c>
      <c r="BK413" s="185">
        <f>ROUND(I413*H413,2)</f>
        <v>0</v>
      </c>
      <c r="BL413" s="18" t="s">
        <v>154</v>
      </c>
      <c r="BM413" s="184" t="s">
        <v>602</v>
      </c>
    </row>
    <row r="414" s="13" customFormat="1">
      <c r="A414" s="13"/>
      <c r="B414" s="196"/>
      <c r="C414" s="13"/>
      <c r="D414" s="186" t="s">
        <v>241</v>
      </c>
      <c r="E414" s="197" t="s">
        <v>1</v>
      </c>
      <c r="F414" s="198" t="s">
        <v>603</v>
      </c>
      <c r="G414" s="13"/>
      <c r="H414" s="199">
        <v>94.950000000000003</v>
      </c>
      <c r="I414" s="200"/>
      <c r="J414" s="13"/>
      <c r="K414" s="13"/>
      <c r="L414" s="196"/>
      <c r="M414" s="201"/>
      <c r="N414" s="202"/>
      <c r="O414" s="202"/>
      <c r="P414" s="202"/>
      <c r="Q414" s="202"/>
      <c r="R414" s="202"/>
      <c r="S414" s="202"/>
      <c r="T414" s="20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197" t="s">
        <v>241</v>
      </c>
      <c r="AU414" s="197" t="s">
        <v>89</v>
      </c>
      <c r="AV414" s="13" t="s">
        <v>89</v>
      </c>
      <c r="AW414" s="13" t="s">
        <v>34</v>
      </c>
      <c r="AX414" s="13" t="s">
        <v>79</v>
      </c>
      <c r="AY414" s="197" t="s">
        <v>133</v>
      </c>
    </row>
    <row r="415" s="14" customFormat="1">
      <c r="A415" s="14"/>
      <c r="B415" s="204"/>
      <c r="C415" s="14"/>
      <c r="D415" s="186" t="s">
        <v>241</v>
      </c>
      <c r="E415" s="205" t="s">
        <v>1</v>
      </c>
      <c r="F415" s="206" t="s">
        <v>245</v>
      </c>
      <c r="G415" s="14"/>
      <c r="H415" s="207">
        <v>94.950000000000003</v>
      </c>
      <c r="I415" s="208"/>
      <c r="J415" s="14"/>
      <c r="K415" s="14"/>
      <c r="L415" s="204"/>
      <c r="M415" s="209"/>
      <c r="N415" s="210"/>
      <c r="O415" s="210"/>
      <c r="P415" s="210"/>
      <c r="Q415" s="210"/>
      <c r="R415" s="210"/>
      <c r="S415" s="210"/>
      <c r="T415" s="211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05" t="s">
        <v>241</v>
      </c>
      <c r="AU415" s="205" t="s">
        <v>89</v>
      </c>
      <c r="AV415" s="14" t="s">
        <v>154</v>
      </c>
      <c r="AW415" s="14" t="s">
        <v>34</v>
      </c>
      <c r="AX415" s="14" t="s">
        <v>87</v>
      </c>
      <c r="AY415" s="205" t="s">
        <v>133</v>
      </c>
    </row>
    <row r="416" s="2" customFormat="1" ht="21.75" customHeight="1">
      <c r="A416" s="37"/>
      <c r="B416" s="171"/>
      <c r="C416" s="172" t="s">
        <v>604</v>
      </c>
      <c r="D416" s="172" t="s">
        <v>136</v>
      </c>
      <c r="E416" s="173" t="s">
        <v>605</v>
      </c>
      <c r="F416" s="174" t="s">
        <v>606</v>
      </c>
      <c r="G416" s="175" t="s">
        <v>239</v>
      </c>
      <c r="H416" s="176">
        <v>373.76999999999998</v>
      </c>
      <c r="I416" s="177"/>
      <c r="J416" s="178">
        <f>ROUND(I416*H416,2)</f>
        <v>0</v>
      </c>
      <c r="K416" s="179"/>
      <c r="L416" s="38"/>
      <c r="M416" s="180" t="s">
        <v>1</v>
      </c>
      <c r="N416" s="181" t="s">
        <v>44</v>
      </c>
      <c r="O416" s="76"/>
      <c r="P416" s="182">
        <f>O416*H416</f>
        <v>0</v>
      </c>
      <c r="Q416" s="182">
        <v>2.0000000000000002E-05</v>
      </c>
      <c r="R416" s="182">
        <f>Q416*H416</f>
        <v>0.0074754000000000001</v>
      </c>
      <c r="S416" s="182">
        <v>1.0000000000000001E-05</v>
      </c>
      <c r="T416" s="183">
        <f>S416*H416</f>
        <v>0.0037377</v>
      </c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  <c r="AE416" s="37"/>
      <c r="AR416" s="184" t="s">
        <v>154</v>
      </c>
      <c r="AT416" s="184" t="s">
        <v>136</v>
      </c>
      <c r="AU416" s="184" t="s">
        <v>89</v>
      </c>
      <c r="AY416" s="18" t="s">
        <v>133</v>
      </c>
      <c r="BE416" s="185">
        <f>IF(N416="základní",J416,0)</f>
        <v>0</v>
      </c>
      <c r="BF416" s="185">
        <f>IF(N416="snížená",J416,0)</f>
        <v>0</v>
      </c>
      <c r="BG416" s="185">
        <f>IF(N416="zákl. přenesená",J416,0)</f>
        <v>0</v>
      </c>
      <c r="BH416" s="185">
        <f>IF(N416="sníž. přenesená",J416,0)</f>
        <v>0</v>
      </c>
      <c r="BI416" s="185">
        <f>IF(N416="nulová",J416,0)</f>
        <v>0</v>
      </c>
      <c r="BJ416" s="18" t="s">
        <v>87</v>
      </c>
      <c r="BK416" s="185">
        <f>ROUND(I416*H416,2)</f>
        <v>0</v>
      </c>
      <c r="BL416" s="18" t="s">
        <v>154</v>
      </c>
      <c r="BM416" s="184" t="s">
        <v>607</v>
      </c>
    </row>
    <row r="417" s="13" customFormat="1">
      <c r="A417" s="13"/>
      <c r="B417" s="196"/>
      <c r="C417" s="13"/>
      <c r="D417" s="186" t="s">
        <v>241</v>
      </c>
      <c r="E417" s="197" t="s">
        <v>1</v>
      </c>
      <c r="F417" s="198" t="s">
        <v>608</v>
      </c>
      <c r="G417" s="13"/>
      <c r="H417" s="199">
        <v>373.76999999999998</v>
      </c>
      <c r="I417" s="200"/>
      <c r="J417" s="13"/>
      <c r="K417" s="13"/>
      <c r="L417" s="196"/>
      <c r="M417" s="201"/>
      <c r="N417" s="202"/>
      <c r="O417" s="202"/>
      <c r="P417" s="202"/>
      <c r="Q417" s="202"/>
      <c r="R417" s="202"/>
      <c r="S417" s="202"/>
      <c r="T417" s="20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197" t="s">
        <v>241</v>
      </c>
      <c r="AU417" s="197" t="s">
        <v>89</v>
      </c>
      <c r="AV417" s="13" t="s">
        <v>89</v>
      </c>
      <c r="AW417" s="13" t="s">
        <v>34</v>
      </c>
      <c r="AX417" s="13" t="s">
        <v>79</v>
      </c>
      <c r="AY417" s="197" t="s">
        <v>133</v>
      </c>
    </row>
    <row r="418" s="14" customFormat="1">
      <c r="A418" s="14"/>
      <c r="B418" s="204"/>
      <c r="C418" s="14"/>
      <c r="D418" s="186" t="s">
        <v>241</v>
      </c>
      <c r="E418" s="205" t="s">
        <v>1</v>
      </c>
      <c r="F418" s="206" t="s">
        <v>245</v>
      </c>
      <c r="G418" s="14"/>
      <c r="H418" s="207">
        <v>373.76999999999998</v>
      </c>
      <c r="I418" s="208"/>
      <c r="J418" s="14"/>
      <c r="K418" s="14"/>
      <c r="L418" s="204"/>
      <c r="M418" s="209"/>
      <c r="N418" s="210"/>
      <c r="O418" s="210"/>
      <c r="P418" s="210"/>
      <c r="Q418" s="210"/>
      <c r="R418" s="210"/>
      <c r="S418" s="210"/>
      <c r="T418" s="211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05" t="s">
        <v>241</v>
      </c>
      <c r="AU418" s="205" t="s">
        <v>89</v>
      </c>
      <c r="AV418" s="14" t="s">
        <v>154</v>
      </c>
      <c r="AW418" s="14" t="s">
        <v>34</v>
      </c>
      <c r="AX418" s="14" t="s">
        <v>87</v>
      </c>
      <c r="AY418" s="205" t="s">
        <v>133</v>
      </c>
    </row>
    <row r="419" s="2" customFormat="1" ht="16.5" customHeight="1">
      <c r="A419" s="37"/>
      <c r="B419" s="171"/>
      <c r="C419" s="172" t="s">
        <v>609</v>
      </c>
      <c r="D419" s="172" t="s">
        <v>136</v>
      </c>
      <c r="E419" s="173" t="s">
        <v>610</v>
      </c>
      <c r="F419" s="174" t="s">
        <v>611</v>
      </c>
      <c r="G419" s="175" t="s">
        <v>239</v>
      </c>
      <c r="H419" s="176">
        <v>2175.6219999999998</v>
      </c>
      <c r="I419" s="177"/>
      <c r="J419" s="178">
        <f>ROUND(I419*H419,2)</f>
        <v>0</v>
      </c>
      <c r="K419" s="179"/>
      <c r="L419" s="38"/>
      <c r="M419" s="180" t="s">
        <v>1</v>
      </c>
      <c r="N419" s="181" t="s">
        <v>44</v>
      </c>
      <c r="O419" s="76"/>
      <c r="P419" s="182">
        <f>O419*H419</f>
        <v>0</v>
      </c>
      <c r="Q419" s="182">
        <v>0</v>
      </c>
      <c r="R419" s="182">
        <f>Q419*H419</f>
        <v>0</v>
      </c>
      <c r="S419" s="182">
        <v>0</v>
      </c>
      <c r="T419" s="183">
        <f>S419*H419</f>
        <v>0</v>
      </c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  <c r="AE419" s="37"/>
      <c r="AR419" s="184" t="s">
        <v>154</v>
      </c>
      <c r="AT419" s="184" t="s">
        <v>136</v>
      </c>
      <c r="AU419" s="184" t="s">
        <v>89</v>
      </c>
      <c r="AY419" s="18" t="s">
        <v>133</v>
      </c>
      <c r="BE419" s="185">
        <f>IF(N419="základní",J419,0)</f>
        <v>0</v>
      </c>
      <c r="BF419" s="185">
        <f>IF(N419="snížená",J419,0)</f>
        <v>0</v>
      </c>
      <c r="BG419" s="185">
        <f>IF(N419="zákl. přenesená",J419,0)</f>
        <v>0</v>
      </c>
      <c r="BH419" s="185">
        <f>IF(N419="sníž. přenesená",J419,0)</f>
        <v>0</v>
      </c>
      <c r="BI419" s="185">
        <f>IF(N419="nulová",J419,0)</f>
        <v>0</v>
      </c>
      <c r="BJ419" s="18" t="s">
        <v>87</v>
      </c>
      <c r="BK419" s="185">
        <f>ROUND(I419*H419,2)</f>
        <v>0</v>
      </c>
      <c r="BL419" s="18" t="s">
        <v>154</v>
      </c>
      <c r="BM419" s="184" t="s">
        <v>612</v>
      </c>
    </row>
    <row r="420" s="13" customFormat="1">
      <c r="A420" s="13"/>
      <c r="B420" s="196"/>
      <c r="C420" s="13"/>
      <c r="D420" s="186" t="s">
        <v>241</v>
      </c>
      <c r="E420" s="197" t="s">
        <v>1</v>
      </c>
      <c r="F420" s="198" t="s">
        <v>457</v>
      </c>
      <c r="G420" s="13"/>
      <c r="H420" s="199">
        <v>1362.79</v>
      </c>
      <c r="I420" s="200"/>
      <c r="J420" s="13"/>
      <c r="K420" s="13"/>
      <c r="L420" s="196"/>
      <c r="M420" s="201"/>
      <c r="N420" s="202"/>
      <c r="O420" s="202"/>
      <c r="P420" s="202"/>
      <c r="Q420" s="202"/>
      <c r="R420" s="202"/>
      <c r="S420" s="202"/>
      <c r="T420" s="20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197" t="s">
        <v>241</v>
      </c>
      <c r="AU420" s="197" t="s">
        <v>89</v>
      </c>
      <c r="AV420" s="13" t="s">
        <v>89</v>
      </c>
      <c r="AW420" s="13" t="s">
        <v>34</v>
      </c>
      <c r="AX420" s="13" t="s">
        <v>79</v>
      </c>
      <c r="AY420" s="197" t="s">
        <v>133</v>
      </c>
    </row>
    <row r="421" s="13" customFormat="1">
      <c r="A421" s="13"/>
      <c r="B421" s="196"/>
      <c r="C421" s="13"/>
      <c r="D421" s="186" t="s">
        <v>241</v>
      </c>
      <c r="E421" s="197" t="s">
        <v>1</v>
      </c>
      <c r="F421" s="198" t="s">
        <v>458</v>
      </c>
      <c r="G421" s="13"/>
      <c r="H421" s="199">
        <v>97.370000000000005</v>
      </c>
      <c r="I421" s="200"/>
      <c r="J421" s="13"/>
      <c r="K421" s="13"/>
      <c r="L421" s="196"/>
      <c r="M421" s="201"/>
      <c r="N421" s="202"/>
      <c r="O421" s="202"/>
      <c r="P421" s="202"/>
      <c r="Q421" s="202"/>
      <c r="R421" s="202"/>
      <c r="S421" s="202"/>
      <c r="T421" s="20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197" t="s">
        <v>241</v>
      </c>
      <c r="AU421" s="197" t="s">
        <v>89</v>
      </c>
      <c r="AV421" s="13" t="s">
        <v>89</v>
      </c>
      <c r="AW421" s="13" t="s">
        <v>34</v>
      </c>
      <c r="AX421" s="13" t="s">
        <v>79</v>
      </c>
      <c r="AY421" s="197" t="s">
        <v>133</v>
      </c>
    </row>
    <row r="422" s="13" customFormat="1">
      <c r="A422" s="13"/>
      <c r="B422" s="196"/>
      <c r="C422" s="13"/>
      <c r="D422" s="186" t="s">
        <v>241</v>
      </c>
      <c r="E422" s="197" t="s">
        <v>1</v>
      </c>
      <c r="F422" s="198" t="s">
        <v>459</v>
      </c>
      <c r="G422" s="13"/>
      <c r="H422" s="199">
        <v>94.950000000000003</v>
      </c>
      <c r="I422" s="200"/>
      <c r="J422" s="13"/>
      <c r="K422" s="13"/>
      <c r="L422" s="196"/>
      <c r="M422" s="201"/>
      <c r="N422" s="202"/>
      <c r="O422" s="202"/>
      <c r="P422" s="202"/>
      <c r="Q422" s="202"/>
      <c r="R422" s="202"/>
      <c r="S422" s="202"/>
      <c r="T422" s="20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197" t="s">
        <v>241</v>
      </c>
      <c r="AU422" s="197" t="s">
        <v>89</v>
      </c>
      <c r="AV422" s="13" t="s">
        <v>89</v>
      </c>
      <c r="AW422" s="13" t="s">
        <v>34</v>
      </c>
      <c r="AX422" s="13" t="s">
        <v>79</v>
      </c>
      <c r="AY422" s="197" t="s">
        <v>133</v>
      </c>
    </row>
    <row r="423" s="13" customFormat="1">
      <c r="A423" s="13"/>
      <c r="B423" s="196"/>
      <c r="C423" s="13"/>
      <c r="D423" s="186" t="s">
        <v>241</v>
      </c>
      <c r="E423" s="197" t="s">
        <v>1</v>
      </c>
      <c r="F423" s="198" t="s">
        <v>460</v>
      </c>
      <c r="G423" s="13"/>
      <c r="H423" s="199">
        <v>284.79199999999997</v>
      </c>
      <c r="I423" s="200"/>
      <c r="J423" s="13"/>
      <c r="K423" s="13"/>
      <c r="L423" s="196"/>
      <c r="M423" s="201"/>
      <c r="N423" s="202"/>
      <c r="O423" s="202"/>
      <c r="P423" s="202"/>
      <c r="Q423" s="202"/>
      <c r="R423" s="202"/>
      <c r="S423" s="202"/>
      <c r="T423" s="20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197" t="s">
        <v>241</v>
      </c>
      <c r="AU423" s="197" t="s">
        <v>89</v>
      </c>
      <c r="AV423" s="13" t="s">
        <v>89</v>
      </c>
      <c r="AW423" s="13" t="s">
        <v>34</v>
      </c>
      <c r="AX423" s="13" t="s">
        <v>79</v>
      </c>
      <c r="AY423" s="197" t="s">
        <v>133</v>
      </c>
    </row>
    <row r="424" s="13" customFormat="1">
      <c r="A424" s="13"/>
      <c r="B424" s="196"/>
      <c r="C424" s="13"/>
      <c r="D424" s="186" t="s">
        <v>241</v>
      </c>
      <c r="E424" s="197" t="s">
        <v>1</v>
      </c>
      <c r="F424" s="198" t="s">
        <v>461</v>
      </c>
      <c r="G424" s="13"/>
      <c r="H424" s="199">
        <v>85.680000000000007</v>
      </c>
      <c r="I424" s="200"/>
      <c r="J424" s="13"/>
      <c r="K424" s="13"/>
      <c r="L424" s="196"/>
      <c r="M424" s="201"/>
      <c r="N424" s="202"/>
      <c r="O424" s="202"/>
      <c r="P424" s="202"/>
      <c r="Q424" s="202"/>
      <c r="R424" s="202"/>
      <c r="S424" s="202"/>
      <c r="T424" s="20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197" t="s">
        <v>241</v>
      </c>
      <c r="AU424" s="197" t="s">
        <v>89</v>
      </c>
      <c r="AV424" s="13" t="s">
        <v>89</v>
      </c>
      <c r="AW424" s="13" t="s">
        <v>34</v>
      </c>
      <c r="AX424" s="13" t="s">
        <v>79</v>
      </c>
      <c r="AY424" s="197" t="s">
        <v>133</v>
      </c>
    </row>
    <row r="425" s="13" customFormat="1">
      <c r="A425" s="13"/>
      <c r="B425" s="196"/>
      <c r="C425" s="13"/>
      <c r="D425" s="186" t="s">
        <v>241</v>
      </c>
      <c r="E425" s="197" t="s">
        <v>1</v>
      </c>
      <c r="F425" s="198" t="s">
        <v>462</v>
      </c>
      <c r="G425" s="13"/>
      <c r="H425" s="199">
        <v>250.03999999999999</v>
      </c>
      <c r="I425" s="200"/>
      <c r="J425" s="13"/>
      <c r="K425" s="13"/>
      <c r="L425" s="196"/>
      <c r="M425" s="201"/>
      <c r="N425" s="202"/>
      <c r="O425" s="202"/>
      <c r="P425" s="202"/>
      <c r="Q425" s="202"/>
      <c r="R425" s="202"/>
      <c r="S425" s="202"/>
      <c r="T425" s="20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197" t="s">
        <v>241</v>
      </c>
      <c r="AU425" s="197" t="s">
        <v>89</v>
      </c>
      <c r="AV425" s="13" t="s">
        <v>89</v>
      </c>
      <c r="AW425" s="13" t="s">
        <v>34</v>
      </c>
      <c r="AX425" s="13" t="s">
        <v>79</v>
      </c>
      <c r="AY425" s="197" t="s">
        <v>133</v>
      </c>
    </row>
    <row r="426" s="14" customFormat="1">
      <c r="A426" s="14"/>
      <c r="B426" s="204"/>
      <c r="C426" s="14"/>
      <c r="D426" s="186" t="s">
        <v>241</v>
      </c>
      <c r="E426" s="205" t="s">
        <v>1</v>
      </c>
      <c r="F426" s="206" t="s">
        <v>245</v>
      </c>
      <c r="G426" s="14"/>
      <c r="H426" s="207">
        <v>2175.6219999999998</v>
      </c>
      <c r="I426" s="208"/>
      <c r="J426" s="14"/>
      <c r="K426" s="14"/>
      <c r="L426" s="204"/>
      <c r="M426" s="209"/>
      <c r="N426" s="210"/>
      <c r="O426" s="210"/>
      <c r="P426" s="210"/>
      <c r="Q426" s="210"/>
      <c r="R426" s="210"/>
      <c r="S426" s="210"/>
      <c r="T426" s="211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05" t="s">
        <v>241</v>
      </c>
      <c r="AU426" s="205" t="s">
        <v>89</v>
      </c>
      <c r="AV426" s="14" t="s">
        <v>154</v>
      </c>
      <c r="AW426" s="14" t="s">
        <v>34</v>
      </c>
      <c r="AX426" s="14" t="s">
        <v>87</v>
      </c>
      <c r="AY426" s="205" t="s">
        <v>133</v>
      </c>
    </row>
    <row r="427" s="2" customFormat="1" ht="24.15" customHeight="1">
      <c r="A427" s="37"/>
      <c r="B427" s="171"/>
      <c r="C427" s="172" t="s">
        <v>613</v>
      </c>
      <c r="D427" s="172" t="s">
        <v>136</v>
      </c>
      <c r="E427" s="173" t="s">
        <v>614</v>
      </c>
      <c r="F427" s="174" t="s">
        <v>615</v>
      </c>
      <c r="G427" s="175" t="s">
        <v>239</v>
      </c>
      <c r="H427" s="176">
        <v>2175.6219999999998</v>
      </c>
      <c r="I427" s="177"/>
      <c r="J427" s="178">
        <f>ROUND(I427*H427,2)</f>
        <v>0</v>
      </c>
      <c r="K427" s="179"/>
      <c r="L427" s="38"/>
      <c r="M427" s="180" t="s">
        <v>1</v>
      </c>
      <c r="N427" s="181" t="s">
        <v>44</v>
      </c>
      <c r="O427" s="76"/>
      <c r="P427" s="182">
        <f>O427*H427</f>
        <v>0</v>
      </c>
      <c r="Q427" s="182">
        <v>0.00021000000000000001</v>
      </c>
      <c r="R427" s="182">
        <f>Q427*H427</f>
        <v>0.45688061999999996</v>
      </c>
      <c r="S427" s="182">
        <v>0</v>
      </c>
      <c r="T427" s="183">
        <f>S427*H427</f>
        <v>0</v>
      </c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  <c r="AE427" s="37"/>
      <c r="AR427" s="184" t="s">
        <v>154</v>
      </c>
      <c r="AT427" s="184" t="s">
        <v>136</v>
      </c>
      <c r="AU427" s="184" t="s">
        <v>89</v>
      </c>
      <c r="AY427" s="18" t="s">
        <v>133</v>
      </c>
      <c r="BE427" s="185">
        <f>IF(N427="základní",J427,0)</f>
        <v>0</v>
      </c>
      <c r="BF427" s="185">
        <f>IF(N427="snížená",J427,0)</f>
        <v>0</v>
      </c>
      <c r="BG427" s="185">
        <f>IF(N427="zákl. přenesená",J427,0)</f>
        <v>0</v>
      </c>
      <c r="BH427" s="185">
        <f>IF(N427="sníž. přenesená",J427,0)</f>
        <v>0</v>
      </c>
      <c r="BI427" s="185">
        <f>IF(N427="nulová",J427,0)</f>
        <v>0</v>
      </c>
      <c r="BJ427" s="18" t="s">
        <v>87</v>
      </c>
      <c r="BK427" s="185">
        <f>ROUND(I427*H427,2)</f>
        <v>0</v>
      </c>
      <c r="BL427" s="18" t="s">
        <v>154</v>
      </c>
      <c r="BM427" s="184" t="s">
        <v>616</v>
      </c>
    </row>
    <row r="428" s="13" customFormat="1">
      <c r="A428" s="13"/>
      <c r="B428" s="196"/>
      <c r="C428" s="13"/>
      <c r="D428" s="186" t="s">
        <v>241</v>
      </c>
      <c r="E428" s="197" t="s">
        <v>1</v>
      </c>
      <c r="F428" s="198" t="s">
        <v>457</v>
      </c>
      <c r="G428" s="13"/>
      <c r="H428" s="199">
        <v>1362.79</v>
      </c>
      <c r="I428" s="200"/>
      <c r="J428" s="13"/>
      <c r="K428" s="13"/>
      <c r="L428" s="196"/>
      <c r="M428" s="201"/>
      <c r="N428" s="202"/>
      <c r="O428" s="202"/>
      <c r="P428" s="202"/>
      <c r="Q428" s="202"/>
      <c r="R428" s="202"/>
      <c r="S428" s="202"/>
      <c r="T428" s="20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197" t="s">
        <v>241</v>
      </c>
      <c r="AU428" s="197" t="s">
        <v>89</v>
      </c>
      <c r="AV428" s="13" t="s">
        <v>89</v>
      </c>
      <c r="AW428" s="13" t="s">
        <v>34</v>
      </c>
      <c r="AX428" s="13" t="s">
        <v>79</v>
      </c>
      <c r="AY428" s="197" t="s">
        <v>133</v>
      </c>
    </row>
    <row r="429" s="13" customFormat="1">
      <c r="A429" s="13"/>
      <c r="B429" s="196"/>
      <c r="C429" s="13"/>
      <c r="D429" s="186" t="s">
        <v>241</v>
      </c>
      <c r="E429" s="197" t="s">
        <v>1</v>
      </c>
      <c r="F429" s="198" t="s">
        <v>458</v>
      </c>
      <c r="G429" s="13"/>
      <c r="H429" s="199">
        <v>97.370000000000005</v>
      </c>
      <c r="I429" s="200"/>
      <c r="J429" s="13"/>
      <c r="K429" s="13"/>
      <c r="L429" s="196"/>
      <c r="M429" s="201"/>
      <c r="N429" s="202"/>
      <c r="O429" s="202"/>
      <c r="P429" s="202"/>
      <c r="Q429" s="202"/>
      <c r="R429" s="202"/>
      <c r="S429" s="202"/>
      <c r="T429" s="20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197" t="s">
        <v>241</v>
      </c>
      <c r="AU429" s="197" t="s">
        <v>89</v>
      </c>
      <c r="AV429" s="13" t="s">
        <v>89</v>
      </c>
      <c r="AW429" s="13" t="s">
        <v>34</v>
      </c>
      <c r="AX429" s="13" t="s">
        <v>79</v>
      </c>
      <c r="AY429" s="197" t="s">
        <v>133</v>
      </c>
    </row>
    <row r="430" s="13" customFormat="1">
      <c r="A430" s="13"/>
      <c r="B430" s="196"/>
      <c r="C430" s="13"/>
      <c r="D430" s="186" t="s">
        <v>241</v>
      </c>
      <c r="E430" s="197" t="s">
        <v>1</v>
      </c>
      <c r="F430" s="198" t="s">
        <v>459</v>
      </c>
      <c r="G430" s="13"/>
      <c r="H430" s="199">
        <v>94.950000000000003</v>
      </c>
      <c r="I430" s="200"/>
      <c r="J430" s="13"/>
      <c r="K430" s="13"/>
      <c r="L430" s="196"/>
      <c r="M430" s="201"/>
      <c r="N430" s="202"/>
      <c r="O430" s="202"/>
      <c r="P430" s="202"/>
      <c r="Q430" s="202"/>
      <c r="R430" s="202"/>
      <c r="S430" s="202"/>
      <c r="T430" s="20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197" t="s">
        <v>241</v>
      </c>
      <c r="AU430" s="197" t="s">
        <v>89</v>
      </c>
      <c r="AV430" s="13" t="s">
        <v>89</v>
      </c>
      <c r="AW430" s="13" t="s">
        <v>34</v>
      </c>
      <c r="AX430" s="13" t="s">
        <v>79</v>
      </c>
      <c r="AY430" s="197" t="s">
        <v>133</v>
      </c>
    </row>
    <row r="431" s="13" customFormat="1">
      <c r="A431" s="13"/>
      <c r="B431" s="196"/>
      <c r="C431" s="13"/>
      <c r="D431" s="186" t="s">
        <v>241</v>
      </c>
      <c r="E431" s="197" t="s">
        <v>1</v>
      </c>
      <c r="F431" s="198" t="s">
        <v>460</v>
      </c>
      <c r="G431" s="13"/>
      <c r="H431" s="199">
        <v>284.79199999999997</v>
      </c>
      <c r="I431" s="200"/>
      <c r="J431" s="13"/>
      <c r="K431" s="13"/>
      <c r="L431" s="196"/>
      <c r="M431" s="201"/>
      <c r="N431" s="202"/>
      <c r="O431" s="202"/>
      <c r="P431" s="202"/>
      <c r="Q431" s="202"/>
      <c r="R431" s="202"/>
      <c r="S431" s="202"/>
      <c r="T431" s="20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197" t="s">
        <v>241</v>
      </c>
      <c r="AU431" s="197" t="s">
        <v>89</v>
      </c>
      <c r="AV431" s="13" t="s">
        <v>89</v>
      </c>
      <c r="AW431" s="13" t="s">
        <v>34</v>
      </c>
      <c r="AX431" s="13" t="s">
        <v>79</v>
      </c>
      <c r="AY431" s="197" t="s">
        <v>133</v>
      </c>
    </row>
    <row r="432" s="13" customFormat="1">
      <c r="A432" s="13"/>
      <c r="B432" s="196"/>
      <c r="C432" s="13"/>
      <c r="D432" s="186" t="s">
        <v>241</v>
      </c>
      <c r="E432" s="197" t="s">
        <v>1</v>
      </c>
      <c r="F432" s="198" t="s">
        <v>461</v>
      </c>
      <c r="G432" s="13"/>
      <c r="H432" s="199">
        <v>85.680000000000007</v>
      </c>
      <c r="I432" s="200"/>
      <c r="J432" s="13"/>
      <c r="K432" s="13"/>
      <c r="L432" s="196"/>
      <c r="M432" s="201"/>
      <c r="N432" s="202"/>
      <c r="O432" s="202"/>
      <c r="P432" s="202"/>
      <c r="Q432" s="202"/>
      <c r="R432" s="202"/>
      <c r="S432" s="202"/>
      <c r="T432" s="20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197" t="s">
        <v>241</v>
      </c>
      <c r="AU432" s="197" t="s">
        <v>89</v>
      </c>
      <c r="AV432" s="13" t="s">
        <v>89</v>
      </c>
      <c r="AW432" s="13" t="s">
        <v>34</v>
      </c>
      <c r="AX432" s="13" t="s">
        <v>79</v>
      </c>
      <c r="AY432" s="197" t="s">
        <v>133</v>
      </c>
    </row>
    <row r="433" s="13" customFormat="1">
      <c r="A433" s="13"/>
      <c r="B433" s="196"/>
      <c r="C433" s="13"/>
      <c r="D433" s="186" t="s">
        <v>241</v>
      </c>
      <c r="E433" s="197" t="s">
        <v>1</v>
      </c>
      <c r="F433" s="198" t="s">
        <v>462</v>
      </c>
      <c r="G433" s="13"/>
      <c r="H433" s="199">
        <v>250.03999999999999</v>
      </c>
      <c r="I433" s="200"/>
      <c r="J433" s="13"/>
      <c r="K433" s="13"/>
      <c r="L433" s="196"/>
      <c r="M433" s="201"/>
      <c r="N433" s="202"/>
      <c r="O433" s="202"/>
      <c r="P433" s="202"/>
      <c r="Q433" s="202"/>
      <c r="R433" s="202"/>
      <c r="S433" s="202"/>
      <c r="T433" s="20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197" t="s">
        <v>241</v>
      </c>
      <c r="AU433" s="197" t="s">
        <v>89</v>
      </c>
      <c r="AV433" s="13" t="s">
        <v>89</v>
      </c>
      <c r="AW433" s="13" t="s">
        <v>34</v>
      </c>
      <c r="AX433" s="13" t="s">
        <v>79</v>
      </c>
      <c r="AY433" s="197" t="s">
        <v>133</v>
      </c>
    </row>
    <row r="434" s="14" customFormat="1">
      <c r="A434" s="14"/>
      <c r="B434" s="204"/>
      <c r="C434" s="14"/>
      <c r="D434" s="186" t="s">
        <v>241</v>
      </c>
      <c r="E434" s="205" t="s">
        <v>1</v>
      </c>
      <c r="F434" s="206" t="s">
        <v>245</v>
      </c>
      <c r="G434" s="14"/>
      <c r="H434" s="207">
        <v>2175.6219999999998</v>
      </c>
      <c r="I434" s="208"/>
      <c r="J434" s="14"/>
      <c r="K434" s="14"/>
      <c r="L434" s="204"/>
      <c r="M434" s="209"/>
      <c r="N434" s="210"/>
      <c r="O434" s="210"/>
      <c r="P434" s="210"/>
      <c r="Q434" s="210"/>
      <c r="R434" s="210"/>
      <c r="S434" s="210"/>
      <c r="T434" s="211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05" t="s">
        <v>241</v>
      </c>
      <c r="AU434" s="205" t="s">
        <v>89</v>
      </c>
      <c r="AV434" s="14" t="s">
        <v>154</v>
      </c>
      <c r="AW434" s="14" t="s">
        <v>34</v>
      </c>
      <c r="AX434" s="14" t="s">
        <v>87</v>
      </c>
      <c r="AY434" s="205" t="s">
        <v>133</v>
      </c>
    </row>
    <row r="435" s="2" customFormat="1" ht="33" customHeight="1">
      <c r="A435" s="37"/>
      <c r="B435" s="171"/>
      <c r="C435" s="172" t="s">
        <v>617</v>
      </c>
      <c r="D435" s="172" t="s">
        <v>136</v>
      </c>
      <c r="E435" s="173" t="s">
        <v>618</v>
      </c>
      <c r="F435" s="174" t="s">
        <v>619</v>
      </c>
      <c r="G435" s="175" t="s">
        <v>252</v>
      </c>
      <c r="H435" s="176">
        <v>2.488</v>
      </c>
      <c r="I435" s="177"/>
      <c r="J435" s="178">
        <f>ROUND(I435*H435,2)</f>
        <v>0</v>
      </c>
      <c r="K435" s="179"/>
      <c r="L435" s="38"/>
      <c r="M435" s="180" t="s">
        <v>1</v>
      </c>
      <c r="N435" s="181" t="s">
        <v>44</v>
      </c>
      <c r="O435" s="76"/>
      <c r="P435" s="182">
        <f>O435*H435</f>
        <v>0</v>
      </c>
      <c r="Q435" s="182">
        <v>2.5018699999999998</v>
      </c>
      <c r="R435" s="182">
        <f>Q435*H435</f>
        <v>6.2246525599999991</v>
      </c>
      <c r="S435" s="182">
        <v>0</v>
      </c>
      <c r="T435" s="183">
        <f>S435*H435</f>
        <v>0</v>
      </c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  <c r="AE435" s="37"/>
      <c r="AR435" s="184" t="s">
        <v>154</v>
      </c>
      <c r="AT435" s="184" t="s">
        <v>136</v>
      </c>
      <c r="AU435" s="184" t="s">
        <v>89</v>
      </c>
      <c r="AY435" s="18" t="s">
        <v>133</v>
      </c>
      <c r="BE435" s="185">
        <f>IF(N435="základní",J435,0)</f>
        <v>0</v>
      </c>
      <c r="BF435" s="185">
        <f>IF(N435="snížená",J435,0)</f>
        <v>0</v>
      </c>
      <c r="BG435" s="185">
        <f>IF(N435="zákl. přenesená",J435,0)</f>
        <v>0</v>
      </c>
      <c r="BH435" s="185">
        <f>IF(N435="sníž. přenesená",J435,0)</f>
        <v>0</v>
      </c>
      <c r="BI435" s="185">
        <f>IF(N435="nulová",J435,0)</f>
        <v>0</v>
      </c>
      <c r="BJ435" s="18" t="s">
        <v>87</v>
      </c>
      <c r="BK435" s="185">
        <f>ROUND(I435*H435,2)</f>
        <v>0</v>
      </c>
      <c r="BL435" s="18" t="s">
        <v>154</v>
      </c>
      <c r="BM435" s="184" t="s">
        <v>620</v>
      </c>
    </row>
    <row r="436" s="13" customFormat="1">
      <c r="A436" s="13"/>
      <c r="B436" s="196"/>
      <c r="C436" s="13"/>
      <c r="D436" s="186" t="s">
        <v>241</v>
      </c>
      <c r="E436" s="197" t="s">
        <v>1</v>
      </c>
      <c r="F436" s="198" t="s">
        <v>621</v>
      </c>
      <c r="G436" s="13"/>
      <c r="H436" s="199">
        <v>2.488</v>
      </c>
      <c r="I436" s="200"/>
      <c r="J436" s="13"/>
      <c r="K436" s="13"/>
      <c r="L436" s="196"/>
      <c r="M436" s="201"/>
      <c r="N436" s="202"/>
      <c r="O436" s="202"/>
      <c r="P436" s="202"/>
      <c r="Q436" s="202"/>
      <c r="R436" s="202"/>
      <c r="S436" s="202"/>
      <c r="T436" s="20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197" t="s">
        <v>241</v>
      </c>
      <c r="AU436" s="197" t="s">
        <v>89</v>
      </c>
      <c r="AV436" s="13" t="s">
        <v>89</v>
      </c>
      <c r="AW436" s="13" t="s">
        <v>34</v>
      </c>
      <c r="AX436" s="13" t="s">
        <v>79</v>
      </c>
      <c r="AY436" s="197" t="s">
        <v>133</v>
      </c>
    </row>
    <row r="437" s="14" customFormat="1">
      <c r="A437" s="14"/>
      <c r="B437" s="204"/>
      <c r="C437" s="14"/>
      <c r="D437" s="186" t="s">
        <v>241</v>
      </c>
      <c r="E437" s="205" t="s">
        <v>1</v>
      </c>
      <c r="F437" s="206" t="s">
        <v>245</v>
      </c>
      <c r="G437" s="14"/>
      <c r="H437" s="207">
        <v>2.488</v>
      </c>
      <c r="I437" s="208"/>
      <c r="J437" s="14"/>
      <c r="K437" s="14"/>
      <c r="L437" s="204"/>
      <c r="M437" s="209"/>
      <c r="N437" s="210"/>
      <c r="O437" s="210"/>
      <c r="P437" s="210"/>
      <c r="Q437" s="210"/>
      <c r="R437" s="210"/>
      <c r="S437" s="210"/>
      <c r="T437" s="211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05" t="s">
        <v>241</v>
      </c>
      <c r="AU437" s="205" t="s">
        <v>89</v>
      </c>
      <c r="AV437" s="14" t="s">
        <v>154</v>
      </c>
      <c r="AW437" s="14" t="s">
        <v>34</v>
      </c>
      <c r="AX437" s="14" t="s">
        <v>87</v>
      </c>
      <c r="AY437" s="205" t="s">
        <v>133</v>
      </c>
    </row>
    <row r="438" s="2" customFormat="1" ht="24.15" customHeight="1">
      <c r="A438" s="37"/>
      <c r="B438" s="171"/>
      <c r="C438" s="172" t="s">
        <v>622</v>
      </c>
      <c r="D438" s="172" t="s">
        <v>136</v>
      </c>
      <c r="E438" s="173" t="s">
        <v>623</v>
      </c>
      <c r="F438" s="174" t="s">
        <v>624</v>
      </c>
      <c r="G438" s="175" t="s">
        <v>252</v>
      </c>
      <c r="H438" s="176">
        <v>2.488</v>
      </c>
      <c r="I438" s="177"/>
      <c r="J438" s="178">
        <f>ROUND(I438*H438,2)</f>
        <v>0</v>
      </c>
      <c r="K438" s="179"/>
      <c r="L438" s="38"/>
      <c r="M438" s="180" t="s">
        <v>1</v>
      </c>
      <c r="N438" s="181" t="s">
        <v>44</v>
      </c>
      <c r="O438" s="76"/>
      <c r="P438" s="182">
        <f>O438*H438</f>
        <v>0</v>
      </c>
      <c r="Q438" s="182">
        <v>0</v>
      </c>
      <c r="R438" s="182">
        <f>Q438*H438</f>
        <v>0</v>
      </c>
      <c r="S438" s="182">
        <v>0</v>
      </c>
      <c r="T438" s="183">
        <f>S438*H438</f>
        <v>0</v>
      </c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  <c r="AE438" s="37"/>
      <c r="AR438" s="184" t="s">
        <v>154</v>
      </c>
      <c r="AT438" s="184" t="s">
        <v>136</v>
      </c>
      <c r="AU438" s="184" t="s">
        <v>89</v>
      </c>
      <c r="AY438" s="18" t="s">
        <v>133</v>
      </c>
      <c r="BE438" s="185">
        <f>IF(N438="základní",J438,0)</f>
        <v>0</v>
      </c>
      <c r="BF438" s="185">
        <f>IF(N438="snížená",J438,0)</f>
        <v>0</v>
      </c>
      <c r="BG438" s="185">
        <f>IF(N438="zákl. přenesená",J438,0)</f>
        <v>0</v>
      </c>
      <c r="BH438" s="185">
        <f>IF(N438="sníž. přenesená",J438,0)</f>
        <v>0</v>
      </c>
      <c r="BI438" s="185">
        <f>IF(N438="nulová",J438,0)</f>
        <v>0</v>
      </c>
      <c r="BJ438" s="18" t="s">
        <v>87</v>
      </c>
      <c r="BK438" s="185">
        <f>ROUND(I438*H438,2)</f>
        <v>0</v>
      </c>
      <c r="BL438" s="18" t="s">
        <v>154</v>
      </c>
      <c r="BM438" s="184" t="s">
        <v>625</v>
      </c>
    </row>
    <row r="439" s="13" customFormat="1">
      <c r="A439" s="13"/>
      <c r="B439" s="196"/>
      <c r="C439" s="13"/>
      <c r="D439" s="186" t="s">
        <v>241</v>
      </c>
      <c r="E439" s="197" t="s">
        <v>1</v>
      </c>
      <c r="F439" s="198" t="s">
        <v>621</v>
      </c>
      <c r="G439" s="13"/>
      <c r="H439" s="199">
        <v>2.488</v>
      </c>
      <c r="I439" s="200"/>
      <c r="J439" s="13"/>
      <c r="K439" s="13"/>
      <c r="L439" s="196"/>
      <c r="M439" s="201"/>
      <c r="N439" s="202"/>
      <c r="O439" s="202"/>
      <c r="P439" s="202"/>
      <c r="Q439" s="202"/>
      <c r="R439" s="202"/>
      <c r="S439" s="202"/>
      <c r="T439" s="20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197" t="s">
        <v>241</v>
      </c>
      <c r="AU439" s="197" t="s">
        <v>89</v>
      </c>
      <c r="AV439" s="13" t="s">
        <v>89</v>
      </c>
      <c r="AW439" s="13" t="s">
        <v>34</v>
      </c>
      <c r="AX439" s="13" t="s">
        <v>79</v>
      </c>
      <c r="AY439" s="197" t="s">
        <v>133</v>
      </c>
    </row>
    <row r="440" s="14" customFormat="1">
      <c r="A440" s="14"/>
      <c r="B440" s="204"/>
      <c r="C440" s="14"/>
      <c r="D440" s="186" t="s">
        <v>241</v>
      </c>
      <c r="E440" s="205" t="s">
        <v>1</v>
      </c>
      <c r="F440" s="206" t="s">
        <v>245</v>
      </c>
      <c r="G440" s="14"/>
      <c r="H440" s="207">
        <v>2.488</v>
      </c>
      <c r="I440" s="208"/>
      <c r="J440" s="14"/>
      <c r="K440" s="14"/>
      <c r="L440" s="204"/>
      <c r="M440" s="209"/>
      <c r="N440" s="210"/>
      <c r="O440" s="210"/>
      <c r="P440" s="210"/>
      <c r="Q440" s="210"/>
      <c r="R440" s="210"/>
      <c r="S440" s="210"/>
      <c r="T440" s="211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05" t="s">
        <v>241</v>
      </c>
      <c r="AU440" s="205" t="s">
        <v>89</v>
      </c>
      <c r="AV440" s="14" t="s">
        <v>154</v>
      </c>
      <c r="AW440" s="14" t="s">
        <v>34</v>
      </c>
      <c r="AX440" s="14" t="s">
        <v>87</v>
      </c>
      <c r="AY440" s="205" t="s">
        <v>133</v>
      </c>
    </row>
    <row r="441" s="2" customFormat="1" ht="16.5" customHeight="1">
      <c r="A441" s="37"/>
      <c r="B441" s="171"/>
      <c r="C441" s="172" t="s">
        <v>626</v>
      </c>
      <c r="D441" s="172" t="s">
        <v>136</v>
      </c>
      <c r="E441" s="173" t="s">
        <v>627</v>
      </c>
      <c r="F441" s="174" t="s">
        <v>628</v>
      </c>
      <c r="G441" s="175" t="s">
        <v>295</v>
      </c>
      <c r="H441" s="176">
        <v>0.88400000000000001</v>
      </c>
      <c r="I441" s="177"/>
      <c r="J441" s="178">
        <f>ROUND(I441*H441,2)</f>
        <v>0</v>
      </c>
      <c r="K441" s="179"/>
      <c r="L441" s="38"/>
      <c r="M441" s="180" t="s">
        <v>1</v>
      </c>
      <c r="N441" s="181" t="s">
        <v>44</v>
      </c>
      <c r="O441" s="76"/>
      <c r="P441" s="182">
        <f>O441*H441</f>
        <v>0</v>
      </c>
      <c r="Q441" s="182">
        <v>1.06277</v>
      </c>
      <c r="R441" s="182">
        <f>Q441*H441</f>
        <v>0.93948867999999996</v>
      </c>
      <c r="S441" s="182">
        <v>0</v>
      </c>
      <c r="T441" s="183">
        <f>S441*H441</f>
        <v>0</v>
      </c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  <c r="AE441" s="37"/>
      <c r="AR441" s="184" t="s">
        <v>154</v>
      </c>
      <c r="AT441" s="184" t="s">
        <v>136</v>
      </c>
      <c r="AU441" s="184" t="s">
        <v>89</v>
      </c>
      <c r="AY441" s="18" t="s">
        <v>133</v>
      </c>
      <c r="BE441" s="185">
        <f>IF(N441="základní",J441,0)</f>
        <v>0</v>
      </c>
      <c r="BF441" s="185">
        <f>IF(N441="snížená",J441,0)</f>
        <v>0</v>
      </c>
      <c r="BG441" s="185">
        <f>IF(N441="zákl. přenesená",J441,0)</f>
        <v>0</v>
      </c>
      <c r="BH441" s="185">
        <f>IF(N441="sníž. přenesená",J441,0)</f>
        <v>0</v>
      </c>
      <c r="BI441" s="185">
        <f>IF(N441="nulová",J441,0)</f>
        <v>0</v>
      </c>
      <c r="BJ441" s="18" t="s">
        <v>87</v>
      </c>
      <c r="BK441" s="185">
        <f>ROUND(I441*H441,2)</f>
        <v>0</v>
      </c>
      <c r="BL441" s="18" t="s">
        <v>154</v>
      </c>
      <c r="BM441" s="184" t="s">
        <v>629</v>
      </c>
    </row>
    <row r="442" s="13" customFormat="1">
      <c r="A442" s="13"/>
      <c r="B442" s="196"/>
      <c r="C442" s="13"/>
      <c r="D442" s="186" t="s">
        <v>241</v>
      </c>
      <c r="E442" s="197" t="s">
        <v>1</v>
      </c>
      <c r="F442" s="198" t="s">
        <v>630</v>
      </c>
      <c r="G442" s="13"/>
      <c r="H442" s="199">
        <v>0.88400000000000001</v>
      </c>
      <c r="I442" s="200"/>
      <c r="J442" s="13"/>
      <c r="K442" s="13"/>
      <c r="L442" s="196"/>
      <c r="M442" s="201"/>
      <c r="N442" s="202"/>
      <c r="O442" s="202"/>
      <c r="P442" s="202"/>
      <c r="Q442" s="202"/>
      <c r="R442" s="202"/>
      <c r="S442" s="202"/>
      <c r="T442" s="20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197" t="s">
        <v>241</v>
      </c>
      <c r="AU442" s="197" t="s">
        <v>89</v>
      </c>
      <c r="AV442" s="13" t="s">
        <v>89</v>
      </c>
      <c r="AW442" s="13" t="s">
        <v>34</v>
      </c>
      <c r="AX442" s="13" t="s">
        <v>79</v>
      </c>
      <c r="AY442" s="197" t="s">
        <v>133</v>
      </c>
    </row>
    <row r="443" s="14" customFormat="1">
      <c r="A443" s="14"/>
      <c r="B443" s="204"/>
      <c r="C443" s="14"/>
      <c r="D443" s="186" t="s">
        <v>241</v>
      </c>
      <c r="E443" s="205" t="s">
        <v>1</v>
      </c>
      <c r="F443" s="206" t="s">
        <v>245</v>
      </c>
      <c r="G443" s="14"/>
      <c r="H443" s="207">
        <v>0.88400000000000001</v>
      </c>
      <c r="I443" s="208"/>
      <c r="J443" s="14"/>
      <c r="K443" s="14"/>
      <c r="L443" s="204"/>
      <c r="M443" s="209"/>
      <c r="N443" s="210"/>
      <c r="O443" s="210"/>
      <c r="P443" s="210"/>
      <c r="Q443" s="210"/>
      <c r="R443" s="210"/>
      <c r="S443" s="210"/>
      <c r="T443" s="211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05" t="s">
        <v>241</v>
      </c>
      <c r="AU443" s="205" t="s">
        <v>89</v>
      </c>
      <c r="AV443" s="14" t="s">
        <v>154</v>
      </c>
      <c r="AW443" s="14" t="s">
        <v>34</v>
      </c>
      <c r="AX443" s="14" t="s">
        <v>87</v>
      </c>
      <c r="AY443" s="205" t="s">
        <v>133</v>
      </c>
    </row>
    <row r="444" s="2" customFormat="1" ht="24.15" customHeight="1">
      <c r="A444" s="37"/>
      <c r="B444" s="171"/>
      <c r="C444" s="172" t="s">
        <v>631</v>
      </c>
      <c r="D444" s="172" t="s">
        <v>136</v>
      </c>
      <c r="E444" s="173" t="s">
        <v>632</v>
      </c>
      <c r="F444" s="174" t="s">
        <v>633</v>
      </c>
      <c r="G444" s="175" t="s">
        <v>239</v>
      </c>
      <c r="H444" s="176">
        <v>82.920000000000002</v>
      </c>
      <c r="I444" s="177"/>
      <c r="J444" s="178">
        <f>ROUND(I444*H444,2)</f>
        <v>0</v>
      </c>
      <c r="K444" s="179"/>
      <c r="L444" s="38"/>
      <c r="M444" s="180" t="s">
        <v>1</v>
      </c>
      <c r="N444" s="181" t="s">
        <v>44</v>
      </c>
      <c r="O444" s="76"/>
      <c r="P444" s="182">
        <f>O444*H444</f>
        <v>0</v>
      </c>
      <c r="Q444" s="182">
        <v>0.105</v>
      </c>
      <c r="R444" s="182">
        <f>Q444*H444</f>
        <v>8.7065999999999999</v>
      </c>
      <c r="S444" s="182">
        <v>0</v>
      </c>
      <c r="T444" s="183">
        <f>S444*H444</f>
        <v>0</v>
      </c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  <c r="AE444" s="37"/>
      <c r="AR444" s="184" t="s">
        <v>154</v>
      </c>
      <c r="AT444" s="184" t="s">
        <v>136</v>
      </c>
      <c r="AU444" s="184" t="s">
        <v>89</v>
      </c>
      <c r="AY444" s="18" t="s">
        <v>133</v>
      </c>
      <c r="BE444" s="185">
        <f>IF(N444="základní",J444,0)</f>
        <v>0</v>
      </c>
      <c r="BF444" s="185">
        <f>IF(N444="snížená",J444,0)</f>
        <v>0</v>
      </c>
      <c r="BG444" s="185">
        <f>IF(N444="zákl. přenesená",J444,0)</f>
        <v>0</v>
      </c>
      <c r="BH444" s="185">
        <f>IF(N444="sníž. přenesená",J444,0)</f>
        <v>0</v>
      </c>
      <c r="BI444" s="185">
        <f>IF(N444="nulová",J444,0)</f>
        <v>0</v>
      </c>
      <c r="BJ444" s="18" t="s">
        <v>87</v>
      </c>
      <c r="BK444" s="185">
        <f>ROUND(I444*H444,2)</f>
        <v>0</v>
      </c>
      <c r="BL444" s="18" t="s">
        <v>154</v>
      </c>
      <c r="BM444" s="184" t="s">
        <v>634</v>
      </c>
    </row>
    <row r="445" s="13" customFormat="1">
      <c r="A445" s="13"/>
      <c r="B445" s="196"/>
      <c r="C445" s="13"/>
      <c r="D445" s="186" t="s">
        <v>241</v>
      </c>
      <c r="E445" s="197" t="s">
        <v>1</v>
      </c>
      <c r="F445" s="198" t="s">
        <v>635</v>
      </c>
      <c r="G445" s="13"/>
      <c r="H445" s="199">
        <v>82.920000000000002</v>
      </c>
      <c r="I445" s="200"/>
      <c r="J445" s="13"/>
      <c r="K445" s="13"/>
      <c r="L445" s="196"/>
      <c r="M445" s="201"/>
      <c r="N445" s="202"/>
      <c r="O445" s="202"/>
      <c r="P445" s="202"/>
      <c r="Q445" s="202"/>
      <c r="R445" s="202"/>
      <c r="S445" s="202"/>
      <c r="T445" s="20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197" t="s">
        <v>241</v>
      </c>
      <c r="AU445" s="197" t="s">
        <v>89</v>
      </c>
      <c r="AV445" s="13" t="s">
        <v>89</v>
      </c>
      <c r="AW445" s="13" t="s">
        <v>34</v>
      </c>
      <c r="AX445" s="13" t="s">
        <v>79</v>
      </c>
      <c r="AY445" s="197" t="s">
        <v>133</v>
      </c>
    </row>
    <row r="446" s="14" customFormat="1">
      <c r="A446" s="14"/>
      <c r="B446" s="204"/>
      <c r="C446" s="14"/>
      <c r="D446" s="186" t="s">
        <v>241</v>
      </c>
      <c r="E446" s="205" t="s">
        <v>1</v>
      </c>
      <c r="F446" s="206" t="s">
        <v>245</v>
      </c>
      <c r="G446" s="14"/>
      <c r="H446" s="207">
        <v>82.920000000000002</v>
      </c>
      <c r="I446" s="208"/>
      <c r="J446" s="14"/>
      <c r="K446" s="14"/>
      <c r="L446" s="204"/>
      <c r="M446" s="209"/>
      <c r="N446" s="210"/>
      <c r="O446" s="210"/>
      <c r="P446" s="210"/>
      <c r="Q446" s="210"/>
      <c r="R446" s="210"/>
      <c r="S446" s="210"/>
      <c r="T446" s="211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05" t="s">
        <v>241</v>
      </c>
      <c r="AU446" s="205" t="s">
        <v>89</v>
      </c>
      <c r="AV446" s="14" t="s">
        <v>154</v>
      </c>
      <c r="AW446" s="14" t="s">
        <v>34</v>
      </c>
      <c r="AX446" s="14" t="s">
        <v>87</v>
      </c>
      <c r="AY446" s="205" t="s">
        <v>133</v>
      </c>
    </row>
    <row r="447" s="2" customFormat="1" ht="21.75" customHeight="1">
      <c r="A447" s="37"/>
      <c r="B447" s="171"/>
      <c r="C447" s="172" t="s">
        <v>636</v>
      </c>
      <c r="D447" s="172" t="s">
        <v>136</v>
      </c>
      <c r="E447" s="173" t="s">
        <v>637</v>
      </c>
      <c r="F447" s="174" t="s">
        <v>638</v>
      </c>
      <c r="G447" s="175" t="s">
        <v>239</v>
      </c>
      <c r="H447" s="176">
        <v>47.600000000000001</v>
      </c>
      <c r="I447" s="177"/>
      <c r="J447" s="178">
        <f>ROUND(I447*H447,2)</f>
        <v>0</v>
      </c>
      <c r="K447" s="179"/>
      <c r="L447" s="38"/>
      <c r="M447" s="180" t="s">
        <v>1</v>
      </c>
      <c r="N447" s="181" t="s">
        <v>44</v>
      </c>
      <c r="O447" s="76"/>
      <c r="P447" s="182">
        <f>O447*H447</f>
        <v>0</v>
      </c>
      <c r="Q447" s="182">
        <v>0.3674</v>
      </c>
      <c r="R447" s="182">
        <f>Q447*H447</f>
        <v>17.488240000000001</v>
      </c>
      <c r="S447" s="182">
        <v>0</v>
      </c>
      <c r="T447" s="183">
        <f>S447*H447</f>
        <v>0</v>
      </c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  <c r="AE447" s="37"/>
      <c r="AR447" s="184" t="s">
        <v>154</v>
      </c>
      <c r="AT447" s="184" t="s">
        <v>136</v>
      </c>
      <c r="AU447" s="184" t="s">
        <v>89</v>
      </c>
      <c r="AY447" s="18" t="s">
        <v>133</v>
      </c>
      <c r="BE447" s="185">
        <f>IF(N447="základní",J447,0)</f>
        <v>0</v>
      </c>
      <c r="BF447" s="185">
        <f>IF(N447="snížená",J447,0)</f>
        <v>0</v>
      </c>
      <c r="BG447" s="185">
        <f>IF(N447="zákl. přenesená",J447,0)</f>
        <v>0</v>
      </c>
      <c r="BH447" s="185">
        <f>IF(N447="sníž. přenesená",J447,0)</f>
        <v>0</v>
      </c>
      <c r="BI447" s="185">
        <f>IF(N447="nulová",J447,0)</f>
        <v>0</v>
      </c>
      <c r="BJ447" s="18" t="s">
        <v>87</v>
      </c>
      <c r="BK447" s="185">
        <f>ROUND(I447*H447,2)</f>
        <v>0</v>
      </c>
      <c r="BL447" s="18" t="s">
        <v>154</v>
      </c>
      <c r="BM447" s="184" t="s">
        <v>639</v>
      </c>
    </row>
    <row r="448" s="15" customFormat="1">
      <c r="A448" s="15"/>
      <c r="B448" s="212"/>
      <c r="C448" s="15"/>
      <c r="D448" s="186" t="s">
        <v>241</v>
      </c>
      <c r="E448" s="213" t="s">
        <v>1</v>
      </c>
      <c r="F448" s="214" t="s">
        <v>640</v>
      </c>
      <c r="G448" s="15"/>
      <c r="H448" s="213" t="s">
        <v>1</v>
      </c>
      <c r="I448" s="215"/>
      <c r="J448" s="15"/>
      <c r="K448" s="15"/>
      <c r="L448" s="212"/>
      <c r="M448" s="216"/>
      <c r="N448" s="217"/>
      <c r="O448" s="217"/>
      <c r="P448" s="217"/>
      <c r="Q448" s="217"/>
      <c r="R448" s="217"/>
      <c r="S448" s="217"/>
      <c r="T448" s="218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T448" s="213" t="s">
        <v>241</v>
      </c>
      <c r="AU448" s="213" t="s">
        <v>89</v>
      </c>
      <c r="AV448" s="15" t="s">
        <v>87</v>
      </c>
      <c r="AW448" s="15" t="s">
        <v>34</v>
      </c>
      <c r="AX448" s="15" t="s">
        <v>79</v>
      </c>
      <c r="AY448" s="213" t="s">
        <v>133</v>
      </c>
    </row>
    <row r="449" s="13" customFormat="1">
      <c r="A449" s="13"/>
      <c r="B449" s="196"/>
      <c r="C449" s="13"/>
      <c r="D449" s="186" t="s">
        <v>241</v>
      </c>
      <c r="E449" s="197" t="s">
        <v>1</v>
      </c>
      <c r="F449" s="198" t="s">
        <v>641</v>
      </c>
      <c r="G449" s="13"/>
      <c r="H449" s="199">
        <v>47.600000000000001</v>
      </c>
      <c r="I449" s="200"/>
      <c r="J449" s="13"/>
      <c r="K449" s="13"/>
      <c r="L449" s="196"/>
      <c r="M449" s="201"/>
      <c r="N449" s="202"/>
      <c r="O449" s="202"/>
      <c r="P449" s="202"/>
      <c r="Q449" s="202"/>
      <c r="R449" s="202"/>
      <c r="S449" s="202"/>
      <c r="T449" s="20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197" t="s">
        <v>241</v>
      </c>
      <c r="AU449" s="197" t="s">
        <v>89</v>
      </c>
      <c r="AV449" s="13" t="s">
        <v>89</v>
      </c>
      <c r="AW449" s="13" t="s">
        <v>34</v>
      </c>
      <c r="AX449" s="13" t="s">
        <v>79</v>
      </c>
      <c r="AY449" s="197" t="s">
        <v>133</v>
      </c>
    </row>
    <row r="450" s="14" customFormat="1">
      <c r="A450" s="14"/>
      <c r="B450" s="204"/>
      <c r="C450" s="14"/>
      <c r="D450" s="186" t="s">
        <v>241</v>
      </c>
      <c r="E450" s="205" t="s">
        <v>1</v>
      </c>
      <c r="F450" s="206" t="s">
        <v>245</v>
      </c>
      <c r="G450" s="14"/>
      <c r="H450" s="207">
        <v>47.600000000000001</v>
      </c>
      <c r="I450" s="208"/>
      <c r="J450" s="14"/>
      <c r="K450" s="14"/>
      <c r="L450" s="204"/>
      <c r="M450" s="209"/>
      <c r="N450" s="210"/>
      <c r="O450" s="210"/>
      <c r="P450" s="210"/>
      <c r="Q450" s="210"/>
      <c r="R450" s="210"/>
      <c r="S450" s="210"/>
      <c r="T450" s="211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05" t="s">
        <v>241</v>
      </c>
      <c r="AU450" s="205" t="s">
        <v>89</v>
      </c>
      <c r="AV450" s="14" t="s">
        <v>154</v>
      </c>
      <c r="AW450" s="14" t="s">
        <v>34</v>
      </c>
      <c r="AX450" s="14" t="s">
        <v>87</v>
      </c>
      <c r="AY450" s="205" t="s">
        <v>133</v>
      </c>
    </row>
    <row r="451" s="2" customFormat="1" ht="24.15" customHeight="1">
      <c r="A451" s="37"/>
      <c r="B451" s="171"/>
      <c r="C451" s="172" t="s">
        <v>642</v>
      </c>
      <c r="D451" s="172" t="s">
        <v>136</v>
      </c>
      <c r="E451" s="173" t="s">
        <v>643</v>
      </c>
      <c r="F451" s="174" t="s">
        <v>644</v>
      </c>
      <c r="G451" s="175" t="s">
        <v>239</v>
      </c>
      <c r="H451" s="176">
        <v>35.399999999999999</v>
      </c>
      <c r="I451" s="177"/>
      <c r="J451" s="178">
        <f>ROUND(I451*H451,2)</f>
        <v>0</v>
      </c>
      <c r="K451" s="179"/>
      <c r="L451" s="38"/>
      <c r="M451" s="180" t="s">
        <v>1</v>
      </c>
      <c r="N451" s="181" t="s">
        <v>44</v>
      </c>
      <c r="O451" s="76"/>
      <c r="P451" s="182">
        <f>O451*H451</f>
        <v>0</v>
      </c>
      <c r="Q451" s="182">
        <v>0.22136</v>
      </c>
      <c r="R451" s="182">
        <f>Q451*H451</f>
        <v>7.836144</v>
      </c>
      <c r="S451" s="182">
        <v>0</v>
      </c>
      <c r="T451" s="183">
        <f>S451*H451</f>
        <v>0</v>
      </c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  <c r="AE451" s="37"/>
      <c r="AR451" s="184" t="s">
        <v>154</v>
      </c>
      <c r="AT451" s="184" t="s">
        <v>136</v>
      </c>
      <c r="AU451" s="184" t="s">
        <v>89</v>
      </c>
      <c r="AY451" s="18" t="s">
        <v>133</v>
      </c>
      <c r="BE451" s="185">
        <f>IF(N451="základní",J451,0)</f>
        <v>0</v>
      </c>
      <c r="BF451" s="185">
        <f>IF(N451="snížená",J451,0)</f>
        <v>0</v>
      </c>
      <c r="BG451" s="185">
        <f>IF(N451="zákl. přenesená",J451,0)</f>
        <v>0</v>
      </c>
      <c r="BH451" s="185">
        <f>IF(N451="sníž. přenesená",J451,0)</f>
        <v>0</v>
      </c>
      <c r="BI451" s="185">
        <f>IF(N451="nulová",J451,0)</f>
        <v>0</v>
      </c>
      <c r="BJ451" s="18" t="s">
        <v>87</v>
      </c>
      <c r="BK451" s="185">
        <f>ROUND(I451*H451,2)</f>
        <v>0</v>
      </c>
      <c r="BL451" s="18" t="s">
        <v>154</v>
      </c>
      <c r="BM451" s="184" t="s">
        <v>645</v>
      </c>
    </row>
    <row r="452" s="15" customFormat="1">
      <c r="A452" s="15"/>
      <c r="B452" s="212"/>
      <c r="C452" s="15"/>
      <c r="D452" s="186" t="s">
        <v>241</v>
      </c>
      <c r="E452" s="213" t="s">
        <v>1</v>
      </c>
      <c r="F452" s="214" t="s">
        <v>646</v>
      </c>
      <c r="G452" s="15"/>
      <c r="H452" s="213" t="s">
        <v>1</v>
      </c>
      <c r="I452" s="215"/>
      <c r="J452" s="15"/>
      <c r="K452" s="15"/>
      <c r="L452" s="212"/>
      <c r="M452" s="216"/>
      <c r="N452" s="217"/>
      <c r="O452" s="217"/>
      <c r="P452" s="217"/>
      <c r="Q452" s="217"/>
      <c r="R452" s="217"/>
      <c r="S452" s="217"/>
      <c r="T452" s="218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T452" s="213" t="s">
        <v>241</v>
      </c>
      <c r="AU452" s="213" t="s">
        <v>89</v>
      </c>
      <c r="AV452" s="15" t="s">
        <v>87</v>
      </c>
      <c r="AW452" s="15" t="s">
        <v>34</v>
      </c>
      <c r="AX452" s="15" t="s">
        <v>79</v>
      </c>
      <c r="AY452" s="213" t="s">
        <v>133</v>
      </c>
    </row>
    <row r="453" s="13" customFormat="1">
      <c r="A453" s="13"/>
      <c r="B453" s="196"/>
      <c r="C453" s="13"/>
      <c r="D453" s="186" t="s">
        <v>241</v>
      </c>
      <c r="E453" s="197" t="s">
        <v>1</v>
      </c>
      <c r="F453" s="198" t="s">
        <v>647</v>
      </c>
      <c r="G453" s="13"/>
      <c r="H453" s="199">
        <v>35.399999999999999</v>
      </c>
      <c r="I453" s="200"/>
      <c r="J453" s="13"/>
      <c r="K453" s="13"/>
      <c r="L453" s="196"/>
      <c r="M453" s="201"/>
      <c r="N453" s="202"/>
      <c r="O453" s="202"/>
      <c r="P453" s="202"/>
      <c r="Q453" s="202"/>
      <c r="R453" s="202"/>
      <c r="S453" s="202"/>
      <c r="T453" s="20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197" t="s">
        <v>241</v>
      </c>
      <c r="AU453" s="197" t="s">
        <v>89</v>
      </c>
      <c r="AV453" s="13" t="s">
        <v>89</v>
      </c>
      <c r="AW453" s="13" t="s">
        <v>34</v>
      </c>
      <c r="AX453" s="13" t="s">
        <v>79</v>
      </c>
      <c r="AY453" s="197" t="s">
        <v>133</v>
      </c>
    </row>
    <row r="454" s="14" customFormat="1">
      <c r="A454" s="14"/>
      <c r="B454" s="204"/>
      <c r="C454" s="14"/>
      <c r="D454" s="186" t="s">
        <v>241</v>
      </c>
      <c r="E454" s="205" t="s">
        <v>1</v>
      </c>
      <c r="F454" s="206" t="s">
        <v>245</v>
      </c>
      <c r="G454" s="14"/>
      <c r="H454" s="207">
        <v>35.399999999999999</v>
      </c>
      <c r="I454" s="208"/>
      <c r="J454" s="14"/>
      <c r="K454" s="14"/>
      <c r="L454" s="204"/>
      <c r="M454" s="209"/>
      <c r="N454" s="210"/>
      <c r="O454" s="210"/>
      <c r="P454" s="210"/>
      <c r="Q454" s="210"/>
      <c r="R454" s="210"/>
      <c r="S454" s="210"/>
      <c r="T454" s="211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05" t="s">
        <v>241</v>
      </c>
      <c r="AU454" s="205" t="s">
        <v>89</v>
      </c>
      <c r="AV454" s="14" t="s">
        <v>154</v>
      </c>
      <c r="AW454" s="14" t="s">
        <v>34</v>
      </c>
      <c r="AX454" s="14" t="s">
        <v>87</v>
      </c>
      <c r="AY454" s="205" t="s">
        <v>133</v>
      </c>
    </row>
    <row r="455" s="2" customFormat="1" ht="24.15" customHeight="1">
      <c r="A455" s="37"/>
      <c r="B455" s="171"/>
      <c r="C455" s="172" t="s">
        <v>648</v>
      </c>
      <c r="D455" s="172" t="s">
        <v>136</v>
      </c>
      <c r="E455" s="173" t="s">
        <v>649</v>
      </c>
      <c r="F455" s="174" t="s">
        <v>650</v>
      </c>
      <c r="G455" s="175" t="s">
        <v>239</v>
      </c>
      <c r="H455" s="176">
        <v>76.719999999999999</v>
      </c>
      <c r="I455" s="177"/>
      <c r="J455" s="178">
        <f>ROUND(I455*H455,2)</f>
        <v>0</v>
      </c>
      <c r="K455" s="179"/>
      <c r="L455" s="38"/>
      <c r="M455" s="180" t="s">
        <v>1</v>
      </c>
      <c r="N455" s="181" t="s">
        <v>44</v>
      </c>
      <c r="O455" s="76"/>
      <c r="P455" s="182">
        <f>O455*H455</f>
        <v>0</v>
      </c>
      <c r="Q455" s="182">
        <v>0.18048</v>
      </c>
      <c r="R455" s="182">
        <f>Q455*H455</f>
        <v>13.8464256</v>
      </c>
      <c r="S455" s="182">
        <v>0</v>
      </c>
      <c r="T455" s="183">
        <f>S455*H455</f>
        <v>0</v>
      </c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  <c r="AE455" s="37"/>
      <c r="AR455" s="184" t="s">
        <v>154</v>
      </c>
      <c r="AT455" s="184" t="s">
        <v>136</v>
      </c>
      <c r="AU455" s="184" t="s">
        <v>89</v>
      </c>
      <c r="AY455" s="18" t="s">
        <v>133</v>
      </c>
      <c r="BE455" s="185">
        <f>IF(N455="základní",J455,0)</f>
        <v>0</v>
      </c>
      <c r="BF455" s="185">
        <f>IF(N455="snížená",J455,0)</f>
        <v>0</v>
      </c>
      <c r="BG455" s="185">
        <f>IF(N455="zákl. přenesená",J455,0)</f>
        <v>0</v>
      </c>
      <c r="BH455" s="185">
        <f>IF(N455="sníž. přenesená",J455,0)</f>
        <v>0</v>
      </c>
      <c r="BI455" s="185">
        <f>IF(N455="nulová",J455,0)</f>
        <v>0</v>
      </c>
      <c r="BJ455" s="18" t="s">
        <v>87</v>
      </c>
      <c r="BK455" s="185">
        <f>ROUND(I455*H455,2)</f>
        <v>0</v>
      </c>
      <c r="BL455" s="18" t="s">
        <v>154</v>
      </c>
      <c r="BM455" s="184" t="s">
        <v>651</v>
      </c>
    </row>
    <row r="456" s="15" customFormat="1">
      <c r="A456" s="15"/>
      <c r="B456" s="212"/>
      <c r="C456" s="15"/>
      <c r="D456" s="186" t="s">
        <v>241</v>
      </c>
      <c r="E456" s="213" t="s">
        <v>1</v>
      </c>
      <c r="F456" s="214" t="s">
        <v>646</v>
      </c>
      <c r="G456" s="15"/>
      <c r="H456" s="213" t="s">
        <v>1</v>
      </c>
      <c r="I456" s="215"/>
      <c r="J456" s="15"/>
      <c r="K456" s="15"/>
      <c r="L456" s="212"/>
      <c r="M456" s="216"/>
      <c r="N456" s="217"/>
      <c r="O456" s="217"/>
      <c r="P456" s="217"/>
      <c r="Q456" s="217"/>
      <c r="R456" s="217"/>
      <c r="S456" s="217"/>
      <c r="T456" s="218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T456" s="213" t="s">
        <v>241</v>
      </c>
      <c r="AU456" s="213" t="s">
        <v>89</v>
      </c>
      <c r="AV456" s="15" t="s">
        <v>87</v>
      </c>
      <c r="AW456" s="15" t="s">
        <v>34</v>
      </c>
      <c r="AX456" s="15" t="s">
        <v>79</v>
      </c>
      <c r="AY456" s="213" t="s">
        <v>133</v>
      </c>
    </row>
    <row r="457" s="13" customFormat="1">
      <c r="A457" s="13"/>
      <c r="B457" s="196"/>
      <c r="C457" s="13"/>
      <c r="D457" s="186" t="s">
        <v>241</v>
      </c>
      <c r="E457" s="197" t="s">
        <v>1</v>
      </c>
      <c r="F457" s="198" t="s">
        <v>652</v>
      </c>
      <c r="G457" s="13"/>
      <c r="H457" s="199">
        <v>76.719999999999999</v>
      </c>
      <c r="I457" s="200"/>
      <c r="J457" s="13"/>
      <c r="K457" s="13"/>
      <c r="L457" s="196"/>
      <c r="M457" s="201"/>
      <c r="N457" s="202"/>
      <c r="O457" s="202"/>
      <c r="P457" s="202"/>
      <c r="Q457" s="202"/>
      <c r="R457" s="202"/>
      <c r="S457" s="202"/>
      <c r="T457" s="20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197" t="s">
        <v>241</v>
      </c>
      <c r="AU457" s="197" t="s">
        <v>89</v>
      </c>
      <c r="AV457" s="13" t="s">
        <v>89</v>
      </c>
      <c r="AW457" s="13" t="s">
        <v>34</v>
      </c>
      <c r="AX457" s="13" t="s">
        <v>79</v>
      </c>
      <c r="AY457" s="197" t="s">
        <v>133</v>
      </c>
    </row>
    <row r="458" s="14" customFormat="1">
      <c r="A458" s="14"/>
      <c r="B458" s="204"/>
      <c r="C458" s="14"/>
      <c r="D458" s="186" t="s">
        <v>241</v>
      </c>
      <c r="E458" s="205" t="s">
        <v>1</v>
      </c>
      <c r="F458" s="206" t="s">
        <v>245</v>
      </c>
      <c r="G458" s="14"/>
      <c r="H458" s="207">
        <v>76.719999999999999</v>
      </c>
      <c r="I458" s="208"/>
      <c r="J458" s="14"/>
      <c r="K458" s="14"/>
      <c r="L458" s="204"/>
      <c r="M458" s="209"/>
      <c r="N458" s="210"/>
      <c r="O458" s="210"/>
      <c r="P458" s="210"/>
      <c r="Q458" s="210"/>
      <c r="R458" s="210"/>
      <c r="S458" s="210"/>
      <c r="T458" s="211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05" t="s">
        <v>241</v>
      </c>
      <c r="AU458" s="205" t="s">
        <v>89</v>
      </c>
      <c r="AV458" s="14" t="s">
        <v>154</v>
      </c>
      <c r="AW458" s="14" t="s">
        <v>34</v>
      </c>
      <c r="AX458" s="14" t="s">
        <v>87</v>
      </c>
      <c r="AY458" s="205" t="s">
        <v>133</v>
      </c>
    </row>
    <row r="459" s="12" customFormat="1" ht="22.8" customHeight="1">
      <c r="A459" s="12"/>
      <c r="B459" s="158"/>
      <c r="C459" s="12"/>
      <c r="D459" s="159" t="s">
        <v>78</v>
      </c>
      <c r="E459" s="169" t="s">
        <v>173</v>
      </c>
      <c r="F459" s="169" t="s">
        <v>653</v>
      </c>
      <c r="G459" s="12"/>
      <c r="H459" s="12"/>
      <c r="I459" s="161"/>
      <c r="J459" s="170">
        <f>BK459</f>
        <v>0</v>
      </c>
      <c r="K459" s="12"/>
      <c r="L459" s="158"/>
      <c r="M459" s="163"/>
      <c r="N459" s="164"/>
      <c r="O459" s="164"/>
      <c r="P459" s="165">
        <f>SUM(P460:P479)</f>
        <v>0</v>
      </c>
      <c r="Q459" s="164"/>
      <c r="R459" s="165">
        <f>SUM(R460:R479)</f>
        <v>3.1958919999999997</v>
      </c>
      <c r="S459" s="164"/>
      <c r="T459" s="166">
        <f>SUM(T460:T479)</f>
        <v>0</v>
      </c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R459" s="159" t="s">
        <v>87</v>
      </c>
      <c r="AT459" s="167" t="s">
        <v>78</v>
      </c>
      <c r="AU459" s="167" t="s">
        <v>87</v>
      </c>
      <c r="AY459" s="159" t="s">
        <v>133</v>
      </c>
      <c r="BK459" s="168">
        <f>SUM(BK460:BK479)</f>
        <v>0</v>
      </c>
    </row>
    <row r="460" s="2" customFormat="1" ht="37.8" customHeight="1">
      <c r="A460" s="37"/>
      <c r="B460" s="171"/>
      <c r="C460" s="172" t="s">
        <v>654</v>
      </c>
      <c r="D460" s="172" t="s">
        <v>136</v>
      </c>
      <c r="E460" s="173" t="s">
        <v>655</v>
      </c>
      <c r="F460" s="174" t="s">
        <v>656</v>
      </c>
      <c r="G460" s="175" t="s">
        <v>259</v>
      </c>
      <c r="H460" s="176">
        <v>58.799999999999997</v>
      </c>
      <c r="I460" s="177"/>
      <c r="J460" s="178">
        <f>ROUND(I460*H460,2)</f>
        <v>0</v>
      </c>
      <c r="K460" s="179"/>
      <c r="L460" s="38"/>
      <c r="M460" s="180" t="s">
        <v>1</v>
      </c>
      <c r="N460" s="181" t="s">
        <v>44</v>
      </c>
      <c r="O460" s="76"/>
      <c r="P460" s="182">
        <f>O460*H460</f>
        <v>0</v>
      </c>
      <c r="Q460" s="182">
        <v>0.050889999999999998</v>
      </c>
      <c r="R460" s="182">
        <f>Q460*H460</f>
        <v>2.9923319999999998</v>
      </c>
      <c r="S460" s="182">
        <v>0</v>
      </c>
      <c r="T460" s="183">
        <f>S460*H460</f>
        <v>0</v>
      </c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  <c r="AE460" s="37"/>
      <c r="AR460" s="184" t="s">
        <v>154</v>
      </c>
      <c r="AT460" s="184" t="s">
        <v>136</v>
      </c>
      <c r="AU460" s="184" t="s">
        <v>89</v>
      </c>
      <c r="AY460" s="18" t="s">
        <v>133</v>
      </c>
      <c r="BE460" s="185">
        <f>IF(N460="základní",J460,0)</f>
        <v>0</v>
      </c>
      <c r="BF460" s="185">
        <f>IF(N460="snížená",J460,0)</f>
        <v>0</v>
      </c>
      <c r="BG460" s="185">
        <f>IF(N460="zákl. přenesená",J460,0)</f>
        <v>0</v>
      </c>
      <c r="BH460" s="185">
        <f>IF(N460="sníž. přenesená",J460,0)</f>
        <v>0</v>
      </c>
      <c r="BI460" s="185">
        <f>IF(N460="nulová",J460,0)</f>
        <v>0</v>
      </c>
      <c r="BJ460" s="18" t="s">
        <v>87</v>
      </c>
      <c r="BK460" s="185">
        <f>ROUND(I460*H460,2)</f>
        <v>0</v>
      </c>
      <c r="BL460" s="18" t="s">
        <v>154</v>
      </c>
      <c r="BM460" s="184" t="s">
        <v>657</v>
      </c>
    </row>
    <row r="461" s="2" customFormat="1">
      <c r="A461" s="37"/>
      <c r="B461" s="38"/>
      <c r="C461" s="37"/>
      <c r="D461" s="186" t="s">
        <v>142</v>
      </c>
      <c r="E461" s="37"/>
      <c r="F461" s="187" t="s">
        <v>658</v>
      </c>
      <c r="G461" s="37"/>
      <c r="H461" s="37"/>
      <c r="I461" s="188"/>
      <c r="J461" s="37"/>
      <c r="K461" s="37"/>
      <c r="L461" s="38"/>
      <c r="M461" s="189"/>
      <c r="N461" s="190"/>
      <c r="O461" s="76"/>
      <c r="P461" s="76"/>
      <c r="Q461" s="76"/>
      <c r="R461" s="76"/>
      <c r="S461" s="76"/>
      <c r="T461" s="7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  <c r="AE461" s="37"/>
      <c r="AT461" s="18" t="s">
        <v>142</v>
      </c>
      <c r="AU461" s="18" t="s">
        <v>89</v>
      </c>
    </row>
    <row r="462" s="13" customFormat="1">
      <c r="A462" s="13"/>
      <c r="B462" s="196"/>
      <c r="C462" s="13"/>
      <c r="D462" s="186" t="s">
        <v>241</v>
      </c>
      <c r="E462" s="197" t="s">
        <v>1</v>
      </c>
      <c r="F462" s="198" t="s">
        <v>659</v>
      </c>
      <c r="G462" s="13"/>
      <c r="H462" s="199">
        <v>58.799999999999997</v>
      </c>
      <c r="I462" s="200"/>
      <c r="J462" s="13"/>
      <c r="K462" s="13"/>
      <c r="L462" s="196"/>
      <c r="M462" s="201"/>
      <c r="N462" s="202"/>
      <c r="O462" s="202"/>
      <c r="P462" s="202"/>
      <c r="Q462" s="202"/>
      <c r="R462" s="202"/>
      <c r="S462" s="202"/>
      <c r="T462" s="20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197" t="s">
        <v>241</v>
      </c>
      <c r="AU462" s="197" t="s">
        <v>89</v>
      </c>
      <c r="AV462" s="13" t="s">
        <v>89</v>
      </c>
      <c r="AW462" s="13" t="s">
        <v>34</v>
      </c>
      <c r="AX462" s="13" t="s">
        <v>79</v>
      </c>
      <c r="AY462" s="197" t="s">
        <v>133</v>
      </c>
    </row>
    <row r="463" s="14" customFormat="1">
      <c r="A463" s="14"/>
      <c r="B463" s="204"/>
      <c r="C463" s="14"/>
      <c r="D463" s="186" t="s">
        <v>241</v>
      </c>
      <c r="E463" s="205" t="s">
        <v>1</v>
      </c>
      <c r="F463" s="206" t="s">
        <v>245</v>
      </c>
      <c r="G463" s="14"/>
      <c r="H463" s="207">
        <v>58.799999999999997</v>
      </c>
      <c r="I463" s="208"/>
      <c r="J463" s="14"/>
      <c r="K463" s="14"/>
      <c r="L463" s="204"/>
      <c r="M463" s="209"/>
      <c r="N463" s="210"/>
      <c r="O463" s="210"/>
      <c r="P463" s="210"/>
      <c r="Q463" s="210"/>
      <c r="R463" s="210"/>
      <c r="S463" s="210"/>
      <c r="T463" s="211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05" t="s">
        <v>241</v>
      </c>
      <c r="AU463" s="205" t="s">
        <v>89</v>
      </c>
      <c r="AV463" s="14" t="s">
        <v>154</v>
      </c>
      <c r="AW463" s="14" t="s">
        <v>34</v>
      </c>
      <c r="AX463" s="14" t="s">
        <v>87</v>
      </c>
      <c r="AY463" s="205" t="s">
        <v>133</v>
      </c>
    </row>
    <row r="464" s="2" customFormat="1" ht="24.15" customHeight="1">
      <c r="A464" s="37"/>
      <c r="B464" s="171"/>
      <c r="C464" s="172" t="s">
        <v>660</v>
      </c>
      <c r="D464" s="172" t="s">
        <v>136</v>
      </c>
      <c r="E464" s="173" t="s">
        <v>661</v>
      </c>
      <c r="F464" s="174" t="s">
        <v>662</v>
      </c>
      <c r="G464" s="175" t="s">
        <v>139</v>
      </c>
      <c r="H464" s="176">
        <v>1</v>
      </c>
      <c r="I464" s="177"/>
      <c r="J464" s="178">
        <f>ROUND(I464*H464,2)</f>
        <v>0</v>
      </c>
      <c r="K464" s="179"/>
      <c r="L464" s="38"/>
      <c r="M464" s="180" t="s">
        <v>1</v>
      </c>
      <c r="N464" s="181" t="s">
        <v>44</v>
      </c>
      <c r="O464" s="76"/>
      <c r="P464" s="182">
        <f>O464*H464</f>
        <v>0</v>
      </c>
      <c r="Q464" s="182">
        <v>0.050889999999999998</v>
      </c>
      <c r="R464" s="182">
        <f>Q464*H464</f>
        <v>0.050889999999999998</v>
      </c>
      <c r="S464" s="182">
        <v>0</v>
      </c>
      <c r="T464" s="183">
        <f>S464*H464</f>
        <v>0</v>
      </c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  <c r="AE464" s="37"/>
      <c r="AR464" s="184" t="s">
        <v>154</v>
      </c>
      <c r="AT464" s="184" t="s">
        <v>136</v>
      </c>
      <c r="AU464" s="184" t="s">
        <v>89</v>
      </c>
      <c r="AY464" s="18" t="s">
        <v>133</v>
      </c>
      <c r="BE464" s="185">
        <f>IF(N464="základní",J464,0)</f>
        <v>0</v>
      </c>
      <c r="BF464" s="185">
        <f>IF(N464="snížená",J464,0)</f>
        <v>0</v>
      </c>
      <c r="BG464" s="185">
        <f>IF(N464="zákl. přenesená",J464,0)</f>
        <v>0</v>
      </c>
      <c r="BH464" s="185">
        <f>IF(N464="sníž. přenesená",J464,0)</f>
        <v>0</v>
      </c>
      <c r="BI464" s="185">
        <f>IF(N464="nulová",J464,0)</f>
        <v>0</v>
      </c>
      <c r="BJ464" s="18" t="s">
        <v>87</v>
      </c>
      <c r="BK464" s="185">
        <f>ROUND(I464*H464,2)</f>
        <v>0</v>
      </c>
      <c r="BL464" s="18" t="s">
        <v>154</v>
      </c>
      <c r="BM464" s="184" t="s">
        <v>663</v>
      </c>
    </row>
    <row r="465" s="2" customFormat="1">
      <c r="A465" s="37"/>
      <c r="B465" s="38"/>
      <c r="C465" s="37"/>
      <c r="D465" s="186" t="s">
        <v>142</v>
      </c>
      <c r="E465" s="37"/>
      <c r="F465" s="187" t="s">
        <v>658</v>
      </c>
      <c r="G465" s="37"/>
      <c r="H465" s="37"/>
      <c r="I465" s="188"/>
      <c r="J465" s="37"/>
      <c r="K465" s="37"/>
      <c r="L465" s="38"/>
      <c r="M465" s="189"/>
      <c r="N465" s="190"/>
      <c r="O465" s="76"/>
      <c r="P465" s="76"/>
      <c r="Q465" s="76"/>
      <c r="R465" s="76"/>
      <c r="S465" s="76"/>
      <c r="T465" s="7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  <c r="AE465" s="37"/>
      <c r="AT465" s="18" t="s">
        <v>142</v>
      </c>
      <c r="AU465" s="18" t="s">
        <v>89</v>
      </c>
    </row>
    <row r="466" s="13" customFormat="1">
      <c r="A466" s="13"/>
      <c r="B466" s="196"/>
      <c r="C466" s="13"/>
      <c r="D466" s="186" t="s">
        <v>241</v>
      </c>
      <c r="E466" s="197" t="s">
        <v>1</v>
      </c>
      <c r="F466" s="198" t="s">
        <v>664</v>
      </c>
      <c r="G466" s="13"/>
      <c r="H466" s="199">
        <v>1</v>
      </c>
      <c r="I466" s="200"/>
      <c r="J466" s="13"/>
      <c r="K466" s="13"/>
      <c r="L466" s="196"/>
      <c r="M466" s="201"/>
      <c r="N466" s="202"/>
      <c r="O466" s="202"/>
      <c r="P466" s="202"/>
      <c r="Q466" s="202"/>
      <c r="R466" s="202"/>
      <c r="S466" s="202"/>
      <c r="T466" s="20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197" t="s">
        <v>241</v>
      </c>
      <c r="AU466" s="197" t="s">
        <v>89</v>
      </c>
      <c r="AV466" s="13" t="s">
        <v>89</v>
      </c>
      <c r="AW466" s="13" t="s">
        <v>34</v>
      </c>
      <c r="AX466" s="13" t="s">
        <v>79</v>
      </c>
      <c r="AY466" s="197" t="s">
        <v>133</v>
      </c>
    </row>
    <row r="467" s="14" customFormat="1">
      <c r="A467" s="14"/>
      <c r="B467" s="204"/>
      <c r="C467" s="14"/>
      <c r="D467" s="186" t="s">
        <v>241</v>
      </c>
      <c r="E467" s="205" t="s">
        <v>1</v>
      </c>
      <c r="F467" s="206" t="s">
        <v>245</v>
      </c>
      <c r="G467" s="14"/>
      <c r="H467" s="207">
        <v>1</v>
      </c>
      <c r="I467" s="208"/>
      <c r="J467" s="14"/>
      <c r="K467" s="14"/>
      <c r="L467" s="204"/>
      <c r="M467" s="209"/>
      <c r="N467" s="210"/>
      <c r="O467" s="210"/>
      <c r="P467" s="210"/>
      <c r="Q467" s="210"/>
      <c r="R467" s="210"/>
      <c r="S467" s="210"/>
      <c r="T467" s="211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05" t="s">
        <v>241</v>
      </c>
      <c r="AU467" s="205" t="s">
        <v>89</v>
      </c>
      <c r="AV467" s="14" t="s">
        <v>154</v>
      </c>
      <c r="AW467" s="14" t="s">
        <v>34</v>
      </c>
      <c r="AX467" s="14" t="s">
        <v>87</v>
      </c>
      <c r="AY467" s="205" t="s">
        <v>133</v>
      </c>
    </row>
    <row r="468" s="2" customFormat="1" ht="24.15" customHeight="1">
      <c r="A468" s="37"/>
      <c r="B468" s="171"/>
      <c r="C468" s="172" t="s">
        <v>665</v>
      </c>
      <c r="D468" s="172" t="s">
        <v>136</v>
      </c>
      <c r="E468" s="173" t="s">
        <v>666</v>
      </c>
      <c r="F468" s="174" t="s">
        <v>667</v>
      </c>
      <c r="G468" s="175" t="s">
        <v>139</v>
      </c>
      <c r="H468" s="176">
        <v>1</v>
      </c>
      <c r="I468" s="177"/>
      <c r="J468" s="178">
        <f>ROUND(I468*H468,2)</f>
        <v>0</v>
      </c>
      <c r="K468" s="179"/>
      <c r="L468" s="38"/>
      <c r="M468" s="180" t="s">
        <v>1</v>
      </c>
      <c r="N468" s="181" t="s">
        <v>44</v>
      </c>
      <c r="O468" s="76"/>
      <c r="P468" s="182">
        <f>O468*H468</f>
        <v>0</v>
      </c>
      <c r="Q468" s="182">
        <v>0.050889999999999998</v>
      </c>
      <c r="R468" s="182">
        <f>Q468*H468</f>
        <v>0.050889999999999998</v>
      </c>
      <c r="S468" s="182">
        <v>0</v>
      </c>
      <c r="T468" s="183">
        <f>S468*H468</f>
        <v>0</v>
      </c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  <c r="AE468" s="37"/>
      <c r="AR468" s="184" t="s">
        <v>154</v>
      </c>
      <c r="AT468" s="184" t="s">
        <v>136</v>
      </c>
      <c r="AU468" s="184" t="s">
        <v>89</v>
      </c>
      <c r="AY468" s="18" t="s">
        <v>133</v>
      </c>
      <c r="BE468" s="185">
        <f>IF(N468="základní",J468,0)</f>
        <v>0</v>
      </c>
      <c r="BF468" s="185">
        <f>IF(N468="snížená",J468,0)</f>
        <v>0</v>
      </c>
      <c r="BG468" s="185">
        <f>IF(N468="zákl. přenesená",J468,0)</f>
        <v>0</v>
      </c>
      <c r="BH468" s="185">
        <f>IF(N468="sníž. přenesená",J468,0)</f>
        <v>0</v>
      </c>
      <c r="BI468" s="185">
        <f>IF(N468="nulová",J468,0)</f>
        <v>0</v>
      </c>
      <c r="BJ468" s="18" t="s">
        <v>87</v>
      </c>
      <c r="BK468" s="185">
        <f>ROUND(I468*H468,2)</f>
        <v>0</v>
      </c>
      <c r="BL468" s="18" t="s">
        <v>154</v>
      </c>
      <c r="BM468" s="184" t="s">
        <v>668</v>
      </c>
    </row>
    <row r="469" s="2" customFormat="1">
      <c r="A469" s="37"/>
      <c r="B469" s="38"/>
      <c r="C469" s="37"/>
      <c r="D469" s="186" t="s">
        <v>142</v>
      </c>
      <c r="E469" s="37"/>
      <c r="F469" s="187" t="s">
        <v>658</v>
      </c>
      <c r="G469" s="37"/>
      <c r="H469" s="37"/>
      <c r="I469" s="188"/>
      <c r="J469" s="37"/>
      <c r="K469" s="37"/>
      <c r="L469" s="38"/>
      <c r="M469" s="189"/>
      <c r="N469" s="190"/>
      <c r="O469" s="76"/>
      <c r="P469" s="76"/>
      <c r="Q469" s="76"/>
      <c r="R469" s="76"/>
      <c r="S469" s="76"/>
      <c r="T469" s="7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  <c r="AE469" s="37"/>
      <c r="AT469" s="18" t="s">
        <v>142</v>
      </c>
      <c r="AU469" s="18" t="s">
        <v>89</v>
      </c>
    </row>
    <row r="470" s="13" customFormat="1">
      <c r="A470" s="13"/>
      <c r="B470" s="196"/>
      <c r="C470" s="13"/>
      <c r="D470" s="186" t="s">
        <v>241</v>
      </c>
      <c r="E470" s="197" t="s">
        <v>1</v>
      </c>
      <c r="F470" s="198" t="s">
        <v>669</v>
      </c>
      <c r="G470" s="13"/>
      <c r="H470" s="199">
        <v>1</v>
      </c>
      <c r="I470" s="200"/>
      <c r="J470" s="13"/>
      <c r="K470" s="13"/>
      <c r="L470" s="196"/>
      <c r="M470" s="201"/>
      <c r="N470" s="202"/>
      <c r="O470" s="202"/>
      <c r="P470" s="202"/>
      <c r="Q470" s="202"/>
      <c r="R470" s="202"/>
      <c r="S470" s="202"/>
      <c r="T470" s="20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197" t="s">
        <v>241</v>
      </c>
      <c r="AU470" s="197" t="s">
        <v>89</v>
      </c>
      <c r="AV470" s="13" t="s">
        <v>89</v>
      </c>
      <c r="AW470" s="13" t="s">
        <v>34</v>
      </c>
      <c r="AX470" s="13" t="s">
        <v>79</v>
      </c>
      <c r="AY470" s="197" t="s">
        <v>133</v>
      </c>
    </row>
    <row r="471" s="14" customFormat="1">
      <c r="A471" s="14"/>
      <c r="B471" s="204"/>
      <c r="C471" s="14"/>
      <c r="D471" s="186" t="s">
        <v>241</v>
      </c>
      <c r="E471" s="205" t="s">
        <v>1</v>
      </c>
      <c r="F471" s="206" t="s">
        <v>245</v>
      </c>
      <c r="G471" s="14"/>
      <c r="H471" s="207">
        <v>1</v>
      </c>
      <c r="I471" s="208"/>
      <c r="J471" s="14"/>
      <c r="K471" s="14"/>
      <c r="L471" s="204"/>
      <c r="M471" s="209"/>
      <c r="N471" s="210"/>
      <c r="O471" s="210"/>
      <c r="P471" s="210"/>
      <c r="Q471" s="210"/>
      <c r="R471" s="210"/>
      <c r="S471" s="210"/>
      <c r="T471" s="211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05" t="s">
        <v>241</v>
      </c>
      <c r="AU471" s="205" t="s">
        <v>89</v>
      </c>
      <c r="AV471" s="14" t="s">
        <v>154</v>
      </c>
      <c r="AW471" s="14" t="s">
        <v>34</v>
      </c>
      <c r="AX471" s="14" t="s">
        <v>87</v>
      </c>
      <c r="AY471" s="205" t="s">
        <v>133</v>
      </c>
    </row>
    <row r="472" s="2" customFormat="1" ht="24.15" customHeight="1">
      <c r="A472" s="37"/>
      <c r="B472" s="171"/>
      <c r="C472" s="172" t="s">
        <v>670</v>
      </c>
      <c r="D472" s="172" t="s">
        <v>136</v>
      </c>
      <c r="E472" s="173" t="s">
        <v>671</v>
      </c>
      <c r="F472" s="174" t="s">
        <v>662</v>
      </c>
      <c r="G472" s="175" t="s">
        <v>139</v>
      </c>
      <c r="H472" s="176">
        <v>1</v>
      </c>
      <c r="I472" s="177"/>
      <c r="J472" s="178">
        <f>ROUND(I472*H472,2)</f>
        <v>0</v>
      </c>
      <c r="K472" s="179"/>
      <c r="L472" s="38"/>
      <c r="M472" s="180" t="s">
        <v>1</v>
      </c>
      <c r="N472" s="181" t="s">
        <v>44</v>
      </c>
      <c r="O472" s="76"/>
      <c r="P472" s="182">
        <f>O472*H472</f>
        <v>0</v>
      </c>
      <c r="Q472" s="182">
        <v>0.050889999999999998</v>
      </c>
      <c r="R472" s="182">
        <f>Q472*H472</f>
        <v>0.050889999999999998</v>
      </c>
      <c r="S472" s="182">
        <v>0</v>
      </c>
      <c r="T472" s="183">
        <f>S472*H472</f>
        <v>0</v>
      </c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  <c r="AE472" s="37"/>
      <c r="AR472" s="184" t="s">
        <v>154</v>
      </c>
      <c r="AT472" s="184" t="s">
        <v>136</v>
      </c>
      <c r="AU472" s="184" t="s">
        <v>89</v>
      </c>
      <c r="AY472" s="18" t="s">
        <v>133</v>
      </c>
      <c r="BE472" s="185">
        <f>IF(N472="základní",J472,0)</f>
        <v>0</v>
      </c>
      <c r="BF472" s="185">
        <f>IF(N472="snížená",J472,0)</f>
        <v>0</v>
      </c>
      <c r="BG472" s="185">
        <f>IF(N472="zákl. přenesená",J472,0)</f>
        <v>0</v>
      </c>
      <c r="BH472" s="185">
        <f>IF(N472="sníž. přenesená",J472,0)</f>
        <v>0</v>
      </c>
      <c r="BI472" s="185">
        <f>IF(N472="nulová",J472,0)</f>
        <v>0</v>
      </c>
      <c r="BJ472" s="18" t="s">
        <v>87</v>
      </c>
      <c r="BK472" s="185">
        <f>ROUND(I472*H472,2)</f>
        <v>0</v>
      </c>
      <c r="BL472" s="18" t="s">
        <v>154</v>
      </c>
      <c r="BM472" s="184" t="s">
        <v>672</v>
      </c>
    </row>
    <row r="473" s="2" customFormat="1">
      <c r="A473" s="37"/>
      <c r="B473" s="38"/>
      <c r="C473" s="37"/>
      <c r="D473" s="186" t="s">
        <v>142</v>
      </c>
      <c r="E473" s="37"/>
      <c r="F473" s="187" t="s">
        <v>658</v>
      </c>
      <c r="G473" s="37"/>
      <c r="H473" s="37"/>
      <c r="I473" s="188"/>
      <c r="J473" s="37"/>
      <c r="K473" s="37"/>
      <c r="L473" s="38"/>
      <c r="M473" s="189"/>
      <c r="N473" s="190"/>
      <c r="O473" s="76"/>
      <c r="P473" s="76"/>
      <c r="Q473" s="76"/>
      <c r="R473" s="76"/>
      <c r="S473" s="76"/>
      <c r="T473" s="7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  <c r="AE473" s="37"/>
      <c r="AT473" s="18" t="s">
        <v>142</v>
      </c>
      <c r="AU473" s="18" t="s">
        <v>89</v>
      </c>
    </row>
    <row r="474" s="13" customFormat="1">
      <c r="A474" s="13"/>
      <c r="B474" s="196"/>
      <c r="C474" s="13"/>
      <c r="D474" s="186" t="s">
        <v>241</v>
      </c>
      <c r="E474" s="197" t="s">
        <v>1</v>
      </c>
      <c r="F474" s="198" t="s">
        <v>673</v>
      </c>
      <c r="G474" s="13"/>
      <c r="H474" s="199">
        <v>1</v>
      </c>
      <c r="I474" s="200"/>
      <c r="J474" s="13"/>
      <c r="K474" s="13"/>
      <c r="L474" s="196"/>
      <c r="M474" s="201"/>
      <c r="N474" s="202"/>
      <c r="O474" s="202"/>
      <c r="P474" s="202"/>
      <c r="Q474" s="202"/>
      <c r="R474" s="202"/>
      <c r="S474" s="202"/>
      <c r="T474" s="20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197" t="s">
        <v>241</v>
      </c>
      <c r="AU474" s="197" t="s">
        <v>89</v>
      </c>
      <c r="AV474" s="13" t="s">
        <v>89</v>
      </c>
      <c r="AW474" s="13" t="s">
        <v>34</v>
      </c>
      <c r="AX474" s="13" t="s">
        <v>79</v>
      </c>
      <c r="AY474" s="197" t="s">
        <v>133</v>
      </c>
    </row>
    <row r="475" s="14" customFormat="1">
      <c r="A475" s="14"/>
      <c r="B475" s="204"/>
      <c r="C475" s="14"/>
      <c r="D475" s="186" t="s">
        <v>241</v>
      </c>
      <c r="E475" s="205" t="s">
        <v>1</v>
      </c>
      <c r="F475" s="206" t="s">
        <v>245</v>
      </c>
      <c r="G475" s="14"/>
      <c r="H475" s="207">
        <v>1</v>
      </c>
      <c r="I475" s="208"/>
      <c r="J475" s="14"/>
      <c r="K475" s="14"/>
      <c r="L475" s="204"/>
      <c r="M475" s="209"/>
      <c r="N475" s="210"/>
      <c r="O475" s="210"/>
      <c r="P475" s="210"/>
      <c r="Q475" s="210"/>
      <c r="R475" s="210"/>
      <c r="S475" s="210"/>
      <c r="T475" s="211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05" t="s">
        <v>241</v>
      </c>
      <c r="AU475" s="205" t="s">
        <v>89</v>
      </c>
      <c r="AV475" s="14" t="s">
        <v>154</v>
      </c>
      <c r="AW475" s="14" t="s">
        <v>34</v>
      </c>
      <c r="AX475" s="14" t="s">
        <v>87</v>
      </c>
      <c r="AY475" s="205" t="s">
        <v>133</v>
      </c>
    </row>
    <row r="476" s="2" customFormat="1" ht="24.15" customHeight="1">
      <c r="A476" s="37"/>
      <c r="B476" s="171"/>
      <c r="C476" s="172" t="s">
        <v>674</v>
      </c>
      <c r="D476" s="172" t="s">
        <v>136</v>
      </c>
      <c r="E476" s="173" t="s">
        <v>675</v>
      </c>
      <c r="F476" s="174" t="s">
        <v>667</v>
      </c>
      <c r="G476" s="175" t="s">
        <v>139</v>
      </c>
      <c r="H476" s="176">
        <v>1</v>
      </c>
      <c r="I476" s="177"/>
      <c r="J476" s="178">
        <f>ROUND(I476*H476,2)</f>
        <v>0</v>
      </c>
      <c r="K476" s="179"/>
      <c r="L476" s="38"/>
      <c r="M476" s="180" t="s">
        <v>1</v>
      </c>
      <c r="N476" s="181" t="s">
        <v>44</v>
      </c>
      <c r="O476" s="76"/>
      <c r="P476" s="182">
        <f>O476*H476</f>
        <v>0</v>
      </c>
      <c r="Q476" s="182">
        <v>0.050889999999999998</v>
      </c>
      <c r="R476" s="182">
        <f>Q476*H476</f>
        <v>0.050889999999999998</v>
      </c>
      <c r="S476" s="182">
        <v>0</v>
      </c>
      <c r="T476" s="183">
        <f>S476*H476</f>
        <v>0</v>
      </c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  <c r="AE476" s="37"/>
      <c r="AR476" s="184" t="s">
        <v>154</v>
      </c>
      <c r="AT476" s="184" t="s">
        <v>136</v>
      </c>
      <c r="AU476" s="184" t="s">
        <v>89</v>
      </c>
      <c r="AY476" s="18" t="s">
        <v>133</v>
      </c>
      <c r="BE476" s="185">
        <f>IF(N476="základní",J476,0)</f>
        <v>0</v>
      </c>
      <c r="BF476" s="185">
        <f>IF(N476="snížená",J476,0)</f>
        <v>0</v>
      </c>
      <c r="BG476" s="185">
        <f>IF(N476="zákl. přenesená",J476,0)</f>
        <v>0</v>
      </c>
      <c r="BH476" s="185">
        <f>IF(N476="sníž. přenesená",J476,0)</f>
        <v>0</v>
      </c>
      <c r="BI476" s="185">
        <f>IF(N476="nulová",J476,0)</f>
        <v>0</v>
      </c>
      <c r="BJ476" s="18" t="s">
        <v>87</v>
      </c>
      <c r="BK476" s="185">
        <f>ROUND(I476*H476,2)</f>
        <v>0</v>
      </c>
      <c r="BL476" s="18" t="s">
        <v>154</v>
      </c>
      <c r="BM476" s="184" t="s">
        <v>676</v>
      </c>
    </row>
    <row r="477" s="2" customFormat="1">
      <c r="A477" s="37"/>
      <c r="B477" s="38"/>
      <c r="C477" s="37"/>
      <c r="D477" s="186" t="s">
        <v>142</v>
      </c>
      <c r="E477" s="37"/>
      <c r="F477" s="187" t="s">
        <v>658</v>
      </c>
      <c r="G477" s="37"/>
      <c r="H477" s="37"/>
      <c r="I477" s="188"/>
      <c r="J477" s="37"/>
      <c r="K477" s="37"/>
      <c r="L477" s="38"/>
      <c r="M477" s="189"/>
      <c r="N477" s="190"/>
      <c r="O477" s="76"/>
      <c r="P477" s="76"/>
      <c r="Q477" s="76"/>
      <c r="R477" s="76"/>
      <c r="S477" s="76"/>
      <c r="T477" s="7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  <c r="AE477" s="37"/>
      <c r="AT477" s="18" t="s">
        <v>142</v>
      </c>
      <c r="AU477" s="18" t="s">
        <v>89</v>
      </c>
    </row>
    <row r="478" s="13" customFormat="1">
      <c r="A478" s="13"/>
      <c r="B478" s="196"/>
      <c r="C478" s="13"/>
      <c r="D478" s="186" t="s">
        <v>241</v>
      </c>
      <c r="E478" s="197" t="s">
        <v>1</v>
      </c>
      <c r="F478" s="198" t="s">
        <v>677</v>
      </c>
      <c r="G478" s="13"/>
      <c r="H478" s="199">
        <v>1</v>
      </c>
      <c r="I478" s="200"/>
      <c r="J478" s="13"/>
      <c r="K478" s="13"/>
      <c r="L478" s="196"/>
      <c r="M478" s="201"/>
      <c r="N478" s="202"/>
      <c r="O478" s="202"/>
      <c r="P478" s="202"/>
      <c r="Q478" s="202"/>
      <c r="R478" s="202"/>
      <c r="S478" s="202"/>
      <c r="T478" s="20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197" t="s">
        <v>241</v>
      </c>
      <c r="AU478" s="197" t="s">
        <v>89</v>
      </c>
      <c r="AV478" s="13" t="s">
        <v>89</v>
      </c>
      <c r="AW478" s="13" t="s">
        <v>34</v>
      </c>
      <c r="AX478" s="13" t="s">
        <v>79</v>
      </c>
      <c r="AY478" s="197" t="s">
        <v>133</v>
      </c>
    </row>
    <row r="479" s="14" customFormat="1">
      <c r="A479" s="14"/>
      <c r="B479" s="204"/>
      <c r="C479" s="14"/>
      <c r="D479" s="186" t="s">
        <v>241</v>
      </c>
      <c r="E479" s="205" t="s">
        <v>1</v>
      </c>
      <c r="F479" s="206" t="s">
        <v>245</v>
      </c>
      <c r="G479" s="14"/>
      <c r="H479" s="207">
        <v>1</v>
      </c>
      <c r="I479" s="208"/>
      <c r="J479" s="14"/>
      <c r="K479" s="14"/>
      <c r="L479" s="204"/>
      <c r="M479" s="209"/>
      <c r="N479" s="210"/>
      <c r="O479" s="210"/>
      <c r="P479" s="210"/>
      <c r="Q479" s="210"/>
      <c r="R479" s="210"/>
      <c r="S479" s="210"/>
      <c r="T479" s="211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05" t="s">
        <v>241</v>
      </c>
      <c r="AU479" s="205" t="s">
        <v>89</v>
      </c>
      <c r="AV479" s="14" t="s">
        <v>154</v>
      </c>
      <c r="AW479" s="14" t="s">
        <v>34</v>
      </c>
      <c r="AX479" s="14" t="s">
        <v>87</v>
      </c>
      <c r="AY479" s="205" t="s">
        <v>133</v>
      </c>
    </row>
    <row r="480" s="12" customFormat="1" ht="22.8" customHeight="1">
      <c r="A480" s="12"/>
      <c r="B480" s="158"/>
      <c r="C480" s="12"/>
      <c r="D480" s="159" t="s">
        <v>78</v>
      </c>
      <c r="E480" s="169" t="s">
        <v>180</v>
      </c>
      <c r="F480" s="169" t="s">
        <v>678</v>
      </c>
      <c r="G480" s="12"/>
      <c r="H480" s="12"/>
      <c r="I480" s="161"/>
      <c r="J480" s="170">
        <f>BK480</f>
        <v>0</v>
      </c>
      <c r="K480" s="12"/>
      <c r="L480" s="158"/>
      <c r="M480" s="163"/>
      <c r="N480" s="164"/>
      <c r="O480" s="164"/>
      <c r="P480" s="165">
        <f>SUM(P481:P598)</f>
        <v>0</v>
      </c>
      <c r="Q480" s="164"/>
      <c r="R480" s="165">
        <f>SUM(R481:R598)</f>
        <v>45.710561500000004</v>
      </c>
      <c r="S480" s="164"/>
      <c r="T480" s="166">
        <f>SUM(T481:T598)</f>
        <v>78.849469999999997</v>
      </c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R480" s="159" t="s">
        <v>87</v>
      </c>
      <c r="AT480" s="167" t="s">
        <v>78</v>
      </c>
      <c r="AU480" s="167" t="s">
        <v>87</v>
      </c>
      <c r="AY480" s="159" t="s">
        <v>133</v>
      </c>
      <c r="BK480" s="168">
        <f>SUM(BK481:BK598)</f>
        <v>0</v>
      </c>
    </row>
    <row r="481" s="2" customFormat="1" ht="24.15" customHeight="1">
      <c r="A481" s="37"/>
      <c r="B481" s="171"/>
      <c r="C481" s="172" t="s">
        <v>679</v>
      </c>
      <c r="D481" s="172" t="s">
        <v>136</v>
      </c>
      <c r="E481" s="173" t="s">
        <v>680</v>
      </c>
      <c r="F481" s="174" t="s">
        <v>681</v>
      </c>
      <c r="G481" s="175" t="s">
        <v>259</v>
      </c>
      <c r="H481" s="176">
        <v>198.09999999999999</v>
      </c>
      <c r="I481" s="177"/>
      <c r="J481" s="178">
        <f>ROUND(I481*H481,2)</f>
        <v>0</v>
      </c>
      <c r="K481" s="179"/>
      <c r="L481" s="38"/>
      <c r="M481" s="180" t="s">
        <v>1</v>
      </c>
      <c r="N481" s="181" t="s">
        <v>44</v>
      </c>
      <c r="O481" s="76"/>
      <c r="P481" s="182">
        <f>O481*H481</f>
        <v>0</v>
      </c>
      <c r="Q481" s="182">
        <v>0.10095</v>
      </c>
      <c r="R481" s="182">
        <f>Q481*H481</f>
        <v>19.998194999999999</v>
      </c>
      <c r="S481" s="182">
        <v>0</v>
      </c>
      <c r="T481" s="183">
        <f>S481*H481</f>
        <v>0</v>
      </c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  <c r="AE481" s="37"/>
      <c r="AR481" s="184" t="s">
        <v>154</v>
      </c>
      <c r="AT481" s="184" t="s">
        <v>136</v>
      </c>
      <c r="AU481" s="184" t="s">
        <v>89</v>
      </c>
      <c r="AY481" s="18" t="s">
        <v>133</v>
      </c>
      <c r="BE481" s="185">
        <f>IF(N481="základní",J481,0)</f>
        <v>0</v>
      </c>
      <c r="BF481" s="185">
        <f>IF(N481="snížená",J481,0)</f>
        <v>0</v>
      </c>
      <c r="BG481" s="185">
        <f>IF(N481="zákl. přenesená",J481,0)</f>
        <v>0</v>
      </c>
      <c r="BH481" s="185">
        <f>IF(N481="sníž. přenesená",J481,0)</f>
        <v>0</v>
      </c>
      <c r="BI481" s="185">
        <f>IF(N481="nulová",J481,0)</f>
        <v>0</v>
      </c>
      <c r="BJ481" s="18" t="s">
        <v>87</v>
      </c>
      <c r="BK481" s="185">
        <f>ROUND(I481*H481,2)</f>
        <v>0</v>
      </c>
      <c r="BL481" s="18" t="s">
        <v>154</v>
      </c>
      <c r="BM481" s="184" t="s">
        <v>682</v>
      </c>
    </row>
    <row r="482" s="13" customFormat="1">
      <c r="A482" s="13"/>
      <c r="B482" s="196"/>
      <c r="C482" s="13"/>
      <c r="D482" s="186" t="s">
        <v>241</v>
      </c>
      <c r="E482" s="197" t="s">
        <v>1</v>
      </c>
      <c r="F482" s="198" t="s">
        <v>683</v>
      </c>
      <c r="G482" s="13"/>
      <c r="H482" s="199">
        <v>198.09999999999999</v>
      </c>
      <c r="I482" s="200"/>
      <c r="J482" s="13"/>
      <c r="K482" s="13"/>
      <c r="L482" s="196"/>
      <c r="M482" s="201"/>
      <c r="N482" s="202"/>
      <c r="O482" s="202"/>
      <c r="P482" s="202"/>
      <c r="Q482" s="202"/>
      <c r="R482" s="202"/>
      <c r="S482" s="202"/>
      <c r="T482" s="20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197" t="s">
        <v>241</v>
      </c>
      <c r="AU482" s="197" t="s">
        <v>89</v>
      </c>
      <c r="AV482" s="13" t="s">
        <v>89</v>
      </c>
      <c r="AW482" s="13" t="s">
        <v>34</v>
      </c>
      <c r="AX482" s="13" t="s">
        <v>79</v>
      </c>
      <c r="AY482" s="197" t="s">
        <v>133</v>
      </c>
    </row>
    <row r="483" s="14" customFormat="1">
      <c r="A483" s="14"/>
      <c r="B483" s="204"/>
      <c r="C483" s="14"/>
      <c r="D483" s="186" t="s">
        <v>241</v>
      </c>
      <c r="E483" s="205" t="s">
        <v>1</v>
      </c>
      <c r="F483" s="206" t="s">
        <v>245</v>
      </c>
      <c r="G483" s="14"/>
      <c r="H483" s="207">
        <v>198.09999999999999</v>
      </c>
      <c r="I483" s="208"/>
      <c r="J483" s="14"/>
      <c r="K483" s="14"/>
      <c r="L483" s="204"/>
      <c r="M483" s="209"/>
      <c r="N483" s="210"/>
      <c r="O483" s="210"/>
      <c r="P483" s="210"/>
      <c r="Q483" s="210"/>
      <c r="R483" s="210"/>
      <c r="S483" s="210"/>
      <c r="T483" s="211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05" t="s">
        <v>241</v>
      </c>
      <c r="AU483" s="205" t="s">
        <v>89</v>
      </c>
      <c r="AV483" s="14" t="s">
        <v>154</v>
      </c>
      <c r="AW483" s="14" t="s">
        <v>34</v>
      </c>
      <c r="AX483" s="14" t="s">
        <v>87</v>
      </c>
      <c r="AY483" s="205" t="s">
        <v>133</v>
      </c>
    </row>
    <row r="484" s="2" customFormat="1" ht="16.5" customHeight="1">
      <c r="A484" s="37"/>
      <c r="B484" s="171"/>
      <c r="C484" s="219" t="s">
        <v>684</v>
      </c>
      <c r="D484" s="219" t="s">
        <v>316</v>
      </c>
      <c r="E484" s="220" t="s">
        <v>685</v>
      </c>
      <c r="F484" s="221" t="s">
        <v>686</v>
      </c>
      <c r="G484" s="222" t="s">
        <v>259</v>
      </c>
      <c r="H484" s="223">
        <v>227.815</v>
      </c>
      <c r="I484" s="224"/>
      <c r="J484" s="225">
        <f>ROUND(I484*H484,2)</f>
        <v>0</v>
      </c>
      <c r="K484" s="226"/>
      <c r="L484" s="227"/>
      <c r="M484" s="228" t="s">
        <v>1</v>
      </c>
      <c r="N484" s="229" t="s">
        <v>44</v>
      </c>
      <c r="O484" s="76"/>
      <c r="P484" s="182">
        <f>O484*H484</f>
        <v>0</v>
      </c>
      <c r="Q484" s="182">
        <v>0.021999999999999999</v>
      </c>
      <c r="R484" s="182">
        <f>Q484*H484</f>
        <v>5.0119299999999996</v>
      </c>
      <c r="S484" s="182">
        <v>0</v>
      </c>
      <c r="T484" s="183">
        <f>S484*H484</f>
        <v>0</v>
      </c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  <c r="AE484" s="37"/>
      <c r="AR484" s="184" t="s">
        <v>173</v>
      </c>
      <c r="AT484" s="184" t="s">
        <v>316</v>
      </c>
      <c r="AU484" s="184" t="s">
        <v>89</v>
      </c>
      <c r="AY484" s="18" t="s">
        <v>133</v>
      </c>
      <c r="BE484" s="185">
        <f>IF(N484="základní",J484,0)</f>
        <v>0</v>
      </c>
      <c r="BF484" s="185">
        <f>IF(N484="snížená",J484,0)</f>
        <v>0</v>
      </c>
      <c r="BG484" s="185">
        <f>IF(N484="zákl. přenesená",J484,0)</f>
        <v>0</v>
      </c>
      <c r="BH484" s="185">
        <f>IF(N484="sníž. přenesená",J484,0)</f>
        <v>0</v>
      </c>
      <c r="BI484" s="185">
        <f>IF(N484="nulová",J484,0)</f>
        <v>0</v>
      </c>
      <c r="BJ484" s="18" t="s">
        <v>87</v>
      </c>
      <c r="BK484" s="185">
        <f>ROUND(I484*H484,2)</f>
        <v>0</v>
      </c>
      <c r="BL484" s="18" t="s">
        <v>154</v>
      </c>
      <c r="BM484" s="184" t="s">
        <v>687</v>
      </c>
    </row>
    <row r="485" s="13" customFormat="1">
      <c r="A485" s="13"/>
      <c r="B485" s="196"/>
      <c r="C485" s="13"/>
      <c r="D485" s="186" t="s">
        <v>241</v>
      </c>
      <c r="E485" s="13"/>
      <c r="F485" s="198" t="s">
        <v>688</v>
      </c>
      <c r="G485" s="13"/>
      <c r="H485" s="199">
        <v>227.815</v>
      </c>
      <c r="I485" s="200"/>
      <c r="J485" s="13"/>
      <c r="K485" s="13"/>
      <c r="L485" s="196"/>
      <c r="M485" s="201"/>
      <c r="N485" s="202"/>
      <c r="O485" s="202"/>
      <c r="P485" s="202"/>
      <c r="Q485" s="202"/>
      <c r="R485" s="202"/>
      <c r="S485" s="202"/>
      <c r="T485" s="20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197" t="s">
        <v>241</v>
      </c>
      <c r="AU485" s="197" t="s">
        <v>89</v>
      </c>
      <c r="AV485" s="13" t="s">
        <v>89</v>
      </c>
      <c r="AW485" s="13" t="s">
        <v>3</v>
      </c>
      <c r="AX485" s="13" t="s">
        <v>87</v>
      </c>
      <c r="AY485" s="197" t="s">
        <v>133</v>
      </c>
    </row>
    <row r="486" s="2" customFormat="1" ht="24.15" customHeight="1">
      <c r="A486" s="37"/>
      <c r="B486" s="171"/>
      <c r="C486" s="172" t="s">
        <v>689</v>
      </c>
      <c r="D486" s="172" t="s">
        <v>136</v>
      </c>
      <c r="E486" s="173" t="s">
        <v>690</v>
      </c>
      <c r="F486" s="174" t="s">
        <v>691</v>
      </c>
      <c r="G486" s="175" t="s">
        <v>259</v>
      </c>
      <c r="H486" s="176">
        <v>39.950000000000003</v>
      </c>
      <c r="I486" s="177"/>
      <c r="J486" s="178">
        <f>ROUND(I486*H486,2)</f>
        <v>0</v>
      </c>
      <c r="K486" s="179"/>
      <c r="L486" s="38"/>
      <c r="M486" s="180" t="s">
        <v>1</v>
      </c>
      <c r="N486" s="181" t="s">
        <v>44</v>
      </c>
      <c r="O486" s="76"/>
      <c r="P486" s="182">
        <f>O486*H486</f>
        <v>0</v>
      </c>
      <c r="Q486" s="182">
        <v>0.29221000000000003</v>
      </c>
      <c r="R486" s="182">
        <f>Q486*H486</f>
        <v>11.673789500000002</v>
      </c>
      <c r="S486" s="182">
        <v>0</v>
      </c>
      <c r="T486" s="183">
        <f>S486*H486</f>
        <v>0</v>
      </c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  <c r="AE486" s="37"/>
      <c r="AR486" s="184" t="s">
        <v>154</v>
      </c>
      <c r="AT486" s="184" t="s">
        <v>136</v>
      </c>
      <c r="AU486" s="184" t="s">
        <v>89</v>
      </c>
      <c r="AY486" s="18" t="s">
        <v>133</v>
      </c>
      <c r="BE486" s="185">
        <f>IF(N486="základní",J486,0)</f>
        <v>0</v>
      </c>
      <c r="BF486" s="185">
        <f>IF(N486="snížená",J486,0)</f>
        <v>0</v>
      </c>
      <c r="BG486" s="185">
        <f>IF(N486="zákl. přenesená",J486,0)</f>
        <v>0</v>
      </c>
      <c r="BH486" s="185">
        <f>IF(N486="sníž. přenesená",J486,0)</f>
        <v>0</v>
      </c>
      <c r="BI486" s="185">
        <f>IF(N486="nulová",J486,0)</f>
        <v>0</v>
      </c>
      <c r="BJ486" s="18" t="s">
        <v>87</v>
      </c>
      <c r="BK486" s="185">
        <f>ROUND(I486*H486,2)</f>
        <v>0</v>
      </c>
      <c r="BL486" s="18" t="s">
        <v>154</v>
      </c>
      <c r="BM486" s="184" t="s">
        <v>692</v>
      </c>
    </row>
    <row r="487" s="2" customFormat="1">
      <c r="A487" s="37"/>
      <c r="B487" s="38"/>
      <c r="C487" s="37"/>
      <c r="D487" s="186" t="s">
        <v>142</v>
      </c>
      <c r="E487" s="37"/>
      <c r="F487" s="187" t="s">
        <v>693</v>
      </c>
      <c r="G487" s="37"/>
      <c r="H487" s="37"/>
      <c r="I487" s="188"/>
      <c r="J487" s="37"/>
      <c r="K487" s="37"/>
      <c r="L487" s="38"/>
      <c r="M487" s="189"/>
      <c r="N487" s="190"/>
      <c r="O487" s="76"/>
      <c r="P487" s="76"/>
      <c r="Q487" s="76"/>
      <c r="R487" s="76"/>
      <c r="S487" s="76"/>
      <c r="T487" s="7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  <c r="AE487" s="37"/>
      <c r="AT487" s="18" t="s">
        <v>142</v>
      </c>
      <c r="AU487" s="18" t="s">
        <v>89</v>
      </c>
    </row>
    <row r="488" s="15" customFormat="1">
      <c r="A488" s="15"/>
      <c r="B488" s="212"/>
      <c r="C488" s="15"/>
      <c r="D488" s="186" t="s">
        <v>241</v>
      </c>
      <c r="E488" s="213" t="s">
        <v>1</v>
      </c>
      <c r="F488" s="214" t="s">
        <v>694</v>
      </c>
      <c r="G488" s="15"/>
      <c r="H488" s="213" t="s">
        <v>1</v>
      </c>
      <c r="I488" s="215"/>
      <c r="J488" s="15"/>
      <c r="K488" s="15"/>
      <c r="L488" s="212"/>
      <c r="M488" s="216"/>
      <c r="N488" s="217"/>
      <c r="O488" s="217"/>
      <c r="P488" s="217"/>
      <c r="Q488" s="217"/>
      <c r="R488" s="217"/>
      <c r="S488" s="217"/>
      <c r="T488" s="218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T488" s="213" t="s">
        <v>241</v>
      </c>
      <c r="AU488" s="213" t="s">
        <v>89</v>
      </c>
      <c r="AV488" s="15" t="s">
        <v>87</v>
      </c>
      <c r="AW488" s="15" t="s">
        <v>34</v>
      </c>
      <c r="AX488" s="15" t="s">
        <v>79</v>
      </c>
      <c r="AY488" s="213" t="s">
        <v>133</v>
      </c>
    </row>
    <row r="489" s="13" customFormat="1">
      <c r="A489" s="13"/>
      <c r="B489" s="196"/>
      <c r="C489" s="13"/>
      <c r="D489" s="186" t="s">
        <v>241</v>
      </c>
      <c r="E489" s="197" t="s">
        <v>1</v>
      </c>
      <c r="F489" s="198" t="s">
        <v>695</v>
      </c>
      <c r="G489" s="13"/>
      <c r="H489" s="199">
        <v>39.950000000000003</v>
      </c>
      <c r="I489" s="200"/>
      <c r="J489" s="13"/>
      <c r="K489" s="13"/>
      <c r="L489" s="196"/>
      <c r="M489" s="201"/>
      <c r="N489" s="202"/>
      <c r="O489" s="202"/>
      <c r="P489" s="202"/>
      <c r="Q489" s="202"/>
      <c r="R489" s="202"/>
      <c r="S489" s="202"/>
      <c r="T489" s="20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197" t="s">
        <v>241</v>
      </c>
      <c r="AU489" s="197" t="s">
        <v>89</v>
      </c>
      <c r="AV489" s="13" t="s">
        <v>89</v>
      </c>
      <c r="AW489" s="13" t="s">
        <v>34</v>
      </c>
      <c r="AX489" s="13" t="s">
        <v>79</v>
      </c>
      <c r="AY489" s="197" t="s">
        <v>133</v>
      </c>
    </row>
    <row r="490" s="14" customFormat="1">
      <c r="A490" s="14"/>
      <c r="B490" s="204"/>
      <c r="C490" s="14"/>
      <c r="D490" s="186" t="s">
        <v>241</v>
      </c>
      <c r="E490" s="205" t="s">
        <v>1</v>
      </c>
      <c r="F490" s="206" t="s">
        <v>245</v>
      </c>
      <c r="G490" s="14"/>
      <c r="H490" s="207">
        <v>39.950000000000003</v>
      </c>
      <c r="I490" s="208"/>
      <c r="J490" s="14"/>
      <c r="K490" s="14"/>
      <c r="L490" s="204"/>
      <c r="M490" s="209"/>
      <c r="N490" s="210"/>
      <c r="O490" s="210"/>
      <c r="P490" s="210"/>
      <c r="Q490" s="210"/>
      <c r="R490" s="210"/>
      <c r="S490" s="210"/>
      <c r="T490" s="211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05" t="s">
        <v>241</v>
      </c>
      <c r="AU490" s="205" t="s">
        <v>89</v>
      </c>
      <c r="AV490" s="14" t="s">
        <v>154</v>
      </c>
      <c r="AW490" s="14" t="s">
        <v>34</v>
      </c>
      <c r="AX490" s="14" t="s">
        <v>87</v>
      </c>
      <c r="AY490" s="205" t="s">
        <v>133</v>
      </c>
    </row>
    <row r="491" s="2" customFormat="1" ht="24.15" customHeight="1">
      <c r="A491" s="37"/>
      <c r="B491" s="171"/>
      <c r="C491" s="219" t="s">
        <v>696</v>
      </c>
      <c r="D491" s="219" t="s">
        <v>316</v>
      </c>
      <c r="E491" s="220" t="s">
        <v>697</v>
      </c>
      <c r="F491" s="221" t="s">
        <v>698</v>
      </c>
      <c r="G491" s="222" t="s">
        <v>259</v>
      </c>
      <c r="H491" s="223">
        <v>41.948</v>
      </c>
      <c r="I491" s="224"/>
      <c r="J491" s="225">
        <f>ROUND(I491*H491,2)</f>
        <v>0</v>
      </c>
      <c r="K491" s="226"/>
      <c r="L491" s="227"/>
      <c r="M491" s="228" t="s">
        <v>1</v>
      </c>
      <c r="N491" s="229" t="s">
        <v>44</v>
      </c>
      <c r="O491" s="76"/>
      <c r="P491" s="182">
        <f>O491*H491</f>
        <v>0</v>
      </c>
      <c r="Q491" s="182">
        <v>0.015599999999999999</v>
      </c>
      <c r="R491" s="182">
        <f>Q491*H491</f>
        <v>0.65438879999999999</v>
      </c>
      <c r="S491" s="182">
        <v>0</v>
      </c>
      <c r="T491" s="183">
        <f>S491*H491</f>
        <v>0</v>
      </c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  <c r="AE491" s="37"/>
      <c r="AR491" s="184" t="s">
        <v>173</v>
      </c>
      <c r="AT491" s="184" t="s">
        <v>316</v>
      </c>
      <c r="AU491" s="184" t="s">
        <v>89</v>
      </c>
      <c r="AY491" s="18" t="s">
        <v>133</v>
      </c>
      <c r="BE491" s="185">
        <f>IF(N491="základní",J491,0)</f>
        <v>0</v>
      </c>
      <c r="BF491" s="185">
        <f>IF(N491="snížená",J491,0)</f>
        <v>0</v>
      </c>
      <c r="BG491" s="185">
        <f>IF(N491="zákl. přenesená",J491,0)</f>
        <v>0</v>
      </c>
      <c r="BH491" s="185">
        <f>IF(N491="sníž. přenesená",J491,0)</f>
        <v>0</v>
      </c>
      <c r="BI491" s="185">
        <f>IF(N491="nulová",J491,0)</f>
        <v>0</v>
      </c>
      <c r="BJ491" s="18" t="s">
        <v>87</v>
      </c>
      <c r="BK491" s="185">
        <f>ROUND(I491*H491,2)</f>
        <v>0</v>
      </c>
      <c r="BL491" s="18" t="s">
        <v>154</v>
      </c>
      <c r="BM491" s="184" t="s">
        <v>699</v>
      </c>
    </row>
    <row r="492" s="13" customFormat="1">
      <c r="A492" s="13"/>
      <c r="B492" s="196"/>
      <c r="C492" s="13"/>
      <c r="D492" s="186" t="s">
        <v>241</v>
      </c>
      <c r="E492" s="13"/>
      <c r="F492" s="198" t="s">
        <v>700</v>
      </c>
      <c r="G492" s="13"/>
      <c r="H492" s="199">
        <v>41.948</v>
      </c>
      <c r="I492" s="200"/>
      <c r="J492" s="13"/>
      <c r="K492" s="13"/>
      <c r="L492" s="196"/>
      <c r="M492" s="201"/>
      <c r="N492" s="202"/>
      <c r="O492" s="202"/>
      <c r="P492" s="202"/>
      <c r="Q492" s="202"/>
      <c r="R492" s="202"/>
      <c r="S492" s="202"/>
      <c r="T492" s="20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197" t="s">
        <v>241</v>
      </c>
      <c r="AU492" s="197" t="s">
        <v>89</v>
      </c>
      <c r="AV492" s="13" t="s">
        <v>89</v>
      </c>
      <c r="AW492" s="13" t="s">
        <v>3</v>
      </c>
      <c r="AX492" s="13" t="s">
        <v>87</v>
      </c>
      <c r="AY492" s="197" t="s">
        <v>133</v>
      </c>
    </row>
    <row r="493" s="2" customFormat="1" ht="16.5" customHeight="1">
      <c r="A493" s="37"/>
      <c r="B493" s="171"/>
      <c r="C493" s="219" t="s">
        <v>701</v>
      </c>
      <c r="D493" s="219" t="s">
        <v>316</v>
      </c>
      <c r="E493" s="220" t="s">
        <v>702</v>
      </c>
      <c r="F493" s="221" t="s">
        <v>703</v>
      </c>
      <c r="G493" s="222" t="s">
        <v>259</v>
      </c>
      <c r="H493" s="223">
        <v>41.948</v>
      </c>
      <c r="I493" s="224"/>
      <c r="J493" s="225">
        <f>ROUND(I493*H493,2)</f>
        <v>0</v>
      </c>
      <c r="K493" s="226"/>
      <c r="L493" s="227"/>
      <c r="M493" s="228" t="s">
        <v>1</v>
      </c>
      <c r="N493" s="229" t="s">
        <v>44</v>
      </c>
      <c r="O493" s="76"/>
      <c r="P493" s="182">
        <f>O493*H493</f>
        <v>0</v>
      </c>
      <c r="Q493" s="182">
        <v>0.00215</v>
      </c>
      <c r="R493" s="182">
        <f>Q493*H493</f>
        <v>0.090188199999999996</v>
      </c>
      <c r="S493" s="182">
        <v>0</v>
      </c>
      <c r="T493" s="183">
        <f>S493*H493</f>
        <v>0</v>
      </c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  <c r="AE493" s="37"/>
      <c r="AR493" s="184" t="s">
        <v>173</v>
      </c>
      <c r="AT493" s="184" t="s">
        <v>316</v>
      </c>
      <c r="AU493" s="184" t="s">
        <v>89</v>
      </c>
      <c r="AY493" s="18" t="s">
        <v>133</v>
      </c>
      <c r="BE493" s="185">
        <f>IF(N493="základní",J493,0)</f>
        <v>0</v>
      </c>
      <c r="BF493" s="185">
        <f>IF(N493="snížená",J493,0)</f>
        <v>0</v>
      </c>
      <c r="BG493" s="185">
        <f>IF(N493="zákl. přenesená",J493,0)</f>
        <v>0</v>
      </c>
      <c r="BH493" s="185">
        <f>IF(N493="sníž. přenesená",J493,0)</f>
        <v>0</v>
      </c>
      <c r="BI493" s="185">
        <f>IF(N493="nulová",J493,0)</f>
        <v>0</v>
      </c>
      <c r="BJ493" s="18" t="s">
        <v>87</v>
      </c>
      <c r="BK493" s="185">
        <f>ROUND(I493*H493,2)</f>
        <v>0</v>
      </c>
      <c r="BL493" s="18" t="s">
        <v>154</v>
      </c>
      <c r="BM493" s="184" t="s">
        <v>704</v>
      </c>
    </row>
    <row r="494" s="13" customFormat="1">
      <c r="A494" s="13"/>
      <c r="B494" s="196"/>
      <c r="C494" s="13"/>
      <c r="D494" s="186" t="s">
        <v>241</v>
      </c>
      <c r="E494" s="13"/>
      <c r="F494" s="198" t="s">
        <v>700</v>
      </c>
      <c r="G494" s="13"/>
      <c r="H494" s="199">
        <v>41.948</v>
      </c>
      <c r="I494" s="200"/>
      <c r="J494" s="13"/>
      <c r="K494" s="13"/>
      <c r="L494" s="196"/>
      <c r="M494" s="201"/>
      <c r="N494" s="202"/>
      <c r="O494" s="202"/>
      <c r="P494" s="202"/>
      <c r="Q494" s="202"/>
      <c r="R494" s="202"/>
      <c r="S494" s="202"/>
      <c r="T494" s="20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197" t="s">
        <v>241</v>
      </c>
      <c r="AU494" s="197" t="s">
        <v>89</v>
      </c>
      <c r="AV494" s="13" t="s">
        <v>89</v>
      </c>
      <c r="AW494" s="13" t="s">
        <v>3</v>
      </c>
      <c r="AX494" s="13" t="s">
        <v>87</v>
      </c>
      <c r="AY494" s="197" t="s">
        <v>133</v>
      </c>
    </row>
    <row r="495" s="2" customFormat="1" ht="24.15" customHeight="1">
      <c r="A495" s="37"/>
      <c r="B495" s="171"/>
      <c r="C495" s="219" t="s">
        <v>705</v>
      </c>
      <c r="D495" s="219" t="s">
        <v>316</v>
      </c>
      <c r="E495" s="220" t="s">
        <v>706</v>
      </c>
      <c r="F495" s="221" t="s">
        <v>707</v>
      </c>
      <c r="G495" s="222" t="s">
        <v>378</v>
      </c>
      <c r="H495" s="223">
        <v>8</v>
      </c>
      <c r="I495" s="224"/>
      <c r="J495" s="225">
        <f>ROUND(I495*H495,2)</f>
        <v>0</v>
      </c>
      <c r="K495" s="226"/>
      <c r="L495" s="227"/>
      <c r="M495" s="228" t="s">
        <v>1</v>
      </c>
      <c r="N495" s="229" t="s">
        <v>44</v>
      </c>
      <c r="O495" s="76"/>
      <c r="P495" s="182">
        <f>O495*H495</f>
        <v>0</v>
      </c>
      <c r="Q495" s="182">
        <v>0.0013500000000000001</v>
      </c>
      <c r="R495" s="182">
        <f>Q495*H495</f>
        <v>0.010800000000000001</v>
      </c>
      <c r="S495" s="182">
        <v>0</v>
      </c>
      <c r="T495" s="183">
        <f>S495*H495</f>
        <v>0</v>
      </c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  <c r="AE495" s="37"/>
      <c r="AR495" s="184" t="s">
        <v>173</v>
      </c>
      <c r="AT495" s="184" t="s">
        <v>316</v>
      </c>
      <c r="AU495" s="184" t="s">
        <v>89</v>
      </c>
      <c r="AY495" s="18" t="s">
        <v>133</v>
      </c>
      <c r="BE495" s="185">
        <f>IF(N495="základní",J495,0)</f>
        <v>0</v>
      </c>
      <c r="BF495" s="185">
        <f>IF(N495="snížená",J495,0)</f>
        <v>0</v>
      </c>
      <c r="BG495" s="185">
        <f>IF(N495="zákl. přenesená",J495,0)</f>
        <v>0</v>
      </c>
      <c r="BH495" s="185">
        <f>IF(N495="sníž. přenesená",J495,0)</f>
        <v>0</v>
      </c>
      <c r="BI495" s="185">
        <f>IF(N495="nulová",J495,0)</f>
        <v>0</v>
      </c>
      <c r="BJ495" s="18" t="s">
        <v>87</v>
      </c>
      <c r="BK495" s="185">
        <f>ROUND(I495*H495,2)</f>
        <v>0</v>
      </c>
      <c r="BL495" s="18" t="s">
        <v>154</v>
      </c>
      <c r="BM495" s="184" t="s">
        <v>708</v>
      </c>
    </row>
    <row r="496" s="2" customFormat="1" ht="33" customHeight="1">
      <c r="A496" s="37"/>
      <c r="B496" s="171"/>
      <c r="C496" s="172" t="s">
        <v>709</v>
      </c>
      <c r="D496" s="172" t="s">
        <v>136</v>
      </c>
      <c r="E496" s="173" t="s">
        <v>710</v>
      </c>
      <c r="F496" s="174" t="s">
        <v>711</v>
      </c>
      <c r="G496" s="175" t="s">
        <v>239</v>
      </c>
      <c r="H496" s="176">
        <v>1528.51</v>
      </c>
      <c r="I496" s="177"/>
      <c r="J496" s="178">
        <f>ROUND(I496*H496,2)</f>
        <v>0</v>
      </c>
      <c r="K496" s="179"/>
      <c r="L496" s="38"/>
      <c r="M496" s="180" t="s">
        <v>1</v>
      </c>
      <c r="N496" s="181" t="s">
        <v>44</v>
      </c>
      <c r="O496" s="76"/>
      <c r="P496" s="182">
        <f>O496*H496</f>
        <v>0</v>
      </c>
      <c r="Q496" s="182">
        <v>0</v>
      </c>
      <c r="R496" s="182">
        <f>Q496*H496</f>
        <v>0</v>
      </c>
      <c r="S496" s="182">
        <v>0</v>
      </c>
      <c r="T496" s="183">
        <f>S496*H496</f>
        <v>0</v>
      </c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  <c r="AE496" s="37"/>
      <c r="AR496" s="184" t="s">
        <v>154</v>
      </c>
      <c r="AT496" s="184" t="s">
        <v>136</v>
      </c>
      <c r="AU496" s="184" t="s">
        <v>89</v>
      </c>
      <c r="AY496" s="18" t="s">
        <v>133</v>
      </c>
      <c r="BE496" s="185">
        <f>IF(N496="základní",J496,0)</f>
        <v>0</v>
      </c>
      <c r="BF496" s="185">
        <f>IF(N496="snížená",J496,0)</f>
        <v>0</v>
      </c>
      <c r="BG496" s="185">
        <f>IF(N496="zákl. přenesená",J496,0)</f>
        <v>0</v>
      </c>
      <c r="BH496" s="185">
        <f>IF(N496="sníž. přenesená",J496,0)</f>
        <v>0</v>
      </c>
      <c r="BI496" s="185">
        <f>IF(N496="nulová",J496,0)</f>
        <v>0</v>
      </c>
      <c r="BJ496" s="18" t="s">
        <v>87</v>
      </c>
      <c r="BK496" s="185">
        <f>ROUND(I496*H496,2)</f>
        <v>0</v>
      </c>
      <c r="BL496" s="18" t="s">
        <v>154</v>
      </c>
      <c r="BM496" s="184" t="s">
        <v>712</v>
      </c>
    </row>
    <row r="497" s="13" customFormat="1">
      <c r="A497" s="13"/>
      <c r="B497" s="196"/>
      <c r="C497" s="13"/>
      <c r="D497" s="186" t="s">
        <v>241</v>
      </c>
      <c r="E497" s="197" t="s">
        <v>1</v>
      </c>
      <c r="F497" s="198" t="s">
        <v>713</v>
      </c>
      <c r="G497" s="13"/>
      <c r="H497" s="199">
        <v>1528.51</v>
      </c>
      <c r="I497" s="200"/>
      <c r="J497" s="13"/>
      <c r="K497" s="13"/>
      <c r="L497" s="196"/>
      <c r="M497" s="201"/>
      <c r="N497" s="202"/>
      <c r="O497" s="202"/>
      <c r="P497" s="202"/>
      <c r="Q497" s="202"/>
      <c r="R497" s="202"/>
      <c r="S497" s="202"/>
      <c r="T497" s="20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197" t="s">
        <v>241</v>
      </c>
      <c r="AU497" s="197" t="s">
        <v>89</v>
      </c>
      <c r="AV497" s="13" t="s">
        <v>89</v>
      </c>
      <c r="AW497" s="13" t="s">
        <v>34</v>
      </c>
      <c r="AX497" s="13" t="s">
        <v>79</v>
      </c>
      <c r="AY497" s="197" t="s">
        <v>133</v>
      </c>
    </row>
    <row r="498" s="14" customFormat="1">
      <c r="A498" s="14"/>
      <c r="B498" s="204"/>
      <c r="C498" s="14"/>
      <c r="D498" s="186" t="s">
        <v>241</v>
      </c>
      <c r="E498" s="205" t="s">
        <v>1</v>
      </c>
      <c r="F498" s="206" t="s">
        <v>245</v>
      </c>
      <c r="G498" s="14"/>
      <c r="H498" s="207">
        <v>1528.51</v>
      </c>
      <c r="I498" s="208"/>
      <c r="J498" s="14"/>
      <c r="K498" s="14"/>
      <c r="L498" s="204"/>
      <c r="M498" s="209"/>
      <c r="N498" s="210"/>
      <c r="O498" s="210"/>
      <c r="P498" s="210"/>
      <c r="Q498" s="210"/>
      <c r="R498" s="210"/>
      <c r="S498" s="210"/>
      <c r="T498" s="211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05" t="s">
        <v>241</v>
      </c>
      <c r="AU498" s="205" t="s">
        <v>89</v>
      </c>
      <c r="AV498" s="14" t="s">
        <v>154</v>
      </c>
      <c r="AW498" s="14" t="s">
        <v>34</v>
      </c>
      <c r="AX498" s="14" t="s">
        <v>87</v>
      </c>
      <c r="AY498" s="205" t="s">
        <v>133</v>
      </c>
    </row>
    <row r="499" s="2" customFormat="1" ht="37.8" customHeight="1">
      <c r="A499" s="37"/>
      <c r="B499" s="171"/>
      <c r="C499" s="172" t="s">
        <v>714</v>
      </c>
      <c r="D499" s="172" t="s">
        <v>136</v>
      </c>
      <c r="E499" s="173" t="s">
        <v>715</v>
      </c>
      <c r="F499" s="174" t="s">
        <v>716</v>
      </c>
      <c r="G499" s="175" t="s">
        <v>239</v>
      </c>
      <c r="H499" s="176">
        <v>275131.79999999999</v>
      </c>
      <c r="I499" s="177"/>
      <c r="J499" s="178">
        <f>ROUND(I499*H499,2)</f>
        <v>0</v>
      </c>
      <c r="K499" s="179"/>
      <c r="L499" s="38"/>
      <c r="M499" s="180" t="s">
        <v>1</v>
      </c>
      <c r="N499" s="181" t="s">
        <v>44</v>
      </c>
      <c r="O499" s="76"/>
      <c r="P499" s="182">
        <f>O499*H499</f>
        <v>0</v>
      </c>
      <c r="Q499" s="182">
        <v>0</v>
      </c>
      <c r="R499" s="182">
        <f>Q499*H499</f>
        <v>0</v>
      </c>
      <c r="S499" s="182">
        <v>0</v>
      </c>
      <c r="T499" s="183">
        <f>S499*H499</f>
        <v>0</v>
      </c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  <c r="AE499" s="37"/>
      <c r="AR499" s="184" t="s">
        <v>154</v>
      </c>
      <c r="AT499" s="184" t="s">
        <v>136</v>
      </c>
      <c r="AU499" s="184" t="s">
        <v>89</v>
      </c>
      <c r="AY499" s="18" t="s">
        <v>133</v>
      </c>
      <c r="BE499" s="185">
        <f>IF(N499="základní",J499,0)</f>
        <v>0</v>
      </c>
      <c r="BF499" s="185">
        <f>IF(N499="snížená",J499,0)</f>
        <v>0</v>
      </c>
      <c r="BG499" s="185">
        <f>IF(N499="zákl. přenesená",J499,0)</f>
        <v>0</v>
      </c>
      <c r="BH499" s="185">
        <f>IF(N499="sníž. přenesená",J499,0)</f>
        <v>0</v>
      </c>
      <c r="BI499" s="185">
        <f>IF(N499="nulová",J499,0)</f>
        <v>0</v>
      </c>
      <c r="BJ499" s="18" t="s">
        <v>87</v>
      </c>
      <c r="BK499" s="185">
        <f>ROUND(I499*H499,2)</f>
        <v>0</v>
      </c>
      <c r="BL499" s="18" t="s">
        <v>154</v>
      </c>
      <c r="BM499" s="184" t="s">
        <v>717</v>
      </c>
    </row>
    <row r="500" s="2" customFormat="1">
      <c r="A500" s="37"/>
      <c r="B500" s="38"/>
      <c r="C500" s="37"/>
      <c r="D500" s="186" t="s">
        <v>142</v>
      </c>
      <c r="E500" s="37"/>
      <c r="F500" s="187" t="s">
        <v>718</v>
      </c>
      <c r="G500" s="37"/>
      <c r="H500" s="37"/>
      <c r="I500" s="188"/>
      <c r="J500" s="37"/>
      <c r="K500" s="37"/>
      <c r="L500" s="38"/>
      <c r="M500" s="189"/>
      <c r="N500" s="190"/>
      <c r="O500" s="76"/>
      <c r="P500" s="76"/>
      <c r="Q500" s="76"/>
      <c r="R500" s="76"/>
      <c r="S500" s="76"/>
      <c r="T500" s="7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  <c r="AE500" s="37"/>
      <c r="AT500" s="18" t="s">
        <v>142</v>
      </c>
      <c r="AU500" s="18" t="s">
        <v>89</v>
      </c>
    </row>
    <row r="501" s="13" customFormat="1">
      <c r="A501" s="13"/>
      <c r="B501" s="196"/>
      <c r="C501" s="13"/>
      <c r="D501" s="186" t="s">
        <v>241</v>
      </c>
      <c r="E501" s="197" t="s">
        <v>1</v>
      </c>
      <c r="F501" s="198" t="s">
        <v>713</v>
      </c>
      <c r="G501" s="13"/>
      <c r="H501" s="199">
        <v>1528.51</v>
      </c>
      <c r="I501" s="200"/>
      <c r="J501" s="13"/>
      <c r="K501" s="13"/>
      <c r="L501" s="196"/>
      <c r="M501" s="201"/>
      <c r="N501" s="202"/>
      <c r="O501" s="202"/>
      <c r="P501" s="202"/>
      <c r="Q501" s="202"/>
      <c r="R501" s="202"/>
      <c r="S501" s="202"/>
      <c r="T501" s="20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197" t="s">
        <v>241</v>
      </c>
      <c r="AU501" s="197" t="s">
        <v>89</v>
      </c>
      <c r="AV501" s="13" t="s">
        <v>89</v>
      </c>
      <c r="AW501" s="13" t="s">
        <v>34</v>
      </c>
      <c r="AX501" s="13" t="s">
        <v>79</v>
      </c>
      <c r="AY501" s="197" t="s">
        <v>133</v>
      </c>
    </row>
    <row r="502" s="14" customFormat="1">
      <c r="A502" s="14"/>
      <c r="B502" s="204"/>
      <c r="C502" s="14"/>
      <c r="D502" s="186" t="s">
        <v>241</v>
      </c>
      <c r="E502" s="205" t="s">
        <v>1</v>
      </c>
      <c r="F502" s="206" t="s">
        <v>245</v>
      </c>
      <c r="G502" s="14"/>
      <c r="H502" s="207">
        <v>1528.51</v>
      </c>
      <c r="I502" s="208"/>
      <c r="J502" s="14"/>
      <c r="K502" s="14"/>
      <c r="L502" s="204"/>
      <c r="M502" s="209"/>
      <c r="N502" s="210"/>
      <c r="O502" s="210"/>
      <c r="P502" s="210"/>
      <c r="Q502" s="210"/>
      <c r="R502" s="210"/>
      <c r="S502" s="210"/>
      <c r="T502" s="211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05" t="s">
        <v>241</v>
      </c>
      <c r="AU502" s="205" t="s">
        <v>89</v>
      </c>
      <c r="AV502" s="14" t="s">
        <v>154</v>
      </c>
      <c r="AW502" s="14" t="s">
        <v>34</v>
      </c>
      <c r="AX502" s="14" t="s">
        <v>87</v>
      </c>
      <c r="AY502" s="205" t="s">
        <v>133</v>
      </c>
    </row>
    <row r="503" s="13" customFormat="1">
      <c r="A503" s="13"/>
      <c r="B503" s="196"/>
      <c r="C503" s="13"/>
      <c r="D503" s="186" t="s">
        <v>241</v>
      </c>
      <c r="E503" s="13"/>
      <c r="F503" s="198" t="s">
        <v>719</v>
      </c>
      <c r="G503" s="13"/>
      <c r="H503" s="199">
        <v>275131.79999999999</v>
      </c>
      <c r="I503" s="200"/>
      <c r="J503" s="13"/>
      <c r="K503" s="13"/>
      <c r="L503" s="196"/>
      <c r="M503" s="201"/>
      <c r="N503" s="202"/>
      <c r="O503" s="202"/>
      <c r="P503" s="202"/>
      <c r="Q503" s="202"/>
      <c r="R503" s="202"/>
      <c r="S503" s="202"/>
      <c r="T503" s="20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197" t="s">
        <v>241</v>
      </c>
      <c r="AU503" s="197" t="s">
        <v>89</v>
      </c>
      <c r="AV503" s="13" t="s">
        <v>89</v>
      </c>
      <c r="AW503" s="13" t="s">
        <v>3</v>
      </c>
      <c r="AX503" s="13" t="s">
        <v>87</v>
      </c>
      <c r="AY503" s="197" t="s">
        <v>133</v>
      </c>
    </row>
    <row r="504" s="2" customFormat="1" ht="33" customHeight="1">
      <c r="A504" s="37"/>
      <c r="B504" s="171"/>
      <c r="C504" s="172" t="s">
        <v>720</v>
      </c>
      <c r="D504" s="172" t="s">
        <v>136</v>
      </c>
      <c r="E504" s="173" t="s">
        <v>721</v>
      </c>
      <c r="F504" s="174" t="s">
        <v>722</v>
      </c>
      <c r="G504" s="175" t="s">
        <v>239</v>
      </c>
      <c r="H504" s="176">
        <v>1528.51</v>
      </c>
      <c r="I504" s="177"/>
      <c r="J504" s="178">
        <f>ROUND(I504*H504,2)</f>
        <v>0</v>
      </c>
      <c r="K504" s="179"/>
      <c r="L504" s="38"/>
      <c r="M504" s="180" t="s">
        <v>1</v>
      </c>
      <c r="N504" s="181" t="s">
        <v>44</v>
      </c>
      <c r="O504" s="76"/>
      <c r="P504" s="182">
        <f>O504*H504</f>
        <v>0</v>
      </c>
      <c r="Q504" s="182">
        <v>0</v>
      </c>
      <c r="R504" s="182">
        <f>Q504*H504</f>
        <v>0</v>
      </c>
      <c r="S504" s="182">
        <v>0</v>
      </c>
      <c r="T504" s="183">
        <f>S504*H504</f>
        <v>0</v>
      </c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  <c r="AE504" s="37"/>
      <c r="AR504" s="184" t="s">
        <v>154</v>
      </c>
      <c r="AT504" s="184" t="s">
        <v>136</v>
      </c>
      <c r="AU504" s="184" t="s">
        <v>89</v>
      </c>
      <c r="AY504" s="18" t="s">
        <v>133</v>
      </c>
      <c r="BE504" s="185">
        <f>IF(N504="základní",J504,0)</f>
        <v>0</v>
      </c>
      <c r="BF504" s="185">
        <f>IF(N504="snížená",J504,0)</f>
        <v>0</v>
      </c>
      <c r="BG504" s="185">
        <f>IF(N504="zákl. přenesená",J504,0)</f>
        <v>0</v>
      </c>
      <c r="BH504" s="185">
        <f>IF(N504="sníž. přenesená",J504,0)</f>
        <v>0</v>
      </c>
      <c r="BI504" s="185">
        <f>IF(N504="nulová",J504,0)</f>
        <v>0</v>
      </c>
      <c r="BJ504" s="18" t="s">
        <v>87</v>
      </c>
      <c r="BK504" s="185">
        <f>ROUND(I504*H504,2)</f>
        <v>0</v>
      </c>
      <c r="BL504" s="18" t="s">
        <v>154</v>
      </c>
      <c r="BM504" s="184" t="s">
        <v>723</v>
      </c>
    </row>
    <row r="505" s="13" customFormat="1">
      <c r="A505" s="13"/>
      <c r="B505" s="196"/>
      <c r="C505" s="13"/>
      <c r="D505" s="186" t="s">
        <v>241</v>
      </c>
      <c r="E505" s="197" t="s">
        <v>1</v>
      </c>
      <c r="F505" s="198" t="s">
        <v>713</v>
      </c>
      <c r="G505" s="13"/>
      <c r="H505" s="199">
        <v>1528.51</v>
      </c>
      <c r="I505" s="200"/>
      <c r="J505" s="13"/>
      <c r="K505" s="13"/>
      <c r="L505" s="196"/>
      <c r="M505" s="201"/>
      <c r="N505" s="202"/>
      <c r="O505" s="202"/>
      <c r="P505" s="202"/>
      <c r="Q505" s="202"/>
      <c r="R505" s="202"/>
      <c r="S505" s="202"/>
      <c r="T505" s="20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197" t="s">
        <v>241</v>
      </c>
      <c r="AU505" s="197" t="s">
        <v>89</v>
      </c>
      <c r="AV505" s="13" t="s">
        <v>89</v>
      </c>
      <c r="AW505" s="13" t="s">
        <v>34</v>
      </c>
      <c r="AX505" s="13" t="s">
        <v>79</v>
      </c>
      <c r="AY505" s="197" t="s">
        <v>133</v>
      </c>
    </row>
    <row r="506" s="14" customFormat="1">
      <c r="A506" s="14"/>
      <c r="B506" s="204"/>
      <c r="C506" s="14"/>
      <c r="D506" s="186" t="s">
        <v>241</v>
      </c>
      <c r="E506" s="205" t="s">
        <v>1</v>
      </c>
      <c r="F506" s="206" t="s">
        <v>245</v>
      </c>
      <c r="G506" s="14"/>
      <c r="H506" s="207">
        <v>1528.51</v>
      </c>
      <c r="I506" s="208"/>
      <c r="J506" s="14"/>
      <c r="K506" s="14"/>
      <c r="L506" s="204"/>
      <c r="M506" s="209"/>
      <c r="N506" s="210"/>
      <c r="O506" s="210"/>
      <c r="P506" s="210"/>
      <c r="Q506" s="210"/>
      <c r="R506" s="210"/>
      <c r="S506" s="210"/>
      <c r="T506" s="211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05" t="s">
        <v>241</v>
      </c>
      <c r="AU506" s="205" t="s">
        <v>89</v>
      </c>
      <c r="AV506" s="14" t="s">
        <v>154</v>
      </c>
      <c r="AW506" s="14" t="s">
        <v>34</v>
      </c>
      <c r="AX506" s="14" t="s">
        <v>87</v>
      </c>
      <c r="AY506" s="205" t="s">
        <v>133</v>
      </c>
    </row>
    <row r="507" s="2" customFormat="1" ht="16.5" customHeight="1">
      <c r="A507" s="37"/>
      <c r="B507" s="171"/>
      <c r="C507" s="172" t="s">
        <v>724</v>
      </c>
      <c r="D507" s="172" t="s">
        <v>136</v>
      </c>
      <c r="E507" s="173" t="s">
        <v>725</v>
      </c>
      <c r="F507" s="174" t="s">
        <v>726</v>
      </c>
      <c r="G507" s="175" t="s">
        <v>239</v>
      </c>
      <c r="H507" s="176">
        <v>1528.51</v>
      </c>
      <c r="I507" s="177"/>
      <c r="J507" s="178">
        <f>ROUND(I507*H507,2)</f>
        <v>0</v>
      </c>
      <c r="K507" s="179"/>
      <c r="L507" s="38"/>
      <c r="M507" s="180" t="s">
        <v>1</v>
      </c>
      <c r="N507" s="181" t="s">
        <v>44</v>
      </c>
      <c r="O507" s="76"/>
      <c r="P507" s="182">
        <f>O507*H507</f>
        <v>0</v>
      </c>
      <c r="Q507" s="182">
        <v>0</v>
      </c>
      <c r="R507" s="182">
        <f>Q507*H507</f>
        <v>0</v>
      </c>
      <c r="S507" s="182">
        <v>0</v>
      </c>
      <c r="T507" s="183">
        <f>S507*H507</f>
        <v>0</v>
      </c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  <c r="AE507" s="37"/>
      <c r="AR507" s="184" t="s">
        <v>154</v>
      </c>
      <c r="AT507" s="184" t="s">
        <v>136</v>
      </c>
      <c r="AU507" s="184" t="s">
        <v>89</v>
      </c>
      <c r="AY507" s="18" t="s">
        <v>133</v>
      </c>
      <c r="BE507" s="185">
        <f>IF(N507="základní",J507,0)</f>
        <v>0</v>
      </c>
      <c r="BF507" s="185">
        <f>IF(N507="snížená",J507,0)</f>
        <v>0</v>
      </c>
      <c r="BG507" s="185">
        <f>IF(N507="zákl. přenesená",J507,0)</f>
        <v>0</v>
      </c>
      <c r="BH507" s="185">
        <f>IF(N507="sníž. přenesená",J507,0)</f>
        <v>0</v>
      </c>
      <c r="BI507" s="185">
        <f>IF(N507="nulová",J507,0)</f>
        <v>0</v>
      </c>
      <c r="BJ507" s="18" t="s">
        <v>87</v>
      </c>
      <c r="BK507" s="185">
        <f>ROUND(I507*H507,2)</f>
        <v>0</v>
      </c>
      <c r="BL507" s="18" t="s">
        <v>154</v>
      </c>
      <c r="BM507" s="184" t="s">
        <v>727</v>
      </c>
    </row>
    <row r="508" s="13" customFormat="1">
      <c r="A508" s="13"/>
      <c r="B508" s="196"/>
      <c r="C508" s="13"/>
      <c r="D508" s="186" t="s">
        <v>241</v>
      </c>
      <c r="E508" s="197" t="s">
        <v>1</v>
      </c>
      <c r="F508" s="198" t="s">
        <v>713</v>
      </c>
      <c r="G508" s="13"/>
      <c r="H508" s="199">
        <v>1528.51</v>
      </c>
      <c r="I508" s="200"/>
      <c r="J508" s="13"/>
      <c r="K508" s="13"/>
      <c r="L508" s="196"/>
      <c r="M508" s="201"/>
      <c r="N508" s="202"/>
      <c r="O508" s="202"/>
      <c r="P508" s="202"/>
      <c r="Q508" s="202"/>
      <c r="R508" s="202"/>
      <c r="S508" s="202"/>
      <c r="T508" s="20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197" t="s">
        <v>241</v>
      </c>
      <c r="AU508" s="197" t="s">
        <v>89</v>
      </c>
      <c r="AV508" s="13" t="s">
        <v>89</v>
      </c>
      <c r="AW508" s="13" t="s">
        <v>34</v>
      </c>
      <c r="AX508" s="13" t="s">
        <v>79</v>
      </c>
      <c r="AY508" s="197" t="s">
        <v>133</v>
      </c>
    </row>
    <row r="509" s="14" customFormat="1">
      <c r="A509" s="14"/>
      <c r="B509" s="204"/>
      <c r="C509" s="14"/>
      <c r="D509" s="186" t="s">
        <v>241</v>
      </c>
      <c r="E509" s="205" t="s">
        <v>1</v>
      </c>
      <c r="F509" s="206" t="s">
        <v>245</v>
      </c>
      <c r="G509" s="14"/>
      <c r="H509" s="207">
        <v>1528.51</v>
      </c>
      <c r="I509" s="208"/>
      <c r="J509" s="14"/>
      <c r="K509" s="14"/>
      <c r="L509" s="204"/>
      <c r="M509" s="209"/>
      <c r="N509" s="210"/>
      <c r="O509" s="210"/>
      <c r="P509" s="210"/>
      <c r="Q509" s="210"/>
      <c r="R509" s="210"/>
      <c r="S509" s="210"/>
      <c r="T509" s="211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05" t="s">
        <v>241</v>
      </c>
      <c r="AU509" s="205" t="s">
        <v>89</v>
      </c>
      <c r="AV509" s="14" t="s">
        <v>154</v>
      </c>
      <c r="AW509" s="14" t="s">
        <v>34</v>
      </c>
      <c r="AX509" s="14" t="s">
        <v>87</v>
      </c>
      <c r="AY509" s="205" t="s">
        <v>133</v>
      </c>
    </row>
    <row r="510" s="2" customFormat="1" ht="16.5" customHeight="1">
      <c r="A510" s="37"/>
      <c r="B510" s="171"/>
      <c r="C510" s="172" t="s">
        <v>728</v>
      </c>
      <c r="D510" s="172" t="s">
        <v>136</v>
      </c>
      <c r="E510" s="173" t="s">
        <v>729</v>
      </c>
      <c r="F510" s="174" t="s">
        <v>730</v>
      </c>
      <c r="G510" s="175" t="s">
        <v>239</v>
      </c>
      <c r="H510" s="176">
        <v>275131.79999999999</v>
      </c>
      <c r="I510" s="177"/>
      <c r="J510" s="178">
        <f>ROUND(I510*H510,2)</f>
        <v>0</v>
      </c>
      <c r="K510" s="179"/>
      <c r="L510" s="38"/>
      <c r="M510" s="180" t="s">
        <v>1</v>
      </c>
      <c r="N510" s="181" t="s">
        <v>44</v>
      </c>
      <c r="O510" s="76"/>
      <c r="P510" s="182">
        <f>O510*H510</f>
        <v>0</v>
      </c>
      <c r="Q510" s="182">
        <v>0</v>
      </c>
      <c r="R510" s="182">
        <f>Q510*H510</f>
        <v>0</v>
      </c>
      <c r="S510" s="182">
        <v>0</v>
      </c>
      <c r="T510" s="183">
        <f>S510*H510</f>
        <v>0</v>
      </c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  <c r="AE510" s="37"/>
      <c r="AR510" s="184" t="s">
        <v>154</v>
      </c>
      <c r="AT510" s="184" t="s">
        <v>136</v>
      </c>
      <c r="AU510" s="184" t="s">
        <v>89</v>
      </c>
      <c r="AY510" s="18" t="s">
        <v>133</v>
      </c>
      <c r="BE510" s="185">
        <f>IF(N510="základní",J510,0)</f>
        <v>0</v>
      </c>
      <c r="BF510" s="185">
        <f>IF(N510="snížená",J510,0)</f>
        <v>0</v>
      </c>
      <c r="BG510" s="185">
        <f>IF(N510="zákl. přenesená",J510,0)</f>
        <v>0</v>
      </c>
      <c r="BH510" s="185">
        <f>IF(N510="sníž. přenesená",J510,0)</f>
        <v>0</v>
      </c>
      <c r="BI510" s="185">
        <f>IF(N510="nulová",J510,0)</f>
        <v>0</v>
      </c>
      <c r="BJ510" s="18" t="s">
        <v>87</v>
      </c>
      <c r="BK510" s="185">
        <f>ROUND(I510*H510,2)</f>
        <v>0</v>
      </c>
      <c r="BL510" s="18" t="s">
        <v>154</v>
      </c>
      <c r="BM510" s="184" t="s">
        <v>731</v>
      </c>
    </row>
    <row r="511" s="2" customFormat="1">
      <c r="A511" s="37"/>
      <c r="B511" s="38"/>
      <c r="C511" s="37"/>
      <c r="D511" s="186" t="s">
        <v>142</v>
      </c>
      <c r="E511" s="37"/>
      <c r="F511" s="187" t="s">
        <v>718</v>
      </c>
      <c r="G511" s="37"/>
      <c r="H511" s="37"/>
      <c r="I511" s="188"/>
      <c r="J511" s="37"/>
      <c r="K511" s="37"/>
      <c r="L511" s="38"/>
      <c r="M511" s="189"/>
      <c r="N511" s="190"/>
      <c r="O511" s="76"/>
      <c r="P511" s="76"/>
      <c r="Q511" s="76"/>
      <c r="R511" s="76"/>
      <c r="S511" s="76"/>
      <c r="T511" s="7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  <c r="AE511" s="37"/>
      <c r="AT511" s="18" t="s">
        <v>142</v>
      </c>
      <c r="AU511" s="18" t="s">
        <v>89</v>
      </c>
    </row>
    <row r="512" s="13" customFormat="1">
      <c r="A512" s="13"/>
      <c r="B512" s="196"/>
      <c r="C512" s="13"/>
      <c r="D512" s="186" t="s">
        <v>241</v>
      </c>
      <c r="E512" s="197" t="s">
        <v>1</v>
      </c>
      <c r="F512" s="198" t="s">
        <v>713</v>
      </c>
      <c r="G512" s="13"/>
      <c r="H512" s="199">
        <v>1528.51</v>
      </c>
      <c r="I512" s="200"/>
      <c r="J512" s="13"/>
      <c r="K512" s="13"/>
      <c r="L512" s="196"/>
      <c r="M512" s="201"/>
      <c r="N512" s="202"/>
      <c r="O512" s="202"/>
      <c r="P512" s="202"/>
      <c r="Q512" s="202"/>
      <c r="R512" s="202"/>
      <c r="S512" s="202"/>
      <c r="T512" s="20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197" t="s">
        <v>241</v>
      </c>
      <c r="AU512" s="197" t="s">
        <v>89</v>
      </c>
      <c r="AV512" s="13" t="s">
        <v>89</v>
      </c>
      <c r="AW512" s="13" t="s">
        <v>34</v>
      </c>
      <c r="AX512" s="13" t="s">
        <v>79</v>
      </c>
      <c r="AY512" s="197" t="s">
        <v>133</v>
      </c>
    </row>
    <row r="513" s="14" customFormat="1">
      <c r="A513" s="14"/>
      <c r="B513" s="204"/>
      <c r="C513" s="14"/>
      <c r="D513" s="186" t="s">
        <v>241</v>
      </c>
      <c r="E513" s="205" t="s">
        <v>1</v>
      </c>
      <c r="F513" s="206" t="s">
        <v>245</v>
      </c>
      <c r="G513" s="14"/>
      <c r="H513" s="207">
        <v>1528.51</v>
      </c>
      <c r="I513" s="208"/>
      <c r="J513" s="14"/>
      <c r="K513" s="14"/>
      <c r="L513" s="204"/>
      <c r="M513" s="209"/>
      <c r="N513" s="210"/>
      <c r="O513" s="210"/>
      <c r="P513" s="210"/>
      <c r="Q513" s="210"/>
      <c r="R513" s="210"/>
      <c r="S513" s="210"/>
      <c r="T513" s="211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05" t="s">
        <v>241</v>
      </c>
      <c r="AU513" s="205" t="s">
        <v>89</v>
      </c>
      <c r="AV513" s="14" t="s">
        <v>154</v>
      </c>
      <c r="AW513" s="14" t="s">
        <v>34</v>
      </c>
      <c r="AX513" s="14" t="s">
        <v>87</v>
      </c>
      <c r="AY513" s="205" t="s">
        <v>133</v>
      </c>
    </row>
    <row r="514" s="13" customFormat="1">
      <c r="A514" s="13"/>
      <c r="B514" s="196"/>
      <c r="C514" s="13"/>
      <c r="D514" s="186" t="s">
        <v>241</v>
      </c>
      <c r="E514" s="13"/>
      <c r="F514" s="198" t="s">
        <v>719</v>
      </c>
      <c r="G514" s="13"/>
      <c r="H514" s="199">
        <v>275131.79999999999</v>
      </c>
      <c r="I514" s="200"/>
      <c r="J514" s="13"/>
      <c r="K514" s="13"/>
      <c r="L514" s="196"/>
      <c r="M514" s="201"/>
      <c r="N514" s="202"/>
      <c r="O514" s="202"/>
      <c r="P514" s="202"/>
      <c r="Q514" s="202"/>
      <c r="R514" s="202"/>
      <c r="S514" s="202"/>
      <c r="T514" s="20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197" t="s">
        <v>241</v>
      </c>
      <c r="AU514" s="197" t="s">
        <v>89</v>
      </c>
      <c r="AV514" s="13" t="s">
        <v>89</v>
      </c>
      <c r="AW514" s="13" t="s">
        <v>3</v>
      </c>
      <c r="AX514" s="13" t="s">
        <v>87</v>
      </c>
      <c r="AY514" s="197" t="s">
        <v>133</v>
      </c>
    </row>
    <row r="515" s="2" customFormat="1" ht="21.75" customHeight="1">
      <c r="A515" s="37"/>
      <c r="B515" s="171"/>
      <c r="C515" s="172" t="s">
        <v>732</v>
      </c>
      <c r="D515" s="172" t="s">
        <v>136</v>
      </c>
      <c r="E515" s="173" t="s">
        <v>733</v>
      </c>
      <c r="F515" s="174" t="s">
        <v>734</v>
      </c>
      <c r="G515" s="175" t="s">
        <v>239</v>
      </c>
      <c r="H515" s="176">
        <v>1528.51</v>
      </c>
      <c r="I515" s="177"/>
      <c r="J515" s="178">
        <f>ROUND(I515*H515,2)</f>
        <v>0</v>
      </c>
      <c r="K515" s="179"/>
      <c r="L515" s="38"/>
      <c r="M515" s="180" t="s">
        <v>1</v>
      </c>
      <c r="N515" s="181" t="s">
        <v>44</v>
      </c>
      <c r="O515" s="76"/>
      <c r="P515" s="182">
        <f>O515*H515</f>
        <v>0</v>
      </c>
      <c r="Q515" s="182">
        <v>0</v>
      </c>
      <c r="R515" s="182">
        <f>Q515*H515</f>
        <v>0</v>
      </c>
      <c r="S515" s="182">
        <v>0</v>
      </c>
      <c r="T515" s="183">
        <f>S515*H515</f>
        <v>0</v>
      </c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  <c r="AE515" s="37"/>
      <c r="AR515" s="184" t="s">
        <v>154</v>
      </c>
      <c r="AT515" s="184" t="s">
        <v>136</v>
      </c>
      <c r="AU515" s="184" t="s">
        <v>89</v>
      </c>
      <c r="AY515" s="18" t="s">
        <v>133</v>
      </c>
      <c r="BE515" s="185">
        <f>IF(N515="základní",J515,0)</f>
        <v>0</v>
      </c>
      <c r="BF515" s="185">
        <f>IF(N515="snížená",J515,0)</f>
        <v>0</v>
      </c>
      <c r="BG515" s="185">
        <f>IF(N515="zákl. přenesená",J515,0)</f>
        <v>0</v>
      </c>
      <c r="BH515" s="185">
        <f>IF(N515="sníž. přenesená",J515,0)</f>
        <v>0</v>
      </c>
      <c r="BI515" s="185">
        <f>IF(N515="nulová",J515,0)</f>
        <v>0</v>
      </c>
      <c r="BJ515" s="18" t="s">
        <v>87</v>
      </c>
      <c r="BK515" s="185">
        <f>ROUND(I515*H515,2)</f>
        <v>0</v>
      </c>
      <c r="BL515" s="18" t="s">
        <v>154</v>
      </c>
      <c r="BM515" s="184" t="s">
        <v>735</v>
      </c>
    </row>
    <row r="516" s="13" customFormat="1">
      <c r="A516" s="13"/>
      <c r="B516" s="196"/>
      <c r="C516" s="13"/>
      <c r="D516" s="186" t="s">
        <v>241</v>
      </c>
      <c r="E516" s="197" t="s">
        <v>1</v>
      </c>
      <c r="F516" s="198" t="s">
        <v>713</v>
      </c>
      <c r="G516" s="13"/>
      <c r="H516" s="199">
        <v>1528.51</v>
      </c>
      <c r="I516" s="200"/>
      <c r="J516" s="13"/>
      <c r="K516" s="13"/>
      <c r="L516" s="196"/>
      <c r="M516" s="201"/>
      <c r="N516" s="202"/>
      <c r="O516" s="202"/>
      <c r="P516" s="202"/>
      <c r="Q516" s="202"/>
      <c r="R516" s="202"/>
      <c r="S516" s="202"/>
      <c r="T516" s="20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197" t="s">
        <v>241</v>
      </c>
      <c r="AU516" s="197" t="s">
        <v>89</v>
      </c>
      <c r="AV516" s="13" t="s">
        <v>89</v>
      </c>
      <c r="AW516" s="13" t="s">
        <v>34</v>
      </c>
      <c r="AX516" s="13" t="s">
        <v>79</v>
      </c>
      <c r="AY516" s="197" t="s">
        <v>133</v>
      </c>
    </row>
    <row r="517" s="14" customFormat="1">
      <c r="A517" s="14"/>
      <c r="B517" s="204"/>
      <c r="C517" s="14"/>
      <c r="D517" s="186" t="s">
        <v>241</v>
      </c>
      <c r="E517" s="205" t="s">
        <v>1</v>
      </c>
      <c r="F517" s="206" t="s">
        <v>245</v>
      </c>
      <c r="G517" s="14"/>
      <c r="H517" s="207">
        <v>1528.51</v>
      </c>
      <c r="I517" s="208"/>
      <c r="J517" s="14"/>
      <c r="K517" s="14"/>
      <c r="L517" s="204"/>
      <c r="M517" s="209"/>
      <c r="N517" s="210"/>
      <c r="O517" s="210"/>
      <c r="P517" s="210"/>
      <c r="Q517" s="210"/>
      <c r="R517" s="210"/>
      <c r="S517" s="210"/>
      <c r="T517" s="211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05" t="s">
        <v>241</v>
      </c>
      <c r="AU517" s="205" t="s">
        <v>89</v>
      </c>
      <c r="AV517" s="14" t="s">
        <v>154</v>
      </c>
      <c r="AW517" s="14" t="s">
        <v>34</v>
      </c>
      <c r="AX517" s="14" t="s">
        <v>87</v>
      </c>
      <c r="AY517" s="205" t="s">
        <v>133</v>
      </c>
    </row>
    <row r="518" s="2" customFormat="1" ht="16.5" customHeight="1">
      <c r="A518" s="37"/>
      <c r="B518" s="171"/>
      <c r="C518" s="172" t="s">
        <v>736</v>
      </c>
      <c r="D518" s="172" t="s">
        <v>136</v>
      </c>
      <c r="E518" s="173" t="s">
        <v>737</v>
      </c>
      <c r="F518" s="174" t="s">
        <v>738</v>
      </c>
      <c r="G518" s="175" t="s">
        <v>252</v>
      </c>
      <c r="H518" s="176">
        <v>0.14799999999999999</v>
      </c>
      <c r="I518" s="177"/>
      <c r="J518" s="178">
        <f>ROUND(I518*H518,2)</f>
        <v>0</v>
      </c>
      <c r="K518" s="179"/>
      <c r="L518" s="38"/>
      <c r="M518" s="180" t="s">
        <v>1</v>
      </c>
      <c r="N518" s="181" t="s">
        <v>44</v>
      </c>
      <c r="O518" s="76"/>
      <c r="P518" s="182">
        <f>O518*H518</f>
        <v>0</v>
      </c>
      <c r="Q518" s="182">
        <v>0</v>
      </c>
      <c r="R518" s="182">
        <f>Q518*H518</f>
        <v>0</v>
      </c>
      <c r="S518" s="182">
        <v>2.3999999999999999</v>
      </c>
      <c r="T518" s="183">
        <f>S518*H518</f>
        <v>0.35519999999999996</v>
      </c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  <c r="AE518" s="37"/>
      <c r="AR518" s="184" t="s">
        <v>154</v>
      </c>
      <c r="AT518" s="184" t="s">
        <v>136</v>
      </c>
      <c r="AU518" s="184" t="s">
        <v>89</v>
      </c>
      <c r="AY518" s="18" t="s">
        <v>133</v>
      </c>
      <c r="BE518" s="185">
        <f>IF(N518="základní",J518,0)</f>
        <v>0</v>
      </c>
      <c r="BF518" s="185">
        <f>IF(N518="snížená",J518,0)</f>
        <v>0</v>
      </c>
      <c r="BG518" s="185">
        <f>IF(N518="zákl. přenesená",J518,0)</f>
        <v>0</v>
      </c>
      <c r="BH518" s="185">
        <f>IF(N518="sníž. přenesená",J518,0)</f>
        <v>0</v>
      </c>
      <c r="BI518" s="185">
        <f>IF(N518="nulová",J518,0)</f>
        <v>0</v>
      </c>
      <c r="BJ518" s="18" t="s">
        <v>87</v>
      </c>
      <c r="BK518" s="185">
        <f>ROUND(I518*H518,2)</f>
        <v>0</v>
      </c>
      <c r="BL518" s="18" t="s">
        <v>154</v>
      </c>
      <c r="BM518" s="184" t="s">
        <v>739</v>
      </c>
    </row>
    <row r="519" s="13" customFormat="1">
      <c r="A519" s="13"/>
      <c r="B519" s="196"/>
      <c r="C519" s="13"/>
      <c r="D519" s="186" t="s">
        <v>241</v>
      </c>
      <c r="E519" s="197" t="s">
        <v>1</v>
      </c>
      <c r="F519" s="198" t="s">
        <v>740</v>
      </c>
      <c r="G519" s="13"/>
      <c r="H519" s="199">
        <v>0.14799999999999999</v>
      </c>
      <c r="I519" s="200"/>
      <c r="J519" s="13"/>
      <c r="K519" s="13"/>
      <c r="L519" s="196"/>
      <c r="M519" s="201"/>
      <c r="N519" s="202"/>
      <c r="O519" s="202"/>
      <c r="P519" s="202"/>
      <c r="Q519" s="202"/>
      <c r="R519" s="202"/>
      <c r="S519" s="202"/>
      <c r="T519" s="20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197" t="s">
        <v>241</v>
      </c>
      <c r="AU519" s="197" t="s">
        <v>89</v>
      </c>
      <c r="AV519" s="13" t="s">
        <v>89</v>
      </c>
      <c r="AW519" s="13" t="s">
        <v>34</v>
      </c>
      <c r="AX519" s="13" t="s">
        <v>79</v>
      </c>
      <c r="AY519" s="197" t="s">
        <v>133</v>
      </c>
    </row>
    <row r="520" s="14" customFormat="1">
      <c r="A520" s="14"/>
      <c r="B520" s="204"/>
      <c r="C520" s="14"/>
      <c r="D520" s="186" t="s">
        <v>241</v>
      </c>
      <c r="E520" s="205" t="s">
        <v>1</v>
      </c>
      <c r="F520" s="206" t="s">
        <v>245</v>
      </c>
      <c r="G520" s="14"/>
      <c r="H520" s="207">
        <v>0.14799999999999999</v>
      </c>
      <c r="I520" s="208"/>
      <c r="J520" s="14"/>
      <c r="K520" s="14"/>
      <c r="L520" s="204"/>
      <c r="M520" s="209"/>
      <c r="N520" s="210"/>
      <c r="O520" s="210"/>
      <c r="P520" s="210"/>
      <c r="Q520" s="210"/>
      <c r="R520" s="210"/>
      <c r="S520" s="210"/>
      <c r="T520" s="211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05" t="s">
        <v>241</v>
      </c>
      <c r="AU520" s="205" t="s">
        <v>89</v>
      </c>
      <c r="AV520" s="14" t="s">
        <v>154</v>
      </c>
      <c r="AW520" s="14" t="s">
        <v>34</v>
      </c>
      <c r="AX520" s="14" t="s">
        <v>87</v>
      </c>
      <c r="AY520" s="205" t="s">
        <v>133</v>
      </c>
    </row>
    <row r="521" s="2" customFormat="1" ht="24.15" customHeight="1">
      <c r="A521" s="37"/>
      <c r="B521" s="171"/>
      <c r="C521" s="172" t="s">
        <v>741</v>
      </c>
      <c r="D521" s="172" t="s">
        <v>136</v>
      </c>
      <c r="E521" s="173" t="s">
        <v>742</v>
      </c>
      <c r="F521" s="174" t="s">
        <v>743</v>
      </c>
      <c r="G521" s="175" t="s">
        <v>239</v>
      </c>
      <c r="H521" s="176">
        <v>16.77</v>
      </c>
      <c r="I521" s="177"/>
      <c r="J521" s="178">
        <f>ROUND(I521*H521,2)</f>
        <v>0</v>
      </c>
      <c r="K521" s="179"/>
      <c r="L521" s="38"/>
      <c r="M521" s="180" t="s">
        <v>1</v>
      </c>
      <c r="N521" s="181" t="s">
        <v>44</v>
      </c>
      <c r="O521" s="76"/>
      <c r="P521" s="182">
        <f>O521*H521</f>
        <v>0</v>
      </c>
      <c r="Q521" s="182">
        <v>0</v>
      </c>
      <c r="R521" s="182">
        <f>Q521*H521</f>
        <v>0</v>
      </c>
      <c r="S521" s="182">
        <v>0.432</v>
      </c>
      <c r="T521" s="183">
        <f>S521*H521</f>
        <v>7.2446399999999995</v>
      </c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  <c r="AE521" s="37"/>
      <c r="AR521" s="184" t="s">
        <v>154</v>
      </c>
      <c r="AT521" s="184" t="s">
        <v>136</v>
      </c>
      <c r="AU521" s="184" t="s">
        <v>89</v>
      </c>
      <c r="AY521" s="18" t="s">
        <v>133</v>
      </c>
      <c r="BE521" s="185">
        <f>IF(N521="základní",J521,0)</f>
        <v>0</v>
      </c>
      <c r="BF521" s="185">
        <f>IF(N521="snížená",J521,0)</f>
        <v>0</v>
      </c>
      <c r="BG521" s="185">
        <f>IF(N521="zákl. přenesená",J521,0)</f>
        <v>0</v>
      </c>
      <c r="BH521" s="185">
        <f>IF(N521="sníž. přenesená",J521,0)</f>
        <v>0</v>
      </c>
      <c r="BI521" s="185">
        <f>IF(N521="nulová",J521,0)</f>
        <v>0</v>
      </c>
      <c r="BJ521" s="18" t="s">
        <v>87</v>
      </c>
      <c r="BK521" s="185">
        <f>ROUND(I521*H521,2)</f>
        <v>0</v>
      </c>
      <c r="BL521" s="18" t="s">
        <v>154</v>
      </c>
      <c r="BM521" s="184" t="s">
        <v>744</v>
      </c>
    </row>
    <row r="522" s="13" customFormat="1">
      <c r="A522" s="13"/>
      <c r="B522" s="196"/>
      <c r="C522" s="13"/>
      <c r="D522" s="186" t="s">
        <v>241</v>
      </c>
      <c r="E522" s="197" t="s">
        <v>1</v>
      </c>
      <c r="F522" s="198" t="s">
        <v>745</v>
      </c>
      <c r="G522" s="13"/>
      <c r="H522" s="199">
        <v>7.0499999999999998</v>
      </c>
      <c r="I522" s="200"/>
      <c r="J522" s="13"/>
      <c r="K522" s="13"/>
      <c r="L522" s="196"/>
      <c r="M522" s="201"/>
      <c r="N522" s="202"/>
      <c r="O522" s="202"/>
      <c r="P522" s="202"/>
      <c r="Q522" s="202"/>
      <c r="R522" s="202"/>
      <c r="S522" s="202"/>
      <c r="T522" s="20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197" t="s">
        <v>241</v>
      </c>
      <c r="AU522" s="197" t="s">
        <v>89</v>
      </c>
      <c r="AV522" s="13" t="s">
        <v>89</v>
      </c>
      <c r="AW522" s="13" t="s">
        <v>34</v>
      </c>
      <c r="AX522" s="13" t="s">
        <v>79</v>
      </c>
      <c r="AY522" s="197" t="s">
        <v>133</v>
      </c>
    </row>
    <row r="523" s="13" customFormat="1">
      <c r="A523" s="13"/>
      <c r="B523" s="196"/>
      <c r="C523" s="13"/>
      <c r="D523" s="186" t="s">
        <v>241</v>
      </c>
      <c r="E523" s="197" t="s">
        <v>1</v>
      </c>
      <c r="F523" s="198" t="s">
        <v>746</v>
      </c>
      <c r="G523" s="13"/>
      <c r="H523" s="199">
        <v>9.7200000000000006</v>
      </c>
      <c r="I523" s="200"/>
      <c r="J523" s="13"/>
      <c r="K523" s="13"/>
      <c r="L523" s="196"/>
      <c r="M523" s="201"/>
      <c r="N523" s="202"/>
      <c r="O523" s="202"/>
      <c r="P523" s="202"/>
      <c r="Q523" s="202"/>
      <c r="R523" s="202"/>
      <c r="S523" s="202"/>
      <c r="T523" s="20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197" t="s">
        <v>241</v>
      </c>
      <c r="AU523" s="197" t="s">
        <v>89</v>
      </c>
      <c r="AV523" s="13" t="s">
        <v>89</v>
      </c>
      <c r="AW523" s="13" t="s">
        <v>34</v>
      </c>
      <c r="AX523" s="13" t="s">
        <v>79</v>
      </c>
      <c r="AY523" s="197" t="s">
        <v>133</v>
      </c>
    </row>
    <row r="524" s="14" customFormat="1">
      <c r="A524" s="14"/>
      <c r="B524" s="204"/>
      <c r="C524" s="14"/>
      <c r="D524" s="186" t="s">
        <v>241</v>
      </c>
      <c r="E524" s="205" t="s">
        <v>1</v>
      </c>
      <c r="F524" s="206" t="s">
        <v>245</v>
      </c>
      <c r="G524" s="14"/>
      <c r="H524" s="207">
        <v>16.77</v>
      </c>
      <c r="I524" s="208"/>
      <c r="J524" s="14"/>
      <c r="K524" s="14"/>
      <c r="L524" s="204"/>
      <c r="M524" s="209"/>
      <c r="N524" s="210"/>
      <c r="O524" s="210"/>
      <c r="P524" s="210"/>
      <c r="Q524" s="210"/>
      <c r="R524" s="210"/>
      <c r="S524" s="210"/>
      <c r="T524" s="211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05" t="s">
        <v>241</v>
      </c>
      <c r="AU524" s="205" t="s">
        <v>89</v>
      </c>
      <c r="AV524" s="14" t="s">
        <v>154</v>
      </c>
      <c r="AW524" s="14" t="s">
        <v>34</v>
      </c>
      <c r="AX524" s="14" t="s">
        <v>87</v>
      </c>
      <c r="AY524" s="205" t="s">
        <v>133</v>
      </c>
    </row>
    <row r="525" s="2" customFormat="1" ht="37.8" customHeight="1">
      <c r="A525" s="37"/>
      <c r="B525" s="171"/>
      <c r="C525" s="172" t="s">
        <v>747</v>
      </c>
      <c r="D525" s="172" t="s">
        <v>136</v>
      </c>
      <c r="E525" s="173" t="s">
        <v>748</v>
      </c>
      <c r="F525" s="174" t="s">
        <v>749</v>
      </c>
      <c r="G525" s="175" t="s">
        <v>252</v>
      </c>
      <c r="H525" s="176">
        <v>4.9749999999999996</v>
      </c>
      <c r="I525" s="177"/>
      <c r="J525" s="178">
        <f>ROUND(I525*H525,2)</f>
        <v>0</v>
      </c>
      <c r="K525" s="179"/>
      <c r="L525" s="38"/>
      <c r="M525" s="180" t="s">
        <v>1</v>
      </c>
      <c r="N525" s="181" t="s">
        <v>44</v>
      </c>
      <c r="O525" s="76"/>
      <c r="P525" s="182">
        <f>O525*H525</f>
        <v>0</v>
      </c>
      <c r="Q525" s="182">
        <v>0</v>
      </c>
      <c r="R525" s="182">
        <f>Q525*H525</f>
        <v>0</v>
      </c>
      <c r="S525" s="182">
        <v>2.2000000000000002</v>
      </c>
      <c r="T525" s="183">
        <f>S525*H525</f>
        <v>10.945</v>
      </c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  <c r="AE525" s="37"/>
      <c r="AR525" s="184" t="s">
        <v>154</v>
      </c>
      <c r="AT525" s="184" t="s">
        <v>136</v>
      </c>
      <c r="AU525" s="184" t="s">
        <v>89</v>
      </c>
      <c r="AY525" s="18" t="s">
        <v>133</v>
      </c>
      <c r="BE525" s="185">
        <f>IF(N525="základní",J525,0)</f>
        <v>0</v>
      </c>
      <c r="BF525" s="185">
        <f>IF(N525="snížená",J525,0)</f>
        <v>0</v>
      </c>
      <c r="BG525" s="185">
        <f>IF(N525="zákl. přenesená",J525,0)</f>
        <v>0</v>
      </c>
      <c r="BH525" s="185">
        <f>IF(N525="sníž. přenesená",J525,0)</f>
        <v>0</v>
      </c>
      <c r="BI525" s="185">
        <f>IF(N525="nulová",J525,0)</f>
        <v>0</v>
      </c>
      <c r="BJ525" s="18" t="s">
        <v>87</v>
      </c>
      <c r="BK525" s="185">
        <f>ROUND(I525*H525,2)</f>
        <v>0</v>
      </c>
      <c r="BL525" s="18" t="s">
        <v>154</v>
      </c>
      <c r="BM525" s="184" t="s">
        <v>750</v>
      </c>
    </row>
    <row r="526" s="13" customFormat="1">
      <c r="A526" s="13"/>
      <c r="B526" s="196"/>
      <c r="C526" s="13"/>
      <c r="D526" s="186" t="s">
        <v>241</v>
      </c>
      <c r="E526" s="197" t="s">
        <v>1</v>
      </c>
      <c r="F526" s="198" t="s">
        <v>751</v>
      </c>
      <c r="G526" s="13"/>
      <c r="H526" s="199">
        <v>4.9749999999999996</v>
      </c>
      <c r="I526" s="200"/>
      <c r="J526" s="13"/>
      <c r="K526" s="13"/>
      <c r="L526" s="196"/>
      <c r="M526" s="201"/>
      <c r="N526" s="202"/>
      <c r="O526" s="202"/>
      <c r="P526" s="202"/>
      <c r="Q526" s="202"/>
      <c r="R526" s="202"/>
      <c r="S526" s="202"/>
      <c r="T526" s="20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197" t="s">
        <v>241</v>
      </c>
      <c r="AU526" s="197" t="s">
        <v>89</v>
      </c>
      <c r="AV526" s="13" t="s">
        <v>89</v>
      </c>
      <c r="AW526" s="13" t="s">
        <v>34</v>
      </c>
      <c r="AX526" s="13" t="s">
        <v>79</v>
      </c>
      <c r="AY526" s="197" t="s">
        <v>133</v>
      </c>
    </row>
    <row r="527" s="14" customFormat="1">
      <c r="A527" s="14"/>
      <c r="B527" s="204"/>
      <c r="C527" s="14"/>
      <c r="D527" s="186" t="s">
        <v>241</v>
      </c>
      <c r="E527" s="205" t="s">
        <v>1</v>
      </c>
      <c r="F527" s="206" t="s">
        <v>245</v>
      </c>
      <c r="G527" s="14"/>
      <c r="H527" s="207">
        <v>4.9749999999999996</v>
      </c>
      <c r="I527" s="208"/>
      <c r="J527" s="14"/>
      <c r="K527" s="14"/>
      <c r="L527" s="204"/>
      <c r="M527" s="209"/>
      <c r="N527" s="210"/>
      <c r="O527" s="210"/>
      <c r="P527" s="210"/>
      <c r="Q527" s="210"/>
      <c r="R527" s="210"/>
      <c r="S527" s="210"/>
      <c r="T527" s="211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05" t="s">
        <v>241</v>
      </c>
      <c r="AU527" s="205" t="s">
        <v>89</v>
      </c>
      <c r="AV527" s="14" t="s">
        <v>154</v>
      </c>
      <c r="AW527" s="14" t="s">
        <v>34</v>
      </c>
      <c r="AX527" s="14" t="s">
        <v>87</v>
      </c>
      <c r="AY527" s="205" t="s">
        <v>133</v>
      </c>
    </row>
    <row r="528" s="2" customFormat="1" ht="24.15" customHeight="1">
      <c r="A528" s="37"/>
      <c r="B528" s="171"/>
      <c r="C528" s="172" t="s">
        <v>752</v>
      </c>
      <c r="D528" s="172" t="s">
        <v>136</v>
      </c>
      <c r="E528" s="173" t="s">
        <v>753</v>
      </c>
      <c r="F528" s="174" t="s">
        <v>754</v>
      </c>
      <c r="G528" s="175" t="s">
        <v>259</v>
      </c>
      <c r="H528" s="176">
        <v>92.040000000000006</v>
      </c>
      <c r="I528" s="177"/>
      <c r="J528" s="178">
        <f>ROUND(I528*H528,2)</f>
        <v>0</v>
      </c>
      <c r="K528" s="179"/>
      <c r="L528" s="38"/>
      <c r="M528" s="180" t="s">
        <v>1</v>
      </c>
      <c r="N528" s="181" t="s">
        <v>44</v>
      </c>
      <c r="O528" s="76"/>
      <c r="P528" s="182">
        <f>O528*H528</f>
        <v>0</v>
      </c>
      <c r="Q528" s="182">
        <v>0</v>
      </c>
      <c r="R528" s="182">
        <f>Q528*H528</f>
        <v>0</v>
      </c>
      <c r="S528" s="182">
        <v>0.34999999999999998</v>
      </c>
      <c r="T528" s="183">
        <f>S528*H528</f>
        <v>32.213999999999999</v>
      </c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  <c r="AE528" s="37"/>
      <c r="AR528" s="184" t="s">
        <v>154</v>
      </c>
      <c r="AT528" s="184" t="s">
        <v>136</v>
      </c>
      <c r="AU528" s="184" t="s">
        <v>89</v>
      </c>
      <c r="AY528" s="18" t="s">
        <v>133</v>
      </c>
      <c r="BE528" s="185">
        <f>IF(N528="základní",J528,0)</f>
        <v>0</v>
      </c>
      <c r="BF528" s="185">
        <f>IF(N528="snížená",J528,0)</f>
        <v>0</v>
      </c>
      <c r="BG528" s="185">
        <f>IF(N528="zákl. přenesená",J528,0)</f>
        <v>0</v>
      </c>
      <c r="BH528" s="185">
        <f>IF(N528="sníž. přenesená",J528,0)</f>
        <v>0</v>
      </c>
      <c r="BI528" s="185">
        <f>IF(N528="nulová",J528,0)</f>
        <v>0</v>
      </c>
      <c r="BJ528" s="18" t="s">
        <v>87</v>
      </c>
      <c r="BK528" s="185">
        <f>ROUND(I528*H528,2)</f>
        <v>0</v>
      </c>
      <c r="BL528" s="18" t="s">
        <v>154</v>
      </c>
      <c r="BM528" s="184" t="s">
        <v>755</v>
      </c>
    </row>
    <row r="529" s="13" customFormat="1">
      <c r="A529" s="13"/>
      <c r="B529" s="196"/>
      <c r="C529" s="13"/>
      <c r="D529" s="186" t="s">
        <v>241</v>
      </c>
      <c r="E529" s="197" t="s">
        <v>1</v>
      </c>
      <c r="F529" s="198" t="s">
        <v>756</v>
      </c>
      <c r="G529" s="13"/>
      <c r="H529" s="199">
        <v>92.040000000000006</v>
      </c>
      <c r="I529" s="200"/>
      <c r="J529" s="13"/>
      <c r="K529" s="13"/>
      <c r="L529" s="196"/>
      <c r="M529" s="201"/>
      <c r="N529" s="202"/>
      <c r="O529" s="202"/>
      <c r="P529" s="202"/>
      <c r="Q529" s="202"/>
      <c r="R529" s="202"/>
      <c r="S529" s="202"/>
      <c r="T529" s="20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197" t="s">
        <v>241</v>
      </c>
      <c r="AU529" s="197" t="s">
        <v>89</v>
      </c>
      <c r="AV529" s="13" t="s">
        <v>89</v>
      </c>
      <c r="AW529" s="13" t="s">
        <v>34</v>
      </c>
      <c r="AX529" s="13" t="s">
        <v>79</v>
      </c>
      <c r="AY529" s="197" t="s">
        <v>133</v>
      </c>
    </row>
    <row r="530" s="14" customFormat="1">
      <c r="A530" s="14"/>
      <c r="B530" s="204"/>
      <c r="C530" s="14"/>
      <c r="D530" s="186" t="s">
        <v>241</v>
      </c>
      <c r="E530" s="205" t="s">
        <v>1</v>
      </c>
      <c r="F530" s="206" t="s">
        <v>245</v>
      </c>
      <c r="G530" s="14"/>
      <c r="H530" s="207">
        <v>92.040000000000006</v>
      </c>
      <c r="I530" s="208"/>
      <c r="J530" s="14"/>
      <c r="K530" s="14"/>
      <c r="L530" s="204"/>
      <c r="M530" s="209"/>
      <c r="N530" s="210"/>
      <c r="O530" s="210"/>
      <c r="P530" s="210"/>
      <c r="Q530" s="210"/>
      <c r="R530" s="210"/>
      <c r="S530" s="210"/>
      <c r="T530" s="211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05" t="s">
        <v>241</v>
      </c>
      <c r="AU530" s="205" t="s">
        <v>89</v>
      </c>
      <c r="AV530" s="14" t="s">
        <v>154</v>
      </c>
      <c r="AW530" s="14" t="s">
        <v>34</v>
      </c>
      <c r="AX530" s="14" t="s">
        <v>87</v>
      </c>
      <c r="AY530" s="205" t="s">
        <v>133</v>
      </c>
    </row>
    <row r="531" s="2" customFormat="1" ht="24.15" customHeight="1">
      <c r="A531" s="37"/>
      <c r="B531" s="171"/>
      <c r="C531" s="172" t="s">
        <v>757</v>
      </c>
      <c r="D531" s="172" t="s">
        <v>136</v>
      </c>
      <c r="E531" s="173" t="s">
        <v>758</v>
      </c>
      <c r="F531" s="174" t="s">
        <v>759</v>
      </c>
      <c r="G531" s="175" t="s">
        <v>239</v>
      </c>
      <c r="H531" s="176">
        <v>14.359999999999999</v>
      </c>
      <c r="I531" s="177"/>
      <c r="J531" s="178">
        <f>ROUND(I531*H531,2)</f>
        <v>0</v>
      </c>
      <c r="K531" s="179"/>
      <c r="L531" s="38"/>
      <c r="M531" s="180" t="s">
        <v>1</v>
      </c>
      <c r="N531" s="181" t="s">
        <v>44</v>
      </c>
      <c r="O531" s="76"/>
      <c r="P531" s="182">
        <f>O531*H531</f>
        <v>0</v>
      </c>
      <c r="Q531" s="182">
        <v>0</v>
      </c>
      <c r="R531" s="182">
        <f>Q531*H531</f>
        <v>0</v>
      </c>
      <c r="S531" s="182">
        <v>0.062</v>
      </c>
      <c r="T531" s="183">
        <f>S531*H531</f>
        <v>0.89032</v>
      </c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  <c r="AE531" s="37"/>
      <c r="AR531" s="184" t="s">
        <v>154</v>
      </c>
      <c r="AT531" s="184" t="s">
        <v>136</v>
      </c>
      <c r="AU531" s="184" t="s">
        <v>89</v>
      </c>
      <c r="AY531" s="18" t="s">
        <v>133</v>
      </c>
      <c r="BE531" s="185">
        <f>IF(N531="základní",J531,0)</f>
        <v>0</v>
      </c>
      <c r="BF531" s="185">
        <f>IF(N531="snížená",J531,0)</f>
        <v>0</v>
      </c>
      <c r="BG531" s="185">
        <f>IF(N531="zákl. přenesená",J531,0)</f>
        <v>0</v>
      </c>
      <c r="BH531" s="185">
        <f>IF(N531="sníž. přenesená",J531,0)</f>
        <v>0</v>
      </c>
      <c r="BI531" s="185">
        <f>IF(N531="nulová",J531,0)</f>
        <v>0</v>
      </c>
      <c r="BJ531" s="18" t="s">
        <v>87</v>
      </c>
      <c r="BK531" s="185">
        <f>ROUND(I531*H531,2)</f>
        <v>0</v>
      </c>
      <c r="BL531" s="18" t="s">
        <v>154</v>
      </c>
      <c r="BM531" s="184" t="s">
        <v>760</v>
      </c>
    </row>
    <row r="532" s="13" customFormat="1">
      <c r="A532" s="13"/>
      <c r="B532" s="196"/>
      <c r="C532" s="13"/>
      <c r="D532" s="186" t="s">
        <v>241</v>
      </c>
      <c r="E532" s="197" t="s">
        <v>1</v>
      </c>
      <c r="F532" s="198" t="s">
        <v>761</v>
      </c>
      <c r="G532" s="13"/>
      <c r="H532" s="199">
        <v>14.359999999999999</v>
      </c>
      <c r="I532" s="200"/>
      <c r="J532" s="13"/>
      <c r="K532" s="13"/>
      <c r="L532" s="196"/>
      <c r="M532" s="201"/>
      <c r="N532" s="202"/>
      <c r="O532" s="202"/>
      <c r="P532" s="202"/>
      <c r="Q532" s="202"/>
      <c r="R532" s="202"/>
      <c r="S532" s="202"/>
      <c r="T532" s="20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197" t="s">
        <v>241</v>
      </c>
      <c r="AU532" s="197" t="s">
        <v>89</v>
      </c>
      <c r="AV532" s="13" t="s">
        <v>89</v>
      </c>
      <c r="AW532" s="13" t="s">
        <v>34</v>
      </c>
      <c r="AX532" s="13" t="s">
        <v>79</v>
      </c>
      <c r="AY532" s="197" t="s">
        <v>133</v>
      </c>
    </row>
    <row r="533" s="14" customFormat="1">
      <c r="A533" s="14"/>
      <c r="B533" s="204"/>
      <c r="C533" s="14"/>
      <c r="D533" s="186" t="s">
        <v>241</v>
      </c>
      <c r="E533" s="205" t="s">
        <v>1</v>
      </c>
      <c r="F533" s="206" t="s">
        <v>245</v>
      </c>
      <c r="G533" s="14"/>
      <c r="H533" s="207">
        <v>14.359999999999999</v>
      </c>
      <c r="I533" s="208"/>
      <c r="J533" s="14"/>
      <c r="K533" s="14"/>
      <c r="L533" s="204"/>
      <c r="M533" s="209"/>
      <c r="N533" s="210"/>
      <c r="O533" s="210"/>
      <c r="P533" s="210"/>
      <c r="Q533" s="210"/>
      <c r="R533" s="210"/>
      <c r="S533" s="210"/>
      <c r="T533" s="211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05" t="s">
        <v>241</v>
      </c>
      <c r="AU533" s="205" t="s">
        <v>89</v>
      </c>
      <c r="AV533" s="14" t="s">
        <v>154</v>
      </c>
      <c r="AW533" s="14" t="s">
        <v>34</v>
      </c>
      <c r="AX533" s="14" t="s">
        <v>87</v>
      </c>
      <c r="AY533" s="205" t="s">
        <v>133</v>
      </c>
    </row>
    <row r="534" s="2" customFormat="1" ht="24.15" customHeight="1">
      <c r="A534" s="37"/>
      <c r="B534" s="171"/>
      <c r="C534" s="172" t="s">
        <v>762</v>
      </c>
      <c r="D534" s="172" t="s">
        <v>136</v>
      </c>
      <c r="E534" s="173" t="s">
        <v>763</v>
      </c>
      <c r="F534" s="174" t="s">
        <v>764</v>
      </c>
      <c r="G534" s="175" t="s">
        <v>239</v>
      </c>
      <c r="H534" s="176">
        <v>9.5999999999999996</v>
      </c>
      <c r="I534" s="177"/>
      <c r="J534" s="178">
        <f>ROUND(I534*H534,2)</f>
        <v>0</v>
      </c>
      <c r="K534" s="179"/>
      <c r="L534" s="38"/>
      <c r="M534" s="180" t="s">
        <v>1</v>
      </c>
      <c r="N534" s="181" t="s">
        <v>44</v>
      </c>
      <c r="O534" s="76"/>
      <c r="P534" s="182">
        <f>O534*H534</f>
        <v>0</v>
      </c>
      <c r="Q534" s="182">
        <v>0</v>
      </c>
      <c r="R534" s="182">
        <f>Q534*H534</f>
        <v>0</v>
      </c>
      <c r="S534" s="182">
        <v>0.053999999999999999</v>
      </c>
      <c r="T534" s="183">
        <f>S534*H534</f>
        <v>0.51839999999999997</v>
      </c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  <c r="AE534" s="37"/>
      <c r="AR534" s="184" t="s">
        <v>154</v>
      </c>
      <c r="AT534" s="184" t="s">
        <v>136</v>
      </c>
      <c r="AU534" s="184" t="s">
        <v>89</v>
      </c>
      <c r="AY534" s="18" t="s">
        <v>133</v>
      </c>
      <c r="BE534" s="185">
        <f>IF(N534="základní",J534,0)</f>
        <v>0</v>
      </c>
      <c r="BF534" s="185">
        <f>IF(N534="snížená",J534,0)</f>
        <v>0</v>
      </c>
      <c r="BG534" s="185">
        <f>IF(N534="zákl. přenesená",J534,0)</f>
        <v>0</v>
      </c>
      <c r="BH534" s="185">
        <f>IF(N534="sníž. přenesená",J534,0)</f>
        <v>0</v>
      </c>
      <c r="BI534" s="185">
        <f>IF(N534="nulová",J534,0)</f>
        <v>0</v>
      </c>
      <c r="BJ534" s="18" t="s">
        <v>87</v>
      </c>
      <c r="BK534" s="185">
        <f>ROUND(I534*H534,2)</f>
        <v>0</v>
      </c>
      <c r="BL534" s="18" t="s">
        <v>154</v>
      </c>
      <c r="BM534" s="184" t="s">
        <v>765</v>
      </c>
    </row>
    <row r="535" s="13" customFormat="1">
      <c r="A535" s="13"/>
      <c r="B535" s="196"/>
      <c r="C535" s="13"/>
      <c r="D535" s="186" t="s">
        <v>241</v>
      </c>
      <c r="E535" s="197" t="s">
        <v>1</v>
      </c>
      <c r="F535" s="198" t="s">
        <v>766</v>
      </c>
      <c r="G535" s="13"/>
      <c r="H535" s="199">
        <v>9.5999999999999996</v>
      </c>
      <c r="I535" s="200"/>
      <c r="J535" s="13"/>
      <c r="K535" s="13"/>
      <c r="L535" s="196"/>
      <c r="M535" s="201"/>
      <c r="N535" s="202"/>
      <c r="O535" s="202"/>
      <c r="P535" s="202"/>
      <c r="Q535" s="202"/>
      <c r="R535" s="202"/>
      <c r="S535" s="202"/>
      <c r="T535" s="20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197" t="s">
        <v>241</v>
      </c>
      <c r="AU535" s="197" t="s">
        <v>89</v>
      </c>
      <c r="AV535" s="13" t="s">
        <v>89</v>
      </c>
      <c r="AW535" s="13" t="s">
        <v>34</v>
      </c>
      <c r="AX535" s="13" t="s">
        <v>79</v>
      </c>
      <c r="AY535" s="197" t="s">
        <v>133</v>
      </c>
    </row>
    <row r="536" s="14" customFormat="1">
      <c r="A536" s="14"/>
      <c r="B536" s="204"/>
      <c r="C536" s="14"/>
      <c r="D536" s="186" t="s">
        <v>241</v>
      </c>
      <c r="E536" s="205" t="s">
        <v>1</v>
      </c>
      <c r="F536" s="206" t="s">
        <v>245</v>
      </c>
      <c r="G536" s="14"/>
      <c r="H536" s="207">
        <v>9.5999999999999996</v>
      </c>
      <c r="I536" s="208"/>
      <c r="J536" s="14"/>
      <c r="K536" s="14"/>
      <c r="L536" s="204"/>
      <c r="M536" s="209"/>
      <c r="N536" s="210"/>
      <c r="O536" s="210"/>
      <c r="P536" s="210"/>
      <c r="Q536" s="210"/>
      <c r="R536" s="210"/>
      <c r="S536" s="210"/>
      <c r="T536" s="211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05" t="s">
        <v>241</v>
      </c>
      <c r="AU536" s="205" t="s">
        <v>89</v>
      </c>
      <c r="AV536" s="14" t="s">
        <v>154</v>
      </c>
      <c r="AW536" s="14" t="s">
        <v>34</v>
      </c>
      <c r="AX536" s="14" t="s">
        <v>87</v>
      </c>
      <c r="AY536" s="205" t="s">
        <v>133</v>
      </c>
    </row>
    <row r="537" s="2" customFormat="1" ht="21.75" customHeight="1">
      <c r="A537" s="37"/>
      <c r="B537" s="171"/>
      <c r="C537" s="172" t="s">
        <v>767</v>
      </c>
      <c r="D537" s="172" t="s">
        <v>136</v>
      </c>
      <c r="E537" s="173" t="s">
        <v>768</v>
      </c>
      <c r="F537" s="174" t="s">
        <v>769</v>
      </c>
      <c r="G537" s="175" t="s">
        <v>239</v>
      </c>
      <c r="H537" s="176">
        <v>38.469999999999999</v>
      </c>
      <c r="I537" s="177"/>
      <c r="J537" s="178">
        <f>ROUND(I537*H537,2)</f>
        <v>0</v>
      </c>
      <c r="K537" s="179"/>
      <c r="L537" s="38"/>
      <c r="M537" s="180" t="s">
        <v>1</v>
      </c>
      <c r="N537" s="181" t="s">
        <v>44</v>
      </c>
      <c r="O537" s="76"/>
      <c r="P537" s="182">
        <f>O537*H537</f>
        <v>0</v>
      </c>
      <c r="Q537" s="182">
        <v>0</v>
      </c>
      <c r="R537" s="182">
        <f>Q537*H537</f>
        <v>0</v>
      </c>
      <c r="S537" s="182">
        <v>0.067000000000000004</v>
      </c>
      <c r="T537" s="183">
        <f>S537*H537</f>
        <v>2.5774900000000001</v>
      </c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  <c r="AE537" s="37"/>
      <c r="AR537" s="184" t="s">
        <v>154</v>
      </c>
      <c r="AT537" s="184" t="s">
        <v>136</v>
      </c>
      <c r="AU537" s="184" t="s">
        <v>89</v>
      </c>
      <c r="AY537" s="18" t="s">
        <v>133</v>
      </c>
      <c r="BE537" s="185">
        <f>IF(N537="základní",J537,0)</f>
        <v>0</v>
      </c>
      <c r="BF537" s="185">
        <f>IF(N537="snížená",J537,0)</f>
        <v>0</v>
      </c>
      <c r="BG537" s="185">
        <f>IF(N537="zákl. přenesená",J537,0)</f>
        <v>0</v>
      </c>
      <c r="BH537" s="185">
        <f>IF(N537="sníž. přenesená",J537,0)</f>
        <v>0</v>
      </c>
      <c r="BI537" s="185">
        <f>IF(N537="nulová",J537,0)</f>
        <v>0</v>
      </c>
      <c r="BJ537" s="18" t="s">
        <v>87</v>
      </c>
      <c r="BK537" s="185">
        <f>ROUND(I537*H537,2)</f>
        <v>0</v>
      </c>
      <c r="BL537" s="18" t="s">
        <v>154</v>
      </c>
      <c r="BM537" s="184" t="s">
        <v>770</v>
      </c>
    </row>
    <row r="538" s="13" customFormat="1">
      <c r="A538" s="13"/>
      <c r="B538" s="196"/>
      <c r="C538" s="13"/>
      <c r="D538" s="186" t="s">
        <v>241</v>
      </c>
      <c r="E538" s="197" t="s">
        <v>1</v>
      </c>
      <c r="F538" s="198" t="s">
        <v>771</v>
      </c>
      <c r="G538" s="13"/>
      <c r="H538" s="199">
        <v>38.469999999999999</v>
      </c>
      <c r="I538" s="200"/>
      <c r="J538" s="13"/>
      <c r="K538" s="13"/>
      <c r="L538" s="196"/>
      <c r="M538" s="201"/>
      <c r="N538" s="202"/>
      <c r="O538" s="202"/>
      <c r="P538" s="202"/>
      <c r="Q538" s="202"/>
      <c r="R538" s="202"/>
      <c r="S538" s="202"/>
      <c r="T538" s="20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197" t="s">
        <v>241</v>
      </c>
      <c r="AU538" s="197" t="s">
        <v>89</v>
      </c>
      <c r="AV538" s="13" t="s">
        <v>89</v>
      </c>
      <c r="AW538" s="13" t="s">
        <v>34</v>
      </c>
      <c r="AX538" s="13" t="s">
        <v>79</v>
      </c>
      <c r="AY538" s="197" t="s">
        <v>133</v>
      </c>
    </row>
    <row r="539" s="14" customFormat="1">
      <c r="A539" s="14"/>
      <c r="B539" s="204"/>
      <c r="C539" s="14"/>
      <c r="D539" s="186" t="s">
        <v>241</v>
      </c>
      <c r="E539" s="205" t="s">
        <v>1</v>
      </c>
      <c r="F539" s="206" t="s">
        <v>245</v>
      </c>
      <c r="G539" s="14"/>
      <c r="H539" s="207">
        <v>38.469999999999999</v>
      </c>
      <c r="I539" s="208"/>
      <c r="J539" s="14"/>
      <c r="K539" s="14"/>
      <c r="L539" s="204"/>
      <c r="M539" s="209"/>
      <c r="N539" s="210"/>
      <c r="O539" s="210"/>
      <c r="P539" s="210"/>
      <c r="Q539" s="210"/>
      <c r="R539" s="210"/>
      <c r="S539" s="210"/>
      <c r="T539" s="211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05" t="s">
        <v>241</v>
      </c>
      <c r="AU539" s="205" t="s">
        <v>89</v>
      </c>
      <c r="AV539" s="14" t="s">
        <v>154</v>
      </c>
      <c r="AW539" s="14" t="s">
        <v>34</v>
      </c>
      <c r="AX539" s="14" t="s">
        <v>87</v>
      </c>
      <c r="AY539" s="205" t="s">
        <v>133</v>
      </c>
    </row>
    <row r="540" s="2" customFormat="1" ht="37.8" customHeight="1">
      <c r="A540" s="37"/>
      <c r="B540" s="171"/>
      <c r="C540" s="172" t="s">
        <v>772</v>
      </c>
      <c r="D540" s="172" t="s">
        <v>136</v>
      </c>
      <c r="E540" s="173" t="s">
        <v>773</v>
      </c>
      <c r="F540" s="174" t="s">
        <v>774</v>
      </c>
      <c r="G540" s="175" t="s">
        <v>239</v>
      </c>
      <c r="H540" s="176">
        <v>2410.442</v>
      </c>
      <c r="I540" s="177"/>
      <c r="J540" s="178">
        <f>ROUND(I540*H540,2)</f>
        <v>0</v>
      </c>
      <c r="K540" s="179"/>
      <c r="L540" s="38"/>
      <c r="M540" s="180" t="s">
        <v>1</v>
      </c>
      <c r="N540" s="181" t="s">
        <v>44</v>
      </c>
      <c r="O540" s="76"/>
      <c r="P540" s="182">
        <f>O540*H540</f>
        <v>0</v>
      </c>
      <c r="Q540" s="182">
        <v>0</v>
      </c>
      <c r="R540" s="182">
        <f>Q540*H540</f>
        <v>0</v>
      </c>
      <c r="S540" s="182">
        <v>0.01</v>
      </c>
      <c r="T540" s="183">
        <f>S540*H540</f>
        <v>24.104420000000001</v>
      </c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  <c r="AE540" s="37"/>
      <c r="AR540" s="184" t="s">
        <v>154</v>
      </c>
      <c r="AT540" s="184" t="s">
        <v>136</v>
      </c>
      <c r="AU540" s="184" t="s">
        <v>89</v>
      </c>
      <c r="AY540" s="18" t="s">
        <v>133</v>
      </c>
      <c r="BE540" s="185">
        <f>IF(N540="základní",J540,0)</f>
        <v>0</v>
      </c>
      <c r="BF540" s="185">
        <f>IF(N540="snížená",J540,0)</f>
        <v>0</v>
      </c>
      <c r="BG540" s="185">
        <f>IF(N540="zákl. přenesená",J540,0)</f>
        <v>0</v>
      </c>
      <c r="BH540" s="185">
        <f>IF(N540="sníž. přenesená",J540,0)</f>
        <v>0</v>
      </c>
      <c r="BI540" s="185">
        <f>IF(N540="nulová",J540,0)</f>
        <v>0</v>
      </c>
      <c r="BJ540" s="18" t="s">
        <v>87</v>
      </c>
      <c r="BK540" s="185">
        <f>ROUND(I540*H540,2)</f>
        <v>0</v>
      </c>
      <c r="BL540" s="18" t="s">
        <v>154</v>
      </c>
      <c r="BM540" s="184" t="s">
        <v>775</v>
      </c>
    </row>
    <row r="541" s="15" customFormat="1">
      <c r="A541" s="15"/>
      <c r="B541" s="212"/>
      <c r="C541" s="15"/>
      <c r="D541" s="186" t="s">
        <v>241</v>
      </c>
      <c r="E541" s="213" t="s">
        <v>1</v>
      </c>
      <c r="F541" s="214" t="s">
        <v>776</v>
      </c>
      <c r="G541" s="15"/>
      <c r="H541" s="213" t="s">
        <v>1</v>
      </c>
      <c r="I541" s="215"/>
      <c r="J541" s="15"/>
      <c r="K541" s="15"/>
      <c r="L541" s="212"/>
      <c r="M541" s="216"/>
      <c r="N541" s="217"/>
      <c r="O541" s="217"/>
      <c r="P541" s="217"/>
      <c r="Q541" s="217"/>
      <c r="R541" s="217"/>
      <c r="S541" s="217"/>
      <c r="T541" s="218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T541" s="213" t="s">
        <v>241</v>
      </c>
      <c r="AU541" s="213" t="s">
        <v>89</v>
      </c>
      <c r="AV541" s="15" t="s">
        <v>87</v>
      </c>
      <c r="AW541" s="15" t="s">
        <v>34</v>
      </c>
      <c r="AX541" s="15" t="s">
        <v>79</v>
      </c>
      <c r="AY541" s="213" t="s">
        <v>133</v>
      </c>
    </row>
    <row r="542" s="13" customFormat="1">
      <c r="A542" s="13"/>
      <c r="B542" s="196"/>
      <c r="C542" s="13"/>
      <c r="D542" s="186" t="s">
        <v>241</v>
      </c>
      <c r="E542" s="197" t="s">
        <v>1</v>
      </c>
      <c r="F542" s="198" t="s">
        <v>457</v>
      </c>
      <c r="G542" s="13"/>
      <c r="H542" s="199">
        <v>1362.79</v>
      </c>
      <c r="I542" s="200"/>
      <c r="J542" s="13"/>
      <c r="K542" s="13"/>
      <c r="L542" s="196"/>
      <c r="M542" s="201"/>
      <c r="N542" s="202"/>
      <c r="O542" s="202"/>
      <c r="P542" s="202"/>
      <c r="Q542" s="202"/>
      <c r="R542" s="202"/>
      <c r="S542" s="202"/>
      <c r="T542" s="20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197" t="s">
        <v>241</v>
      </c>
      <c r="AU542" s="197" t="s">
        <v>89</v>
      </c>
      <c r="AV542" s="13" t="s">
        <v>89</v>
      </c>
      <c r="AW542" s="13" t="s">
        <v>34</v>
      </c>
      <c r="AX542" s="13" t="s">
        <v>79</v>
      </c>
      <c r="AY542" s="197" t="s">
        <v>133</v>
      </c>
    </row>
    <row r="543" s="13" customFormat="1">
      <c r="A543" s="13"/>
      <c r="B543" s="196"/>
      <c r="C543" s="13"/>
      <c r="D543" s="186" t="s">
        <v>241</v>
      </c>
      <c r="E543" s="197" t="s">
        <v>1</v>
      </c>
      <c r="F543" s="198" t="s">
        <v>458</v>
      </c>
      <c r="G543" s="13"/>
      <c r="H543" s="199">
        <v>97.370000000000005</v>
      </c>
      <c r="I543" s="200"/>
      <c r="J543" s="13"/>
      <c r="K543" s="13"/>
      <c r="L543" s="196"/>
      <c r="M543" s="201"/>
      <c r="N543" s="202"/>
      <c r="O543" s="202"/>
      <c r="P543" s="202"/>
      <c r="Q543" s="202"/>
      <c r="R543" s="202"/>
      <c r="S543" s="202"/>
      <c r="T543" s="20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197" t="s">
        <v>241</v>
      </c>
      <c r="AU543" s="197" t="s">
        <v>89</v>
      </c>
      <c r="AV543" s="13" t="s">
        <v>89</v>
      </c>
      <c r="AW543" s="13" t="s">
        <v>34</v>
      </c>
      <c r="AX543" s="13" t="s">
        <v>79</v>
      </c>
      <c r="AY543" s="197" t="s">
        <v>133</v>
      </c>
    </row>
    <row r="544" s="13" customFormat="1">
      <c r="A544" s="13"/>
      <c r="B544" s="196"/>
      <c r="C544" s="13"/>
      <c r="D544" s="186" t="s">
        <v>241</v>
      </c>
      <c r="E544" s="197" t="s">
        <v>1</v>
      </c>
      <c r="F544" s="198" t="s">
        <v>459</v>
      </c>
      <c r="G544" s="13"/>
      <c r="H544" s="199">
        <v>94.950000000000003</v>
      </c>
      <c r="I544" s="200"/>
      <c r="J544" s="13"/>
      <c r="K544" s="13"/>
      <c r="L544" s="196"/>
      <c r="M544" s="201"/>
      <c r="N544" s="202"/>
      <c r="O544" s="202"/>
      <c r="P544" s="202"/>
      <c r="Q544" s="202"/>
      <c r="R544" s="202"/>
      <c r="S544" s="202"/>
      <c r="T544" s="20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197" t="s">
        <v>241</v>
      </c>
      <c r="AU544" s="197" t="s">
        <v>89</v>
      </c>
      <c r="AV544" s="13" t="s">
        <v>89</v>
      </c>
      <c r="AW544" s="13" t="s">
        <v>34</v>
      </c>
      <c r="AX544" s="13" t="s">
        <v>79</v>
      </c>
      <c r="AY544" s="197" t="s">
        <v>133</v>
      </c>
    </row>
    <row r="545" s="13" customFormat="1">
      <c r="A545" s="13"/>
      <c r="B545" s="196"/>
      <c r="C545" s="13"/>
      <c r="D545" s="186" t="s">
        <v>241</v>
      </c>
      <c r="E545" s="197" t="s">
        <v>1</v>
      </c>
      <c r="F545" s="198" t="s">
        <v>460</v>
      </c>
      <c r="G545" s="13"/>
      <c r="H545" s="199">
        <v>284.79199999999997</v>
      </c>
      <c r="I545" s="200"/>
      <c r="J545" s="13"/>
      <c r="K545" s="13"/>
      <c r="L545" s="196"/>
      <c r="M545" s="201"/>
      <c r="N545" s="202"/>
      <c r="O545" s="202"/>
      <c r="P545" s="202"/>
      <c r="Q545" s="202"/>
      <c r="R545" s="202"/>
      <c r="S545" s="202"/>
      <c r="T545" s="20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197" t="s">
        <v>241</v>
      </c>
      <c r="AU545" s="197" t="s">
        <v>89</v>
      </c>
      <c r="AV545" s="13" t="s">
        <v>89</v>
      </c>
      <c r="AW545" s="13" t="s">
        <v>34</v>
      </c>
      <c r="AX545" s="13" t="s">
        <v>79</v>
      </c>
      <c r="AY545" s="197" t="s">
        <v>133</v>
      </c>
    </row>
    <row r="546" s="13" customFormat="1">
      <c r="A546" s="13"/>
      <c r="B546" s="196"/>
      <c r="C546" s="13"/>
      <c r="D546" s="186" t="s">
        <v>241</v>
      </c>
      <c r="E546" s="197" t="s">
        <v>1</v>
      </c>
      <c r="F546" s="198" t="s">
        <v>461</v>
      </c>
      <c r="G546" s="13"/>
      <c r="H546" s="199">
        <v>85.680000000000007</v>
      </c>
      <c r="I546" s="200"/>
      <c r="J546" s="13"/>
      <c r="K546" s="13"/>
      <c r="L546" s="196"/>
      <c r="M546" s="201"/>
      <c r="N546" s="202"/>
      <c r="O546" s="202"/>
      <c r="P546" s="202"/>
      <c r="Q546" s="202"/>
      <c r="R546" s="202"/>
      <c r="S546" s="202"/>
      <c r="T546" s="20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197" t="s">
        <v>241</v>
      </c>
      <c r="AU546" s="197" t="s">
        <v>89</v>
      </c>
      <c r="AV546" s="13" t="s">
        <v>89</v>
      </c>
      <c r="AW546" s="13" t="s">
        <v>34</v>
      </c>
      <c r="AX546" s="13" t="s">
        <v>79</v>
      </c>
      <c r="AY546" s="197" t="s">
        <v>133</v>
      </c>
    </row>
    <row r="547" s="13" customFormat="1">
      <c r="A547" s="13"/>
      <c r="B547" s="196"/>
      <c r="C547" s="13"/>
      <c r="D547" s="186" t="s">
        <v>241</v>
      </c>
      <c r="E547" s="197" t="s">
        <v>1</v>
      </c>
      <c r="F547" s="198" t="s">
        <v>462</v>
      </c>
      <c r="G547" s="13"/>
      <c r="H547" s="199">
        <v>250.03999999999999</v>
      </c>
      <c r="I547" s="200"/>
      <c r="J547" s="13"/>
      <c r="K547" s="13"/>
      <c r="L547" s="196"/>
      <c r="M547" s="201"/>
      <c r="N547" s="202"/>
      <c r="O547" s="202"/>
      <c r="P547" s="202"/>
      <c r="Q547" s="202"/>
      <c r="R547" s="202"/>
      <c r="S547" s="202"/>
      <c r="T547" s="20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197" t="s">
        <v>241</v>
      </c>
      <c r="AU547" s="197" t="s">
        <v>89</v>
      </c>
      <c r="AV547" s="13" t="s">
        <v>89</v>
      </c>
      <c r="AW547" s="13" t="s">
        <v>34</v>
      </c>
      <c r="AX547" s="13" t="s">
        <v>79</v>
      </c>
      <c r="AY547" s="197" t="s">
        <v>133</v>
      </c>
    </row>
    <row r="548" s="13" customFormat="1">
      <c r="A548" s="13"/>
      <c r="B548" s="196"/>
      <c r="C548" s="13"/>
      <c r="D548" s="186" t="s">
        <v>241</v>
      </c>
      <c r="E548" s="197" t="s">
        <v>1</v>
      </c>
      <c r="F548" s="198" t="s">
        <v>434</v>
      </c>
      <c r="G548" s="13"/>
      <c r="H548" s="199">
        <v>82.920000000000002</v>
      </c>
      <c r="I548" s="200"/>
      <c r="J548" s="13"/>
      <c r="K548" s="13"/>
      <c r="L548" s="196"/>
      <c r="M548" s="201"/>
      <c r="N548" s="202"/>
      <c r="O548" s="202"/>
      <c r="P548" s="202"/>
      <c r="Q548" s="202"/>
      <c r="R548" s="202"/>
      <c r="S548" s="202"/>
      <c r="T548" s="20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197" t="s">
        <v>241</v>
      </c>
      <c r="AU548" s="197" t="s">
        <v>89</v>
      </c>
      <c r="AV548" s="13" t="s">
        <v>89</v>
      </c>
      <c r="AW548" s="13" t="s">
        <v>34</v>
      </c>
      <c r="AX548" s="13" t="s">
        <v>79</v>
      </c>
      <c r="AY548" s="197" t="s">
        <v>133</v>
      </c>
    </row>
    <row r="549" s="13" customFormat="1">
      <c r="A549" s="13"/>
      <c r="B549" s="196"/>
      <c r="C549" s="13"/>
      <c r="D549" s="186" t="s">
        <v>241</v>
      </c>
      <c r="E549" s="197" t="s">
        <v>1</v>
      </c>
      <c r="F549" s="198" t="s">
        <v>463</v>
      </c>
      <c r="G549" s="13"/>
      <c r="H549" s="199">
        <v>151.90000000000001</v>
      </c>
      <c r="I549" s="200"/>
      <c r="J549" s="13"/>
      <c r="K549" s="13"/>
      <c r="L549" s="196"/>
      <c r="M549" s="201"/>
      <c r="N549" s="202"/>
      <c r="O549" s="202"/>
      <c r="P549" s="202"/>
      <c r="Q549" s="202"/>
      <c r="R549" s="202"/>
      <c r="S549" s="202"/>
      <c r="T549" s="203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197" t="s">
        <v>241</v>
      </c>
      <c r="AU549" s="197" t="s">
        <v>89</v>
      </c>
      <c r="AV549" s="13" t="s">
        <v>89</v>
      </c>
      <c r="AW549" s="13" t="s">
        <v>34</v>
      </c>
      <c r="AX549" s="13" t="s">
        <v>79</v>
      </c>
      <c r="AY549" s="197" t="s">
        <v>133</v>
      </c>
    </row>
    <row r="550" s="14" customFormat="1">
      <c r="A550" s="14"/>
      <c r="B550" s="204"/>
      <c r="C550" s="14"/>
      <c r="D550" s="186" t="s">
        <v>241</v>
      </c>
      <c r="E550" s="205" t="s">
        <v>1</v>
      </c>
      <c r="F550" s="206" t="s">
        <v>245</v>
      </c>
      <c r="G550" s="14"/>
      <c r="H550" s="207">
        <v>2410.442</v>
      </c>
      <c r="I550" s="208"/>
      <c r="J550" s="14"/>
      <c r="K550" s="14"/>
      <c r="L550" s="204"/>
      <c r="M550" s="209"/>
      <c r="N550" s="210"/>
      <c r="O550" s="210"/>
      <c r="P550" s="210"/>
      <c r="Q550" s="210"/>
      <c r="R550" s="210"/>
      <c r="S550" s="210"/>
      <c r="T550" s="211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05" t="s">
        <v>241</v>
      </c>
      <c r="AU550" s="205" t="s">
        <v>89</v>
      </c>
      <c r="AV550" s="14" t="s">
        <v>154</v>
      </c>
      <c r="AW550" s="14" t="s">
        <v>34</v>
      </c>
      <c r="AX550" s="14" t="s">
        <v>87</v>
      </c>
      <c r="AY550" s="205" t="s">
        <v>133</v>
      </c>
    </row>
    <row r="551" s="2" customFormat="1" ht="24.15" customHeight="1">
      <c r="A551" s="37"/>
      <c r="B551" s="171"/>
      <c r="C551" s="172" t="s">
        <v>777</v>
      </c>
      <c r="D551" s="172" t="s">
        <v>136</v>
      </c>
      <c r="E551" s="173" t="s">
        <v>778</v>
      </c>
      <c r="F551" s="174" t="s">
        <v>779</v>
      </c>
      <c r="G551" s="175" t="s">
        <v>239</v>
      </c>
      <c r="H551" s="176">
        <v>111.675</v>
      </c>
      <c r="I551" s="177"/>
      <c r="J551" s="178">
        <f>ROUND(I551*H551,2)</f>
        <v>0</v>
      </c>
      <c r="K551" s="179"/>
      <c r="L551" s="38"/>
      <c r="M551" s="180" t="s">
        <v>1</v>
      </c>
      <c r="N551" s="181" t="s">
        <v>44</v>
      </c>
      <c r="O551" s="76"/>
      <c r="P551" s="182">
        <f>O551*H551</f>
        <v>0</v>
      </c>
      <c r="Q551" s="182">
        <v>0</v>
      </c>
      <c r="R551" s="182">
        <f>Q551*H551</f>
        <v>0</v>
      </c>
      <c r="S551" s="182">
        <v>0</v>
      </c>
      <c r="T551" s="183">
        <f>S551*H551</f>
        <v>0</v>
      </c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  <c r="AE551" s="37"/>
      <c r="AR551" s="184" t="s">
        <v>154</v>
      </c>
      <c r="AT551" s="184" t="s">
        <v>136</v>
      </c>
      <c r="AU551" s="184" t="s">
        <v>89</v>
      </c>
      <c r="AY551" s="18" t="s">
        <v>133</v>
      </c>
      <c r="BE551" s="185">
        <f>IF(N551="základní",J551,0)</f>
        <v>0</v>
      </c>
      <c r="BF551" s="185">
        <f>IF(N551="snížená",J551,0)</f>
        <v>0</v>
      </c>
      <c r="BG551" s="185">
        <f>IF(N551="zákl. přenesená",J551,0)</f>
        <v>0</v>
      </c>
      <c r="BH551" s="185">
        <f>IF(N551="sníž. přenesená",J551,0)</f>
        <v>0</v>
      </c>
      <c r="BI551" s="185">
        <f>IF(N551="nulová",J551,0)</f>
        <v>0</v>
      </c>
      <c r="BJ551" s="18" t="s">
        <v>87</v>
      </c>
      <c r="BK551" s="185">
        <f>ROUND(I551*H551,2)</f>
        <v>0</v>
      </c>
      <c r="BL551" s="18" t="s">
        <v>154</v>
      </c>
      <c r="BM551" s="184" t="s">
        <v>780</v>
      </c>
    </row>
    <row r="552" s="15" customFormat="1">
      <c r="A552" s="15"/>
      <c r="B552" s="212"/>
      <c r="C552" s="15"/>
      <c r="D552" s="186" t="s">
        <v>241</v>
      </c>
      <c r="E552" s="213" t="s">
        <v>1</v>
      </c>
      <c r="F552" s="214" t="s">
        <v>781</v>
      </c>
      <c r="G552" s="15"/>
      <c r="H552" s="213" t="s">
        <v>1</v>
      </c>
      <c r="I552" s="215"/>
      <c r="J552" s="15"/>
      <c r="K552" s="15"/>
      <c r="L552" s="212"/>
      <c r="M552" s="216"/>
      <c r="N552" s="217"/>
      <c r="O552" s="217"/>
      <c r="P552" s="217"/>
      <c r="Q552" s="217"/>
      <c r="R552" s="217"/>
      <c r="S552" s="217"/>
      <c r="T552" s="218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T552" s="213" t="s">
        <v>241</v>
      </c>
      <c r="AU552" s="213" t="s">
        <v>89</v>
      </c>
      <c r="AV552" s="15" t="s">
        <v>87</v>
      </c>
      <c r="AW552" s="15" t="s">
        <v>34</v>
      </c>
      <c r="AX552" s="15" t="s">
        <v>79</v>
      </c>
      <c r="AY552" s="213" t="s">
        <v>133</v>
      </c>
    </row>
    <row r="553" s="13" customFormat="1">
      <c r="A553" s="13"/>
      <c r="B553" s="196"/>
      <c r="C553" s="13"/>
      <c r="D553" s="186" t="s">
        <v>241</v>
      </c>
      <c r="E553" s="197" t="s">
        <v>1</v>
      </c>
      <c r="F553" s="198" t="s">
        <v>782</v>
      </c>
      <c r="G553" s="13"/>
      <c r="H553" s="199">
        <v>111.675</v>
      </c>
      <c r="I553" s="200"/>
      <c r="J553" s="13"/>
      <c r="K553" s="13"/>
      <c r="L553" s="196"/>
      <c r="M553" s="201"/>
      <c r="N553" s="202"/>
      <c r="O553" s="202"/>
      <c r="P553" s="202"/>
      <c r="Q553" s="202"/>
      <c r="R553" s="202"/>
      <c r="S553" s="202"/>
      <c r="T553" s="20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197" t="s">
        <v>241</v>
      </c>
      <c r="AU553" s="197" t="s">
        <v>89</v>
      </c>
      <c r="AV553" s="13" t="s">
        <v>89</v>
      </c>
      <c r="AW553" s="13" t="s">
        <v>34</v>
      </c>
      <c r="AX553" s="13" t="s">
        <v>79</v>
      </c>
      <c r="AY553" s="197" t="s">
        <v>133</v>
      </c>
    </row>
    <row r="554" s="14" customFormat="1">
      <c r="A554" s="14"/>
      <c r="B554" s="204"/>
      <c r="C554" s="14"/>
      <c r="D554" s="186" t="s">
        <v>241</v>
      </c>
      <c r="E554" s="205" t="s">
        <v>1</v>
      </c>
      <c r="F554" s="206" t="s">
        <v>245</v>
      </c>
      <c r="G554" s="14"/>
      <c r="H554" s="207">
        <v>111.675</v>
      </c>
      <c r="I554" s="208"/>
      <c r="J554" s="14"/>
      <c r="K554" s="14"/>
      <c r="L554" s="204"/>
      <c r="M554" s="209"/>
      <c r="N554" s="210"/>
      <c r="O554" s="210"/>
      <c r="P554" s="210"/>
      <c r="Q554" s="210"/>
      <c r="R554" s="210"/>
      <c r="S554" s="210"/>
      <c r="T554" s="211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05" t="s">
        <v>241</v>
      </c>
      <c r="AU554" s="205" t="s">
        <v>89</v>
      </c>
      <c r="AV554" s="14" t="s">
        <v>154</v>
      </c>
      <c r="AW554" s="14" t="s">
        <v>34</v>
      </c>
      <c r="AX554" s="14" t="s">
        <v>87</v>
      </c>
      <c r="AY554" s="205" t="s">
        <v>133</v>
      </c>
    </row>
    <row r="555" s="2" customFormat="1" ht="24.15" customHeight="1">
      <c r="A555" s="37"/>
      <c r="B555" s="171"/>
      <c r="C555" s="172" t="s">
        <v>783</v>
      </c>
      <c r="D555" s="172" t="s">
        <v>136</v>
      </c>
      <c r="E555" s="173" t="s">
        <v>784</v>
      </c>
      <c r="F555" s="174" t="s">
        <v>785</v>
      </c>
      <c r="G555" s="175" t="s">
        <v>239</v>
      </c>
      <c r="H555" s="176">
        <v>2493.3620000000001</v>
      </c>
      <c r="I555" s="177"/>
      <c r="J555" s="178">
        <f>ROUND(I555*H555,2)</f>
        <v>0</v>
      </c>
      <c r="K555" s="179"/>
      <c r="L555" s="38"/>
      <c r="M555" s="180" t="s">
        <v>1</v>
      </c>
      <c r="N555" s="181" t="s">
        <v>44</v>
      </c>
      <c r="O555" s="76"/>
      <c r="P555" s="182">
        <f>O555*H555</f>
        <v>0</v>
      </c>
      <c r="Q555" s="182">
        <v>0</v>
      </c>
      <c r="R555" s="182">
        <f>Q555*H555</f>
        <v>0</v>
      </c>
      <c r="S555" s="182">
        <v>0</v>
      </c>
      <c r="T555" s="183">
        <f>S555*H555</f>
        <v>0</v>
      </c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  <c r="AE555" s="37"/>
      <c r="AR555" s="184" t="s">
        <v>154</v>
      </c>
      <c r="AT555" s="184" t="s">
        <v>136</v>
      </c>
      <c r="AU555" s="184" t="s">
        <v>89</v>
      </c>
      <c r="AY555" s="18" t="s">
        <v>133</v>
      </c>
      <c r="BE555" s="185">
        <f>IF(N555="základní",J555,0)</f>
        <v>0</v>
      </c>
      <c r="BF555" s="185">
        <f>IF(N555="snížená",J555,0)</f>
        <v>0</v>
      </c>
      <c r="BG555" s="185">
        <f>IF(N555="zákl. přenesená",J555,0)</f>
        <v>0</v>
      </c>
      <c r="BH555" s="185">
        <f>IF(N555="sníž. přenesená",J555,0)</f>
        <v>0</v>
      </c>
      <c r="BI555" s="185">
        <f>IF(N555="nulová",J555,0)</f>
        <v>0</v>
      </c>
      <c r="BJ555" s="18" t="s">
        <v>87</v>
      </c>
      <c r="BK555" s="185">
        <f>ROUND(I555*H555,2)</f>
        <v>0</v>
      </c>
      <c r="BL555" s="18" t="s">
        <v>154</v>
      </c>
      <c r="BM555" s="184" t="s">
        <v>786</v>
      </c>
    </row>
    <row r="556" s="13" customFormat="1">
      <c r="A556" s="13"/>
      <c r="B556" s="196"/>
      <c r="C556" s="13"/>
      <c r="D556" s="186" t="s">
        <v>241</v>
      </c>
      <c r="E556" s="197" t="s">
        <v>1</v>
      </c>
      <c r="F556" s="198" t="s">
        <v>457</v>
      </c>
      <c r="G556" s="13"/>
      <c r="H556" s="199">
        <v>1362.79</v>
      </c>
      <c r="I556" s="200"/>
      <c r="J556" s="13"/>
      <c r="K556" s="13"/>
      <c r="L556" s="196"/>
      <c r="M556" s="201"/>
      <c r="N556" s="202"/>
      <c r="O556" s="202"/>
      <c r="P556" s="202"/>
      <c r="Q556" s="202"/>
      <c r="R556" s="202"/>
      <c r="S556" s="202"/>
      <c r="T556" s="20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197" t="s">
        <v>241</v>
      </c>
      <c r="AU556" s="197" t="s">
        <v>89</v>
      </c>
      <c r="AV556" s="13" t="s">
        <v>89</v>
      </c>
      <c r="AW556" s="13" t="s">
        <v>34</v>
      </c>
      <c r="AX556" s="13" t="s">
        <v>79</v>
      </c>
      <c r="AY556" s="197" t="s">
        <v>133</v>
      </c>
    </row>
    <row r="557" s="13" customFormat="1">
      <c r="A557" s="13"/>
      <c r="B557" s="196"/>
      <c r="C557" s="13"/>
      <c r="D557" s="186" t="s">
        <v>241</v>
      </c>
      <c r="E557" s="197" t="s">
        <v>1</v>
      </c>
      <c r="F557" s="198" t="s">
        <v>458</v>
      </c>
      <c r="G557" s="13"/>
      <c r="H557" s="199">
        <v>97.370000000000005</v>
      </c>
      <c r="I557" s="200"/>
      <c r="J557" s="13"/>
      <c r="K557" s="13"/>
      <c r="L557" s="196"/>
      <c r="M557" s="201"/>
      <c r="N557" s="202"/>
      <c r="O557" s="202"/>
      <c r="P557" s="202"/>
      <c r="Q557" s="202"/>
      <c r="R557" s="202"/>
      <c r="S557" s="202"/>
      <c r="T557" s="20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197" t="s">
        <v>241</v>
      </c>
      <c r="AU557" s="197" t="s">
        <v>89</v>
      </c>
      <c r="AV557" s="13" t="s">
        <v>89</v>
      </c>
      <c r="AW557" s="13" t="s">
        <v>34</v>
      </c>
      <c r="AX557" s="13" t="s">
        <v>79</v>
      </c>
      <c r="AY557" s="197" t="s">
        <v>133</v>
      </c>
    </row>
    <row r="558" s="13" customFormat="1">
      <c r="A558" s="13"/>
      <c r="B558" s="196"/>
      <c r="C558" s="13"/>
      <c r="D558" s="186" t="s">
        <v>241</v>
      </c>
      <c r="E558" s="197" t="s">
        <v>1</v>
      </c>
      <c r="F558" s="198" t="s">
        <v>459</v>
      </c>
      <c r="G558" s="13"/>
      <c r="H558" s="199">
        <v>94.950000000000003</v>
      </c>
      <c r="I558" s="200"/>
      <c r="J558" s="13"/>
      <c r="K558" s="13"/>
      <c r="L558" s="196"/>
      <c r="M558" s="201"/>
      <c r="N558" s="202"/>
      <c r="O558" s="202"/>
      <c r="P558" s="202"/>
      <c r="Q558" s="202"/>
      <c r="R558" s="202"/>
      <c r="S558" s="202"/>
      <c r="T558" s="20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197" t="s">
        <v>241</v>
      </c>
      <c r="AU558" s="197" t="s">
        <v>89</v>
      </c>
      <c r="AV558" s="13" t="s">
        <v>89</v>
      </c>
      <c r="AW558" s="13" t="s">
        <v>34</v>
      </c>
      <c r="AX558" s="13" t="s">
        <v>79</v>
      </c>
      <c r="AY558" s="197" t="s">
        <v>133</v>
      </c>
    </row>
    <row r="559" s="13" customFormat="1">
      <c r="A559" s="13"/>
      <c r="B559" s="196"/>
      <c r="C559" s="13"/>
      <c r="D559" s="186" t="s">
        <v>241</v>
      </c>
      <c r="E559" s="197" t="s">
        <v>1</v>
      </c>
      <c r="F559" s="198" t="s">
        <v>460</v>
      </c>
      <c r="G559" s="13"/>
      <c r="H559" s="199">
        <v>284.79199999999997</v>
      </c>
      <c r="I559" s="200"/>
      <c r="J559" s="13"/>
      <c r="K559" s="13"/>
      <c r="L559" s="196"/>
      <c r="M559" s="201"/>
      <c r="N559" s="202"/>
      <c r="O559" s="202"/>
      <c r="P559" s="202"/>
      <c r="Q559" s="202"/>
      <c r="R559" s="202"/>
      <c r="S559" s="202"/>
      <c r="T559" s="20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197" t="s">
        <v>241</v>
      </c>
      <c r="AU559" s="197" t="s">
        <v>89</v>
      </c>
      <c r="AV559" s="13" t="s">
        <v>89</v>
      </c>
      <c r="AW559" s="13" t="s">
        <v>34</v>
      </c>
      <c r="AX559" s="13" t="s">
        <v>79</v>
      </c>
      <c r="AY559" s="197" t="s">
        <v>133</v>
      </c>
    </row>
    <row r="560" s="13" customFormat="1">
      <c r="A560" s="13"/>
      <c r="B560" s="196"/>
      <c r="C560" s="13"/>
      <c r="D560" s="186" t="s">
        <v>241</v>
      </c>
      <c r="E560" s="197" t="s">
        <v>1</v>
      </c>
      <c r="F560" s="198" t="s">
        <v>461</v>
      </c>
      <c r="G560" s="13"/>
      <c r="H560" s="199">
        <v>85.680000000000007</v>
      </c>
      <c r="I560" s="200"/>
      <c r="J560" s="13"/>
      <c r="K560" s="13"/>
      <c r="L560" s="196"/>
      <c r="M560" s="201"/>
      <c r="N560" s="202"/>
      <c r="O560" s="202"/>
      <c r="P560" s="202"/>
      <c r="Q560" s="202"/>
      <c r="R560" s="202"/>
      <c r="S560" s="202"/>
      <c r="T560" s="20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197" t="s">
        <v>241</v>
      </c>
      <c r="AU560" s="197" t="s">
        <v>89</v>
      </c>
      <c r="AV560" s="13" t="s">
        <v>89</v>
      </c>
      <c r="AW560" s="13" t="s">
        <v>34</v>
      </c>
      <c r="AX560" s="13" t="s">
        <v>79</v>
      </c>
      <c r="AY560" s="197" t="s">
        <v>133</v>
      </c>
    </row>
    <row r="561" s="13" customFormat="1">
      <c r="A561" s="13"/>
      <c r="B561" s="196"/>
      <c r="C561" s="13"/>
      <c r="D561" s="186" t="s">
        <v>241</v>
      </c>
      <c r="E561" s="197" t="s">
        <v>1</v>
      </c>
      <c r="F561" s="198" t="s">
        <v>462</v>
      </c>
      <c r="G561" s="13"/>
      <c r="H561" s="199">
        <v>250.03999999999999</v>
      </c>
      <c r="I561" s="200"/>
      <c r="J561" s="13"/>
      <c r="K561" s="13"/>
      <c r="L561" s="196"/>
      <c r="M561" s="201"/>
      <c r="N561" s="202"/>
      <c r="O561" s="202"/>
      <c r="P561" s="202"/>
      <c r="Q561" s="202"/>
      <c r="R561" s="202"/>
      <c r="S561" s="202"/>
      <c r="T561" s="20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197" t="s">
        <v>241</v>
      </c>
      <c r="AU561" s="197" t="s">
        <v>89</v>
      </c>
      <c r="AV561" s="13" t="s">
        <v>89</v>
      </c>
      <c r="AW561" s="13" t="s">
        <v>34</v>
      </c>
      <c r="AX561" s="13" t="s">
        <v>79</v>
      </c>
      <c r="AY561" s="197" t="s">
        <v>133</v>
      </c>
    </row>
    <row r="562" s="13" customFormat="1">
      <c r="A562" s="13"/>
      <c r="B562" s="196"/>
      <c r="C562" s="13"/>
      <c r="D562" s="186" t="s">
        <v>241</v>
      </c>
      <c r="E562" s="197" t="s">
        <v>1</v>
      </c>
      <c r="F562" s="198" t="s">
        <v>434</v>
      </c>
      <c r="G562" s="13"/>
      <c r="H562" s="199">
        <v>82.920000000000002</v>
      </c>
      <c r="I562" s="200"/>
      <c r="J562" s="13"/>
      <c r="K562" s="13"/>
      <c r="L562" s="196"/>
      <c r="M562" s="201"/>
      <c r="N562" s="202"/>
      <c r="O562" s="202"/>
      <c r="P562" s="202"/>
      <c r="Q562" s="202"/>
      <c r="R562" s="202"/>
      <c r="S562" s="202"/>
      <c r="T562" s="20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197" t="s">
        <v>241</v>
      </c>
      <c r="AU562" s="197" t="s">
        <v>89</v>
      </c>
      <c r="AV562" s="13" t="s">
        <v>89</v>
      </c>
      <c r="AW562" s="13" t="s">
        <v>34</v>
      </c>
      <c r="AX562" s="13" t="s">
        <v>79</v>
      </c>
      <c r="AY562" s="197" t="s">
        <v>133</v>
      </c>
    </row>
    <row r="563" s="13" customFormat="1">
      <c r="A563" s="13"/>
      <c r="B563" s="196"/>
      <c r="C563" s="13"/>
      <c r="D563" s="186" t="s">
        <v>241</v>
      </c>
      <c r="E563" s="197" t="s">
        <v>1</v>
      </c>
      <c r="F563" s="198" t="s">
        <v>463</v>
      </c>
      <c r="G563" s="13"/>
      <c r="H563" s="199">
        <v>151.90000000000001</v>
      </c>
      <c r="I563" s="200"/>
      <c r="J563" s="13"/>
      <c r="K563" s="13"/>
      <c r="L563" s="196"/>
      <c r="M563" s="201"/>
      <c r="N563" s="202"/>
      <c r="O563" s="202"/>
      <c r="P563" s="202"/>
      <c r="Q563" s="202"/>
      <c r="R563" s="202"/>
      <c r="S563" s="202"/>
      <c r="T563" s="20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197" t="s">
        <v>241</v>
      </c>
      <c r="AU563" s="197" t="s">
        <v>89</v>
      </c>
      <c r="AV563" s="13" t="s">
        <v>89</v>
      </c>
      <c r="AW563" s="13" t="s">
        <v>34</v>
      </c>
      <c r="AX563" s="13" t="s">
        <v>79</v>
      </c>
      <c r="AY563" s="197" t="s">
        <v>133</v>
      </c>
    </row>
    <row r="564" s="13" customFormat="1">
      <c r="A564" s="13"/>
      <c r="B564" s="196"/>
      <c r="C564" s="13"/>
      <c r="D564" s="186" t="s">
        <v>241</v>
      </c>
      <c r="E564" s="197" t="s">
        <v>1</v>
      </c>
      <c r="F564" s="198" t="s">
        <v>787</v>
      </c>
      <c r="G564" s="13"/>
      <c r="H564" s="199">
        <v>82.920000000000002</v>
      </c>
      <c r="I564" s="200"/>
      <c r="J564" s="13"/>
      <c r="K564" s="13"/>
      <c r="L564" s="196"/>
      <c r="M564" s="201"/>
      <c r="N564" s="202"/>
      <c r="O564" s="202"/>
      <c r="P564" s="202"/>
      <c r="Q564" s="202"/>
      <c r="R564" s="202"/>
      <c r="S564" s="202"/>
      <c r="T564" s="20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197" t="s">
        <v>241</v>
      </c>
      <c r="AU564" s="197" t="s">
        <v>89</v>
      </c>
      <c r="AV564" s="13" t="s">
        <v>89</v>
      </c>
      <c r="AW564" s="13" t="s">
        <v>34</v>
      </c>
      <c r="AX564" s="13" t="s">
        <v>79</v>
      </c>
      <c r="AY564" s="197" t="s">
        <v>133</v>
      </c>
    </row>
    <row r="565" s="14" customFormat="1">
      <c r="A565" s="14"/>
      <c r="B565" s="204"/>
      <c r="C565" s="14"/>
      <c r="D565" s="186" t="s">
        <v>241</v>
      </c>
      <c r="E565" s="205" t="s">
        <v>1</v>
      </c>
      <c r="F565" s="206" t="s">
        <v>245</v>
      </c>
      <c r="G565" s="14"/>
      <c r="H565" s="207">
        <v>2493.3620000000001</v>
      </c>
      <c r="I565" s="208"/>
      <c r="J565" s="14"/>
      <c r="K565" s="14"/>
      <c r="L565" s="204"/>
      <c r="M565" s="209"/>
      <c r="N565" s="210"/>
      <c r="O565" s="210"/>
      <c r="P565" s="210"/>
      <c r="Q565" s="210"/>
      <c r="R565" s="210"/>
      <c r="S565" s="210"/>
      <c r="T565" s="211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05" t="s">
        <v>241</v>
      </c>
      <c r="AU565" s="205" t="s">
        <v>89</v>
      </c>
      <c r="AV565" s="14" t="s">
        <v>154</v>
      </c>
      <c r="AW565" s="14" t="s">
        <v>34</v>
      </c>
      <c r="AX565" s="14" t="s">
        <v>87</v>
      </c>
      <c r="AY565" s="205" t="s">
        <v>133</v>
      </c>
    </row>
    <row r="566" s="2" customFormat="1" ht="24.15" customHeight="1">
      <c r="A566" s="37"/>
      <c r="B566" s="171"/>
      <c r="C566" s="172" t="s">
        <v>788</v>
      </c>
      <c r="D566" s="172" t="s">
        <v>136</v>
      </c>
      <c r="E566" s="173" t="s">
        <v>789</v>
      </c>
      <c r="F566" s="174" t="s">
        <v>790</v>
      </c>
      <c r="G566" s="175" t="s">
        <v>239</v>
      </c>
      <c r="H566" s="176">
        <v>220.792</v>
      </c>
      <c r="I566" s="177"/>
      <c r="J566" s="178">
        <f>ROUND(I566*H566,2)</f>
        <v>0</v>
      </c>
      <c r="K566" s="179"/>
      <c r="L566" s="38"/>
      <c r="M566" s="180" t="s">
        <v>1</v>
      </c>
      <c r="N566" s="181" t="s">
        <v>44</v>
      </c>
      <c r="O566" s="76"/>
      <c r="P566" s="182">
        <f>O566*H566</f>
        <v>0</v>
      </c>
      <c r="Q566" s="182">
        <v>0</v>
      </c>
      <c r="R566" s="182">
        <f>Q566*H566</f>
        <v>0</v>
      </c>
      <c r="S566" s="182">
        <v>0</v>
      </c>
      <c r="T566" s="183">
        <f>S566*H566</f>
        <v>0</v>
      </c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  <c r="AE566" s="37"/>
      <c r="AR566" s="184" t="s">
        <v>154</v>
      </c>
      <c r="AT566" s="184" t="s">
        <v>136</v>
      </c>
      <c r="AU566" s="184" t="s">
        <v>89</v>
      </c>
      <c r="AY566" s="18" t="s">
        <v>133</v>
      </c>
      <c r="BE566" s="185">
        <f>IF(N566="základní",J566,0)</f>
        <v>0</v>
      </c>
      <c r="BF566" s="185">
        <f>IF(N566="snížená",J566,0)</f>
        <v>0</v>
      </c>
      <c r="BG566" s="185">
        <f>IF(N566="zákl. přenesená",J566,0)</f>
        <v>0</v>
      </c>
      <c r="BH566" s="185">
        <f>IF(N566="sníž. přenesená",J566,0)</f>
        <v>0</v>
      </c>
      <c r="BI566" s="185">
        <f>IF(N566="nulová",J566,0)</f>
        <v>0</v>
      </c>
      <c r="BJ566" s="18" t="s">
        <v>87</v>
      </c>
      <c r="BK566" s="185">
        <f>ROUND(I566*H566,2)</f>
        <v>0</v>
      </c>
      <c r="BL566" s="18" t="s">
        <v>154</v>
      </c>
      <c r="BM566" s="184" t="s">
        <v>791</v>
      </c>
    </row>
    <row r="567" s="13" customFormat="1">
      <c r="A567" s="13"/>
      <c r="B567" s="196"/>
      <c r="C567" s="13"/>
      <c r="D567" s="186" t="s">
        <v>241</v>
      </c>
      <c r="E567" s="197" t="s">
        <v>1</v>
      </c>
      <c r="F567" s="198" t="s">
        <v>792</v>
      </c>
      <c r="G567" s="13"/>
      <c r="H567" s="199">
        <v>220.792</v>
      </c>
      <c r="I567" s="200"/>
      <c r="J567" s="13"/>
      <c r="K567" s="13"/>
      <c r="L567" s="196"/>
      <c r="M567" s="201"/>
      <c r="N567" s="202"/>
      <c r="O567" s="202"/>
      <c r="P567" s="202"/>
      <c r="Q567" s="202"/>
      <c r="R567" s="202"/>
      <c r="S567" s="202"/>
      <c r="T567" s="20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197" t="s">
        <v>241</v>
      </c>
      <c r="AU567" s="197" t="s">
        <v>89</v>
      </c>
      <c r="AV567" s="13" t="s">
        <v>89</v>
      </c>
      <c r="AW567" s="13" t="s">
        <v>34</v>
      </c>
      <c r="AX567" s="13" t="s">
        <v>79</v>
      </c>
      <c r="AY567" s="197" t="s">
        <v>133</v>
      </c>
    </row>
    <row r="568" s="14" customFormat="1">
      <c r="A568" s="14"/>
      <c r="B568" s="204"/>
      <c r="C568" s="14"/>
      <c r="D568" s="186" t="s">
        <v>241</v>
      </c>
      <c r="E568" s="205" t="s">
        <v>1</v>
      </c>
      <c r="F568" s="206" t="s">
        <v>245</v>
      </c>
      <c r="G568" s="14"/>
      <c r="H568" s="207">
        <v>220.792</v>
      </c>
      <c r="I568" s="208"/>
      <c r="J568" s="14"/>
      <c r="K568" s="14"/>
      <c r="L568" s="204"/>
      <c r="M568" s="209"/>
      <c r="N568" s="210"/>
      <c r="O568" s="210"/>
      <c r="P568" s="210"/>
      <c r="Q568" s="210"/>
      <c r="R568" s="210"/>
      <c r="S568" s="210"/>
      <c r="T568" s="211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05" t="s">
        <v>241</v>
      </c>
      <c r="AU568" s="205" t="s">
        <v>89</v>
      </c>
      <c r="AV568" s="14" t="s">
        <v>154</v>
      </c>
      <c r="AW568" s="14" t="s">
        <v>34</v>
      </c>
      <c r="AX568" s="14" t="s">
        <v>87</v>
      </c>
      <c r="AY568" s="205" t="s">
        <v>133</v>
      </c>
    </row>
    <row r="569" s="2" customFormat="1" ht="24.15" customHeight="1">
      <c r="A569" s="37"/>
      <c r="B569" s="171"/>
      <c r="C569" s="172" t="s">
        <v>793</v>
      </c>
      <c r="D569" s="172" t="s">
        <v>136</v>
      </c>
      <c r="E569" s="173" t="s">
        <v>794</v>
      </c>
      <c r="F569" s="174" t="s">
        <v>795</v>
      </c>
      <c r="G569" s="175" t="s">
        <v>239</v>
      </c>
      <c r="H569" s="176">
        <v>82.920000000000002</v>
      </c>
      <c r="I569" s="177"/>
      <c r="J569" s="178">
        <f>ROUND(I569*H569,2)</f>
        <v>0</v>
      </c>
      <c r="K569" s="179"/>
      <c r="L569" s="38"/>
      <c r="M569" s="180" t="s">
        <v>1</v>
      </c>
      <c r="N569" s="181" t="s">
        <v>44</v>
      </c>
      <c r="O569" s="76"/>
      <c r="P569" s="182">
        <f>O569*H569</f>
        <v>0</v>
      </c>
      <c r="Q569" s="182">
        <v>0.099750000000000005</v>
      </c>
      <c r="R569" s="182">
        <f>Q569*H569</f>
        <v>8.2712700000000012</v>
      </c>
      <c r="S569" s="182">
        <v>0</v>
      </c>
      <c r="T569" s="183">
        <f>S569*H569</f>
        <v>0</v>
      </c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  <c r="AE569" s="37"/>
      <c r="AR569" s="184" t="s">
        <v>154</v>
      </c>
      <c r="AT569" s="184" t="s">
        <v>136</v>
      </c>
      <c r="AU569" s="184" t="s">
        <v>89</v>
      </c>
      <c r="AY569" s="18" t="s">
        <v>133</v>
      </c>
      <c r="BE569" s="185">
        <f>IF(N569="základní",J569,0)</f>
        <v>0</v>
      </c>
      <c r="BF569" s="185">
        <f>IF(N569="snížená",J569,0)</f>
        <v>0</v>
      </c>
      <c r="BG569" s="185">
        <f>IF(N569="zákl. přenesená",J569,0)</f>
        <v>0</v>
      </c>
      <c r="BH569" s="185">
        <f>IF(N569="sníž. přenesená",J569,0)</f>
        <v>0</v>
      </c>
      <c r="BI569" s="185">
        <f>IF(N569="nulová",J569,0)</f>
        <v>0</v>
      </c>
      <c r="BJ569" s="18" t="s">
        <v>87</v>
      </c>
      <c r="BK569" s="185">
        <f>ROUND(I569*H569,2)</f>
        <v>0</v>
      </c>
      <c r="BL569" s="18" t="s">
        <v>154</v>
      </c>
      <c r="BM569" s="184" t="s">
        <v>796</v>
      </c>
    </row>
    <row r="570" s="13" customFormat="1">
      <c r="A570" s="13"/>
      <c r="B570" s="196"/>
      <c r="C570" s="13"/>
      <c r="D570" s="186" t="s">
        <v>241</v>
      </c>
      <c r="E570" s="197" t="s">
        <v>1</v>
      </c>
      <c r="F570" s="198" t="s">
        <v>635</v>
      </c>
      <c r="G570" s="13"/>
      <c r="H570" s="199">
        <v>82.920000000000002</v>
      </c>
      <c r="I570" s="200"/>
      <c r="J570" s="13"/>
      <c r="K570" s="13"/>
      <c r="L570" s="196"/>
      <c r="M570" s="201"/>
      <c r="N570" s="202"/>
      <c r="O570" s="202"/>
      <c r="P570" s="202"/>
      <c r="Q570" s="202"/>
      <c r="R570" s="202"/>
      <c r="S570" s="202"/>
      <c r="T570" s="20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197" t="s">
        <v>241</v>
      </c>
      <c r="AU570" s="197" t="s">
        <v>89</v>
      </c>
      <c r="AV570" s="13" t="s">
        <v>89</v>
      </c>
      <c r="AW570" s="13" t="s">
        <v>34</v>
      </c>
      <c r="AX570" s="13" t="s">
        <v>79</v>
      </c>
      <c r="AY570" s="197" t="s">
        <v>133</v>
      </c>
    </row>
    <row r="571" s="14" customFormat="1">
      <c r="A571" s="14"/>
      <c r="B571" s="204"/>
      <c r="C571" s="14"/>
      <c r="D571" s="186" t="s">
        <v>241</v>
      </c>
      <c r="E571" s="205" t="s">
        <v>1</v>
      </c>
      <c r="F571" s="206" t="s">
        <v>245</v>
      </c>
      <c r="G571" s="14"/>
      <c r="H571" s="207">
        <v>82.920000000000002</v>
      </c>
      <c r="I571" s="208"/>
      <c r="J571" s="14"/>
      <c r="K571" s="14"/>
      <c r="L571" s="204"/>
      <c r="M571" s="209"/>
      <c r="N571" s="210"/>
      <c r="O571" s="210"/>
      <c r="P571" s="210"/>
      <c r="Q571" s="210"/>
      <c r="R571" s="210"/>
      <c r="S571" s="210"/>
      <c r="T571" s="211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05" t="s">
        <v>241</v>
      </c>
      <c r="AU571" s="205" t="s">
        <v>89</v>
      </c>
      <c r="AV571" s="14" t="s">
        <v>154</v>
      </c>
      <c r="AW571" s="14" t="s">
        <v>34</v>
      </c>
      <c r="AX571" s="14" t="s">
        <v>87</v>
      </c>
      <c r="AY571" s="205" t="s">
        <v>133</v>
      </c>
    </row>
    <row r="572" s="2" customFormat="1" ht="24.15" customHeight="1">
      <c r="A572" s="37"/>
      <c r="B572" s="171"/>
      <c r="C572" s="172" t="s">
        <v>797</v>
      </c>
      <c r="D572" s="172" t="s">
        <v>136</v>
      </c>
      <c r="E572" s="173" t="s">
        <v>798</v>
      </c>
      <c r="F572" s="174" t="s">
        <v>799</v>
      </c>
      <c r="G572" s="175" t="s">
        <v>239</v>
      </c>
      <c r="H572" s="176">
        <v>4.7599999999999998</v>
      </c>
      <c r="I572" s="177"/>
      <c r="J572" s="178">
        <f>ROUND(I572*H572,2)</f>
        <v>0</v>
      </c>
      <c r="K572" s="179"/>
      <c r="L572" s="38"/>
      <c r="M572" s="180" t="s">
        <v>1</v>
      </c>
      <c r="N572" s="181" t="s">
        <v>44</v>
      </c>
      <c r="O572" s="76"/>
      <c r="P572" s="182">
        <f>O572*H572</f>
        <v>0</v>
      </c>
      <c r="Q572" s="182">
        <v>0</v>
      </c>
      <c r="R572" s="182">
        <f>Q572*H572</f>
        <v>0</v>
      </c>
      <c r="S572" s="182">
        <v>0</v>
      </c>
      <c r="T572" s="183">
        <f>S572*H572</f>
        <v>0</v>
      </c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  <c r="AE572" s="37"/>
      <c r="AR572" s="184" t="s">
        <v>154</v>
      </c>
      <c r="AT572" s="184" t="s">
        <v>136</v>
      </c>
      <c r="AU572" s="184" t="s">
        <v>89</v>
      </c>
      <c r="AY572" s="18" t="s">
        <v>133</v>
      </c>
      <c r="BE572" s="185">
        <f>IF(N572="základní",J572,0)</f>
        <v>0</v>
      </c>
      <c r="BF572" s="185">
        <f>IF(N572="snížená",J572,0)</f>
        <v>0</v>
      </c>
      <c r="BG572" s="185">
        <f>IF(N572="zákl. přenesená",J572,0)</f>
        <v>0</v>
      </c>
      <c r="BH572" s="185">
        <f>IF(N572="sníž. přenesená",J572,0)</f>
        <v>0</v>
      </c>
      <c r="BI572" s="185">
        <f>IF(N572="nulová",J572,0)</f>
        <v>0</v>
      </c>
      <c r="BJ572" s="18" t="s">
        <v>87</v>
      </c>
      <c r="BK572" s="185">
        <f>ROUND(I572*H572,2)</f>
        <v>0</v>
      </c>
      <c r="BL572" s="18" t="s">
        <v>154</v>
      </c>
      <c r="BM572" s="184" t="s">
        <v>800</v>
      </c>
    </row>
    <row r="573" s="2" customFormat="1">
      <c r="A573" s="37"/>
      <c r="B573" s="38"/>
      <c r="C573" s="37"/>
      <c r="D573" s="186" t="s">
        <v>142</v>
      </c>
      <c r="E573" s="37"/>
      <c r="F573" s="187" t="s">
        <v>801</v>
      </c>
      <c r="G573" s="37"/>
      <c r="H573" s="37"/>
      <c r="I573" s="188"/>
      <c r="J573" s="37"/>
      <c r="K573" s="37"/>
      <c r="L573" s="38"/>
      <c r="M573" s="189"/>
      <c r="N573" s="190"/>
      <c r="O573" s="76"/>
      <c r="P573" s="76"/>
      <c r="Q573" s="76"/>
      <c r="R573" s="76"/>
      <c r="S573" s="76"/>
      <c r="T573" s="7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  <c r="AE573" s="37"/>
      <c r="AT573" s="18" t="s">
        <v>142</v>
      </c>
      <c r="AU573" s="18" t="s">
        <v>89</v>
      </c>
    </row>
    <row r="574" s="13" customFormat="1">
      <c r="A574" s="13"/>
      <c r="B574" s="196"/>
      <c r="C574" s="13"/>
      <c r="D574" s="186" t="s">
        <v>241</v>
      </c>
      <c r="E574" s="197" t="s">
        <v>1</v>
      </c>
      <c r="F574" s="198" t="s">
        <v>802</v>
      </c>
      <c r="G574" s="13"/>
      <c r="H574" s="199">
        <v>4.7599999999999998</v>
      </c>
      <c r="I574" s="200"/>
      <c r="J574" s="13"/>
      <c r="K574" s="13"/>
      <c r="L574" s="196"/>
      <c r="M574" s="201"/>
      <c r="N574" s="202"/>
      <c r="O574" s="202"/>
      <c r="P574" s="202"/>
      <c r="Q574" s="202"/>
      <c r="R574" s="202"/>
      <c r="S574" s="202"/>
      <c r="T574" s="20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197" t="s">
        <v>241</v>
      </c>
      <c r="AU574" s="197" t="s">
        <v>89</v>
      </c>
      <c r="AV574" s="13" t="s">
        <v>89</v>
      </c>
      <c r="AW574" s="13" t="s">
        <v>34</v>
      </c>
      <c r="AX574" s="13" t="s">
        <v>79</v>
      </c>
      <c r="AY574" s="197" t="s">
        <v>133</v>
      </c>
    </row>
    <row r="575" s="14" customFormat="1">
      <c r="A575" s="14"/>
      <c r="B575" s="204"/>
      <c r="C575" s="14"/>
      <c r="D575" s="186" t="s">
        <v>241</v>
      </c>
      <c r="E575" s="205" t="s">
        <v>1</v>
      </c>
      <c r="F575" s="206" t="s">
        <v>245</v>
      </c>
      <c r="G575" s="14"/>
      <c r="H575" s="207">
        <v>4.7599999999999998</v>
      </c>
      <c r="I575" s="208"/>
      <c r="J575" s="14"/>
      <c r="K575" s="14"/>
      <c r="L575" s="204"/>
      <c r="M575" s="209"/>
      <c r="N575" s="210"/>
      <c r="O575" s="210"/>
      <c r="P575" s="210"/>
      <c r="Q575" s="210"/>
      <c r="R575" s="210"/>
      <c r="S575" s="210"/>
      <c r="T575" s="211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05" t="s">
        <v>241</v>
      </c>
      <c r="AU575" s="205" t="s">
        <v>89</v>
      </c>
      <c r="AV575" s="14" t="s">
        <v>154</v>
      </c>
      <c r="AW575" s="14" t="s">
        <v>34</v>
      </c>
      <c r="AX575" s="14" t="s">
        <v>87</v>
      </c>
      <c r="AY575" s="205" t="s">
        <v>133</v>
      </c>
    </row>
    <row r="576" s="2" customFormat="1" ht="24.15" customHeight="1">
      <c r="A576" s="37"/>
      <c r="B576" s="171"/>
      <c r="C576" s="172" t="s">
        <v>803</v>
      </c>
      <c r="D576" s="172" t="s">
        <v>136</v>
      </c>
      <c r="E576" s="173" t="s">
        <v>804</v>
      </c>
      <c r="F576" s="174" t="s">
        <v>805</v>
      </c>
      <c r="G576" s="175" t="s">
        <v>239</v>
      </c>
      <c r="H576" s="176">
        <v>5.6399999999999997</v>
      </c>
      <c r="I576" s="177"/>
      <c r="J576" s="178">
        <f>ROUND(I576*H576,2)</f>
        <v>0</v>
      </c>
      <c r="K576" s="179"/>
      <c r="L576" s="38"/>
      <c r="M576" s="180" t="s">
        <v>1</v>
      </c>
      <c r="N576" s="181" t="s">
        <v>44</v>
      </c>
      <c r="O576" s="76"/>
      <c r="P576" s="182">
        <f>O576*H576</f>
        <v>0</v>
      </c>
      <c r="Q576" s="182">
        <v>0</v>
      </c>
      <c r="R576" s="182">
        <f>Q576*H576</f>
        <v>0</v>
      </c>
      <c r="S576" s="182">
        <v>0</v>
      </c>
      <c r="T576" s="183">
        <f>S576*H576</f>
        <v>0</v>
      </c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  <c r="AE576" s="37"/>
      <c r="AR576" s="184" t="s">
        <v>154</v>
      </c>
      <c r="AT576" s="184" t="s">
        <v>136</v>
      </c>
      <c r="AU576" s="184" t="s">
        <v>89</v>
      </c>
      <c r="AY576" s="18" t="s">
        <v>133</v>
      </c>
      <c r="BE576" s="185">
        <f>IF(N576="základní",J576,0)</f>
        <v>0</v>
      </c>
      <c r="BF576" s="185">
        <f>IF(N576="snížená",J576,0)</f>
        <v>0</v>
      </c>
      <c r="BG576" s="185">
        <f>IF(N576="zákl. přenesená",J576,0)</f>
        <v>0</v>
      </c>
      <c r="BH576" s="185">
        <f>IF(N576="sníž. přenesená",J576,0)</f>
        <v>0</v>
      </c>
      <c r="BI576" s="185">
        <f>IF(N576="nulová",J576,0)</f>
        <v>0</v>
      </c>
      <c r="BJ576" s="18" t="s">
        <v>87</v>
      </c>
      <c r="BK576" s="185">
        <f>ROUND(I576*H576,2)</f>
        <v>0</v>
      </c>
      <c r="BL576" s="18" t="s">
        <v>154</v>
      </c>
      <c r="BM576" s="184" t="s">
        <v>806</v>
      </c>
    </row>
    <row r="577" s="2" customFormat="1">
      <c r="A577" s="37"/>
      <c r="B577" s="38"/>
      <c r="C577" s="37"/>
      <c r="D577" s="186" t="s">
        <v>142</v>
      </c>
      <c r="E577" s="37"/>
      <c r="F577" s="187" t="s">
        <v>801</v>
      </c>
      <c r="G577" s="37"/>
      <c r="H577" s="37"/>
      <c r="I577" s="188"/>
      <c r="J577" s="37"/>
      <c r="K577" s="37"/>
      <c r="L577" s="38"/>
      <c r="M577" s="189"/>
      <c r="N577" s="190"/>
      <c r="O577" s="76"/>
      <c r="P577" s="76"/>
      <c r="Q577" s="76"/>
      <c r="R577" s="76"/>
      <c r="S577" s="76"/>
      <c r="T577" s="7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  <c r="AE577" s="37"/>
      <c r="AT577" s="18" t="s">
        <v>142</v>
      </c>
      <c r="AU577" s="18" t="s">
        <v>89</v>
      </c>
    </row>
    <row r="578" s="13" customFormat="1">
      <c r="A578" s="13"/>
      <c r="B578" s="196"/>
      <c r="C578" s="13"/>
      <c r="D578" s="186" t="s">
        <v>241</v>
      </c>
      <c r="E578" s="197" t="s">
        <v>1</v>
      </c>
      <c r="F578" s="198" t="s">
        <v>807</v>
      </c>
      <c r="G578" s="13"/>
      <c r="H578" s="199">
        <v>3.9199999999999999</v>
      </c>
      <c r="I578" s="200"/>
      <c r="J578" s="13"/>
      <c r="K578" s="13"/>
      <c r="L578" s="196"/>
      <c r="M578" s="201"/>
      <c r="N578" s="202"/>
      <c r="O578" s="202"/>
      <c r="P578" s="202"/>
      <c r="Q578" s="202"/>
      <c r="R578" s="202"/>
      <c r="S578" s="202"/>
      <c r="T578" s="20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197" t="s">
        <v>241</v>
      </c>
      <c r="AU578" s="197" t="s">
        <v>89</v>
      </c>
      <c r="AV578" s="13" t="s">
        <v>89</v>
      </c>
      <c r="AW578" s="13" t="s">
        <v>34</v>
      </c>
      <c r="AX578" s="13" t="s">
        <v>79</v>
      </c>
      <c r="AY578" s="197" t="s">
        <v>133</v>
      </c>
    </row>
    <row r="579" s="13" customFormat="1">
      <c r="A579" s="13"/>
      <c r="B579" s="196"/>
      <c r="C579" s="13"/>
      <c r="D579" s="186" t="s">
        <v>241</v>
      </c>
      <c r="E579" s="197" t="s">
        <v>1</v>
      </c>
      <c r="F579" s="198" t="s">
        <v>808</v>
      </c>
      <c r="G579" s="13"/>
      <c r="H579" s="199">
        <v>1.72</v>
      </c>
      <c r="I579" s="200"/>
      <c r="J579" s="13"/>
      <c r="K579" s="13"/>
      <c r="L579" s="196"/>
      <c r="M579" s="201"/>
      <c r="N579" s="202"/>
      <c r="O579" s="202"/>
      <c r="P579" s="202"/>
      <c r="Q579" s="202"/>
      <c r="R579" s="202"/>
      <c r="S579" s="202"/>
      <c r="T579" s="20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197" t="s">
        <v>241</v>
      </c>
      <c r="AU579" s="197" t="s">
        <v>89</v>
      </c>
      <c r="AV579" s="13" t="s">
        <v>89</v>
      </c>
      <c r="AW579" s="13" t="s">
        <v>34</v>
      </c>
      <c r="AX579" s="13" t="s">
        <v>79</v>
      </c>
      <c r="AY579" s="197" t="s">
        <v>133</v>
      </c>
    </row>
    <row r="580" s="14" customFormat="1">
      <c r="A580" s="14"/>
      <c r="B580" s="204"/>
      <c r="C580" s="14"/>
      <c r="D580" s="186" t="s">
        <v>241</v>
      </c>
      <c r="E580" s="205" t="s">
        <v>1</v>
      </c>
      <c r="F580" s="206" t="s">
        <v>245</v>
      </c>
      <c r="G580" s="14"/>
      <c r="H580" s="207">
        <v>5.6399999999999997</v>
      </c>
      <c r="I580" s="208"/>
      <c r="J580" s="14"/>
      <c r="K580" s="14"/>
      <c r="L580" s="204"/>
      <c r="M580" s="209"/>
      <c r="N580" s="210"/>
      <c r="O580" s="210"/>
      <c r="P580" s="210"/>
      <c r="Q580" s="210"/>
      <c r="R580" s="210"/>
      <c r="S580" s="210"/>
      <c r="T580" s="211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05" t="s">
        <v>241</v>
      </c>
      <c r="AU580" s="205" t="s">
        <v>89</v>
      </c>
      <c r="AV580" s="14" t="s">
        <v>154</v>
      </c>
      <c r="AW580" s="14" t="s">
        <v>34</v>
      </c>
      <c r="AX580" s="14" t="s">
        <v>87</v>
      </c>
      <c r="AY580" s="205" t="s">
        <v>133</v>
      </c>
    </row>
    <row r="581" s="2" customFormat="1" ht="24.15" customHeight="1">
      <c r="A581" s="37"/>
      <c r="B581" s="171"/>
      <c r="C581" s="172" t="s">
        <v>809</v>
      </c>
      <c r="D581" s="172" t="s">
        <v>136</v>
      </c>
      <c r="E581" s="173" t="s">
        <v>810</v>
      </c>
      <c r="F581" s="174" t="s">
        <v>811</v>
      </c>
      <c r="G581" s="175" t="s">
        <v>139</v>
      </c>
      <c r="H581" s="176">
        <v>1</v>
      </c>
      <c r="I581" s="177"/>
      <c r="J581" s="178">
        <f>ROUND(I581*H581,2)</f>
        <v>0</v>
      </c>
      <c r="K581" s="179"/>
      <c r="L581" s="38"/>
      <c r="M581" s="180" t="s">
        <v>1</v>
      </c>
      <c r="N581" s="181" t="s">
        <v>44</v>
      </c>
      <c r="O581" s="76"/>
      <c r="P581" s="182">
        <f>O581*H581</f>
        <v>0</v>
      </c>
      <c r="Q581" s="182">
        <v>0</v>
      </c>
      <c r="R581" s="182">
        <f>Q581*H581</f>
        <v>0</v>
      </c>
      <c r="S581" s="182">
        <v>0</v>
      </c>
      <c r="T581" s="183">
        <f>S581*H581</f>
        <v>0</v>
      </c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  <c r="AE581" s="37"/>
      <c r="AR581" s="184" t="s">
        <v>154</v>
      </c>
      <c r="AT581" s="184" t="s">
        <v>136</v>
      </c>
      <c r="AU581" s="184" t="s">
        <v>89</v>
      </c>
      <c r="AY581" s="18" t="s">
        <v>133</v>
      </c>
      <c r="BE581" s="185">
        <f>IF(N581="základní",J581,0)</f>
        <v>0</v>
      </c>
      <c r="BF581" s="185">
        <f>IF(N581="snížená",J581,0)</f>
        <v>0</v>
      </c>
      <c r="BG581" s="185">
        <f>IF(N581="zákl. přenesená",J581,0)</f>
        <v>0</v>
      </c>
      <c r="BH581" s="185">
        <f>IF(N581="sníž. přenesená",J581,0)</f>
        <v>0</v>
      </c>
      <c r="BI581" s="185">
        <f>IF(N581="nulová",J581,0)</f>
        <v>0</v>
      </c>
      <c r="BJ581" s="18" t="s">
        <v>87</v>
      </c>
      <c r="BK581" s="185">
        <f>ROUND(I581*H581,2)</f>
        <v>0</v>
      </c>
      <c r="BL581" s="18" t="s">
        <v>154</v>
      </c>
      <c r="BM581" s="184" t="s">
        <v>812</v>
      </c>
    </row>
    <row r="582" s="2" customFormat="1">
      <c r="A582" s="37"/>
      <c r="B582" s="38"/>
      <c r="C582" s="37"/>
      <c r="D582" s="186" t="s">
        <v>142</v>
      </c>
      <c r="E582" s="37"/>
      <c r="F582" s="187" t="s">
        <v>813</v>
      </c>
      <c r="G582" s="37"/>
      <c r="H582" s="37"/>
      <c r="I582" s="188"/>
      <c r="J582" s="37"/>
      <c r="K582" s="37"/>
      <c r="L582" s="38"/>
      <c r="M582" s="189"/>
      <c r="N582" s="190"/>
      <c r="O582" s="76"/>
      <c r="P582" s="76"/>
      <c r="Q582" s="76"/>
      <c r="R582" s="76"/>
      <c r="S582" s="76"/>
      <c r="T582" s="7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  <c r="AE582" s="37"/>
      <c r="AT582" s="18" t="s">
        <v>142</v>
      </c>
      <c r="AU582" s="18" t="s">
        <v>89</v>
      </c>
    </row>
    <row r="583" s="2" customFormat="1" ht="16.5" customHeight="1">
      <c r="A583" s="37"/>
      <c r="B583" s="171"/>
      <c r="C583" s="172" t="s">
        <v>814</v>
      </c>
      <c r="D583" s="172" t="s">
        <v>136</v>
      </c>
      <c r="E583" s="173" t="s">
        <v>815</v>
      </c>
      <c r="F583" s="174" t="s">
        <v>816</v>
      </c>
      <c r="G583" s="175" t="s">
        <v>817</v>
      </c>
      <c r="H583" s="176">
        <v>1</v>
      </c>
      <c r="I583" s="177"/>
      <c r="J583" s="178">
        <f>ROUND(I583*H583,2)</f>
        <v>0</v>
      </c>
      <c r="K583" s="179"/>
      <c r="L583" s="38"/>
      <c r="M583" s="180" t="s">
        <v>1</v>
      </c>
      <c r="N583" s="181" t="s">
        <v>44</v>
      </c>
      <c r="O583" s="76"/>
      <c r="P583" s="182">
        <f>O583*H583</f>
        <v>0</v>
      </c>
      <c r="Q583" s="182">
        <v>0</v>
      </c>
      <c r="R583" s="182">
        <f>Q583*H583</f>
        <v>0</v>
      </c>
      <c r="S583" s="182">
        <v>0</v>
      </c>
      <c r="T583" s="183">
        <f>S583*H583</f>
        <v>0</v>
      </c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  <c r="AE583" s="37"/>
      <c r="AR583" s="184" t="s">
        <v>154</v>
      </c>
      <c r="AT583" s="184" t="s">
        <v>136</v>
      </c>
      <c r="AU583" s="184" t="s">
        <v>89</v>
      </c>
      <c r="AY583" s="18" t="s">
        <v>133</v>
      </c>
      <c r="BE583" s="185">
        <f>IF(N583="základní",J583,0)</f>
        <v>0</v>
      </c>
      <c r="BF583" s="185">
        <f>IF(N583="snížená",J583,0)</f>
        <v>0</v>
      </c>
      <c r="BG583" s="185">
        <f>IF(N583="zákl. přenesená",J583,0)</f>
        <v>0</v>
      </c>
      <c r="BH583" s="185">
        <f>IF(N583="sníž. přenesená",J583,0)</f>
        <v>0</v>
      </c>
      <c r="BI583" s="185">
        <f>IF(N583="nulová",J583,0)</f>
        <v>0</v>
      </c>
      <c r="BJ583" s="18" t="s">
        <v>87</v>
      </c>
      <c r="BK583" s="185">
        <f>ROUND(I583*H583,2)</f>
        <v>0</v>
      </c>
      <c r="BL583" s="18" t="s">
        <v>154</v>
      </c>
      <c r="BM583" s="184" t="s">
        <v>818</v>
      </c>
    </row>
    <row r="584" s="2" customFormat="1">
      <c r="A584" s="37"/>
      <c r="B584" s="38"/>
      <c r="C584" s="37"/>
      <c r="D584" s="186" t="s">
        <v>142</v>
      </c>
      <c r="E584" s="37"/>
      <c r="F584" s="187" t="s">
        <v>813</v>
      </c>
      <c r="G584" s="37"/>
      <c r="H584" s="37"/>
      <c r="I584" s="188"/>
      <c r="J584" s="37"/>
      <c r="K584" s="37"/>
      <c r="L584" s="38"/>
      <c r="M584" s="189"/>
      <c r="N584" s="190"/>
      <c r="O584" s="76"/>
      <c r="P584" s="76"/>
      <c r="Q584" s="76"/>
      <c r="R584" s="76"/>
      <c r="S584" s="76"/>
      <c r="T584" s="7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  <c r="AE584" s="37"/>
      <c r="AT584" s="18" t="s">
        <v>142</v>
      </c>
      <c r="AU584" s="18" t="s">
        <v>89</v>
      </c>
    </row>
    <row r="585" s="2" customFormat="1" ht="16.5" customHeight="1">
      <c r="A585" s="37"/>
      <c r="B585" s="171"/>
      <c r="C585" s="172" t="s">
        <v>819</v>
      </c>
      <c r="D585" s="172" t="s">
        <v>136</v>
      </c>
      <c r="E585" s="173" t="s">
        <v>820</v>
      </c>
      <c r="F585" s="174" t="s">
        <v>821</v>
      </c>
      <c r="G585" s="175" t="s">
        <v>139</v>
      </c>
      <c r="H585" s="176">
        <v>1</v>
      </c>
      <c r="I585" s="177"/>
      <c r="J585" s="178">
        <f>ROUND(I585*H585,2)</f>
        <v>0</v>
      </c>
      <c r="K585" s="179"/>
      <c r="L585" s="38"/>
      <c r="M585" s="180" t="s">
        <v>1</v>
      </c>
      <c r="N585" s="181" t="s">
        <v>44</v>
      </c>
      <c r="O585" s="76"/>
      <c r="P585" s="182">
        <f>O585*H585</f>
        <v>0</v>
      </c>
      <c r="Q585" s="182">
        <v>0</v>
      </c>
      <c r="R585" s="182">
        <f>Q585*H585</f>
        <v>0</v>
      </c>
      <c r="S585" s="182">
        <v>0</v>
      </c>
      <c r="T585" s="183">
        <f>S585*H585</f>
        <v>0</v>
      </c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  <c r="AE585" s="37"/>
      <c r="AR585" s="184" t="s">
        <v>154</v>
      </c>
      <c r="AT585" s="184" t="s">
        <v>136</v>
      </c>
      <c r="AU585" s="184" t="s">
        <v>89</v>
      </c>
      <c r="AY585" s="18" t="s">
        <v>133</v>
      </c>
      <c r="BE585" s="185">
        <f>IF(N585="základní",J585,0)</f>
        <v>0</v>
      </c>
      <c r="BF585" s="185">
        <f>IF(N585="snížená",J585,0)</f>
        <v>0</v>
      </c>
      <c r="BG585" s="185">
        <f>IF(N585="zákl. přenesená",J585,0)</f>
        <v>0</v>
      </c>
      <c r="BH585" s="185">
        <f>IF(N585="sníž. přenesená",J585,0)</f>
        <v>0</v>
      </c>
      <c r="BI585" s="185">
        <f>IF(N585="nulová",J585,0)</f>
        <v>0</v>
      </c>
      <c r="BJ585" s="18" t="s">
        <v>87</v>
      </c>
      <c r="BK585" s="185">
        <f>ROUND(I585*H585,2)</f>
        <v>0</v>
      </c>
      <c r="BL585" s="18" t="s">
        <v>154</v>
      </c>
      <c r="BM585" s="184" t="s">
        <v>822</v>
      </c>
    </row>
    <row r="586" s="2" customFormat="1">
      <c r="A586" s="37"/>
      <c r="B586" s="38"/>
      <c r="C586" s="37"/>
      <c r="D586" s="186" t="s">
        <v>142</v>
      </c>
      <c r="E586" s="37"/>
      <c r="F586" s="187" t="s">
        <v>823</v>
      </c>
      <c r="G586" s="37"/>
      <c r="H586" s="37"/>
      <c r="I586" s="188"/>
      <c r="J586" s="37"/>
      <c r="K586" s="37"/>
      <c r="L586" s="38"/>
      <c r="M586" s="189"/>
      <c r="N586" s="190"/>
      <c r="O586" s="76"/>
      <c r="P586" s="76"/>
      <c r="Q586" s="76"/>
      <c r="R586" s="76"/>
      <c r="S586" s="76"/>
      <c r="T586" s="7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  <c r="AE586" s="37"/>
      <c r="AT586" s="18" t="s">
        <v>142</v>
      </c>
      <c r="AU586" s="18" t="s">
        <v>89</v>
      </c>
    </row>
    <row r="587" s="13" customFormat="1">
      <c r="A587" s="13"/>
      <c r="B587" s="196"/>
      <c r="C587" s="13"/>
      <c r="D587" s="186" t="s">
        <v>241</v>
      </c>
      <c r="E587" s="197" t="s">
        <v>1</v>
      </c>
      <c r="F587" s="198" t="s">
        <v>87</v>
      </c>
      <c r="G587" s="13"/>
      <c r="H587" s="199">
        <v>1</v>
      </c>
      <c r="I587" s="200"/>
      <c r="J587" s="13"/>
      <c r="K587" s="13"/>
      <c r="L587" s="196"/>
      <c r="M587" s="201"/>
      <c r="N587" s="202"/>
      <c r="O587" s="202"/>
      <c r="P587" s="202"/>
      <c r="Q587" s="202"/>
      <c r="R587" s="202"/>
      <c r="S587" s="202"/>
      <c r="T587" s="20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197" t="s">
        <v>241</v>
      </c>
      <c r="AU587" s="197" t="s">
        <v>89</v>
      </c>
      <c r="AV587" s="13" t="s">
        <v>89</v>
      </c>
      <c r="AW587" s="13" t="s">
        <v>34</v>
      </c>
      <c r="AX587" s="13" t="s">
        <v>79</v>
      </c>
      <c r="AY587" s="197" t="s">
        <v>133</v>
      </c>
    </row>
    <row r="588" s="14" customFormat="1">
      <c r="A588" s="14"/>
      <c r="B588" s="204"/>
      <c r="C588" s="14"/>
      <c r="D588" s="186" t="s">
        <v>241</v>
      </c>
      <c r="E588" s="205" t="s">
        <v>1</v>
      </c>
      <c r="F588" s="206" t="s">
        <v>245</v>
      </c>
      <c r="G588" s="14"/>
      <c r="H588" s="207">
        <v>1</v>
      </c>
      <c r="I588" s="208"/>
      <c r="J588" s="14"/>
      <c r="K588" s="14"/>
      <c r="L588" s="204"/>
      <c r="M588" s="209"/>
      <c r="N588" s="210"/>
      <c r="O588" s="210"/>
      <c r="P588" s="210"/>
      <c r="Q588" s="210"/>
      <c r="R588" s="210"/>
      <c r="S588" s="210"/>
      <c r="T588" s="211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05" t="s">
        <v>241</v>
      </c>
      <c r="AU588" s="205" t="s">
        <v>89</v>
      </c>
      <c r="AV588" s="14" t="s">
        <v>154</v>
      </c>
      <c r="AW588" s="14" t="s">
        <v>34</v>
      </c>
      <c r="AX588" s="14" t="s">
        <v>87</v>
      </c>
      <c r="AY588" s="205" t="s">
        <v>133</v>
      </c>
    </row>
    <row r="589" s="2" customFormat="1" ht="16.5" customHeight="1">
      <c r="A589" s="37"/>
      <c r="B589" s="171"/>
      <c r="C589" s="172" t="s">
        <v>824</v>
      </c>
      <c r="D589" s="172" t="s">
        <v>136</v>
      </c>
      <c r="E589" s="173" t="s">
        <v>825</v>
      </c>
      <c r="F589" s="174" t="s">
        <v>826</v>
      </c>
      <c r="G589" s="175" t="s">
        <v>139</v>
      </c>
      <c r="H589" s="176">
        <v>1</v>
      </c>
      <c r="I589" s="177"/>
      <c r="J589" s="178">
        <f>ROUND(I589*H589,2)</f>
        <v>0</v>
      </c>
      <c r="K589" s="179"/>
      <c r="L589" s="38"/>
      <c r="M589" s="180" t="s">
        <v>1</v>
      </c>
      <c r="N589" s="181" t="s">
        <v>44</v>
      </c>
      <c r="O589" s="76"/>
      <c r="P589" s="182">
        <f>O589*H589</f>
        <v>0</v>
      </c>
      <c r="Q589" s="182">
        <v>0</v>
      </c>
      <c r="R589" s="182">
        <f>Q589*H589</f>
        <v>0</v>
      </c>
      <c r="S589" s="182">
        <v>0</v>
      </c>
      <c r="T589" s="183">
        <f>S589*H589</f>
        <v>0</v>
      </c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  <c r="AE589" s="37"/>
      <c r="AR589" s="184" t="s">
        <v>154</v>
      </c>
      <c r="AT589" s="184" t="s">
        <v>136</v>
      </c>
      <c r="AU589" s="184" t="s">
        <v>89</v>
      </c>
      <c r="AY589" s="18" t="s">
        <v>133</v>
      </c>
      <c r="BE589" s="185">
        <f>IF(N589="základní",J589,0)</f>
        <v>0</v>
      </c>
      <c r="BF589" s="185">
        <f>IF(N589="snížená",J589,0)</f>
        <v>0</v>
      </c>
      <c r="BG589" s="185">
        <f>IF(N589="zákl. přenesená",J589,0)</f>
        <v>0</v>
      </c>
      <c r="BH589" s="185">
        <f>IF(N589="sníž. přenesená",J589,0)</f>
        <v>0</v>
      </c>
      <c r="BI589" s="185">
        <f>IF(N589="nulová",J589,0)</f>
        <v>0</v>
      </c>
      <c r="BJ589" s="18" t="s">
        <v>87</v>
      </c>
      <c r="BK589" s="185">
        <f>ROUND(I589*H589,2)</f>
        <v>0</v>
      </c>
      <c r="BL589" s="18" t="s">
        <v>154</v>
      </c>
      <c r="BM589" s="184" t="s">
        <v>827</v>
      </c>
    </row>
    <row r="590" s="2" customFormat="1">
      <c r="A590" s="37"/>
      <c r="B590" s="38"/>
      <c r="C590" s="37"/>
      <c r="D590" s="186" t="s">
        <v>142</v>
      </c>
      <c r="E590" s="37"/>
      <c r="F590" s="187" t="s">
        <v>828</v>
      </c>
      <c r="G590" s="37"/>
      <c r="H590" s="37"/>
      <c r="I590" s="188"/>
      <c r="J590" s="37"/>
      <c r="K590" s="37"/>
      <c r="L590" s="38"/>
      <c r="M590" s="189"/>
      <c r="N590" s="190"/>
      <c r="O590" s="76"/>
      <c r="P590" s="76"/>
      <c r="Q590" s="76"/>
      <c r="R590" s="76"/>
      <c r="S590" s="76"/>
      <c r="T590" s="7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  <c r="AE590" s="37"/>
      <c r="AT590" s="18" t="s">
        <v>142</v>
      </c>
      <c r="AU590" s="18" t="s">
        <v>89</v>
      </c>
    </row>
    <row r="591" s="13" customFormat="1">
      <c r="A591" s="13"/>
      <c r="B591" s="196"/>
      <c r="C591" s="13"/>
      <c r="D591" s="186" t="s">
        <v>241</v>
      </c>
      <c r="E591" s="197" t="s">
        <v>1</v>
      </c>
      <c r="F591" s="198" t="s">
        <v>87</v>
      </c>
      <c r="G591" s="13"/>
      <c r="H591" s="199">
        <v>1</v>
      </c>
      <c r="I591" s="200"/>
      <c r="J591" s="13"/>
      <c r="K591" s="13"/>
      <c r="L591" s="196"/>
      <c r="M591" s="201"/>
      <c r="N591" s="202"/>
      <c r="O591" s="202"/>
      <c r="P591" s="202"/>
      <c r="Q591" s="202"/>
      <c r="R591" s="202"/>
      <c r="S591" s="202"/>
      <c r="T591" s="20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197" t="s">
        <v>241</v>
      </c>
      <c r="AU591" s="197" t="s">
        <v>89</v>
      </c>
      <c r="AV591" s="13" t="s">
        <v>89</v>
      </c>
      <c r="AW591" s="13" t="s">
        <v>34</v>
      </c>
      <c r="AX591" s="13" t="s">
        <v>79</v>
      </c>
      <c r="AY591" s="197" t="s">
        <v>133</v>
      </c>
    </row>
    <row r="592" s="14" customFormat="1">
      <c r="A592" s="14"/>
      <c r="B592" s="204"/>
      <c r="C592" s="14"/>
      <c r="D592" s="186" t="s">
        <v>241</v>
      </c>
      <c r="E592" s="205" t="s">
        <v>1</v>
      </c>
      <c r="F592" s="206" t="s">
        <v>245</v>
      </c>
      <c r="G592" s="14"/>
      <c r="H592" s="207">
        <v>1</v>
      </c>
      <c r="I592" s="208"/>
      <c r="J592" s="14"/>
      <c r="K592" s="14"/>
      <c r="L592" s="204"/>
      <c r="M592" s="209"/>
      <c r="N592" s="210"/>
      <c r="O592" s="210"/>
      <c r="P592" s="210"/>
      <c r="Q592" s="210"/>
      <c r="R592" s="210"/>
      <c r="S592" s="210"/>
      <c r="T592" s="211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05" t="s">
        <v>241</v>
      </c>
      <c r="AU592" s="205" t="s">
        <v>89</v>
      </c>
      <c r="AV592" s="14" t="s">
        <v>154</v>
      </c>
      <c r="AW592" s="14" t="s">
        <v>34</v>
      </c>
      <c r="AX592" s="14" t="s">
        <v>87</v>
      </c>
      <c r="AY592" s="205" t="s">
        <v>133</v>
      </c>
    </row>
    <row r="593" s="2" customFormat="1" ht="21.75" customHeight="1">
      <c r="A593" s="37"/>
      <c r="B593" s="171"/>
      <c r="C593" s="172" t="s">
        <v>829</v>
      </c>
      <c r="D593" s="172" t="s">
        <v>136</v>
      </c>
      <c r="E593" s="173" t="s">
        <v>830</v>
      </c>
      <c r="F593" s="174" t="s">
        <v>831</v>
      </c>
      <c r="G593" s="175" t="s">
        <v>139</v>
      </c>
      <c r="H593" s="176">
        <v>2</v>
      </c>
      <c r="I593" s="177"/>
      <c r="J593" s="178">
        <f>ROUND(I593*H593,2)</f>
        <v>0</v>
      </c>
      <c r="K593" s="179"/>
      <c r="L593" s="38"/>
      <c r="M593" s="180" t="s">
        <v>1</v>
      </c>
      <c r="N593" s="181" t="s">
        <v>44</v>
      </c>
      <c r="O593" s="76"/>
      <c r="P593" s="182">
        <f>O593*H593</f>
        <v>0</v>
      </c>
      <c r="Q593" s="182">
        <v>0</v>
      </c>
      <c r="R593" s="182">
        <f>Q593*H593</f>
        <v>0</v>
      </c>
      <c r="S593" s="182">
        <v>0</v>
      </c>
      <c r="T593" s="183">
        <f>S593*H593</f>
        <v>0</v>
      </c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  <c r="AE593" s="37"/>
      <c r="AR593" s="184" t="s">
        <v>154</v>
      </c>
      <c r="AT593" s="184" t="s">
        <v>136</v>
      </c>
      <c r="AU593" s="184" t="s">
        <v>89</v>
      </c>
      <c r="AY593" s="18" t="s">
        <v>133</v>
      </c>
      <c r="BE593" s="185">
        <f>IF(N593="základní",J593,0)</f>
        <v>0</v>
      </c>
      <c r="BF593" s="185">
        <f>IF(N593="snížená",J593,0)</f>
        <v>0</v>
      </c>
      <c r="BG593" s="185">
        <f>IF(N593="zákl. přenesená",J593,0)</f>
        <v>0</v>
      </c>
      <c r="BH593" s="185">
        <f>IF(N593="sníž. přenesená",J593,0)</f>
        <v>0</v>
      </c>
      <c r="BI593" s="185">
        <f>IF(N593="nulová",J593,0)</f>
        <v>0</v>
      </c>
      <c r="BJ593" s="18" t="s">
        <v>87</v>
      </c>
      <c r="BK593" s="185">
        <f>ROUND(I593*H593,2)</f>
        <v>0</v>
      </c>
      <c r="BL593" s="18" t="s">
        <v>154</v>
      </c>
      <c r="BM593" s="184" t="s">
        <v>832</v>
      </c>
    </row>
    <row r="594" s="2" customFormat="1">
      <c r="A594" s="37"/>
      <c r="B594" s="38"/>
      <c r="C594" s="37"/>
      <c r="D594" s="186" t="s">
        <v>142</v>
      </c>
      <c r="E594" s="37"/>
      <c r="F594" s="187" t="s">
        <v>833</v>
      </c>
      <c r="G594" s="37"/>
      <c r="H594" s="37"/>
      <c r="I594" s="188"/>
      <c r="J594" s="37"/>
      <c r="K594" s="37"/>
      <c r="L594" s="38"/>
      <c r="M594" s="189"/>
      <c r="N594" s="190"/>
      <c r="O594" s="76"/>
      <c r="P594" s="76"/>
      <c r="Q594" s="76"/>
      <c r="R594" s="76"/>
      <c r="S594" s="76"/>
      <c r="T594" s="7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  <c r="AE594" s="37"/>
      <c r="AT594" s="18" t="s">
        <v>142</v>
      </c>
      <c r="AU594" s="18" t="s">
        <v>89</v>
      </c>
    </row>
    <row r="595" s="2" customFormat="1" ht="21.75" customHeight="1">
      <c r="A595" s="37"/>
      <c r="B595" s="171"/>
      <c r="C595" s="172" t="s">
        <v>834</v>
      </c>
      <c r="D595" s="172" t="s">
        <v>136</v>
      </c>
      <c r="E595" s="173" t="s">
        <v>835</v>
      </c>
      <c r="F595" s="174" t="s">
        <v>836</v>
      </c>
      <c r="G595" s="175" t="s">
        <v>139</v>
      </c>
      <c r="H595" s="176">
        <v>1</v>
      </c>
      <c r="I595" s="177"/>
      <c r="J595" s="178">
        <f>ROUND(I595*H595,2)</f>
        <v>0</v>
      </c>
      <c r="K595" s="179"/>
      <c r="L595" s="38"/>
      <c r="M595" s="180" t="s">
        <v>1</v>
      </c>
      <c r="N595" s="181" t="s">
        <v>44</v>
      </c>
      <c r="O595" s="76"/>
      <c r="P595" s="182">
        <f>O595*H595</f>
        <v>0</v>
      </c>
      <c r="Q595" s="182">
        <v>0</v>
      </c>
      <c r="R595" s="182">
        <f>Q595*H595</f>
        <v>0</v>
      </c>
      <c r="S595" s="182">
        <v>0</v>
      </c>
      <c r="T595" s="183">
        <f>S595*H595</f>
        <v>0</v>
      </c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  <c r="AE595" s="37"/>
      <c r="AR595" s="184" t="s">
        <v>154</v>
      </c>
      <c r="AT595" s="184" t="s">
        <v>136</v>
      </c>
      <c r="AU595" s="184" t="s">
        <v>89</v>
      </c>
      <c r="AY595" s="18" t="s">
        <v>133</v>
      </c>
      <c r="BE595" s="185">
        <f>IF(N595="základní",J595,0)</f>
        <v>0</v>
      </c>
      <c r="BF595" s="185">
        <f>IF(N595="snížená",J595,0)</f>
        <v>0</v>
      </c>
      <c r="BG595" s="185">
        <f>IF(N595="zákl. přenesená",J595,0)</f>
        <v>0</v>
      </c>
      <c r="BH595" s="185">
        <f>IF(N595="sníž. přenesená",J595,0)</f>
        <v>0</v>
      </c>
      <c r="BI595" s="185">
        <f>IF(N595="nulová",J595,0)</f>
        <v>0</v>
      </c>
      <c r="BJ595" s="18" t="s">
        <v>87</v>
      </c>
      <c r="BK595" s="185">
        <f>ROUND(I595*H595,2)</f>
        <v>0</v>
      </c>
      <c r="BL595" s="18" t="s">
        <v>154</v>
      </c>
      <c r="BM595" s="184" t="s">
        <v>837</v>
      </c>
    </row>
    <row r="596" s="2" customFormat="1">
      <c r="A596" s="37"/>
      <c r="B596" s="38"/>
      <c r="C596" s="37"/>
      <c r="D596" s="186" t="s">
        <v>142</v>
      </c>
      <c r="E596" s="37"/>
      <c r="F596" s="187" t="s">
        <v>838</v>
      </c>
      <c r="G596" s="37"/>
      <c r="H596" s="37"/>
      <c r="I596" s="188"/>
      <c r="J596" s="37"/>
      <c r="K596" s="37"/>
      <c r="L596" s="38"/>
      <c r="M596" s="189"/>
      <c r="N596" s="190"/>
      <c r="O596" s="76"/>
      <c r="P596" s="76"/>
      <c r="Q596" s="76"/>
      <c r="R596" s="76"/>
      <c r="S596" s="76"/>
      <c r="T596" s="7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  <c r="AE596" s="37"/>
      <c r="AT596" s="18" t="s">
        <v>142</v>
      </c>
      <c r="AU596" s="18" t="s">
        <v>89</v>
      </c>
    </row>
    <row r="597" s="2" customFormat="1" ht="16.5" customHeight="1">
      <c r="A597" s="37"/>
      <c r="B597" s="171"/>
      <c r="C597" s="172" t="s">
        <v>839</v>
      </c>
      <c r="D597" s="172" t="s">
        <v>136</v>
      </c>
      <c r="E597" s="173" t="s">
        <v>840</v>
      </c>
      <c r="F597" s="174" t="s">
        <v>841</v>
      </c>
      <c r="G597" s="175" t="s">
        <v>139</v>
      </c>
      <c r="H597" s="176">
        <v>1</v>
      </c>
      <c r="I597" s="177"/>
      <c r="J597" s="178">
        <f>ROUND(I597*H597,2)</f>
        <v>0</v>
      </c>
      <c r="K597" s="179"/>
      <c r="L597" s="38"/>
      <c r="M597" s="180" t="s">
        <v>1</v>
      </c>
      <c r="N597" s="181" t="s">
        <v>44</v>
      </c>
      <c r="O597" s="76"/>
      <c r="P597" s="182">
        <f>O597*H597</f>
        <v>0</v>
      </c>
      <c r="Q597" s="182">
        <v>0</v>
      </c>
      <c r="R597" s="182">
        <f>Q597*H597</f>
        <v>0</v>
      </c>
      <c r="S597" s="182">
        <v>0</v>
      </c>
      <c r="T597" s="183">
        <f>S597*H597</f>
        <v>0</v>
      </c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  <c r="AE597" s="37"/>
      <c r="AR597" s="184" t="s">
        <v>154</v>
      </c>
      <c r="AT597" s="184" t="s">
        <v>136</v>
      </c>
      <c r="AU597" s="184" t="s">
        <v>89</v>
      </c>
      <c r="AY597" s="18" t="s">
        <v>133</v>
      </c>
      <c r="BE597" s="185">
        <f>IF(N597="základní",J597,0)</f>
        <v>0</v>
      </c>
      <c r="BF597" s="185">
        <f>IF(N597="snížená",J597,0)</f>
        <v>0</v>
      </c>
      <c r="BG597" s="185">
        <f>IF(N597="zákl. přenesená",J597,0)</f>
        <v>0</v>
      </c>
      <c r="BH597" s="185">
        <f>IF(N597="sníž. přenesená",J597,0)</f>
        <v>0</v>
      </c>
      <c r="BI597" s="185">
        <f>IF(N597="nulová",J597,0)</f>
        <v>0</v>
      </c>
      <c r="BJ597" s="18" t="s">
        <v>87</v>
      </c>
      <c r="BK597" s="185">
        <f>ROUND(I597*H597,2)</f>
        <v>0</v>
      </c>
      <c r="BL597" s="18" t="s">
        <v>154</v>
      </c>
      <c r="BM597" s="184" t="s">
        <v>842</v>
      </c>
    </row>
    <row r="598" s="2" customFormat="1">
      <c r="A598" s="37"/>
      <c r="B598" s="38"/>
      <c r="C598" s="37"/>
      <c r="D598" s="186" t="s">
        <v>142</v>
      </c>
      <c r="E598" s="37"/>
      <c r="F598" s="187" t="s">
        <v>838</v>
      </c>
      <c r="G598" s="37"/>
      <c r="H598" s="37"/>
      <c r="I598" s="188"/>
      <c r="J598" s="37"/>
      <c r="K598" s="37"/>
      <c r="L598" s="38"/>
      <c r="M598" s="189"/>
      <c r="N598" s="190"/>
      <c r="O598" s="76"/>
      <c r="P598" s="76"/>
      <c r="Q598" s="76"/>
      <c r="R598" s="76"/>
      <c r="S598" s="76"/>
      <c r="T598" s="7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  <c r="AE598" s="37"/>
      <c r="AT598" s="18" t="s">
        <v>142</v>
      </c>
      <c r="AU598" s="18" t="s">
        <v>89</v>
      </c>
    </row>
    <row r="599" s="12" customFormat="1" ht="22.8" customHeight="1">
      <c r="A599" s="12"/>
      <c r="B599" s="158"/>
      <c r="C599" s="12"/>
      <c r="D599" s="159" t="s">
        <v>78</v>
      </c>
      <c r="E599" s="169" t="s">
        <v>843</v>
      </c>
      <c r="F599" s="169" t="s">
        <v>844</v>
      </c>
      <c r="G599" s="12"/>
      <c r="H599" s="12"/>
      <c r="I599" s="161"/>
      <c r="J599" s="170">
        <f>BK599</f>
        <v>0</v>
      </c>
      <c r="K599" s="12"/>
      <c r="L599" s="158"/>
      <c r="M599" s="163"/>
      <c r="N599" s="164"/>
      <c r="O599" s="164"/>
      <c r="P599" s="165">
        <f>SUM(P600:P612)</f>
        <v>0</v>
      </c>
      <c r="Q599" s="164"/>
      <c r="R599" s="165">
        <f>SUM(R600:R612)</f>
        <v>0</v>
      </c>
      <c r="S599" s="164"/>
      <c r="T599" s="166">
        <f>SUM(T600:T612)</f>
        <v>0</v>
      </c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R599" s="159" t="s">
        <v>87</v>
      </c>
      <c r="AT599" s="167" t="s">
        <v>78</v>
      </c>
      <c r="AU599" s="167" t="s">
        <v>87</v>
      </c>
      <c r="AY599" s="159" t="s">
        <v>133</v>
      </c>
      <c r="BK599" s="168">
        <f>SUM(BK600:BK612)</f>
        <v>0</v>
      </c>
    </row>
    <row r="600" s="2" customFormat="1" ht="24.15" customHeight="1">
      <c r="A600" s="37"/>
      <c r="B600" s="171"/>
      <c r="C600" s="172" t="s">
        <v>845</v>
      </c>
      <c r="D600" s="172" t="s">
        <v>136</v>
      </c>
      <c r="E600" s="173" t="s">
        <v>846</v>
      </c>
      <c r="F600" s="174" t="s">
        <v>847</v>
      </c>
      <c r="G600" s="175" t="s">
        <v>295</v>
      </c>
      <c r="H600" s="176">
        <v>132.333</v>
      </c>
      <c r="I600" s="177"/>
      <c r="J600" s="178">
        <f>ROUND(I600*H600,2)</f>
        <v>0</v>
      </c>
      <c r="K600" s="179"/>
      <c r="L600" s="38"/>
      <c r="M600" s="180" t="s">
        <v>1</v>
      </c>
      <c r="N600" s="181" t="s">
        <v>44</v>
      </c>
      <c r="O600" s="76"/>
      <c r="P600" s="182">
        <f>O600*H600</f>
        <v>0</v>
      </c>
      <c r="Q600" s="182">
        <v>0</v>
      </c>
      <c r="R600" s="182">
        <f>Q600*H600</f>
        <v>0</v>
      </c>
      <c r="S600" s="182">
        <v>0</v>
      </c>
      <c r="T600" s="183">
        <f>S600*H600</f>
        <v>0</v>
      </c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  <c r="AE600" s="37"/>
      <c r="AR600" s="184" t="s">
        <v>154</v>
      </c>
      <c r="AT600" s="184" t="s">
        <v>136</v>
      </c>
      <c r="AU600" s="184" t="s">
        <v>89</v>
      </c>
      <c r="AY600" s="18" t="s">
        <v>133</v>
      </c>
      <c r="BE600" s="185">
        <f>IF(N600="základní",J600,0)</f>
        <v>0</v>
      </c>
      <c r="BF600" s="185">
        <f>IF(N600="snížená",J600,0)</f>
        <v>0</v>
      </c>
      <c r="BG600" s="185">
        <f>IF(N600="zákl. přenesená",J600,0)</f>
        <v>0</v>
      </c>
      <c r="BH600" s="185">
        <f>IF(N600="sníž. přenesená",J600,0)</f>
        <v>0</v>
      </c>
      <c r="BI600" s="185">
        <f>IF(N600="nulová",J600,0)</f>
        <v>0</v>
      </c>
      <c r="BJ600" s="18" t="s">
        <v>87</v>
      </c>
      <c r="BK600" s="185">
        <f>ROUND(I600*H600,2)</f>
        <v>0</v>
      </c>
      <c r="BL600" s="18" t="s">
        <v>154</v>
      </c>
      <c r="BM600" s="184" t="s">
        <v>848</v>
      </c>
    </row>
    <row r="601" s="2" customFormat="1" ht="33" customHeight="1">
      <c r="A601" s="37"/>
      <c r="B601" s="171"/>
      <c r="C601" s="172" t="s">
        <v>849</v>
      </c>
      <c r="D601" s="172" t="s">
        <v>136</v>
      </c>
      <c r="E601" s="173" t="s">
        <v>850</v>
      </c>
      <c r="F601" s="174" t="s">
        <v>851</v>
      </c>
      <c r="G601" s="175" t="s">
        <v>295</v>
      </c>
      <c r="H601" s="176">
        <v>661.66499999999996</v>
      </c>
      <c r="I601" s="177"/>
      <c r="J601" s="178">
        <f>ROUND(I601*H601,2)</f>
        <v>0</v>
      </c>
      <c r="K601" s="179"/>
      <c r="L601" s="38"/>
      <c r="M601" s="180" t="s">
        <v>1</v>
      </c>
      <c r="N601" s="181" t="s">
        <v>44</v>
      </c>
      <c r="O601" s="76"/>
      <c r="P601" s="182">
        <f>O601*H601</f>
        <v>0</v>
      </c>
      <c r="Q601" s="182">
        <v>0</v>
      </c>
      <c r="R601" s="182">
        <f>Q601*H601</f>
        <v>0</v>
      </c>
      <c r="S601" s="182">
        <v>0</v>
      </c>
      <c r="T601" s="183">
        <f>S601*H601</f>
        <v>0</v>
      </c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  <c r="AE601" s="37"/>
      <c r="AR601" s="184" t="s">
        <v>154</v>
      </c>
      <c r="AT601" s="184" t="s">
        <v>136</v>
      </c>
      <c r="AU601" s="184" t="s">
        <v>89</v>
      </c>
      <c r="AY601" s="18" t="s">
        <v>133</v>
      </c>
      <c r="BE601" s="185">
        <f>IF(N601="základní",J601,0)</f>
        <v>0</v>
      </c>
      <c r="BF601" s="185">
        <f>IF(N601="snížená",J601,0)</f>
        <v>0</v>
      </c>
      <c r="BG601" s="185">
        <f>IF(N601="zákl. přenesená",J601,0)</f>
        <v>0</v>
      </c>
      <c r="BH601" s="185">
        <f>IF(N601="sníž. přenesená",J601,0)</f>
        <v>0</v>
      </c>
      <c r="BI601" s="185">
        <f>IF(N601="nulová",J601,0)</f>
        <v>0</v>
      </c>
      <c r="BJ601" s="18" t="s">
        <v>87</v>
      </c>
      <c r="BK601" s="185">
        <f>ROUND(I601*H601,2)</f>
        <v>0</v>
      </c>
      <c r="BL601" s="18" t="s">
        <v>154</v>
      </c>
      <c r="BM601" s="184" t="s">
        <v>852</v>
      </c>
    </row>
    <row r="602" s="13" customFormat="1">
      <c r="A602" s="13"/>
      <c r="B602" s="196"/>
      <c r="C602" s="13"/>
      <c r="D602" s="186" t="s">
        <v>241</v>
      </c>
      <c r="E602" s="13"/>
      <c r="F602" s="198" t="s">
        <v>853</v>
      </c>
      <c r="G602" s="13"/>
      <c r="H602" s="199">
        <v>661.66499999999996</v>
      </c>
      <c r="I602" s="200"/>
      <c r="J602" s="13"/>
      <c r="K602" s="13"/>
      <c r="L602" s="196"/>
      <c r="M602" s="201"/>
      <c r="N602" s="202"/>
      <c r="O602" s="202"/>
      <c r="P602" s="202"/>
      <c r="Q602" s="202"/>
      <c r="R602" s="202"/>
      <c r="S602" s="202"/>
      <c r="T602" s="20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197" t="s">
        <v>241</v>
      </c>
      <c r="AU602" s="197" t="s">
        <v>89</v>
      </c>
      <c r="AV602" s="13" t="s">
        <v>89</v>
      </c>
      <c r="AW602" s="13" t="s">
        <v>3</v>
      </c>
      <c r="AX602" s="13" t="s">
        <v>87</v>
      </c>
      <c r="AY602" s="197" t="s">
        <v>133</v>
      </c>
    </row>
    <row r="603" s="2" customFormat="1" ht="24.15" customHeight="1">
      <c r="A603" s="37"/>
      <c r="B603" s="171"/>
      <c r="C603" s="172" t="s">
        <v>854</v>
      </c>
      <c r="D603" s="172" t="s">
        <v>136</v>
      </c>
      <c r="E603" s="173" t="s">
        <v>855</v>
      </c>
      <c r="F603" s="174" t="s">
        <v>856</v>
      </c>
      <c r="G603" s="175" t="s">
        <v>295</v>
      </c>
      <c r="H603" s="176">
        <v>132.333</v>
      </c>
      <c r="I603" s="177"/>
      <c r="J603" s="178">
        <f>ROUND(I603*H603,2)</f>
        <v>0</v>
      </c>
      <c r="K603" s="179"/>
      <c r="L603" s="38"/>
      <c r="M603" s="180" t="s">
        <v>1</v>
      </c>
      <c r="N603" s="181" t="s">
        <v>44</v>
      </c>
      <c r="O603" s="76"/>
      <c r="P603" s="182">
        <f>O603*H603</f>
        <v>0</v>
      </c>
      <c r="Q603" s="182">
        <v>0</v>
      </c>
      <c r="R603" s="182">
        <f>Q603*H603</f>
        <v>0</v>
      </c>
      <c r="S603" s="182">
        <v>0</v>
      </c>
      <c r="T603" s="183">
        <f>S603*H603</f>
        <v>0</v>
      </c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  <c r="AE603" s="37"/>
      <c r="AR603" s="184" t="s">
        <v>154</v>
      </c>
      <c r="AT603" s="184" t="s">
        <v>136</v>
      </c>
      <c r="AU603" s="184" t="s">
        <v>89</v>
      </c>
      <c r="AY603" s="18" t="s">
        <v>133</v>
      </c>
      <c r="BE603" s="185">
        <f>IF(N603="základní",J603,0)</f>
        <v>0</v>
      </c>
      <c r="BF603" s="185">
        <f>IF(N603="snížená",J603,0)</f>
        <v>0</v>
      </c>
      <c r="BG603" s="185">
        <f>IF(N603="zákl. přenesená",J603,0)</f>
        <v>0</v>
      </c>
      <c r="BH603" s="185">
        <f>IF(N603="sníž. přenesená",J603,0)</f>
        <v>0</v>
      </c>
      <c r="BI603" s="185">
        <f>IF(N603="nulová",J603,0)</f>
        <v>0</v>
      </c>
      <c r="BJ603" s="18" t="s">
        <v>87</v>
      </c>
      <c r="BK603" s="185">
        <f>ROUND(I603*H603,2)</f>
        <v>0</v>
      </c>
      <c r="BL603" s="18" t="s">
        <v>154</v>
      </c>
      <c r="BM603" s="184" t="s">
        <v>857</v>
      </c>
    </row>
    <row r="604" s="2" customFormat="1" ht="24.15" customHeight="1">
      <c r="A604" s="37"/>
      <c r="B604" s="171"/>
      <c r="C604" s="172" t="s">
        <v>858</v>
      </c>
      <c r="D604" s="172" t="s">
        <v>136</v>
      </c>
      <c r="E604" s="173" t="s">
        <v>859</v>
      </c>
      <c r="F604" s="174" t="s">
        <v>860</v>
      </c>
      <c r="G604" s="175" t="s">
        <v>295</v>
      </c>
      <c r="H604" s="176">
        <v>6484.317</v>
      </c>
      <c r="I604" s="177"/>
      <c r="J604" s="178">
        <f>ROUND(I604*H604,2)</f>
        <v>0</v>
      </c>
      <c r="K604" s="179"/>
      <c r="L604" s="38"/>
      <c r="M604" s="180" t="s">
        <v>1</v>
      </c>
      <c r="N604" s="181" t="s">
        <v>44</v>
      </c>
      <c r="O604" s="76"/>
      <c r="P604" s="182">
        <f>O604*H604</f>
        <v>0</v>
      </c>
      <c r="Q604" s="182">
        <v>0</v>
      </c>
      <c r="R604" s="182">
        <f>Q604*H604</f>
        <v>0</v>
      </c>
      <c r="S604" s="182">
        <v>0</v>
      </c>
      <c r="T604" s="183">
        <f>S604*H604</f>
        <v>0</v>
      </c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  <c r="AE604" s="37"/>
      <c r="AR604" s="184" t="s">
        <v>154</v>
      </c>
      <c r="AT604" s="184" t="s">
        <v>136</v>
      </c>
      <c r="AU604" s="184" t="s">
        <v>89</v>
      </c>
      <c r="AY604" s="18" t="s">
        <v>133</v>
      </c>
      <c r="BE604" s="185">
        <f>IF(N604="základní",J604,0)</f>
        <v>0</v>
      </c>
      <c r="BF604" s="185">
        <f>IF(N604="snížená",J604,0)</f>
        <v>0</v>
      </c>
      <c r="BG604" s="185">
        <f>IF(N604="zákl. přenesená",J604,0)</f>
        <v>0</v>
      </c>
      <c r="BH604" s="185">
        <f>IF(N604="sníž. přenesená",J604,0)</f>
        <v>0</v>
      </c>
      <c r="BI604" s="185">
        <f>IF(N604="nulová",J604,0)</f>
        <v>0</v>
      </c>
      <c r="BJ604" s="18" t="s">
        <v>87</v>
      </c>
      <c r="BK604" s="185">
        <f>ROUND(I604*H604,2)</f>
        <v>0</v>
      </c>
      <c r="BL604" s="18" t="s">
        <v>154</v>
      </c>
      <c r="BM604" s="184" t="s">
        <v>861</v>
      </c>
    </row>
    <row r="605" s="2" customFormat="1">
      <c r="A605" s="37"/>
      <c r="B605" s="38"/>
      <c r="C605" s="37"/>
      <c r="D605" s="186" t="s">
        <v>142</v>
      </c>
      <c r="E605" s="37"/>
      <c r="F605" s="187" t="s">
        <v>862</v>
      </c>
      <c r="G605" s="37"/>
      <c r="H605" s="37"/>
      <c r="I605" s="188"/>
      <c r="J605" s="37"/>
      <c r="K605" s="37"/>
      <c r="L605" s="38"/>
      <c r="M605" s="189"/>
      <c r="N605" s="190"/>
      <c r="O605" s="76"/>
      <c r="P605" s="76"/>
      <c r="Q605" s="76"/>
      <c r="R605" s="76"/>
      <c r="S605" s="76"/>
      <c r="T605" s="7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  <c r="AE605" s="37"/>
      <c r="AT605" s="18" t="s">
        <v>142</v>
      </c>
      <c r="AU605" s="18" t="s">
        <v>89</v>
      </c>
    </row>
    <row r="606" s="13" customFormat="1">
      <c r="A606" s="13"/>
      <c r="B606" s="196"/>
      <c r="C606" s="13"/>
      <c r="D606" s="186" t="s">
        <v>241</v>
      </c>
      <c r="E606" s="13"/>
      <c r="F606" s="198" t="s">
        <v>863</v>
      </c>
      <c r="G606" s="13"/>
      <c r="H606" s="199">
        <v>6484.317</v>
      </c>
      <c r="I606" s="200"/>
      <c r="J606" s="13"/>
      <c r="K606" s="13"/>
      <c r="L606" s="196"/>
      <c r="M606" s="201"/>
      <c r="N606" s="202"/>
      <c r="O606" s="202"/>
      <c r="P606" s="202"/>
      <c r="Q606" s="202"/>
      <c r="R606" s="202"/>
      <c r="S606" s="202"/>
      <c r="T606" s="20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197" t="s">
        <v>241</v>
      </c>
      <c r="AU606" s="197" t="s">
        <v>89</v>
      </c>
      <c r="AV606" s="13" t="s">
        <v>89</v>
      </c>
      <c r="AW606" s="13" t="s">
        <v>3</v>
      </c>
      <c r="AX606" s="13" t="s">
        <v>87</v>
      </c>
      <c r="AY606" s="197" t="s">
        <v>133</v>
      </c>
    </row>
    <row r="607" s="2" customFormat="1" ht="33" customHeight="1">
      <c r="A607" s="37"/>
      <c r="B607" s="171"/>
      <c r="C607" s="172" t="s">
        <v>864</v>
      </c>
      <c r="D607" s="172" t="s">
        <v>136</v>
      </c>
      <c r="E607" s="173" t="s">
        <v>865</v>
      </c>
      <c r="F607" s="174" t="s">
        <v>866</v>
      </c>
      <c r="G607" s="175" t="s">
        <v>295</v>
      </c>
      <c r="H607" s="176">
        <v>70.448999999999998</v>
      </c>
      <c r="I607" s="177"/>
      <c r="J607" s="178">
        <f>ROUND(I607*H607,2)</f>
        <v>0</v>
      </c>
      <c r="K607" s="179"/>
      <c r="L607" s="38"/>
      <c r="M607" s="180" t="s">
        <v>1</v>
      </c>
      <c r="N607" s="181" t="s">
        <v>44</v>
      </c>
      <c r="O607" s="76"/>
      <c r="P607" s="182">
        <f>O607*H607</f>
        <v>0</v>
      </c>
      <c r="Q607" s="182">
        <v>0</v>
      </c>
      <c r="R607" s="182">
        <f>Q607*H607</f>
        <v>0</v>
      </c>
      <c r="S607" s="182">
        <v>0</v>
      </c>
      <c r="T607" s="183">
        <f>S607*H607</f>
        <v>0</v>
      </c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  <c r="AE607" s="37"/>
      <c r="AR607" s="184" t="s">
        <v>154</v>
      </c>
      <c r="AT607" s="184" t="s">
        <v>136</v>
      </c>
      <c r="AU607" s="184" t="s">
        <v>89</v>
      </c>
      <c r="AY607" s="18" t="s">
        <v>133</v>
      </c>
      <c r="BE607" s="185">
        <f>IF(N607="základní",J607,0)</f>
        <v>0</v>
      </c>
      <c r="BF607" s="185">
        <f>IF(N607="snížená",J607,0)</f>
        <v>0</v>
      </c>
      <c r="BG607" s="185">
        <f>IF(N607="zákl. přenesená",J607,0)</f>
        <v>0</v>
      </c>
      <c r="BH607" s="185">
        <f>IF(N607="sníž. přenesená",J607,0)</f>
        <v>0</v>
      </c>
      <c r="BI607" s="185">
        <f>IF(N607="nulová",J607,0)</f>
        <v>0</v>
      </c>
      <c r="BJ607" s="18" t="s">
        <v>87</v>
      </c>
      <c r="BK607" s="185">
        <f>ROUND(I607*H607,2)</f>
        <v>0</v>
      </c>
      <c r="BL607" s="18" t="s">
        <v>154</v>
      </c>
      <c r="BM607" s="184" t="s">
        <v>867</v>
      </c>
    </row>
    <row r="608" s="2" customFormat="1" ht="37.8" customHeight="1">
      <c r="A608" s="37"/>
      <c r="B608" s="171"/>
      <c r="C608" s="172" t="s">
        <v>868</v>
      </c>
      <c r="D608" s="172" t="s">
        <v>136</v>
      </c>
      <c r="E608" s="173" t="s">
        <v>869</v>
      </c>
      <c r="F608" s="174" t="s">
        <v>870</v>
      </c>
      <c r="G608" s="175" t="s">
        <v>295</v>
      </c>
      <c r="H608" s="176">
        <v>8.2569999999999997</v>
      </c>
      <c r="I608" s="177"/>
      <c r="J608" s="178">
        <f>ROUND(I608*H608,2)</f>
        <v>0</v>
      </c>
      <c r="K608" s="179"/>
      <c r="L608" s="38"/>
      <c r="M608" s="180" t="s">
        <v>1</v>
      </c>
      <c r="N608" s="181" t="s">
        <v>44</v>
      </c>
      <c r="O608" s="76"/>
      <c r="P608" s="182">
        <f>O608*H608</f>
        <v>0</v>
      </c>
      <c r="Q608" s="182">
        <v>0</v>
      </c>
      <c r="R608" s="182">
        <f>Q608*H608</f>
        <v>0</v>
      </c>
      <c r="S608" s="182">
        <v>0</v>
      </c>
      <c r="T608" s="183">
        <f>S608*H608</f>
        <v>0</v>
      </c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  <c r="AE608" s="37"/>
      <c r="AR608" s="184" t="s">
        <v>154</v>
      </c>
      <c r="AT608" s="184" t="s">
        <v>136</v>
      </c>
      <c r="AU608" s="184" t="s">
        <v>89</v>
      </c>
      <c r="AY608" s="18" t="s">
        <v>133</v>
      </c>
      <c r="BE608" s="185">
        <f>IF(N608="základní",J608,0)</f>
        <v>0</v>
      </c>
      <c r="BF608" s="185">
        <f>IF(N608="snížená",J608,0)</f>
        <v>0</v>
      </c>
      <c r="BG608" s="185">
        <f>IF(N608="zákl. přenesená",J608,0)</f>
        <v>0</v>
      </c>
      <c r="BH608" s="185">
        <f>IF(N608="sníž. přenesená",J608,0)</f>
        <v>0</v>
      </c>
      <c r="BI608" s="185">
        <f>IF(N608="nulová",J608,0)</f>
        <v>0</v>
      </c>
      <c r="BJ608" s="18" t="s">
        <v>87</v>
      </c>
      <c r="BK608" s="185">
        <f>ROUND(I608*H608,2)</f>
        <v>0</v>
      </c>
      <c r="BL608" s="18" t="s">
        <v>154</v>
      </c>
      <c r="BM608" s="184" t="s">
        <v>871</v>
      </c>
    </row>
    <row r="609" s="2" customFormat="1" ht="33" customHeight="1">
      <c r="A609" s="37"/>
      <c r="B609" s="171"/>
      <c r="C609" s="172" t="s">
        <v>872</v>
      </c>
      <c r="D609" s="172" t="s">
        <v>136</v>
      </c>
      <c r="E609" s="173" t="s">
        <v>873</v>
      </c>
      <c r="F609" s="174" t="s">
        <v>874</v>
      </c>
      <c r="G609" s="175" t="s">
        <v>295</v>
      </c>
      <c r="H609" s="176">
        <v>40.377000000000002</v>
      </c>
      <c r="I609" s="177"/>
      <c r="J609" s="178">
        <f>ROUND(I609*H609,2)</f>
        <v>0</v>
      </c>
      <c r="K609" s="179"/>
      <c r="L609" s="38"/>
      <c r="M609" s="180" t="s">
        <v>1</v>
      </c>
      <c r="N609" s="181" t="s">
        <v>44</v>
      </c>
      <c r="O609" s="76"/>
      <c r="P609" s="182">
        <f>O609*H609</f>
        <v>0</v>
      </c>
      <c r="Q609" s="182">
        <v>0</v>
      </c>
      <c r="R609" s="182">
        <f>Q609*H609</f>
        <v>0</v>
      </c>
      <c r="S609" s="182">
        <v>0</v>
      </c>
      <c r="T609" s="183">
        <f>S609*H609</f>
        <v>0</v>
      </c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  <c r="AE609" s="37"/>
      <c r="AR609" s="184" t="s">
        <v>154</v>
      </c>
      <c r="AT609" s="184" t="s">
        <v>136</v>
      </c>
      <c r="AU609" s="184" t="s">
        <v>89</v>
      </c>
      <c r="AY609" s="18" t="s">
        <v>133</v>
      </c>
      <c r="BE609" s="185">
        <f>IF(N609="základní",J609,0)</f>
        <v>0</v>
      </c>
      <c r="BF609" s="185">
        <f>IF(N609="snížená",J609,0)</f>
        <v>0</v>
      </c>
      <c r="BG609" s="185">
        <f>IF(N609="zákl. přenesená",J609,0)</f>
        <v>0</v>
      </c>
      <c r="BH609" s="185">
        <f>IF(N609="sníž. přenesená",J609,0)</f>
        <v>0</v>
      </c>
      <c r="BI609" s="185">
        <f>IF(N609="nulová",J609,0)</f>
        <v>0</v>
      </c>
      <c r="BJ609" s="18" t="s">
        <v>87</v>
      </c>
      <c r="BK609" s="185">
        <f>ROUND(I609*H609,2)</f>
        <v>0</v>
      </c>
      <c r="BL609" s="18" t="s">
        <v>154</v>
      </c>
      <c r="BM609" s="184" t="s">
        <v>875</v>
      </c>
    </row>
    <row r="610" s="2" customFormat="1" ht="24.15" customHeight="1">
      <c r="A610" s="37"/>
      <c r="B610" s="171"/>
      <c r="C610" s="172" t="s">
        <v>876</v>
      </c>
      <c r="D610" s="172" t="s">
        <v>136</v>
      </c>
      <c r="E610" s="173" t="s">
        <v>877</v>
      </c>
      <c r="F610" s="174" t="s">
        <v>878</v>
      </c>
      <c r="G610" s="175" t="s">
        <v>295</v>
      </c>
      <c r="H610" s="176">
        <v>3.7149999999999999</v>
      </c>
      <c r="I610" s="177"/>
      <c r="J610" s="178">
        <f>ROUND(I610*H610,2)</f>
        <v>0</v>
      </c>
      <c r="K610" s="179"/>
      <c r="L610" s="38"/>
      <c r="M610" s="180" t="s">
        <v>1</v>
      </c>
      <c r="N610" s="181" t="s">
        <v>44</v>
      </c>
      <c r="O610" s="76"/>
      <c r="P610" s="182">
        <f>O610*H610</f>
        <v>0</v>
      </c>
      <c r="Q610" s="182">
        <v>0</v>
      </c>
      <c r="R610" s="182">
        <f>Q610*H610</f>
        <v>0</v>
      </c>
      <c r="S610" s="182">
        <v>0</v>
      </c>
      <c r="T610" s="183">
        <f>S610*H610</f>
        <v>0</v>
      </c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  <c r="AE610" s="37"/>
      <c r="AR610" s="184" t="s">
        <v>154</v>
      </c>
      <c r="AT610" s="184" t="s">
        <v>136</v>
      </c>
      <c r="AU610" s="184" t="s">
        <v>89</v>
      </c>
      <c r="AY610" s="18" t="s">
        <v>133</v>
      </c>
      <c r="BE610" s="185">
        <f>IF(N610="základní",J610,0)</f>
        <v>0</v>
      </c>
      <c r="BF610" s="185">
        <f>IF(N610="snížená",J610,0)</f>
        <v>0</v>
      </c>
      <c r="BG610" s="185">
        <f>IF(N610="zákl. přenesená",J610,0)</f>
        <v>0</v>
      </c>
      <c r="BH610" s="185">
        <f>IF(N610="sníž. přenesená",J610,0)</f>
        <v>0</v>
      </c>
      <c r="BI610" s="185">
        <f>IF(N610="nulová",J610,0)</f>
        <v>0</v>
      </c>
      <c r="BJ610" s="18" t="s">
        <v>87</v>
      </c>
      <c r="BK610" s="185">
        <f>ROUND(I610*H610,2)</f>
        <v>0</v>
      </c>
      <c r="BL610" s="18" t="s">
        <v>154</v>
      </c>
      <c r="BM610" s="184" t="s">
        <v>879</v>
      </c>
    </row>
    <row r="611" s="2" customFormat="1" ht="33" customHeight="1">
      <c r="A611" s="37"/>
      <c r="B611" s="171"/>
      <c r="C611" s="172" t="s">
        <v>880</v>
      </c>
      <c r="D611" s="172" t="s">
        <v>136</v>
      </c>
      <c r="E611" s="173" t="s">
        <v>881</v>
      </c>
      <c r="F611" s="174" t="s">
        <v>882</v>
      </c>
      <c r="G611" s="175" t="s">
        <v>295</v>
      </c>
      <c r="H611" s="176">
        <v>4.7850000000000001</v>
      </c>
      <c r="I611" s="177"/>
      <c r="J611" s="178">
        <f>ROUND(I611*H611,2)</f>
        <v>0</v>
      </c>
      <c r="K611" s="179"/>
      <c r="L611" s="38"/>
      <c r="M611" s="180" t="s">
        <v>1</v>
      </c>
      <c r="N611" s="181" t="s">
        <v>44</v>
      </c>
      <c r="O611" s="76"/>
      <c r="P611" s="182">
        <f>O611*H611</f>
        <v>0</v>
      </c>
      <c r="Q611" s="182">
        <v>0</v>
      </c>
      <c r="R611" s="182">
        <f>Q611*H611</f>
        <v>0</v>
      </c>
      <c r="S611" s="182">
        <v>0</v>
      </c>
      <c r="T611" s="183">
        <f>S611*H611</f>
        <v>0</v>
      </c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  <c r="AE611" s="37"/>
      <c r="AR611" s="184" t="s">
        <v>154</v>
      </c>
      <c r="AT611" s="184" t="s">
        <v>136</v>
      </c>
      <c r="AU611" s="184" t="s">
        <v>89</v>
      </c>
      <c r="AY611" s="18" t="s">
        <v>133</v>
      </c>
      <c r="BE611" s="185">
        <f>IF(N611="základní",J611,0)</f>
        <v>0</v>
      </c>
      <c r="BF611" s="185">
        <f>IF(N611="snížená",J611,0)</f>
        <v>0</v>
      </c>
      <c r="BG611" s="185">
        <f>IF(N611="zákl. přenesená",J611,0)</f>
        <v>0</v>
      </c>
      <c r="BH611" s="185">
        <f>IF(N611="sníž. přenesená",J611,0)</f>
        <v>0</v>
      </c>
      <c r="BI611" s="185">
        <f>IF(N611="nulová",J611,0)</f>
        <v>0</v>
      </c>
      <c r="BJ611" s="18" t="s">
        <v>87</v>
      </c>
      <c r="BK611" s="185">
        <f>ROUND(I611*H611,2)</f>
        <v>0</v>
      </c>
      <c r="BL611" s="18" t="s">
        <v>154</v>
      </c>
      <c r="BM611" s="184" t="s">
        <v>883</v>
      </c>
    </row>
    <row r="612" s="2" customFormat="1" ht="33" customHeight="1">
      <c r="A612" s="37"/>
      <c r="B612" s="171"/>
      <c r="C612" s="172" t="s">
        <v>884</v>
      </c>
      <c r="D612" s="172" t="s">
        <v>136</v>
      </c>
      <c r="E612" s="173" t="s">
        <v>885</v>
      </c>
      <c r="F612" s="174" t="s">
        <v>886</v>
      </c>
      <c r="G612" s="175" t="s">
        <v>295</v>
      </c>
      <c r="H612" s="176">
        <v>4.75</v>
      </c>
      <c r="I612" s="177"/>
      <c r="J612" s="178">
        <f>ROUND(I612*H612,2)</f>
        <v>0</v>
      </c>
      <c r="K612" s="179"/>
      <c r="L612" s="38"/>
      <c r="M612" s="180" t="s">
        <v>1</v>
      </c>
      <c r="N612" s="181" t="s">
        <v>44</v>
      </c>
      <c r="O612" s="76"/>
      <c r="P612" s="182">
        <f>O612*H612</f>
        <v>0</v>
      </c>
      <c r="Q612" s="182">
        <v>0</v>
      </c>
      <c r="R612" s="182">
        <f>Q612*H612</f>
        <v>0</v>
      </c>
      <c r="S612" s="182">
        <v>0</v>
      </c>
      <c r="T612" s="183">
        <f>S612*H612</f>
        <v>0</v>
      </c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  <c r="AE612" s="37"/>
      <c r="AR612" s="184" t="s">
        <v>154</v>
      </c>
      <c r="AT612" s="184" t="s">
        <v>136</v>
      </c>
      <c r="AU612" s="184" t="s">
        <v>89</v>
      </c>
      <c r="AY612" s="18" t="s">
        <v>133</v>
      </c>
      <c r="BE612" s="185">
        <f>IF(N612="základní",J612,0)</f>
        <v>0</v>
      </c>
      <c r="BF612" s="185">
        <f>IF(N612="snížená",J612,0)</f>
        <v>0</v>
      </c>
      <c r="BG612" s="185">
        <f>IF(N612="zákl. přenesená",J612,0)</f>
        <v>0</v>
      </c>
      <c r="BH612" s="185">
        <f>IF(N612="sníž. přenesená",J612,0)</f>
        <v>0</v>
      </c>
      <c r="BI612" s="185">
        <f>IF(N612="nulová",J612,0)</f>
        <v>0</v>
      </c>
      <c r="BJ612" s="18" t="s">
        <v>87</v>
      </c>
      <c r="BK612" s="185">
        <f>ROUND(I612*H612,2)</f>
        <v>0</v>
      </c>
      <c r="BL612" s="18" t="s">
        <v>154</v>
      </c>
      <c r="BM612" s="184" t="s">
        <v>887</v>
      </c>
    </row>
    <row r="613" s="12" customFormat="1" ht="22.8" customHeight="1">
      <c r="A613" s="12"/>
      <c r="B613" s="158"/>
      <c r="C613" s="12"/>
      <c r="D613" s="159" t="s">
        <v>78</v>
      </c>
      <c r="E613" s="169" t="s">
        <v>888</v>
      </c>
      <c r="F613" s="169" t="s">
        <v>889</v>
      </c>
      <c r="G613" s="12"/>
      <c r="H613" s="12"/>
      <c r="I613" s="161"/>
      <c r="J613" s="170">
        <f>BK613</f>
        <v>0</v>
      </c>
      <c r="K613" s="12"/>
      <c r="L613" s="158"/>
      <c r="M613" s="163"/>
      <c r="N613" s="164"/>
      <c r="O613" s="164"/>
      <c r="P613" s="165">
        <f>P614</f>
        <v>0</v>
      </c>
      <c r="Q613" s="164"/>
      <c r="R613" s="165">
        <f>R614</f>
        <v>0</v>
      </c>
      <c r="S613" s="164"/>
      <c r="T613" s="166">
        <f>T614</f>
        <v>0</v>
      </c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  <c r="AR613" s="159" t="s">
        <v>87</v>
      </c>
      <c r="AT613" s="167" t="s">
        <v>78</v>
      </c>
      <c r="AU613" s="167" t="s">
        <v>87</v>
      </c>
      <c r="AY613" s="159" t="s">
        <v>133</v>
      </c>
      <c r="BK613" s="168">
        <f>BK614</f>
        <v>0</v>
      </c>
    </row>
    <row r="614" s="2" customFormat="1" ht="24.15" customHeight="1">
      <c r="A614" s="37"/>
      <c r="B614" s="171"/>
      <c r="C614" s="172" t="s">
        <v>890</v>
      </c>
      <c r="D614" s="172" t="s">
        <v>136</v>
      </c>
      <c r="E614" s="173" t="s">
        <v>891</v>
      </c>
      <c r="F614" s="174" t="s">
        <v>892</v>
      </c>
      <c r="G614" s="175" t="s">
        <v>295</v>
      </c>
      <c r="H614" s="176">
        <v>587.28200000000004</v>
      </c>
      <c r="I614" s="177"/>
      <c r="J614" s="178">
        <f>ROUND(I614*H614,2)</f>
        <v>0</v>
      </c>
      <c r="K614" s="179"/>
      <c r="L614" s="38"/>
      <c r="M614" s="180" t="s">
        <v>1</v>
      </c>
      <c r="N614" s="181" t="s">
        <v>44</v>
      </c>
      <c r="O614" s="76"/>
      <c r="P614" s="182">
        <f>O614*H614</f>
        <v>0</v>
      </c>
      <c r="Q614" s="182">
        <v>0</v>
      </c>
      <c r="R614" s="182">
        <f>Q614*H614</f>
        <v>0</v>
      </c>
      <c r="S614" s="182">
        <v>0</v>
      </c>
      <c r="T614" s="183">
        <f>S614*H614</f>
        <v>0</v>
      </c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  <c r="AE614" s="37"/>
      <c r="AR614" s="184" t="s">
        <v>154</v>
      </c>
      <c r="AT614" s="184" t="s">
        <v>136</v>
      </c>
      <c r="AU614" s="184" t="s">
        <v>89</v>
      </c>
      <c r="AY614" s="18" t="s">
        <v>133</v>
      </c>
      <c r="BE614" s="185">
        <f>IF(N614="základní",J614,0)</f>
        <v>0</v>
      </c>
      <c r="BF614" s="185">
        <f>IF(N614="snížená",J614,0)</f>
        <v>0</v>
      </c>
      <c r="BG614" s="185">
        <f>IF(N614="zákl. přenesená",J614,0)</f>
        <v>0</v>
      </c>
      <c r="BH614" s="185">
        <f>IF(N614="sníž. přenesená",J614,0)</f>
        <v>0</v>
      </c>
      <c r="BI614" s="185">
        <f>IF(N614="nulová",J614,0)</f>
        <v>0</v>
      </c>
      <c r="BJ614" s="18" t="s">
        <v>87</v>
      </c>
      <c r="BK614" s="185">
        <f>ROUND(I614*H614,2)</f>
        <v>0</v>
      </c>
      <c r="BL614" s="18" t="s">
        <v>154</v>
      </c>
      <c r="BM614" s="184" t="s">
        <v>893</v>
      </c>
    </row>
    <row r="615" s="12" customFormat="1" ht="25.92" customHeight="1">
      <c r="A615" s="12"/>
      <c r="B615" s="158"/>
      <c r="C615" s="12"/>
      <c r="D615" s="159" t="s">
        <v>78</v>
      </c>
      <c r="E615" s="160" t="s">
        <v>894</v>
      </c>
      <c r="F615" s="160" t="s">
        <v>895</v>
      </c>
      <c r="G615" s="12"/>
      <c r="H615" s="12"/>
      <c r="I615" s="161"/>
      <c r="J615" s="162">
        <f>BK615</f>
        <v>0</v>
      </c>
      <c r="K615" s="12"/>
      <c r="L615" s="158"/>
      <c r="M615" s="163"/>
      <c r="N615" s="164"/>
      <c r="O615" s="164"/>
      <c r="P615" s="165">
        <f>P616+P639+P646+P667+P670+P707+P726+P759+P827+P861+P871</f>
        <v>0</v>
      </c>
      <c r="Q615" s="164"/>
      <c r="R615" s="165">
        <f>R616+R639+R646+R667+R670+R707+R726+R759+R827+R861+R871</f>
        <v>8.7085226700000007</v>
      </c>
      <c r="S615" s="164"/>
      <c r="T615" s="166">
        <f>T616+T639+T646+T667+T670+T707+T726+T759+T827+T861+T871</f>
        <v>20.216369900000004</v>
      </c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R615" s="159" t="s">
        <v>89</v>
      </c>
      <c r="AT615" s="167" t="s">
        <v>78</v>
      </c>
      <c r="AU615" s="167" t="s">
        <v>79</v>
      </c>
      <c r="AY615" s="159" t="s">
        <v>133</v>
      </c>
      <c r="BK615" s="168">
        <f>BK616+BK639+BK646+BK667+BK670+BK707+BK726+BK759+BK827+BK861+BK871</f>
        <v>0</v>
      </c>
    </row>
    <row r="616" s="12" customFormat="1" ht="22.8" customHeight="1">
      <c r="A616" s="12"/>
      <c r="B616" s="158"/>
      <c r="C616" s="12"/>
      <c r="D616" s="159" t="s">
        <v>78</v>
      </c>
      <c r="E616" s="169" t="s">
        <v>896</v>
      </c>
      <c r="F616" s="169" t="s">
        <v>897</v>
      </c>
      <c r="G616" s="12"/>
      <c r="H616" s="12"/>
      <c r="I616" s="161"/>
      <c r="J616" s="170">
        <f>BK616</f>
        <v>0</v>
      </c>
      <c r="K616" s="12"/>
      <c r="L616" s="158"/>
      <c r="M616" s="163"/>
      <c r="N616" s="164"/>
      <c r="O616" s="164"/>
      <c r="P616" s="165">
        <f>SUM(P617:P638)</f>
        <v>0</v>
      </c>
      <c r="Q616" s="164"/>
      <c r="R616" s="165">
        <f>SUM(R617:R638)</f>
        <v>1.7128638199999999</v>
      </c>
      <c r="S616" s="164"/>
      <c r="T616" s="166">
        <f>SUM(T617:T638)</f>
        <v>0</v>
      </c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R616" s="159" t="s">
        <v>89</v>
      </c>
      <c r="AT616" s="167" t="s">
        <v>78</v>
      </c>
      <c r="AU616" s="167" t="s">
        <v>87</v>
      </c>
      <c r="AY616" s="159" t="s">
        <v>133</v>
      </c>
      <c r="BK616" s="168">
        <f>SUM(BK617:BK638)</f>
        <v>0</v>
      </c>
    </row>
    <row r="617" s="2" customFormat="1" ht="24.15" customHeight="1">
      <c r="A617" s="37"/>
      <c r="B617" s="171"/>
      <c r="C617" s="172" t="s">
        <v>898</v>
      </c>
      <c r="D617" s="172" t="s">
        <v>136</v>
      </c>
      <c r="E617" s="173" t="s">
        <v>899</v>
      </c>
      <c r="F617" s="174" t="s">
        <v>900</v>
      </c>
      <c r="G617" s="175" t="s">
        <v>239</v>
      </c>
      <c r="H617" s="176">
        <v>165.84</v>
      </c>
      <c r="I617" s="177"/>
      <c r="J617" s="178">
        <f>ROUND(I617*H617,2)</f>
        <v>0</v>
      </c>
      <c r="K617" s="179"/>
      <c r="L617" s="38"/>
      <c r="M617" s="180" t="s">
        <v>1</v>
      </c>
      <c r="N617" s="181" t="s">
        <v>44</v>
      </c>
      <c r="O617" s="76"/>
      <c r="P617" s="182">
        <f>O617*H617</f>
        <v>0</v>
      </c>
      <c r="Q617" s="182">
        <v>0.0035000000000000001</v>
      </c>
      <c r="R617" s="182">
        <f>Q617*H617</f>
        <v>0.58044000000000007</v>
      </c>
      <c r="S617" s="182">
        <v>0</v>
      </c>
      <c r="T617" s="183">
        <f>S617*H617</f>
        <v>0</v>
      </c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  <c r="AE617" s="37"/>
      <c r="AR617" s="184" t="s">
        <v>310</v>
      </c>
      <c r="AT617" s="184" t="s">
        <v>136</v>
      </c>
      <c r="AU617" s="184" t="s">
        <v>89</v>
      </c>
      <c r="AY617" s="18" t="s">
        <v>133</v>
      </c>
      <c r="BE617" s="185">
        <f>IF(N617="základní",J617,0)</f>
        <v>0</v>
      </c>
      <c r="BF617" s="185">
        <f>IF(N617="snížená",J617,0)</f>
        <v>0</v>
      </c>
      <c r="BG617" s="185">
        <f>IF(N617="zákl. přenesená",J617,0)</f>
        <v>0</v>
      </c>
      <c r="BH617" s="185">
        <f>IF(N617="sníž. přenesená",J617,0)</f>
        <v>0</v>
      </c>
      <c r="BI617" s="185">
        <f>IF(N617="nulová",J617,0)</f>
        <v>0</v>
      </c>
      <c r="BJ617" s="18" t="s">
        <v>87</v>
      </c>
      <c r="BK617" s="185">
        <f>ROUND(I617*H617,2)</f>
        <v>0</v>
      </c>
      <c r="BL617" s="18" t="s">
        <v>310</v>
      </c>
      <c r="BM617" s="184" t="s">
        <v>901</v>
      </c>
    </row>
    <row r="618" s="15" customFormat="1">
      <c r="A618" s="15"/>
      <c r="B618" s="212"/>
      <c r="C618" s="15"/>
      <c r="D618" s="186" t="s">
        <v>241</v>
      </c>
      <c r="E618" s="213" t="s">
        <v>1</v>
      </c>
      <c r="F618" s="214" t="s">
        <v>902</v>
      </c>
      <c r="G618" s="15"/>
      <c r="H618" s="213" t="s">
        <v>1</v>
      </c>
      <c r="I618" s="215"/>
      <c r="J618" s="15"/>
      <c r="K618" s="15"/>
      <c r="L618" s="212"/>
      <c r="M618" s="216"/>
      <c r="N618" s="217"/>
      <c r="O618" s="217"/>
      <c r="P618" s="217"/>
      <c r="Q618" s="217"/>
      <c r="R618" s="217"/>
      <c r="S618" s="217"/>
      <c r="T618" s="218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T618" s="213" t="s">
        <v>241</v>
      </c>
      <c r="AU618" s="213" t="s">
        <v>89</v>
      </c>
      <c r="AV618" s="15" t="s">
        <v>87</v>
      </c>
      <c r="AW618" s="15" t="s">
        <v>34</v>
      </c>
      <c r="AX618" s="15" t="s">
        <v>79</v>
      </c>
      <c r="AY618" s="213" t="s">
        <v>133</v>
      </c>
    </row>
    <row r="619" s="13" customFormat="1">
      <c r="A619" s="13"/>
      <c r="B619" s="196"/>
      <c r="C619" s="13"/>
      <c r="D619" s="186" t="s">
        <v>241</v>
      </c>
      <c r="E619" s="197" t="s">
        <v>1</v>
      </c>
      <c r="F619" s="198" t="s">
        <v>635</v>
      </c>
      <c r="G619" s="13"/>
      <c r="H619" s="199">
        <v>82.920000000000002</v>
      </c>
      <c r="I619" s="200"/>
      <c r="J619" s="13"/>
      <c r="K619" s="13"/>
      <c r="L619" s="196"/>
      <c r="M619" s="201"/>
      <c r="N619" s="202"/>
      <c r="O619" s="202"/>
      <c r="P619" s="202"/>
      <c r="Q619" s="202"/>
      <c r="R619" s="202"/>
      <c r="S619" s="202"/>
      <c r="T619" s="20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197" t="s">
        <v>241</v>
      </c>
      <c r="AU619" s="197" t="s">
        <v>89</v>
      </c>
      <c r="AV619" s="13" t="s">
        <v>89</v>
      </c>
      <c r="AW619" s="13" t="s">
        <v>34</v>
      </c>
      <c r="AX619" s="13" t="s">
        <v>79</v>
      </c>
      <c r="AY619" s="197" t="s">
        <v>133</v>
      </c>
    </row>
    <row r="620" s="14" customFormat="1">
      <c r="A620" s="14"/>
      <c r="B620" s="204"/>
      <c r="C620" s="14"/>
      <c r="D620" s="186" t="s">
        <v>241</v>
      </c>
      <c r="E620" s="205" t="s">
        <v>1</v>
      </c>
      <c r="F620" s="206" t="s">
        <v>245</v>
      </c>
      <c r="G620" s="14"/>
      <c r="H620" s="207">
        <v>82.920000000000002</v>
      </c>
      <c r="I620" s="208"/>
      <c r="J620" s="14"/>
      <c r="K620" s="14"/>
      <c r="L620" s="204"/>
      <c r="M620" s="209"/>
      <c r="N620" s="210"/>
      <c r="O620" s="210"/>
      <c r="P620" s="210"/>
      <c r="Q620" s="210"/>
      <c r="R620" s="210"/>
      <c r="S620" s="210"/>
      <c r="T620" s="211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05" t="s">
        <v>241</v>
      </c>
      <c r="AU620" s="205" t="s">
        <v>89</v>
      </c>
      <c r="AV620" s="14" t="s">
        <v>154</v>
      </c>
      <c r="AW620" s="14" t="s">
        <v>34</v>
      </c>
      <c r="AX620" s="14" t="s">
        <v>87</v>
      </c>
      <c r="AY620" s="205" t="s">
        <v>133</v>
      </c>
    </row>
    <row r="621" s="13" customFormat="1">
      <c r="A621" s="13"/>
      <c r="B621" s="196"/>
      <c r="C621" s="13"/>
      <c r="D621" s="186" t="s">
        <v>241</v>
      </c>
      <c r="E621" s="13"/>
      <c r="F621" s="198" t="s">
        <v>903</v>
      </c>
      <c r="G621" s="13"/>
      <c r="H621" s="199">
        <v>165.84</v>
      </c>
      <c r="I621" s="200"/>
      <c r="J621" s="13"/>
      <c r="K621" s="13"/>
      <c r="L621" s="196"/>
      <c r="M621" s="201"/>
      <c r="N621" s="202"/>
      <c r="O621" s="202"/>
      <c r="P621" s="202"/>
      <c r="Q621" s="202"/>
      <c r="R621" s="202"/>
      <c r="S621" s="202"/>
      <c r="T621" s="20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197" t="s">
        <v>241</v>
      </c>
      <c r="AU621" s="197" t="s">
        <v>89</v>
      </c>
      <c r="AV621" s="13" t="s">
        <v>89</v>
      </c>
      <c r="AW621" s="13" t="s">
        <v>3</v>
      </c>
      <c r="AX621" s="13" t="s">
        <v>87</v>
      </c>
      <c r="AY621" s="197" t="s">
        <v>133</v>
      </c>
    </row>
    <row r="622" s="2" customFormat="1" ht="24.15" customHeight="1">
      <c r="A622" s="37"/>
      <c r="B622" s="171"/>
      <c r="C622" s="172" t="s">
        <v>904</v>
      </c>
      <c r="D622" s="172" t="s">
        <v>136</v>
      </c>
      <c r="E622" s="173" t="s">
        <v>905</v>
      </c>
      <c r="F622" s="174" t="s">
        <v>906</v>
      </c>
      <c r="G622" s="175" t="s">
        <v>239</v>
      </c>
      <c r="H622" s="176">
        <v>165.84</v>
      </c>
      <c r="I622" s="177"/>
      <c r="J622" s="178">
        <f>ROUND(I622*H622,2)</f>
        <v>0</v>
      </c>
      <c r="K622" s="179"/>
      <c r="L622" s="38"/>
      <c r="M622" s="180" t="s">
        <v>1</v>
      </c>
      <c r="N622" s="181" t="s">
        <v>44</v>
      </c>
      <c r="O622" s="76"/>
      <c r="P622" s="182">
        <f>O622*H622</f>
        <v>0</v>
      </c>
      <c r="Q622" s="182">
        <v>0</v>
      </c>
      <c r="R622" s="182">
        <f>Q622*H622</f>
        <v>0</v>
      </c>
      <c r="S622" s="182">
        <v>0</v>
      </c>
      <c r="T622" s="183">
        <f>S622*H622</f>
        <v>0</v>
      </c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  <c r="AE622" s="37"/>
      <c r="AR622" s="184" t="s">
        <v>310</v>
      </c>
      <c r="AT622" s="184" t="s">
        <v>136</v>
      </c>
      <c r="AU622" s="184" t="s">
        <v>89</v>
      </c>
      <c r="AY622" s="18" t="s">
        <v>133</v>
      </c>
      <c r="BE622" s="185">
        <f>IF(N622="základní",J622,0)</f>
        <v>0</v>
      </c>
      <c r="BF622" s="185">
        <f>IF(N622="snížená",J622,0)</f>
        <v>0</v>
      </c>
      <c r="BG622" s="185">
        <f>IF(N622="zákl. přenesená",J622,0)</f>
        <v>0</v>
      </c>
      <c r="BH622" s="185">
        <f>IF(N622="sníž. přenesená",J622,0)</f>
        <v>0</v>
      </c>
      <c r="BI622" s="185">
        <f>IF(N622="nulová",J622,0)</f>
        <v>0</v>
      </c>
      <c r="BJ622" s="18" t="s">
        <v>87</v>
      </c>
      <c r="BK622" s="185">
        <f>ROUND(I622*H622,2)</f>
        <v>0</v>
      </c>
      <c r="BL622" s="18" t="s">
        <v>310</v>
      </c>
      <c r="BM622" s="184" t="s">
        <v>907</v>
      </c>
    </row>
    <row r="623" s="15" customFormat="1">
      <c r="A623" s="15"/>
      <c r="B623" s="212"/>
      <c r="C623" s="15"/>
      <c r="D623" s="186" t="s">
        <v>241</v>
      </c>
      <c r="E623" s="213" t="s">
        <v>1</v>
      </c>
      <c r="F623" s="214" t="s">
        <v>902</v>
      </c>
      <c r="G623" s="15"/>
      <c r="H623" s="213" t="s">
        <v>1</v>
      </c>
      <c r="I623" s="215"/>
      <c r="J623" s="15"/>
      <c r="K623" s="15"/>
      <c r="L623" s="212"/>
      <c r="M623" s="216"/>
      <c r="N623" s="217"/>
      <c r="O623" s="217"/>
      <c r="P623" s="217"/>
      <c r="Q623" s="217"/>
      <c r="R623" s="217"/>
      <c r="S623" s="217"/>
      <c r="T623" s="218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T623" s="213" t="s">
        <v>241</v>
      </c>
      <c r="AU623" s="213" t="s">
        <v>89</v>
      </c>
      <c r="AV623" s="15" t="s">
        <v>87</v>
      </c>
      <c r="AW623" s="15" t="s">
        <v>34</v>
      </c>
      <c r="AX623" s="15" t="s">
        <v>79</v>
      </c>
      <c r="AY623" s="213" t="s">
        <v>133</v>
      </c>
    </row>
    <row r="624" s="13" customFormat="1">
      <c r="A624" s="13"/>
      <c r="B624" s="196"/>
      <c r="C624" s="13"/>
      <c r="D624" s="186" t="s">
        <v>241</v>
      </c>
      <c r="E624" s="197" t="s">
        <v>1</v>
      </c>
      <c r="F624" s="198" t="s">
        <v>908</v>
      </c>
      <c r="G624" s="13"/>
      <c r="H624" s="199">
        <v>165.84</v>
      </c>
      <c r="I624" s="200"/>
      <c r="J624" s="13"/>
      <c r="K624" s="13"/>
      <c r="L624" s="196"/>
      <c r="M624" s="201"/>
      <c r="N624" s="202"/>
      <c r="O624" s="202"/>
      <c r="P624" s="202"/>
      <c r="Q624" s="202"/>
      <c r="R624" s="202"/>
      <c r="S624" s="202"/>
      <c r="T624" s="20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197" t="s">
        <v>241</v>
      </c>
      <c r="AU624" s="197" t="s">
        <v>89</v>
      </c>
      <c r="AV624" s="13" t="s">
        <v>89</v>
      </c>
      <c r="AW624" s="13" t="s">
        <v>34</v>
      </c>
      <c r="AX624" s="13" t="s">
        <v>79</v>
      </c>
      <c r="AY624" s="197" t="s">
        <v>133</v>
      </c>
    </row>
    <row r="625" s="14" customFormat="1">
      <c r="A625" s="14"/>
      <c r="B625" s="204"/>
      <c r="C625" s="14"/>
      <c r="D625" s="186" t="s">
        <v>241</v>
      </c>
      <c r="E625" s="205" t="s">
        <v>1</v>
      </c>
      <c r="F625" s="206" t="s">
        <v>245</v>
      </c>
      <c r="G625" s="14"/>
      <c r="H625" s="207">
        <v>165.84</v>
      </c>
      <c r="I625" s="208"/>
      <c r="J625" s="14"/>
      <c r="K625" s="14"/>
      <c r="L625" s="204"/>
      <c r="M625" s="209"/>
      <c r="N625" s="210"/>
      <c r="O625" s="210"/>
      <c r="P625" s="210"/>
      <c r="Q625" s="210"/>
      <c r="R625" s="210"/>
      <c r="S625" s="210"/>
      <c r="T625" s="211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05" t="s">
        <v>241</v>
      </c>
      <c r="AU625" s="205" t="s">
        <v>89</v>
      </c>
      <c r="AV625" s="14" t="s">
        <v>154</v>
      </c>
      <c r="AW625" s="14" t="s">
        <v>34</v>
      </c>
      <c r="AX625" s="14" t="s">
        <v>87</v>
      </c>
      <c r="AY625" s="205" t="s">
        <v>133</v>
      </c>
    </row>
    <row r="626" s="2" customFormat="1" ht="49.05" customHeight="1">
      <c r="A626" s="37"/>
      <c r="B626" s="171"/>
      <c r="C626" s="219" t="s">
        <v>909</v>
      </c>
      <c r="D626" s="219" t="s">
        <v>316</v>
      </c>
      <c r="E626" s="220" t="s">
        <v>910</v>
      </c>
      <c r="F626" s="221" t="s">
        <v>911</v>
      </c>
      <c r="G626" s="222" t="s">
        <v>239</v>
      </c>
      <c r="H626" s="223">
        <v>193.28700000000001</v>
      </c>
      <c r="I626" s="224"/>
      <c r="J626" s="225">
        <f>ROUND(I626*H626,2)</f>
        <v>0</v>
      </c>
      <c r="K626" s="226"/>
      <c r="L626" s="227"/>
      <c r="M626" s="228" t="s">
        <v>1</v>
      </c>
      <c r="N626" s="229" t="s">
        <v>44</v>
      </c>
      <c r="O626" s="76"/>
      <c r="P626" s="182">
        <f>O626*H626</f>
        <v>0</v>
      </c>
      <c r="Q626" s="182">
        <v>0.0047999999999999996</v>
      </c>
      <c r="R626" s="182">
        <f>Q626*H626</f>
        <v>0.92777759999999998</v>
      </c>
      <c r="S626" s="182">
        <v>0</v>
      </c>
      <c r="T626" s="183">
        <f>S626*H626</f>
        <v>0</v>
      </c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  <c r="AE626" s="37"/>
      <c r="AR626" s="184" t="s">
        <v>401</v>
      </c>
      <c r="AT626" s="184" t="s">
        <v>316</v>
      </c>
      <c r="AU626" s="184" t="s">
        <v>89</v>
      </c>
      <c r="AY626" s="18" t="s">
        <v>133</v>
      </c>
      <c r="BE626" s="185">
        <f>IF(N626="základní",J626,0)</f>
        <v>0</v>
      </c>
      <c r="BF626" s="185">
        <f>IF(N626="snížená",J626,0)</f>
        <v>0</v>
      </c>
      <c r="BG626" s="185">
        <f>IF(N626="zákl. přenesená",J626,0)</f>
        <v>0</v>
      </c>
      <c r="BH626" s="185">
        <f>IF(N626="sníž. přenesená",J626,0)</f>
        <v>0</v>
      </c>
      <c r="BI626" s="185">
        <f>IF(N626="nulová",J626,0)</f>
        <v>0</v>
      </c>
      <c r="BJ626" s="18" t="s">
        <v>87</v>
      </c>
      <c r="BK626" s="185">
        <f>ROUND(I626*H626,2)</f>
        <v>0</v>
      </c>
      <c r="BL626" s="18" t="s">
        <v>310</v>
      </c>
      <c r="BM626" s="184" t="s">
        <v>912</v>
      </c>
    </row>
    <row r="627" s="13" customFormat="1">
      <c r="A627" s="13"/>
      <c r="B627" s="196"/>
      <c r="C627" s="13"/>
      <c r="D627" s="186" t="s">
        <v>241</v>
      </c>
      <c r="E627" s="197" t="s">
        <v>1</v>
      </c>
      <c r="F627" s="198" t="s">
        <v>908</v>
      </c>
      <c r="G627" s="13"/>
      <c r="H627" s="199">
        <v>165.84</v>
      </c>
      <c r="I627" s="200"/>
      <c r="J627" s="13"/>
      <c r="K627" s="13"/>
      <c r="L627" s="196"/>
      <c r="M627" s="201"/>
      <c r="N627" s="202"/>
      <c r="O627" s="202"/>
      <c r="P627" s="202"/>
      <c r="Q627" s="202"/>
      <c r="R627" s="202"/>
      <c r="S627" s="202"/>
      <c r="T627" s="20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197" t="s">
        <v>241</v>
      </c>
      <c r="AU627" s="197" t="s">
        <v>89</v>
      </c>
      <c r="AV627" s="13" t="s">
        <v>89</v>
      </c>
      <c r="AW627" s="13" t="s">
        <v>34</v>
      </c>
      <c r="AX627" s="13" t="s">
        <v>79</v>
      </c>
      <c r="AY627" s="197" t="s">
        <v>133</v>
      </c>
    </row>
    <row r="628" s="14" customFormat="1">
      <c r="A628" s="14"/>
      <c r="B628" s="204"/>
      <c r="C628" s="14"/>
      <c r="D628" s="186" t="s">
        <v>241</v>
      </c>
      <c r="E628" s="205" t="s">
        <v>1</v>
      </c>
      <c r="F628" s="206" t="s">
        <v>245</v>
      </c>
      <c r="G628" s="14"/>
      <c r="H628" s="207">
        <v>165.84</v>
      </c>
      <c r="I628" s="208"/>
      <c r="J628" s="14"/>
      <c r="K628" s="14"/>
      <c r="L628" s="204"/>
      <c r="M628" s="209"/>
      <c r="N628" s="210"/>
      <c r="O628" s="210"/>
      <c r="P628" s="210"/>
      <c r="Q628" s="210"/>
      <c r="R628" s="210"/>
      <c r="S628" s="210"/>
      <c r="T628" s="211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05" t="s">
        <v>241</v>
      </c>
      <c r="AU628" s="205" t="s">
        <v>89</v>
      </c>
      <c r="AV628" s="14" t="s">
        <v>154</v>
      </c>
      <c r="AW628" s="14" t="s">
        <v>34</v>
      </c>
      <c r="AX628" s="14" t="s">
        <v>87</v>
      </c>
      <c r="AY628" s="205" t="s">
        <v>133</v>
      </c>
    </row>
    <row r="629" s="13" customFormat="1">
      <c r="A629" s="13"/>
      <c r="B629" s="196"/>
      <c r="C629" s="13"/>
      <c r="D629" s="186" t="s">
        <v>241</v>
      </c>
      <c r="E629" s="13"/>
      <c r="F629" s="198" t="s">
        <v>913</v>
      </c>
      <c r="G629" s="13"/>
      <c r="H629" s="199">
        <v>193.28700000000001</v>
      </c>
      <c r="I629" s="200"/>
      <c r="J629" s="13"/>
      <c r="K629" s="13"/>
      <c r="L629" s="196"/>
      <c r="M629" s="201"/>
      <c r="N629" s="202"/>
      <c r="O629" s="202"/>
      <c r="P629" s="202"/>
      <c r="Q629" s="202"/>
      <c r="R629" s="202"/>
      <c r="S629" s="202"/>
      <c r="T629" s="203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197" t="s">
        <v>241</v>
      </c>
      <c r="AU629" s="197" t="s">
        <v>89</v>
      </c>
      <c r="AV629" s="13" t="s">
        <v>89</v>
      </c>
      <c r="AW629" s="13" t="s">
        <v>3</v>
      </c>
      <c r="AX629" s="13" t="s">
        <v>87</v>
      </c>
      <c r="AY629" s="197" t="s">
        <v>133</v>
      </c>
    </row>
    <row r="630" s="2" customFormat="1" ht="33" customHeight="1">
      <c r="A630" s="37"/>
      <c r="B630" s="171"/>
      <c r="C630" s="172" t="s">
        <v>914</v>
      </c>
      <c r="D630" s="172" t="s">
        <v>136</v>
      </c>
      <c r="E630" s="173" t="s">
        <v>915</v>
      </c>
      <c r="F630" s="174" t="s">
        <v>916</v>
      </c>
      <c r="G630" s="175" t="s">
        <v>239</v>
      </c>
      <c r="H630" s="176">
        <v>270.993</v>
      </c>
      <c r="I630" s="177"/>
      <c r="J630" s="178">
        <f>ROUND(I630*H630,2)</f>
        <v>0</v>
      </c>
      <c r="K630" s="179"/>
      <c r="L630" s="38"/>
      <c r="M630" s="180" t="s">
        <v>1</v>
      </c>
      <c r="N630" s="181" t="s">
        <v>44</v>
      </c>
      <c r="O630" s="76"/>
      <c r="P630" s="182">
        <f>O630*H630</f>
        <v>0</v>
      </c>
      <c r="Q630" s="182">
        <v>0.00058</v>
      </c>
      <c r="R630" s="182">
        <f>Q630*H630</f>
        <v>0.15717593999999999</v>
      </c>
      <c r="S630" s="182">
        <v>0</v>
      </c>
      <c r="T630" s="183">
        <f>S630*H630</f>
        <v>0</v>
      </c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  <c r="AE630" s="37"/>
      <c r="AR630" s="184" t="s">
        <v>310</v>
      </c>
      <c r="AT630" s="184" t="s">
        <v>136</v>
      </c>
      <c r="AU630" s="184" t="s">
        <v>89</v>
      </c>
      <c r="AY630" s="18" t="s">
        <v>133</v>
      </c>
      <c r="BE630" s="185">
        <f>IF(N630="základní",J630,0)</f>
        <v>0</v>
      </c>
      <c r="BF630" s="185">
        <f>IF(N630="snížená",J630,0)</f>
        <v>0</v>
      </c>
      <c r="BG630" s="185">
        <f>IF(N630="zákl. přenesená",J630,0)</f>
        <v>0</v>
      </c>
      <c r="BH630" s="185">
        <f>IF(N630="sníž. přenesená",J630,0)</f>
        <v>0</v>
      </c>
      <c r="BI630" s="185">
        <f>IF(N630="nulová",J630,0)</f>
        <v>0</v>
      </c>
      <c r="BJ630" s="18" t="s">
        <v>87</v>
      </c>
      <c r="BK630" s="185">
        <f>ROUND(I630*H630,2)</f>
        <v>0</v>
      </c>
      <c r="BL630" s="18" t="s">
        <v>310</v>
      </c>
      <c r="BM630" s="184" t="s">
        <v>917</v>
      </c>
    </row>
    <row r="631" s="13" customFormat="1">
      <c r="A631" s="13"/>
      <c r="B631" s="196"/>
      <c r="C631" s="13"/>
      <c r="D631" s="186" t="s">
        <v>241</v>
      </c>
      <c r="E631" s="197" t="s">
        <v>1</v>
      </c>
      <c r="F631" s="198" t="s">
        <v>918</v>
      </c>
      <c r="G631" s="13"/>
      <c r="H631" s="199">
        <v>270.993</v>
      </c>
      <c r="I631" s="200"/>
      <c r="J631" s="13"/>
      <c r="K631" s="13"/>
      <c r="L631" s="196"/>
      <c r="M631" s="201"/>
      <c r="N631" s="202"/>
      <c r="O631" s="202"/>
      <c r="P631" s="202"/>
      <c r="Q631" s="202"/>
      <c r="R631" s="202"/>
      <c r="S631" s="202"/>
      <c r="T631" s="20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197" t="s">
        <v>241</v>
      </c>
      <c r="AU631" s="197" t="s">
        <v>89</v>
      </c>
      <c r="AV631" s="13" t="s">
        <v>89</v>
      </c>
      <c r="AW631" s="13" t="s">
        <v>34</v>
      </c>
      <c r="AX631" s="13" t="s">
        <v>79</v>
      </c>
      <c r="AY631" s="197" t="s">
        <v>133</v>
      </c>
    </row>
    <row r="632" s="14" customFormat="1">
      <c r="A632" s="14"/>
      <c r="B632" s="204"/>
      <c r="C632" s="14"/>
      <c r="D632" s="186" t="s">
        <v>241</v>
      </c>
      <c r="E632" s="205" t="s">
        <v>1</v>
      </c>
      <c r="F632" s="206" t="s">
        <v>245</v>
      </c>
      <c r="G632" s="14"/>
      <c r="H632" s="207">
        <v>270.993</v>
      </c>
      <c r="I632" s="208"/>
      <c r="J632" s="14"/>
      <c r="K632" s="14"/>
      <c r="L632" s="204"/>
      <c r="M632" s="209"/>
      <c r="N632" s="210"/>
      <c r="O632" s="210"/>
      <c r="P632" s="210"/>
      <c r="Q632" s="210"/>
      <c r="R632" s="210"/>
      <c r="S632" s="210"/>
      <c r="T632" s="211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05" t="s">
        <v>241</v>
      </c>
      <c r="AU632" s="205" t="s">
        <v>89</v>
      </c>
      <c r="AV632" s="14" t="s">
        <v>154</v>
      </c>
      <c r="AW632" s="14" t="s">
        <v>34</v>
      </c>
      <c r="AX632" s="14" t="s">
        <v>87</v>
      </c>
      <c r="AY632" s="205" t="s">
        <v>133</v>
      </c>
    </row>
    <row r="633" s="2" customFormat="1" ht="21.75" customHeight="1">
      <c r="A633" s="37"/>
      <c r="B633" s="171"/>
      <c r="C633" s="172" t="s">
        <v>919</v>
      </c>
      <c r="D633" s="172" t="s">
        <v>136</v>
      </c>
      <c r="E633" s="173" t="s">
        <v>920</v>
      </c>
      <c r="F633" s="174" t="s">
        <v>921</v>
      </c>
      <c r="G633" s="175" t="s">
        <v>259</v>
      </c>
      <c r="H633" s="176">
        <v>275.99000000000001</v>
      </c>
      <c r="I633" s="177"/>
      <c r="J633" s="178">
        <f>ROUND(I633*H633,2)</f>
        <v>0</v>
      </c>
      <c r="K633" s="179"/>
      <c r="L633" s="38"/>
      <c r="M633" s="180" t="s">
        <v>1</v>
      </c>
      <c r="N633" s="181" t="s">
        <v>44</v>
      </c>
      <c r="O633" s="76"/>
      <c r="P633" s="182">
        <f>O633*H633</f>
        <v>0</v>
      </c>
      <c r="Q633" s="182">
        <v>4.0000000000000003E-05</v>
      </c>
      <c r="R633" s="182">
        <f>Q633*H633</f>
        <v>0.011039600000000002</v>
      </c>
      <c r="S633" s="182">
        <v>0</v>
      </c>
      <c r="T633" s="183">
        <f>S633*H633</f>
        <v>0</v>
      </c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  <c r="AE633" s="37"/>
      <c r="AR633" s="184" t="s">
        <v>310</v>
      </c>
      <c r="AT633" s="184" t="s">
        <v>136</v>
      </c>
      <c r="AU633" s="184" t="s">
        <v>89</v>
      </c>
      <c r="AY633" s="18" t="s">
        <v>133</v>
      </c>
      <c r="BE633" s="185">
        <f>IF(N633="základní",J633,0)</f>
        <v>0</v>
      </c>
      <c r="BF633" s="185">
        <f>IF(N633="snížená",J633,0)</f>
        <v>0</v>
      </c>
      <c r="BG633" s="185">
        <f>IF(N633="zákl. přenesená",J633,0)</f>
        <v>0</v>
      </c>
      <c r="BH633" s="185">
        <f>IF(N633="sníž. přenesená",J633,0)</f>
        <v>0</v>
      </c>
      <c r="BI633" s="185">
        <f>IF(N633="nulová",J633,0)</f>
        <v>0</v>
      </c>
      <c r="BJ633" s="18" t="s">
        <v>87</v>
      </c>
      <c r="BK633" s="185">
        <f>ROUND(I633*H633,2)</f>
        <v>0</v>
      </c>
      <c r="BL633" s="18" t="s">
        <v>310</v>
      </c>
      <c r="BM633" s="184" t="s">
        <v>922</v>
      </c>
    </row>
    <row r="634" s="13" customFormat="1">
      <c r="A634" s="13"/>
      <c r="B634" s="196"/>
      <c r="C634" s="13"/>
      <c r="D634" s="186" t="s">
        <v>241</v>
      </c>
      <c r="E634" s="197" t="s">
        <v>1</v>
      </c>
      <c r="F634" s="198" t="s">
        <v>923</v>
      </c>
      <c r="G634" s="13"/>
      <c r="H634" s="199">
        <v>275.99000000000001</v>
      </c>
      <c r="I634" s="200"/>
      <c r="J634" s="13"/>
      <c r="K634" s="13"/>
      <c r="L634" s="196"/>
      <c r="M634" s="201"/>
      <c r="N634" s="202"/>
      <c r="O634" s="202"/>
      <c r="P634" s="202"/>
      <c r="Q634" s="202"/>
      <c r="R634" s="202"/>
      <c r="S634" s="202"/>
      <c r="T634" s="20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197" t="s">
        <v>241</v>
      </c>
      <c r="AU634" s="197" t="s">
        <v>89</v>
      </c>
      <c r="AV634" s="13" t="s">
        <v>89</v>
      </c>
      <c r="AW634" s="13" t="s">
        <v>34</v>
      </c>
      <c r="AX634" s="13" t="s">
        <v>79</v>
      </c>
      <c r="AY634" s="197" t="s">
        <v>133</v>
      </c>
    </row>
    <row r="635" s="14" customFormat="1">
      <c r="A635" s="14"/>
      <c r="B635" s="204"/>
      <c r="C635" s="14"/>
      <c r="D635" s="186" t="s">
        <v>241</v>
      </c>
      <c r="E635" s="205" t="s">
        <v>1</v>
      </c>
      <c r="F635" s="206" t="s">
        <v>245</v>
      </c>
      <c r="G635" s="14"/>
      <c r="H635" s="207">
        <v>275.99000000000001</v>
      </c>
      <c r="I635" s="208"/>
      <c r="J635" s="14"/>
      <c r="K635" s="14"/>
      <c r="L635" s="204"/>
      <c r="M635" s="209"/>
      <c r="N635" s="210"/>
      <c r="O635" s="210"/>
      <c r="P635" s="210"/>
      <c r="Q635" s="210"/>
      <c r="R635" s="210"/>
      <c r="S635" s="210"/>
      <c r="T635" s="211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05" t="s">
        <v>241</v>
      </c>
      <c r="AU635" s="205" t="s">
        <v>89</v>
      </c>
      <c r="AV635" s="14" t="s">
        <v>154</v>
      </c>
      <c r="AW635" s="14" t="s">
        <v>34</v>
      </c>
      <c r="AX635" s="14" t="s">
        <v>87</v>
      </c>
      <c r="AY635" s="205" t="s">
        <v>133</v>
      </c>
    </row>
    <row r="636" s="2" customFormat="1" ht="21.75" customHeight="1">
      <c r="A636" s="37"/>
      <c r="B636" s="171"/>
      <c r="C636" s="219" t="s">
        <v>924</v>
      </c>
      <c r="D636" s="219" t="s">
        <v>316</v>
      </c>
      <c r="E636" s="220" t="s">
        <v>925</v>
      </c>
      <c r="F636" s="221" t="s">
        <v>926</v>
      </c>
      <c r="G636" s="222" t="s">
        <v>259</v>
      </c>
      <c r="H636" s="223">
        <v>303.589</v>
      </c>
      <c r="I636" s="224"/>
      <c r="J636" s="225">
        <f>ROUND(I636*H636,2)</f>
        <v>0</v>
      </c>
      <c r="K636" s="226"/>
      <c r="L636" s="227"/>
      <c r="M636" s="228" t="s">
        <v>1</v>
      </c>
      <c r="N636" s="229" t="s">
        <v>44</v>
      </c>
      <c r="O636" s="76"/>
      <c r="P636" s="182">
        <f>O636*H636</f>
        <v>0</v>
      </c>
      <c r="Q636" s="182">
        <v>0.00012</v>
      </c>
      <c r="R636" s="182">
        <f>Q636*H636</f>
        <v>0.03643068</v>
      </c>
      <c r="S636" s="182">
        <v>0</v>
      </c>
      <c r="T636" s="183">
        <f>S636*H636</f>
        <v>0</v>
      </c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  <c r="AE636" s="37"/>
      <c r="AR636" s="184" t="s">
        <v>401</v>
      </c>
      <c r="AT636" s="184" t="s">
        <v>316</v>
      </c>
      <c r="AU636" s="184" t="s">
        <v>89</v>
      </c>
      <c r="AY636" s="18" t="s">
        <v>133</v>
      </c>
      <c r="BE636" s="185">
        <f>IF(N636="základní",J636,0)</f>
        <v>0</v>
      </c>
      <c r="BF636" s="185">
        <f>IF(N636="snížená",J636,0)</f>
        <v>0</v>
      </c>
      <c r="BG636" s="185">
        <f>IF(N636="zákl. přenesená",J636,0)</f>
        <v>0</v>
      </c>
      <c r="BH636" s="185">
        <f>IF(N636="sníž. přenesená",J636,0)</f>
        <v>0</v>
      </c>
      <c r="BI636" s="185">
        <f>IF(N636="nulová",J636,0)</f>
        <v>0</v>
      </c>
      <c r="BJ636" s="18" t="s">
        <v>87</v>
      </c>
      <c r="BK636" s="185">
        <f>ROUND(I636*H636,2)</f>
        <v>0</v>
      </c>
      <c r="BL636" s="18" t="s">
        <v>310</v>
      </c>
      <c r="BM636" s="184" t="s">
        <v>927</v>
      </c>
    </row>
    <row r="637" s="13" customFormat="1">
      <c r="A637" s="13"/>
      <c r="B637" s="196"/>
      <c r="C637" s="13"/>
      <c r="D637" s="186" t="s">
        <v>241</v>
      </c>
      <c r="E637" s="13"/>
      <c r="F637" s="198" t="s">
        <v>564</v>
      </c>
      <c r="G637" s="13"/>
      <c r="H637" s="199">
        <v>303.589</v>
      </c>
      <c r="I637" s="200"/>
      <c r="J637" s="13"/>
      <c r="K637" s="13"/>
      <c r="L637" s="196"/>
      <c r="M637" s="201"/>
      <c r="N637" s="202"/>
      <c r="O637" s="202"/>
      <c r="P637" s="202"/>
      <c r="Q637" s="202"/>
      <c r="R637" s="202"/>
      <c r="S637" s="202"/>
      <c r="T637" s="20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197" t="s">
        <v>241</v>
      </c>
      <c r="AU637" s="197" t="s">
        <v>89</v>
      </c>
      <c r="AV637" s="13" t="s">
        <v>89</v>
      </c>
      <c r="AW637" s="13" t="s">
        <v>3</v>
      </c>
      <c r="AX637" s="13" t="s">
        <v>87</v>
      </c>
      <c r="AY637" s="197" t="s">
        <v>133</v>
      </c>
    </row>
    <row r="638" s="2" customFormat="1" ht="37.8" customHeight="1">
      <c r="A638" s="37"/>
      <c r="B638" s="171"/>
      <c r="C638" s="172" t="s">
        <v>928</v>
      </c>
      <c r="D638" s="172" t="s">
        <v>136</v>
      </c>
      <c r="E638" s="173" t="s">
        <v>929</v>
      </c>
      <c r="F638" s="174" t="s">
        <v>930</v>
      </c>
      <c r="G638" s="175" t="s">
        <v>295</v>
      </c>
      <c r="H638" s="176">
        <v>1.7130000000000001</v>
      </c>
      <c r="I638" s="177"/>
      <c r="J638" s="178">
        <f>ROUND(I638*H638,2)</f>
        <v>0</v>
      </c>
      <c r="K638" s="179"/>
      <c r="L638" s="38"/>
      <c r="M638" s="180" t="s">
        <v>1</v>
      </c>
      <c r="N638" s="181" t="s">
        <v>44</v>
      </c>
      <c r="O638" s="76"/>
      <c r="P638" s="182">
        <f>O638*H638</f>
        <v>0</v>
      </c>
      <c r="Q638" s="182">
        <v>0</v>
      </c>
      <c r="R638" s="182">
        <f>Q638*H638</f>
        <v>0</v>
      </c>
      <c r="S638" s="182">
        <v>0</v>
      </c>
      <c r="T638" s="183">
        <f>S638*H638</f>
        <v>0</v>
      </c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  <c r="AE638" s="37"/>
      <c r="AR638" s="184" t="s">
        <v>310</v>
      </c>
      <c r="AT638" s="184" t="s">
        <v>136</v>
      </c>
      <c r="AU638" s="184" t="s">
        <v>89</v>
      </c>
      <c r="AY638" s="18" t="s">
        <v>133</v>
      </c>
      <c r="BE638" s="185">
        <f>IF(N638="základní",J638,0)</f>
        <v>0</v>
      </c>
      <c r="BF638" s="185">
        <f>IF(N638="snížená",J638,0)</f>
        <v>0</v>
      </c>
      <c r="BG638" s="185">
        <f>IF(N638="zákl. přenesená",J638,0)</f>
        <v>0</v>
      </c>
      <c r="BH638" s="185">
        <f>IF(N638="sníž. přenesená",J638,0)</f>
        <v>0</v>
      </c>
      <c r="BI638" s="185">
        <f>IF(N638="nulová",J638,0)</f>
        <v>0</v>
      </c>
      <c r="BJ638" s="18" t="s">
        <v>87</v>
      </c>
      <c r="BK638" s="185">
        <f>ROUND(I638*H638,2)</f>
        <v>0</v>
      </c>
      <c r="BL638" s="18" t="s">
        <v>310</v>
      </c>
      <c r="BM638" s="184" t="s">
        <v>931</v>
      </c>
    </row>
    <row r="639" s="12" customFormat="1" ht="22.8" customHeight="1">
      <c r="A639" s="12"/>
      <c r="B639" s="158"/>
      <c r="C639" s="12"/>
      <c r="D639" s="159" t="s">
        <v>78</v>
      </c>
      <c r="E639" s="169" t="s">
        <v>932</v>
      </c>
      <c r="F639" s="169" t="s">
        <v>933</v>
      </c>
      <c r="G639" s="12"/>
      <c r="H639" s="12"/>
      <c r="I639" s="161"/>
      <c r="J639" s="170">
        <f>BK639</f>
        <v>0</v>
      </c>
      <c r="K639" s="12"/>
      <c r="L639" s="158"/>
      <c r="M639" s="163"/>
      <c r="N639" s="164"/>
      <c r="O639" s="164"/>
      <c r="P639" s="165">
        <f>SUM(P640:P645)</f>
        <v>0</v>
      </c>
      <c r="Q639" s="164"/>
      <c r="R639" s="165">
        <f>SUM(R640:R645)</f>
        <v>0.082090800000000005</v>
      </c>
      <c r="S639" s="164"/>
      <c r="T639" s="166">
        <f>SUM(T640:T645)</f>
        <v>0</v>
      </c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R639" s="159" t="s">
        <v>89</v>
      </c>
      <c r="AT639" s="167" t="s">
        <v>78</v>
      </c>
      <c r="AU639" s="167" t="s">
        <v>87</v>
      </c>
      <c r="AY639" s="159" t="s">
        <v>133</v>
      </c>
      <c r="BK639" s="168">
        <f>SUM(BK640:BK645)</f>
        <v>0</v>
      </c>
    </row>
    <row r="640" s="2" customFormat="1" ht="24.15" customHeight="1">
      <c r="A640" s="37"/>
      <c r="B640" s="171"/>
      <c r="C640" s="172" t="s">
        <v>934</v>
      </c>
      <c r="D640" s="172" t="s">
        <v>136</v>
      </c>
      <c r="E640" s="173" t="s">
        <v>935</v>
      </c>
      <c r="F640" s="174" t="s">
        <v>936</v>
      </c>
      <c r="G640" s="175" t="s">
        <v>239</v>
      </c>
      <c r="H640" s="176">
        <v>82.920000000000002</v>
      </c>
      <c r="I640" s="177"/>
      <c r="J640" s="178">
        <f>ROUND(I640*H640,2)</f>
        <v>0</v>
      </c>
      <c r="K640" s="179"/>
      <c r="L640" s="38"/>
      <c r="M640" s="180" t="s">
        <v>1</v>
      </c>
      <c r="N640" s="181" t="s">
        <v>44</v>
      </c>
      <c r="O640" s="76"/>
      <c r="P640" s="182">
        <f>O640*H640</f>
        <v>0</v>
      </c>
      <c r="Q640" s="182">
        <v>0</v>
      </c>
      <c r="R640" s="182">
        <f>Q640*H640</f>
        <v>0</v>
      </c>
      <c r="S640" s="182">
        <v>0</v>
      </c>
      <c r="T640" s="183">
        <f>S640*H640</f>
        <v>0</v>
      </c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  <c r="AE640" s="37"/>
      <c r="AR640" s="184" t="s">
        <v>310</v>
      </c>
      <c r="AT640" s="184" t="s">
        <v>136</v>
      </c>
      <c r="AU640" s="184" t="s">
        <v>89</v>
      </c>
      <c r="AY640" s="18" t="s">
        <v>133</v>
      </c>
      <c r="BE640" s="185">
        <f>IF(N640="základní",J640,0)</f>
        <v>0</v>
      </c>
      <c r="BF640" s="185">
        <f>IF(N640="snížená",J640,0)</f>
        <v>0</v>
      </c>
      <c r="BG640" s="185">
        <f>IF(N640="zákl. přenesená",J640,0)</f>
        <v>0</v>
      </c>
      <c r="BH640" s="185">
        <f>IF(N640="sníž. přenesená",J640,0)</f>
        <v>0</v>
      </c>
      <c r="BI640" s="185">
        <f>IF(N640="nulová",J640,0)</f>
        <v>0</v>
      </c>
      <c r="BJ640" s="18" t="s">
        <v>87</v>
      </c>
      <c r="BK640" s="185">
        <f>ROUND(I640*H640,2)</f>
        <v>0</v>
      </c>
      <c r="BL640" s="18" t="s">
        <v>310</v>
      </c>
      <c r="BM640" s="184" t="s">
        <v>937</v>
      </c>
    </row>
    <row r="641" s="13" customFormat="1">
      <c r="A641" s="13"/>
      <c r="B641" s="196"/>
      <c r="C641" s="13"/>
      <c r="D641" s="186" t="s">
        <v>241</v>
      </c>
      <c r="E641" s="197" t="s">
        <v>1</v>
      </c>
      <c r="F641" s="198" t="s">
        <v>635</v>
      </c>
      <c r="G641" s="13"/>
      <c r="H641" s="199">
        <v>82.920000000000002</v>
      </c>
      <c r="I641" s="200"/>
      <c r="J641" s="13"/>
      <c r="K641" s="13"/>
      <c r="L641" s="196"/>
      <c r="M641" s="201"/>
      <c r="N641" s="202"/>
      <c r="O641" s="202"/>
      <c r="P641" s="202"/>
      <c r="Q641" s="202"/>
      <c r="R641" s="202"/>
      <c r="S641" s="202"/>
      <c r="T641" s="20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197" t="s">
        <v>241</v>
      </c>
      <c r="AU641" s="197" t="s">
        <v>89</v>
      </c>
      <c r="AV641" s="13" t="s">
        <v>89</v>
      </c>
      <c r="AW641" s="13" t="s">
        <v>34</v>
      </c>
      <c r="AX641" s="13" t="s">
        <v>79</v>
      </c>
      <c r="AY641" s="197" t="s">
        <v>133</v>
      </c>
    </row>
    <row r="642" s="14" customFormat="1">
      <c r="A642" s="14"/>
      <c r="B642" s="204"/>
      <c r="C642" s="14"/>
      <c r="D642" s="186" t="s">
        <v>241</v>
      </c>
      <c r="E642" s="205" t="s">
        <v>1</v>
      </c>
      <c r="F642" s="206" t="s">
        <v>245</v>
      </c>
      <c r="G642" s="14"/>
      <c r="H642" s="207">
        <v>82.920000000000002</v>
      </c>
      <c r="I642" s="208"/>
      <c r="J642" s="14"/>
      <c r="K642" s="14"/>
      <c r="L642" s="204"/>
      <c r="M642" s="209"/>
      <c r="N642" s="210"/>
      <c r="O642" s="210"/>
      <c r="P642" s="210"/>
      <c r="Q642" s="210"/>
      <c r="R642" s="210"/>
      <c r="S642" s="210"/>
      <c r="T642" s="211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05" t="s">
        <v>241</v>
      </c>
      <c r="AU642" s="205" t="s">
        <v>89</v>
      </c>
      <c r="AV642" s="14" t="s">
        <v>154</v>
      </c>
      <c r="AW642" s="14" t="s">
        <v>34</v>
      </c>
      <c r="AX642" s="14" t="s">
        <v>87</v>
      </c>
      <c r="AY642" s="205" t="s">
        <v>133</v>
      </c>
    </row>
    <row r="643" s="2" customFormat="1" ht="24.15" customHeight="1">
      <c r="A643" s="37"/>
      <c r="B643" s="171"/>
      <c r="C643" s="219" t="s">
        <v>938</v>
      </c>
      <c r="D643" s="219" t="s">
        <v>316</v>
      </c>
      <c r="E643" s="220" t="s">
        <v>939</v>
      </c>
      <c r="F643" s="221" t="s">
        <v>940</v>
      </c>
      <c r="G643" s="222" t="s">
        <v>239</v>
      </c>
      <c r="H643" s="223">
        <v>91.212000000000003</v>
      </c>
      <c r="I643" s="224"/>
      <c r="J643" s="225">
        <f>ROUND(I643*H643,2)</f>
        <v>0</v>
      </c>
      <c r="K643" s="226"/>
      <c r="L643" s="227"/>
      <c r="M643" s="228" t="s">
        <v>1</v>
      </c>
      <c r="N643" s="229" t="s">
        <v>44</v>
      </c>
      <c r="O643" s="76"/>
      <c r="P643" s="182">
        <f>O643*H643</f>
        <v>0</v>
      </c>
      <c r="Q643" s="182">
        <v>0.00089999999999999998</v>
      </c>
      <c r="R643" s="182">
        <f>Q643*H643</f>
        <v>0.082090800000000005</v>
      </c>
      <c r="S643" s="182">
        <v>0</v>
      </c>
      <c r="T643" s="183">
        <f>S643*H643</f>
        <v>0</v>
      </c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  <c r="AE643" s="37"/>
      <c r="AR643" s="184" t="s">
        <v>401</v>
      </c>
      <c r="AT643" s="184" t="s">
        <v>316</v>
      </c>
      <c r="AU643" s="184" t="s">
        <v>89</v>
      </c>
      <c r="AY643" s="18" t="s">
        <v>133</v>
      </c>
      <c r="BE643" s="185">
        <f>IF(N643="základní",J643,0)</f>
        <v>0</v>
      </c>
      <c r="BF643" s="185">
        <f>IF(N643="snížená",J643,0)</f>
        <v>0</v>
      </c>
      <c r="BG643" s="185">
        <f>IF(N643="zákl. přenesená",J643,0)</f>
        <v>0</v>
      </c>
      <c r="BH643" s="185">
        <f>IF(N643="sníž. přenesená",J643,0)</f>
        <v>0</v>
      </c>
      <c r="BI643" s="185">
        <f>IF(N643="nulová",J643,0)</f>
        <v>0</v>
      </c>
      <c r="BJ643" s="18" t="s">
        <v>87</v>
      </c>
      <c r="BK643" s="185">
        <f>ROUND(I643*H643,2)</f>
        <v>0</v>
      </c>
      <c r="BL643" s="18" t="s">
        <v>310</v>
      </c>
      <c r="BM643" s="184" t="s">
        <v>941</v>
      </c>
    </row>
    <row r="644" s="13" customFormat="1">
      <c r="A644" s="13"/>
      <c r="B644" s="196"/>
      <c r="C644" s="13"/>
      <c r="D644" s="186" t="s">
        <v>241</v>
      </c>
      <c r="E644" s="13"/>
      <c r="F644" s="198" t="s">
        <v>942</v>
      </c>
      <c r="G644" s="13"/>
      <c r="H644" s="199">
        <v>91.212000000000003</v>
      </c>
      <c r="I644" s="200"/>
      <c r="J644" s="13"/>
      <c r="K644" s="13"/>
      <c r="L644" s="196"/>
      <c r="M644" s="201"/>
      <c r="N644" s="202"/>
      <c r="O644" s="202"/>
      <c r="P644" s="202"/>
      <c r="Q644" s="202"/>
      <c r="R644" s="202"/>
      <c r="S644" s="202"/>
      <c r="T644" s="20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197" t="s">
        <v>241</v>
      </c>
      <c r="AU644" s="197" t="s">
        <v>89</v>
      </c>
      <c r="AV644" s="13" t="s">
        <v>89</v>
      </c>
      <c r="AW644" s="13" t="s">
        <v>3</v>
      </c>
      <c r="AX644" s="13" t="s">
        <v>87</v>
      </c>
      <c r="AY644" s="197" t="s">
        <v>133</v>
      </c>
    </row>
    <row r="645" s="2" customFormat="1" ht="33" customHeight="1">
      <c r="A645" s="37"/>
      <c r="B645" s="171"/>
      <c r="C645" s="172" t="s">
        <v>943</v>
      </c>
      <c r="D645" s="172" t="s">
        <v>136</v>
      </c>
      <c r="E645" s="173" t="s">
        <v>944</v>
      </c>
      <c r="F645" s="174" t="s">
        <v>945</v>
      </c>
      <c r="G645" s="175" t="s">
        <v>295</v>
      </c>
      <c r="H645" s="176">
        <v>0.082000000000000003</v>
      </c>
      <c r="I645" s="177"/>
      <c r="J645" s="178">
        <f>ROUND(I645*H645,2)</f>
        <v>0</v>
      </c>
      <c r="K645" s="179"/>
      <c r="L645" s="38"/>
      <c r="M645" s="180" t="s">
        <v>1</v>
      </c>
      <c r="N645" s="181" t="s">
        <v>44</v>
      </c>
      <c r="O645" s="76"/>
      <c r="P645" s="182">
        <f>O645*H645</f>
        <v>0</v>
      </c>
      <c r="Q645" s="182">
        <v>0</v>
      </c>
      <c r="R645" s="182">
        <f>Q645*H645</f>
        <v>0</v>
      </c>
      <c r="S645" s="182">
        <v>0</v>
      </c>
      <c r="T645" s="183">
        <f>S645*H645</f>
        <v>0</v>
      </c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  <c r="AE645" s="37"/>
      <c r="AR645" s="184" t="s">
        <v>310</v>
      </c>
      <c r="AT645" s="184" t="s">
        <v>136</v>
      </c>
      <c r="AU645" s="184" t="s">
        <v>89</v>
      </c>
      <c r="AY645" s="18" t="s">
        <v>133</v>
      </c>
      <c r="BE645" s="185">
        <f>IF(N645="základní",J645,0)</f>
        <v>0</v>
      </c>
      <c r="BF645" s="185">
        <f>IF(N645="snížená",J645,0)</f>
        <v>0</v>
      </c>
      <c r="BG645" s="185">
        <f>IF(N645="zákl. přenesená",J645,0)</f>
        <v>0</v>
      </c>
      <c r="BH645" s="185">
        <f>IF(N645="sníž. přenesená",J645,0)</f>
        <v>0</v>
      </c>
      <c r="BI645" s="185">
        <f>IF(N645="nulová",J645,0)</f>
        <v>0</v>
      </c>
      <c r="BJ645" s="18" t="s">
        <v>87</v>
      </c>
      <c r="BK645" s="185">
        <f>ROUND(I645*H645,2)</f>
        <v>0</v>
      </c>
      <c r="BL645" s="18" t="s">
        <v>310</v>
      </c>
      <c r="BM645" s="184" t="s">
        <v>946</v>
      </c>
    </row>
    <row r="646" s="12" customFormat="1" ht="22.8" customHeight="1">
      <c r="A646" s="12"/>
      <c r="B646" s="158"/>
      <c r="C646" s="12"/>
      <c r="D646" s="159" t="s">
        <v>78</v>
      </c>
      <c r="E646" s="169" t="s">
        <v>947</v>
      </c>
      <c r="F646" s="169" t="s">
        <v>948</v>
      </c>
      <c r="G646" s="12"/>
      <c r="H646" s="12"/>
      <c r="I646" s="161"/>
      <c r="J646" s="170">
        <f>BK646</f>
        <v>0</v>
      </c>
      <c r="K646" s="12"/>
      <c r="L646" s="158"/>
      <c r="M646" s="163"/>
      <c r="N646" s="164"/>
      <c r="O646" s="164"/>
      <c r="P646" s="165">
        <f>SUM(P647:P666)</f>
        <v>0</v>
      </c>
      <c r="Q646" s="164"/>
      <c r="R646" s="165">
        <f>SUM(R647:R666)</f>
        <v>0</v>
      </c>
      <c r="S646" s="164"/>
      <c r="T646" s="166">
        <f>SUM(T647:T666)</f>
        <v>0.049200000000000001</v>
      </c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  <c r="AE646" s="12"/>
      <c r="AR646" s="159" t="s">
        <v>89</v>
      </c>
      <c r="AT646" s="167" t="s">
        <v>78</v>
      </c>
      <c r="AU646" s="167" t="s">
        <v>87</v>
      </c>
      <c r="AY646" s="159" t="s">
        <v>133</v>
      </c>
      <c r="BK646" s="168">
        <f>SUM(BK647:BK666)</f>
        <v>0</v>
      </c>
    </row>
    <row r="647" s="2" customFormat="1" ht="24.15" customHeight="1">
      <c r="A647" s="37"/>
      <c r="B647" s="171"/>
      <c r="C647" s="172" t="s">
        <v>949</v>
      </c>
      <c r="D647" s="172" t="s">
        <v>136</v>
      </c>
      <c r="E647" s="173" t="s">
        <v>950</v>
      </c>
      <c r="F647" s="174" t="s">
        <v>951</v>
      </c>
      <c r="G647" s="175" t="s">
        <v>259</v>
      </c>
      <c r="H647" s="176">
        <v>60</v>
      </c>
      <c r="I647" s="177"/>
      <c r="J647" s="178">
        <f>ROUND(I647*H647,2)</f>
        <v>0</v>
      </c>
      <c r="K647" s="179"/>
      <c r="L647" s="38"/>
      <c r="M647" s="180" t="s">
        <v>1</v>
      </c>
      <c r="N647" s="181" t="s">
        <v>44</v>
      </c>
      <c r="O647" s="76"/>
      <c r="P647" s="182">
        <f>O647*H647</f>
        <v>0</v>
      </c>
      <c r="Q647" s="182">
        <v>0</v>
      </c>
      <c r="R647" s="182">
        <f>Q647*H647</f>
        <v>0</v>
      </c>
      <c r="S647" s="182">
        <v>0.00040000000000000002</v>
      </c>
      <c r="T647" s="183">
        <f>S647*H647</f>
        <v>0.024</v>
      </c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  <c r="AE647" s="37"/>
      <c r="AR647" s="184" t="s">
        <v>310</v>
      </c>
      <c r="AT647" s="184" t="s">
        <v>136</v>
      </c>
      <c r="AU647" s="184" t="s">
        <v>89</v>
      </c>
      <c r="AY647" s="18" t="s">
        <v>133</v>
      </c>
      <c r="BE647" s="185">
        <f>IF(N647="základní",J647,0)</f>
        <v>0</v>
      </c>
      <c r="BF647" s="185">
        <f>IF(N647="snížená",J647,0)</f>
        <v>0</v>
      </c>
      <c r="BG647" s="185">
        <f>IF(N647="zákl. přenesená",J647,0)</f>
        <v>0</v>
      </c>
      <c r="BH647" s="185">
        <f>IF(N647="sníž. přenesená",J647,0)</f>
        <v>0</v>
      </c>
      <c r="BI647" s="185">
        <f>IF(N647="nulová",J647,0)</f>
        <v>0</v>
      </c>
      <c r="BJ647" s="18" t="s">
        <v>87</v>
      </c>
      <c r="BK647" s="185">
        <f>ROUND(I647*H647,2)</f>
        <v>0</v>
      </c>
      <c r="BL647" s="18" t="s">
        <v>310</v>
      </c>
      <c r="BM647" s="184" t="s">
        <v>952</v>
      </c>
    </row>
    <row r="648" s="13" customFormat="1">
      <c r="A648" s="13"/>
      <c r="B648" s="196"/>
      <c r="C648" s="13"/>
      <c r="D648" s="186" t="s">
        <v>241</v>
      </c>
      <c r="E648" s="197" t="s">
        <v>1</v>
      </c>
      <c r="F648" s="198" t="s">
        <v>953</v>
      </c>
      <c r="G648" s="13"/>
      <c r="H648" s="199">
        <v>60</v>
      </c>
      <c r="I648" s="200"/>
      <c r="J648" s="13"/>
      <c r="K648" s="13"/>
      <c r="L648" s="196"/>
      <c r="M648" s="201"/>
      <c r="N648" s="202"/>
      <c r="O648" s="202"/>
      <c r="P648" s="202"/>
      <c r="Q648" s="202"/>
      <c r="R648" s="202"/>
      <c r="S648" s="202"/>
      <c r="T648" s="20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197" t="s">
        <v>241</v>
      </c>
      <c r="AU648" s="197" t="s">
        <v>89</v>
      </c>
      <c r="AV648" s="13" t="s">
        <v>89</v>
      </c>
      <c r="AW648" s="13" t="s">
        <v>34</v>
      </c>
      <c r="AX648" s="13" t="s">
        <v>79</v>
      </c>
      <c r="AY648" s="197" t="s">
        <v>133</v>
      </c>
    </row>
    <row r="649" s="14" customFormat="1">
      <c r="A649" s="14"/>
      <c r="B649" s="204"/>
      <c r="C649" s="14"/>
      <c r="D649" s="186" t="s">
        <v>241</v>
      </c>
      <c r="E649" s="205" t="s">
        <v>1</v>
      </c>
      <c r="F649" s="206" t="s">
        <v>245</v>
      </c>
      <c r="G649" s="14"/>
      <c r="H649" s="207">
        <v>60</v>
      </c>
      <c r="I649" s="208"/>
      <c r="J649" s="14"/>
      <c r="K649" s="14"/>
      <c r="L649" s="204"/>
      <c r="M649" s="209"/>
      <c r="N649" s="210"/>
      <c r="O649" s="210"/>
      <c r="P649" s="210"/>
      <c r="Q649" s="210"/>
      <c r="R649" s="210"/>
      <c r="S649" s="210"/>
      <c r="T649" s="211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05" t="s">
        <v>241</v>
      </c>
      <c r="AU649" s="205" t="s">
        <v>89</v>
      </c>
      <c r="AV649" s="14" t="s">
        <v>154</v>
      </c>
      <c r="AW649" s="14" t="s">
        <v>34</v>
      </c>
      <c r="AX649" s="14" t="s">
        <v>87</v>
      </c>
      <c r="AY649" s="205" t="s">
        <v>133</v>
      </c>
    </row>
    <row r="650" s="2" customFormat="1" ht="24.15" customHeight="1">
      <c r="A650" s="37"/>
      <c r="B650" s="171"/>
      <c r="C650" s="172" t="s">
        <v>954</v>
      </c>
      <c r="D650" s="172" t="s">
        <v>136</v>
      </c>
      <c r="E650" s="173" t="s">
        <v>955</v>
      </c>
      <c r="F650" s="174" t="s">
        <v>956</v>
      </c>
      <c r="G650" s="175" t="s">
        <v>259</v>
      </c>
      <c r="H650" s="176">
        <v>60</v>
      </c>
      <c r="I650" s="177"/>
      <c r="J650" s="178">
        <f>ROUND(I650*H650,2)</f>
        <v>0</v>
      </c>
      <c r="K650" s="179"/>
      <c r="L650" s="38"/>
      <c r="M650" s="180" t="s">
        <v>1</v>
      </c>
      <c r="N650" s="181" t="s">
        <v>44</v>
      </c>
      <c r="O650" s="76"/>
      <c r="P650" s="182">
        <f>O650*H650</f>
        <v>0</v>
      </c>
      <c r="Q650" s="182">
        <v>0</v>
      </c>
      <c r="R650" s="182">
        <f>Q650*H650</f>
        <v>0</v>
      </c>
      <c r="S650" s="182">
        <v>0.00040000000000000002</v>
      </c>
      <c r="T650" s="183">
        <f>S650*H650</f>
        <v>0.024</v>
      </c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  <c r="AE650" s="37"/>
      <c r="AR650" s="184" t="s">
        <v>310</v>
      </c>
      <c r="AT650" s="184" t="s">
        <v>136</v>
      </c>
      <c r="AU650" s="184" t="s">
        <v>89</v>
      </c>
      <c r="AY650" s="18" t="s">
        <v>133</v>
      </c>
      <c r="BE650" s="185">
        <f>IF(N650="základní",J650,0)</f>
        <v>0</v>
      </c>
      <c r="BF650" s="185">
        <f>IF(N650="snížená",J650,0)</f>
        <v>0</v>
      </c>
      <c r="BG650" s="185">
        <f>IF(N650="zákl. přenesená",J650,0)</f>
        <v>0</v>
      </c>
      <c r="BH650" s="185">
        <f>IF(N650="sníž. přenesená",J650,0)</f>
        <v>0</v>
      </c>
      <c r="BI650" s="185">
        <f>IF(N650="nulová",J650,0)</f>
        <v>0</v>
      </c>
      <c r="BJ650" s="18" t="s">
        <v>87</v>
      </c>
      <c r="BK650" s="185">
        <f>ROUND(I650*H650,2)</f>
        <v>0</v>
      </c>
      <c r="BL650" s="18" t="s">
        <v>310</v>
      </c>
      <c r="BM650" s="184" t="s">
        <v>957</v>
      </c>
    </row>
    <row r="651" s="2" customFormat="1">
      <c r="A651" s="37"/>
      <c r="B651" s="38"/>
      <c r="C651" s="37"/>
      <c r="D651" s="186" t="s">
        <v>142</v>
      </c>
      <c r="E651" s="37"/>
      <c r="F651" s="187" t="s">
        <v>658</v>
      </c>
      <c r="G651" s="37"/>
      <c r="H651" s="37"/>
      <c r="I651" s="188"/>
      <c r="J651" s="37"/>
      <c r="K651" s="37"/>
      <c r="L651" s="38"/>
      <c r="M651" s="189"/>
      <c r="N651" s="190"/>
      <c r="O651" s="76"/>
      <c r="P651" s="76"/>
      <c r="Q651" s="76"/>
      <c r="R651" s="76"/>
      <c r="S651" s="76"/>
      <c r="T651" s="7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  <c r="AE651" s="37"/>
      <c r="AT651" s="18" t="s">
        <v>142</v>
      </c>
      <c r="AU651" s="18" t="s">
        <v>89</v>
      </c>
    </row>
    <row r="652" s="13" customFormat="1">
      <c r="A652" s="13"/>
      <c r="B652" s="196"/>
      <c r="C652" s="13"/>
      <c r="D652" s="186" t="s">
        <v>241</v>
      </c>
      <c r="E652" s="197" t="s">
        <v>1</v>
      </c>
      <c r="F652" s="198" t="s">
        <v>958</v>
      </c>
      <c r="G652" s="13"/>
      <c r="H652" s="199">
        <v>60</v>
      </c>
      <c r="I652" s="200"/>
      <c r="J652" s="13"/>
      <c r="K652" s="13"/>
      <c r="L652" s="196"/>
      <c r="M652" s="201"/>
      <c r="N652" s="202"/>
      <c r="O652" s="202"/>
      <c r="P652" s="202"/>
      <c r="Q652" s="202"/>
      <c r="R652" s="202"/>
      <c r="S652" s="202"/>
      <c r="T652" s="203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197" t="s">
        <v>241</v>
      </c>
      <c r="AU652" s="197" t="s">
        <v>89</v>
      </c>
      <c r="AV652" s="13" t="s">
        <v>89</v>
      </c>
      <c r="AW652" s="13" t="s">
        <v>34</v>
      </c>
      <c r="AX652" s="13" t="s">
        <v>79</v>
      </c>
      <c r="AY652" s="197" t="s">
        <v>133</v>
      </c>
    </row>
    <row r="653" s="14" customFormat="1">
      <c r="A653" s="14"/>
      <c r="B653" s="204"/>
      <c r="C653" s="14"/>
      <c r="D653" s="186" t="s">
        <v>241</v>
      </c>
      <c r="E653" s="205" t="s">
        <v>1</v>
      </c>
      <c r="F653" s="206" t="s">
        <v>245</v>
      </c>
      <c r="G653" s="14"/>
      <c r="H653" s="207">
        <v>60</v>
      </c>
      <c r="I653" s="208"/>
      <c r="J653" s="14"/>
      <c r="K653" s="14"/>
      <c r="L653" s="204"/>
      <c r="M653" s="209"/>
      <c r="N653" s="210"/>
      <c r="O653" s="210"/>
      <c r="P653" s="210"/>
      <c r="Q653" s="210"/>
      <c r="R653" s="210"/>
      <c r="S653" s="210"/>
      <c r="T653" s="211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05" t="s">
        <v>241</v>
      </c>
      <c r="AU653" s="205" t="s">
        <v>89</v>
      </c>
      <c r="AV653" s="14" t="s">
        <v>154</v>
      </c>
      <c r="AW653" s="14" t="s">
        <v>34</v>
      </c>
      <c r="AX653" s="14" t="s">
        <v>87</v>
      </c>
      <c r="AY653" s="205" t="s">
        <v>133</v>
      </c>
    </row>
    <row r="654" s="2" customFormat="1" ht="24.15" customHeight="1">
      <c r="A654" s="37"/>
      <c r="B654" s="171"/>
      <c r="C654" s="172" t="s">
        <v>959</v>
      </c>
      <c r="D654" s="172" t="s">
        <v>136</v>
      </c>
      <c r="E654" s="173" t="s">
        <v>960</v>
      </c>
      <c r="F654" s="174" t="s">
        <v>961</v>
      </c>
      <c r="G654" s="175" t="s">
        <v>139</v>
      </c>
      <c r="H654" s="176">
        <v>1</v>
      </c>
      <c r="I654" s="177"/>
      <c r="J654" s="178">
        <f>ROUND(I654*H654,2)</f>
        <v>0</v>
      </c>
      <c r="K654" s="179"/>
      <c r="L654" s="38"/>
      <c r="M654" s="180" t="s">
        <v>1</v>
      </c>
      <c r="N654" s="181" t="s">
        <v>44</v>
      </c>
      <c r="O654" s="76"/>
      <c r="P654" s="182">
        <f>O654*H654</f>
        <v>0</v>
      </c>
      <c r="Q654" s="182">
        <v>0</v>
      </c>
      <c r="R654" s="182">
        <f>Q654*H654</f>
        <v>0</v>
      </c>
      <c r="S654" s="182">
        <v>0.00040000000000000002</v>
      </c>
      <c r="T654" s="183">
        <f>S654*H654</f>
        <v>0.00040000000000000002</v>
      </c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  <c r="AE654" s="37"/>
      <c r="AR654" s="184" t="s">
        <v>310</v>
      </c>
      <c r="AT654" s="184" t="s">
        <v>136</v>
      </c>
      <c r="AU654" s="184" t="s">
        <v>89</v>
      </c>
      <c r="AY654" s="18" t="s">
        <v>133</v>
      </c>
      <c r="BE654" s="185">
        <f>IF(N654="základní",J654,0)</f>
        <v>0</v>
      </c>
      <c r="BF654" s="185">
        <f>IF(N654="snížená",J654,0)</f>
        <v>0</v>
      </c>
      <c r="BG654" s="185">
        <f>IF(N654="zákl. přenesená",J654,0)</f>
        <v>0</v>
      </c>
      <c r="BH654" s="185">
        <f>IF(N654="sníž. přenesená",J654,0)</f>
        <v>0</v>
      </c>
      <c r="BI654" s="185">
        <f>IF(N654="nulová",J654,0)</f>
        <v>0</v>
      </c>
      <c r="BJ654" s="18" t="s">
        <v>87</v>
      </c>
      <c r="BK654" s="185">
        <f>ROUND(I654*H654,2)</f>
        <v>0</v>
      </c>
      <c r="BL654" s="18" t="s">
        <v>310</v>
      </c>
      <c r="BM654" s="184" t="s">
        <v>962</v>
      </c>
    </row>
    <row r="655" s="2" customFormat="1">
      <c r="A655" s="37"/>
      <c r="B655" s="38"/>
      <c r="C655" s="37"/>
      <c r="D655" s="186" t="s">
        <v>142</v>
      </c>
      <c r="E655" s="37"/>
      <c r="F655" s="187" t="s">
        <v>963</v>
      </c>
      <c r="G655" s="37"/>
      <c r="H655" s="37"/>
      <c r="I655" s="188"/>
      <c r="J655" s="37"/>
      <c r="K655" s="37"/>
      <c r="L655" s="38"/>
      <c r="M655" s="189"/>
      <c r="N655" s="190"/>
      <c r="O655" s="76"/>
      <c r="P655" s="76"/>
      <c r="Q655" s="76"/>
      <c r="R655" s="76"/>
      <c r="S655" s="76"/>
      <c r="T655" s="7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  <c r="AE655" s="37"/>
      <c r="AT655" s="18" t="s">
        <v>142</v>
      </c>
      <c r="AU655" s="18" t="s">
        <v>89</v>
      </c>
    </row>
    <row r="656" s="13" customFormat="1">
      <c r="A656" s="13"/>
      <c r="B656" s="196"/>
      <c r="C656" s="13"/>
      <c r="D656" s="186" t="s">
        <v>241</v>
      </c>
      <c r="E656" s="197" t="s">
        <v>1</v>
      </c>
      <c r="F656" s="198" t="s">
        <v>87</v>
      </c>
      <c r="G656" s="13"/>
      <c r="H656" s="199">
        <v>1</v>
      </c>
      <c r="I656" s="200"/>
      <c r="J656" s="13"/>
      <c r="K656" s="13"/>
      <c r="L656" s="196"/>
      <c r="M656" s="201"/>
      <c r="N656" s="202"/>
      <c r="O656" s="202"/>
      <c r="P656" s="202"/>
      <c r="Q656" s="202"/>
      <c r="R656" s="202"/>
      <c r="S656" s="202"/>
      <c r="T656" s="20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197" t="s">
        <v>241</v>
      </c>
      <c r="AU656" s="197" t="s">
        <v>89</v>
      </c>
      <c r="AV656" s="13" t="s">
        <v>89</v>
      </c>
      <c r="AW656" s="13" t="s">
        <v>34</v>
      </c>
      <c r="AX656" s="13" t="s">
        <v>79</v>
      </c>
      <c r="AY656" s="197" t="s">
        <v>133</v>
      </c>
    </row>
    <row r="657" s="14" customFormat="1">
      <c r="A657" s="14"/>
      <c r="B657" s="204"/>
      <c r="C657" s="14"/>
      <c r="D657" s="186" t="s">
        <v>241</v>
      </c>
      <c r="E657" s="205" t="s">
        <v>1</v>
      </c>
      <c r="F657" s="206" t="s">
        <v>245</v>
      </c>
      <c r="G657" s="14"/>
      <c r="H657" s="207">
        <v>1</v>
      </c>
      <c r="I657" s="208"/>
      <c r="J657" s="14"/>
      <c r="K657" s="14"/>
      <c r="L657" s="204"/>
      <c r="M657" s="209"/>
      <c r="N657" s="210"/>
      <c r="O657" s="210"/>
      <c r="P657" s="210"/>
      <c r="Q657" s="210"/>
      <c r="R657" s="210"/>
      <c r="S657" s="210"/>
      <c r="T657" s="211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05" t="s">
        <v>241</v>
      </c>
      <c r="AU657" s="205" t="s">
        <v>89</v>
      </c>
      <c r="AV657" s="14" t="s">
        <v>154</v>
      </c>
      <c r="AW657" s="14" t="s">
        <v>34</v>
      </c>
      <c r="AX657" s="14" t="s">
        <v>87</v>
      </c>
      <c r="AY657" s="205" t="s">
        <v>133</v>
      </c>
    </row>
    <row r="658" s="2" customFormat="1" ht="24.15" customHeight="1">
      <c r="A658" s="37"/>
      <c r="B658" s="171"/>
      <c r="C658" s="172" t="s">
        <v>964</v>
      </c>
      <c r="D658" s="172" t="s">
        <v>136</v>
      </c>
      <c r="E658" s="173" t="s">
        <v>965</v>
      </c>
      <c r="F658" s="174" t="s">
        <v>966</v>
      </c>
      <c r="G658" s="175" t="s">
        <v>139</v>
      </c>
      <c r="H658" s="176">
        <v>1</v>
      </c>
      <c r="I658" s="177"/>
      <c r="J658" s="178">
        <f>ROUND(I658*H658,2)</f>
        <v>0</v>
      </c>
      <c r="K658" s="179"/>
      <c r="L658" s="38"/>
      <c r="M658" s="180" t="s">
        <v>1</v>
      </c>
      <c r="N658" s="181" t="s">
        <v>44</v>
      </c>
      <c r="O658" s="76"/>
      <c r="P658" s="182">
        <f>O658*H658</f>
        <v>0</v>
      </c>
      <c r="Q658" s="182">
        <v>0</v>
      </c>
      <c r="R658" s="182">
        <f>Q658*H658</f>
        <v>0</v>
      </c>
      <c r="S658" s="182">
        <v>0.00040000000000000002</v>
      </c>
      <c r="T658" s="183">
        <f>S658*H658</f>
        <v>0.00040000000000000002</v>
      </c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  <c r="AE658" s="37"/>
      <c r="AR658" s="184" t="s">
        <v>310</v>
      </c>
      <c r="AT658" s="184" t="s">
        <v>136</v>
      </c>
      <c r="AU658" s="184" t="s">
        <v>89</v>
      </c>
      <c r="AY658" s="18" t="s">
        <v>133</v>
      </c>
      <c r="BE658" s="185">
        <f>IF(N658="základní",J658,0)</f>
        <v>0</v>
      </c>
      <c r="BF658" s="185">
        <f>IF(N658="snížená",J658,0)</f>
        <v>0</v>
      </c>
      <c r="BG658" s="185">
        <f>IF(N658="zákl. přenesená",J658,0)</f>
        <v>0</v>
      </c>
      <c r="BH658" s="185">
        <f>IF(N658="sníž. přenesená",J658,0)</f>
        <v>0</v>
      </c>
      <c r="BI658" s="185">
        <f>IF(N658="nulová",J658,0)</f>
        <v>0</v>
      </c>
      <c r="BJ658" s="18" t="s">
        <v>87</v>
      </c>
      <c r="BK658" s="185">
        <f>ROUND(I658*H658,2)</f>
        <v>0</v>
      </c>
      <c r="BL658" s="18" t="s">
        <v>310</v>
      </c>
      <c r="BM658" s="184" t="s">
        <v>967</v>
      </c>
    </row>
    <row r="659" s="2" customFormat="1">
      <c r="A659" s="37"/>
      <c r="B659" s="38"/>
      <c r="C659" s="37"/>
      <c r="D659" s="186" t="s">
        <v>142</v>
      </c>
      <c r="E659" s="37"/>
      <c r="F659" s="187" t="s">
        <v>963</v>
      </c>
      <c r="G659" s="37"/>
      <c r="H659" s="37"/>
      <c r="I659" s="188"/>
      <c r="J659" s="37"/>
      <c r="K659" s="37"/>
      <c r="L659" s="38"/>
      <c r="M659" s="189"/>
      <c r="N659" s="190"/>
      <c r="O659" s="76"/>
      <c r="P659" s="76"/>
      <c r="Q659" s="76"/>
      <c r="R659" s="76"/>
      <c r="S659" s="76"/>
      <c r="T659" s="7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  <c r="AE659" s="37"/>
      <c r="AT659" s="18" t="s">
        <v>142</v>
      </c>
      <c r="AU659" s="18" t="s">
        <v>89</v>
      </c>
    </row>
    <row r="660" s="13" customFormat="1">
      <c r="A660" s="13"/>
      <c r="B660" s="196"/>
      <c r="C660" s="13"/>
      <c r="D660" s="186" t="s">
        <v>241</v>
      </c>
      <c r="E660" s="197" t="s">
        <v>1</v>
      </c>
      <c r="F660" s="198" t="s">
        <v>87</v>
      </c>
      <c r="G660" s="13"/>
      <c r="H660" s="199">
        <v>1</v>
      </c>
      <c r="I660" s="200"/>
      <c r="J660" s="13"/>
      <c r="K660" s="13"/>
      <c r="L660" s="196"/>
      <c r="M660" s="201"/>
      <c r="N660" s="202"/>
      <c r="O660" s="202"/>
      <c r="P660" s="202"/>
      <c r="Q660" s="202"/>
      <c r="R660" s="202"/>
      <c r="S660" s="202"/>
      <c r="T660" s="20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197" t="s">
        <v>241</v>
      </c>
      <c r="AU660" s="197" t="s">
        <v>89</v>
      </c>
      <c r="AV660" s="13" t="s">
        <v>89</v>
      </c>
      <c r="AW660" s="13" t="s">
        <v>34</v>
      </c>
      <c r="AX660" s="13" t="s">
        <v>79</v>
      </c>
      <c r="AY660" s="197" t="s">
        <v>133</v>
      </c>
    </row>
    <row r="661" s="14" customFormat="1">
      <c r="A661" s="14"/>
      <c r="B661" s="204"/>
      <c r="C661" s="14"/>
      <c r="D661" s="186" t="s">
        <v>241</v>
      </c>
      <c r="E661" s="205" t="s">
        <v>1</v>
      </c>
      <c r="F661" s="206" t="s">
        <v>245</v>
      </c>
      <c r="G661" s="14"/>
      <c r="H661" s="207">
        <v>1</v>
      </c>
      <c r="I661" s="208"/>
      <c r="J661" s="14"/>
      <c r="K661" s="14"/>
      <c r="L661" s="204"/>
      <c r="M661" s="209"/>
      <c r="N661" s="210"/>
      <c r="O661" s="210"/>
      <c r="P661" s="210"/>
      <c r="Q661" s="210"/>
      <c r="R661" s="210"/>
      <c r="S661" s="210"/>
      <c r="T661" s="211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05" t="s">
        <v>241</v>
      </c>
      <c r="AU661" s="205" t="s">
        <v>89</v>
      </c>
      <c r="AV661" s="14" t="s">
        <v>154</v>
      </c>
      <c r="AW661" s="14" t="s">
        <v>34</v>
      </c>
      <c r="AX661" s="14" t="s">
        <v>87</v>
      </c>
      <c r="AY661" s="205" t="s">
        <v>133</v>
      </c>
    </row>
    <row r="662" s="2" customFormat="1" ht="21.75" customHeight="1">
      <c r="A662" s="37"/>
      <c r="B662" s="171"/>
      <c r="C662" s="172" t="s">
        <v>968</v>
      </c>
      <c r="D662" s="172" t="s">
        <v>136</v>
      </c>
      <c r="E662" s="173" t="s">
        <v>969</v>
      </c>
      <c r="F662" s="174" t="s">
        <v>970</v>
      </c>
      <c r="G662" s="175" t="s">
        <v>139</v>
      </c>
      <c r="H662" s="176">
        <v>1</v>
      </c>
      <c r="I662" s="177"/>
      <c r="J662" s="178">
        <f>ROUND(I662*H662,2)</f>
        <v>0</v>
      </c>
      <c r="K662" s="179"/>
      <c r="L662" s="38"/>
      <c r="M662" s="180" t="s">
        <v>1</v>
      </c>
      <c r="N662" s="181" t="s">
        <v>44</v>
      </c>
      <c r="O662" s="76"/>
      <c r="P662" s="182">
        <f>O662*H662</f>
        <v>0</v>
      </c>
      <c r="Q662" s="182">
        <v>0</v>
      </c>
      <c r="R662" s="182">
        <f>Q662*H662</f>
        <v>0</v>
      </c>
      <c r="S662" s="182">
        <v>0.00040000000000000002</v>
      </c>
      <c r="T662" s="183">
        <f>S662*H662</f>
        <v>0.00040000000000000002</v>
      </c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  <c r="AE662" s="37"/>
      <c r="AR662" s="184" t="s">
        <v>310</v>
      </c>
      <c r="AT662" s="184" t="s">
        <v>136</v>
      </c>
      <c r="AU662" s="184" t="s">
        <v>89</v>
      </c>
      <c r="AY662" s="18" t="s">
        <v>133</v>
      </c>
      <c r="BE662" s="185">
        <f>IF(N662="základní",J662,0)</f>
        <v>0</v>
      </c>
      <c r="BF662" s="185">
        <f>IF(N662="snížená",J662,0)</f>
        <v>0</v>
      </c>
      <c r="BG662" s="185">
        <f>IF(N662="zákl. přenesená",J662,0)</f>
        <v>0</v>
      </c>
      <c r="BH662" s="185">
        <f>IF(N662="sníž. přenesená",J662,0)</f>
        <v>0</v>
      </c>
      <c r="BI662" s="185">
        <f>IF(N662="nulová",J662,0)</f>
        <v>0</v>
      </c>
      <c r="BJ662" s="18" t="s">
        <v>87</v>
      </c>
      <c r="BK662" s="185">
        <f>ROUND(I662*H662,2)</f>
        <v>0</v>
      </c>
      <c r="BL662" s="18" t="s">
        <v>310</v>
      </c>
      <c r="BM662" s="184" t="s">
        <v>971</v>
      </c>
    </row>
    <row r="663" s="2" customFormat="1">
      <c r="A663" s="37"/>
      <c r="B663" s="38"/>
      <c r="C663" s="37"/>
      <c r="D663" s="186" t="s">
        <v>142</v>
      </c>
      <c r="E663" s="37"/>
      <c r="F663" s="187" t="s">
        <v>972</v>
      </c>
      <c r="G663" s="37"/>
      <c r="H663" s="37"/>
      <c r="I663" s="188"/>
      <c r="J663" s="37"/>
      <c r="K663" s="37"/>
      <c r="L663" s="38"/>
      <c r="M663" s="189"/>
      <c r="N663" s="190"/>
      <c r="O663" s="76"/>
      <c r="P663" s="76"/>
      <c r="Q663" s="76"/>
      <c r="R663" s="76"/>
      <c r="S663" s="76"/>
      <c r="T663" s="7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  <c r="AE663" s="37"/>
      <c r="AT663" s="18" t="s">
        <v>142</v>
      </c>
      <c r="AU663" s="18" t="s">
        <v>89</v>
      </c>
    </row>
    <row r="664" s="13" customFormat="1">
      <c r="A664" s="13"/>
      <c r="B664" s="196"/>
      <c r="C664" s="13"/>
      <c r="D664" s="186" t="s">
        <v>241</v>
      </c>
      <c r="E664" s="197" t="s">
        <v>1</v>
      </c>
      <c r="F664" s="198" t="s">
        <v>87</v>
      </c>
      <c r="G664" s="13"/>
      <c r="H664" s="199">
        <v>1</v>
      </c>
      <c r="I664" s="200"/>
      <c r="J664" s="13"/>
      <c r="K664" s="13"/>
      <c r="L664" s="196"/>
      <c r="M664" s="201"/>
      <c r="N664" s="202"/>
      <c r="O664" s="202"/>
      <c r="P664" s="202"/>
      <c r="Q664" s="202"/>
      <c r="R664" s="202"/>
      <c r="S664" s="202"/>
      <c r="T664" s="20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197" t="s">
        <v>241</v>
      </c>
      <c r="AU664" s="197" t="s">
        <v>89</v>
      </c>
      <c r="AV664" s="13" t="s">
        <v>89</v>
      </c>
      <c r="AW664" s="13" t="s">
        <v>34</v>
      </c>
      <c r="AX664" s="13" t="s">
        <v>79</v>
      </c>
      <c r="AY664" s="197" t="s">
        <v>133</v>
      </c>
    </row>
    <row r="665" s="14" customFormat="1">
      <c r="A665" s="14"/>
      <c r="B665" s="204"/>
      <c r="C665" s="14"/>
      <c r="D665" s="186" t="s">
        <v>241</v>
      </c>
      <c r="E665" s="205" t="s">
        <v>1</v>
      </c>
      <c r="F665" s="206" t="s">
        <v>245</v>
      </c>
      <c r="G665" s="14"/>
      <c r="H665" s="207">
        <v>1</v>
      </c>
      <c r="I665" s="208"/>
      <c r="J665" s="14"/>
      <c r="K665" s="14"/>
      <c r="L665" s="204"/>
      <c r="M665" s="209"/>
      <c r="N665" s="210"/>
      <c r="O665" s="210"/>
      <c r="P665" s="210"/>
      <c r="Q665" s="210"/>
      <c r="R665" s="210"/>
      <c r="S665" s="210"/>
      <c r="T665" s="211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05" t="s">
        <v>241</v>
      </c>
      <c r="AU665" s="205" t="s">
        <v>89</v>
      </c>
      <c r="AV665" s="14" t="s">
        <v>154</v>
      </c>
      <c r="AW665" s="14" t="s">
        <v>34</v>
      </c>
      <c r="AX665" s="14" t="s">
        <v>87</v>
      </c>
      <c r="AY665" s="205" t="s">
        <v>133</v>
      </c>
    </row>
    <row r="666" s="2" customFormat="1" ht="33" customHeight="1">
      <c r="A666" s="37"/>
      <c r="B666" s="171"/>
      <c r="C666" s="172" t="s">
        <v>973</v>
      </c>
      <c r="D666" s="172" t="s">
        <v>136</v>
      </c>
      <c r="E666" s="173" t="s">
        <v>974</v>
      </c>
      <c r="F666" s="174" t="s">
        <v>975</v>
      </c>
      <c r="G666" s="175" t="s">
        <v>295</v>
      </c>
      <c r="H666" s="176">
        <v>0.875</v>
      </c>
      <c r="I666" s="177"/>
      <c r="J666" s="178">
        <f>ROUND(I666*H666,2)</f>
        <v>0</v>
      </c>
      <c r="K666" s="179"/>
      <c r="L666" s="38"/>
      <c r="M666" s="180" t="s">
        <v>1</v>
      </c>
      <c r="N666" s="181" t="s">
        <v>44</v>
      </c>
      <c r="O666" s="76"/>
      <c r="P666" s="182">
        <f>O666*H666</f>
        <v>0</v>
      </c>
      <c r="Q666" s="182">
        <v>0</v>
      </c>
      <c r="R666" s="182">
        <f>Q666*H666</f>
        <v>0</v>
      </c>
      <c r="S666" s="182">
        <v>0</v>
      </c>
      <c r="T666" s="183">
        <f>S666*H666</f>
        <v>0</v>
      </c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  <c r="AE666" s="37"/>
      <c r="AR666" s="184" t="s">
        <v>310</v>
      </c>
      <c r="AT666" s="184" t="s">
        <v>136</v>
      </c>
      <c r="AU666" s="184" t="s">
        <v>89</v>
      </c>
      <c r="AY666" s="18" t="s">
        <v>133</v>
      </c>
      <c r="BE666" s="185">
        <f>IF(N666="základní",J666,0)</f>
        <v>0</v>
      </c>
      <c r="BF666" s="185">
        <f>IF(N666="snížená",J666,0)</f>
        <v>0</v>
      </c>
      <c r="BG666" s="185">
        <f>IF(N666="zákl. přenesená",J666,0)</f>
        <v>0</v>
      </c>
      <c r="BH666" s="185">
        <f>IF(N666="sníž. přenesená",J666,0)</f>
        <v>0</v>
      </c>
      <c r="BI666" s="185">
        <f>IF(N666="nulová",J666,0)</f>
        <v>0</v>
      </c>
      <c r="BJ666" s="18" t="s">
        <v>87</v>
      </c>
      <c r="BK666" s="185">
        <f>ROUND(I666*H666,2)</f>
        <v>0</v>
      </c>
      <c r="BL666" s="18" t="s">
        <v>310</v>
      </c>
      <c r="BM666" s="184" t="s">
        <v>976</v>
      </c>
    </row>
    <row r="667" s="12" customFormat="1" ht="22.8" customHeight="1">
      <c r="A667" s="12"/>
      <c r="B667" s="158"/>
      <c r="C667" s="12"/>
      <c r="D667" s="159" t="s">
        <v>78</v>
      </c>
      <c r="E667" s="169" t="s">
        <v>977</v>
      </c>
      <c r="F667" s="169" t="s">
        <v>978</v>
      </c>
      <c r="G667" s="12"/>
      <c r="H667" s="12"/>
      <c r="I667" s="161"/>
      <c r="J667" s="170">
        <f>BK667</f>
        <v>0</v>
      </c>
      <c r="K667" s="12"/>
      <c r="L667" s="158"/>
      <c r="M667" s="163"/>
      <c r="N667" s="164"/>
      <c r="O667" s="164"/>
      <c r="P667" s="165">
        <f>SUM(P668:P669)</f>
        <v>0</v>
      </c>
      <c r="Q667" s="164"/>
      <c r="R667" s="165">
        <f>SUM(R668:R669)</f>
        <v>0</v>
      </c>
      <c r="S667" s="164"/>
      <c r="T667" s="166">
        <f>SUM(T668:T669)</f>
        <v>0</v>
      </c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  <c r="AR667" s="159" t="s">
        <v>89</v>
      </c>
      <c r="AT667" s="167" t="s">
        <v>78</v>
      </c>
      <c r="AU667" s="167" t="s">
        <v>87</v>
      </c>
      <c r="AY667" s="159" t="s">
        <v>133</v>
      </c>
      <c r="BK667" s="168">
        <f>SUM(BK668:BK669)</f>
        <v>0</v>
      </c>
    </row>
    <row r="668" s="2" customFormat="1" ht="24.15" customHeight="1">
      <c r="A668" s="37"/>
      <c r="B668" s="171"/>
      <c r="C668" s="172" t="s">
        <v>979</v>
      </c>
      <c r="D668" s="172" t="s">
        <v>136</v>
      </c>
      <c r="E668" s="173" t="s">
        <v>980</v>
      </c>
      <c r="F668" s="174" t="s">
        <v>981</v>
      </c>
      <c r="G668" s="175" t="s">
        <v>378</v>
      </c>
      <c r="H668" s="176">
        <v>1</v>
      </c>
      <c r="I668" s="177"/>
      <c r="J668" s="178">
        <f>ROUND(I668*H668,2)</f>
        <v>0</v>
      </c>
      <c r="K668" s="179"/>
      <c r="L668" s="38"/>
      <c r="M668" s="180" t="s">
        <v>1</v>
      </c>
      <c r="N668" s="181" t="s">
        <v>44</v>
      </c>
      <c r="O668" s="76"/>
      <c r="P668" s="182">
        <f>O668*H668</f>
        <v>0</v>
      </c>
      <c r="Q668" s="182">
        <v>0</v>
      </c>
      <c r="R668" s="182">
        <f>Q668*H668</f>
        <v>0</v>
      </c>
      <c r="S668" s="182">
        <v>0</v>
      </c>
      <c r="T668" s="183">
        <f>S668*H668</f>
        <v>0</v>
      </c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  <c r="AE668" s="37"/>
      <c r="AR668" s="184" t="s">
        <v>310</v>
      </c>
      <c r="AT668" s="184" t="s">
        <v>136</v>
      </c>
      <c r="AU668" s="184" t="s">
        <v>89</v>
      </c>
      <c r="AY668" s="18" t="s">
        <v>133</v>
      </c>
      <c r="BE668" s="185">
        <f>IF(N668="základní",J668,0)</f>
        <v>0</v>
      </c>
      <c r="BF668" s="185">
        <f>IF(N668="snížená",J668,0)</f>
        <v>0</v>
      </c>
      <c r="BG668" s="185">
        <f>IF(N668="zákl. přenesená",J668,0)</f>
        <v>0</v>
      </c>
      <c r="BH668" s="185">
        <f>IF(N668="sníž. přenesená",J668,0)</f>
        <v>0</v>
      </c>
      <c r="BI668" s="185">
        <f>IF(N668="nulová",J668,0)</f>
        <v>0</v>
      </c>
      <c r="BJ668" s="18" t="s">
        <v>87</v>
      </c>
      <c r="BK668" s="185">
        <f>ROUND(I668*H668,2)</f>
        <v>0</v>
      </c>
      <c r="BL668" s="18" t="s">
        <v>310</v>
      </c>
      <c r="BM668" s="184" t="s">
        <v>982</v>
      </c>
    </row>
    <row r="669" s="2" customFormat="1" ht="16.5" customHeight="1">
      <c r="A669" s="37"/>
      <c r="B669" s="171"/>
      <c r="C669" s="219" t="s">
        <v>983</v>
      </c>
      <c r="D669" s="219" t="s">
        <v>316</v>
      </c>
      <c r="E669" s="220" t="s">
        <v>984</v>
      </c>
      <c r="F669" s="221" t="s">
        <v>985</v>
      </c>
      <c r="G669" s="222" t="s">
        <v>817</v>
      </c>
      <c r="H669" s="223">
        <v>1</v>
      </c>
      <c r="I669" s="224"/>
      <c r="J669" s="225">
        <f>ROUND(I669*H669,2)</f>
        <v>0</v>
      </c>
      <c r="K669" s="226"/>
      <c r="L669" s="227"/>
      <c r="M669" s="228" t="s">
        <v>1</v>
      </c>
      <c r="N669" s="229" t="s">
        <v>44</v>
      </c>
      <c r="O669" s="76"/>
      <c r="P669" s="182">
        <f>O669*H669</f>
        <v>0</v>
      </c>
      <c r="Q669" s="182">
        <v>0</v>
      </c>
      <c r="R669" s="182">
        <f>Q669*H669</f>
        <v>0</v>
      </c>
      <c r="S669" s="182">
        <v>0</v>
      </c>
      <c r="T669" s="183">
        <f>S669*H669</f>
        <v>0</v>
      </c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  <c r="AE669" s="37"/>
      <c r="AR669" s="184" t="s">
        <v>401</v>
      </c>
      <c r="AT669" s="184" t="s">
        <v>316</v>
      </c>
      <c r="AU669" s="184" t="s">
        <v>89</v>
      </c>
      <c r="AY669" s="18" t="s">
        <v>133</v>
      </c>
      <c r="BE669" s="185">
        <f>IF(N669="základní",J669,0)</f>
        <v>0</v>
      </c>
      <c r="BF669" s="185">
        <f>IF(N669="snížená",J669,0)</f>
        <v>0</v>
      </c>
      <c r="BG669" s="185">
        <f>IF(N669="zákl. přenesená",J669,0)</f>
        <v>0</v>
      </c>
      <c r="BH669" s="185">
        <f>IF(N669="sníž. přenesená",J669,0)</f>
        <v>0</v>
      </c>
      <c r="BI669" s="185">
        <f>IF(N669="nulová",J669,0)</f>
        <v>0</v>
      </c>
      <c r="BJ669" s="18" t="s">
        <v>87</v>
      </c>
      <c r="BK669" s="185">
        <f>ROUND(I669*H669,2)</f>
        <v>0</v>
      </c>
      <c r="BL669" s="18" t="s">
        <v>310</v>
      </c>
      <c r="BM669" s="184" t="s">
        <v>986</v>
      </c>
    </row>
    <row r="670" s="12" customFormat="1" ht="22.8" customHeight="1">
      <c r="A670" s="12"/>
      <c r="B670" s="158"/>
      <c r="C670" s="12"/>
      <c r="D670" s="159" t="s">
        <v>78</v>
      </c>
      <c r="E670" s="169" t="s">
        <v>987</v>
      </c>
      <c r="F670" s="169" t="s">
        <v>988</v>
      </c>
      <c r="G670" s="12"/>
      <c r="H670" s="12"/>
      <c r="I670" s="161"/>
      <c r="J670" s="170">
        <f>BK670</f>
        <v>0</v>
      </c>
      <c r="K670" s="12"/>
      <c r="L670" s="158"/>
      <c r="M670" s="163"/>
      <c r="N670" s="164"/>
      <c r="O670" s="164"/>
      <c r="P670" s="165">
        <f>SUM(P671:P706)</f>
        <v>0</v>
      </c>
      <c r="Q670" s="164"/>
      <c r="R670" s="165">
        <f>SUM(R671:R706)</f>
        <v>0.56026000000000009</v>
      </c>
      <c r="S670" s="164"/>
      <c r="T670" s="166">
        <f>SUM(T671:T706)</f>
        <v>0</v>
      </c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  <c r="AE670" s="12"/>
      <c r="AR670" s="159" t="s">
        <v>89</v>
      </c>
      <c r="AT670" s="167" t="s">
        <v>78</v>
      </c>
      <c r="AU670" s="167" t="s">
        <v>87</v>
      </c>
      <c r="AY670" s="159" t="s">
        <v>133</v>
      </c>
      <c r="BK670" s="168">
        <f>SUM(BK671:BK706)</f>
        <v>0</v>
      </c>
    </row>
    <row r="671" s="2" customFormat="1" ht="24.15" customHeight="1">
      <c r="A671" s="37"/>
      <c r="B671" s="171"/>
      <c r="C671" s="172" t="s">
        <v>989</v>
      </c>
      <c r="D671" s="172" t="s">
        <v>136</v>
      </c>
      <c r="E671" s="173" t="s">
        <v>990</v>
      </c>
      <c r="F671" s="174" t="s">
        <v>991</v>
      </c>
      <c r="G671" s="175" t="s">
        <v>378</v>
      </c>
      <c r="H671" s="176">
        <v>9</v>
      </c>
      <c r="I671" s="177"/>
      <c r="J671" s="178">
        <f>ROUND(I671*H671,2)</f>
        <v>0</v>
      </c>
      <c r="K671" s="179"/>
      <c r="L671" s="38"/>
      <c r="M671" s="180" t="s">
        <v>1</v>
      </c>
      <c r="N671" s="181" t="s">
        <v>44</v>
      </c>
      <c r="O671" s="76"/>
      <c r="P671" s="182">
        <f>O671*H671</f>
        <v>0</v>
      </c>
      <c r="Q671" s="182">
        <v>8.0000000000000007E-05</v>
      </c>
      <c r="R671" s="182">
        <f>Q671*H671</f>
        <v>0.00072000000000000005</v>
      </c>
      <c r="S671" s="182">
        <v>0</v>
      </c>
      <c r="T671" s="183">
        <f>S671*H671</f>
        <v>0</v>
      </c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  <c r="AE671" s="37"/>
      <c r="AR671" s="184" t="s">
        <v>310</v>
      </c>
      <c r="AT671" s="184" t="s">
        <v>136</v>
      </c>
      <c r="AU671" s="184" t="s">
        <v>89</v>
      </c>
      <c r="AY671" s="18" t="s">
        <v>133</v>
      </c>
      <c r="BE671" s="185">
        <f>IF(N671="základní",J671,0)</f>
        <v>0</v>
      </c>
      <c r="BF671" s="185">
        <f>IF(N671="snížená",J671,0)</f>
        <v>0</v>
      </c>
      <c r="BG671" s="185">
        <f>IF(N671="zákl. přenesená",J671,0)</f>
        <v>0</v>
      </c>
      <c r="BH671" s="185">
        <f>IF(N671="sníž. přenesená",J671,0)</f>
        <v>0</v>
      </c>
      <c r="BI671" s="185">
        <f>IF(N671="nulová",J671,0)</f>
        <v>0</v>
      </c>
      <c r="BJ671" s="18" t="s">
        <v>87</v>
      </c>
      <c r="BK671" s="185">
        <f>ROUND(I671*H671,2)</f>
        <v>0</v>
      </c>
      <c r="BL671" s="18" t="s">
        <v>310</v>
      </c>
      <c r="BM671" s="184" t="s">
        <v>992</v>
      </c>
    </row>
    <row r="672" s="13" customFormat="1">
      <c r="A672" s="13"/>
      <c r="B672" s="196"/>
      <c r="C672" s="13"/>
      <c r="D672" s="186" t="s">
        <v>241</v>
      </c>
      <c r="E672" s="197" t="s">
        <v>1</v>
      </c>
      <c r="F672" s="198" t="s">
        <v>993</v>
      </c>
      <c r="G672" s="13"/>
      <c r="H672" s="199">
        <v>3</v>
      </c>
      <c r="I672" s="200"/>
      <c r="J672" s="13"/>
      <c r="K672" s="13"/>
      <c r="L672" s="196"/>
      <c r="M672" s="201"/>
      <c r="N672" s="202"/>
      <c r="O672" s="202"/>
      <c r="P672" s="202"/>
      <c r="Q672" s="202"/>
      <c r="R672" s="202"/>
      <c r="S672" s="202"/>
      <c r="T672" s="20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197" t="s">
        <v>241</v>
      </c>
      <c r="AU672" s="197" t="s">
        <v>89</v>
      </c>
      <c r="AV672" s="13" t="s">
        <v>89</v>
      </c>
      <c r="AW672" s="13" t="s">
        <v>34</v>
      </c>
      <c r="AX672" s="13" t="s">
        <v>79</v>
      </c>
      <c r="AY672" s="197" t="s">
        <v>133</v>
      </c>
    </row>
    <row r="673" s="13" customFormat="1">
      <c r="A673" s="13"/>
      <c r="B673" s="196"/>
      <c r="C673" s="13"/>
      <c r="D673" s="186" t="s">
        <v>241</v>
      </c>
      <c r="E673" s="197" t="s">
        <v>1</v>
      </c>
      <c r="F673" s="198" t="s">
        <v>994</v>
      </c>
      <c r="G673" s="13"/>
      <c r="H673" s="199">
        <v>1</v>
      </c>
      <c r="I673" s="200"/>
      <c r="J673" s="13"/>
      <c r="K673" s="13"/>
      <c r="L673" s="196"/>
      <c r="M673" s="201"/>
      <c r="N673" s="202"/>
      <c r="O673" s="202"/>
      <c r="P673" s="202"/>
      <c r="Q673" s="202"/>
      <c r="R673" s="202"/>
      <c r="S673" s="202"/>
      <c r="T673" s="203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197" t="s">
        <v>241</v>
      </c>
      <c r="AU673" s="197" t="s">
        <v>89</v>
      </c>
      <c r="AV673" s="13" t="s">
        <v>89</v>
      </c>
      <c r="AW673" s="13" t="s">
        <v>34</v>
      </c>
      <c r="AX673" s="13" t="s">
        <v>79</v>
      </c>
      <c r="AY673" s="197" t="s">
        <v>133</v>
      </c>
    </row>
    <row r="674" s="13" customFormat="1">
      <c r="A674" s="13"/>
      <c r="B674" s="196"/>
      <c r="C674" s="13"/>
      <c r="D674" s="186" t="s">
        <v>241</v>
      </c>
      <c r="E674" s="197" t="s">
        <v>1</v>
      </c>
      <c r="F674" s="198" t="s">
        <v>995</v>
      </c>
      <c r="G674" s="13"/>
      <c r="H674" s="199">
        <v>5</v>
      </c>
      <c r="I674" s="200"/>
      <c r="J674" s="13"/>
      <c r="K674" s="13"/>
      <c r="L674" s="196"/>
      <c r="M674" s="201"/>
      <c r="N674" s="202"/>
      <c r="O674" s="202"/>
      <c r="P674" s="202"/>
      <c r="Q674" s="202"/>
      <c r="R674" s="202"/>
      <c r="S674" s="202"/>
      <c r="T674" s="20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197" t="s">
        <v>241</v>
      </c>
      <c r="AU674" s="197" t="s">
        <v>89</v>
      </c>
      <c r="AV674" s="13" t="s">
        <v>89</v>
      </c>
      <c r="AW674" s="13" t="s">
        <v>34</v>
      </c>
      <c r="AX674" s="13" t="s">
        <v>79</v>
      </c>
      <c r="AY674" s="197" t="s">
        <v>133</v>
      </c>
    </row>
    <row r="675" s="14" customFormat="1">
      <c r="A675" s="14"/>
      <c r="B675" s="204"/>
      <c r="C675" s="14"/>
      <c r="D675" s="186" t="s">
        <v>241</v>
      </c>
      <c r="E675" s="205" t="s">
        <v>1</v>
      </c>
      <c r="F675" s="206" t="s">
        <v>245</v>
      </c>
      <c r="G675" s="14"/>
      <c r="H675" s="207">
        <v>9</v>
      </c>
      <c r="I675" s="208"/>
      <c r="J675" s="14"/>
      <c r="K675" s="14"/>
      <c r="L675" s="204"/>
      <c r="M675" s="209"/>
      <c r="N675" s="210"/>
      <c r="O675" s="210"/>
      <c r="P675" s="210"/>
      <c r="Q675" s="210"/>
      <c r="R675" s="210"/>
      <c r="S675" s="210"/>
      <c r="T675" s="211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05" t="s">
        <v>241</v>
      </c>
      <c r="AU675" s="205" t="s">
        <v>89</v>
      </c>
      <c r="AV675" s="14" t="s">
        <v>154</v>
      </c>
      <c r="AW675" s="14" t="s">
        <v>34</v>
      </c>
      <c r="AX675" s="14" t="s">
        <v>87</v>
      </c>
      <c r="AY675" s="205" t="s">
        <v>133</v>
      </c>
    </row>
    <row r="676" s="2" customFormat="1" ht="37.8" customHeight="1">
      <c r="A676" s="37"/>
      <c r="B676" s="171"/>
      <c r="C676" s="219" t="s">
        <v>996</v>
      </c>
      <c r="D676" s="219" t="s">
        <v>316</v>
      </c>
      <c r="E676" s="220" t="s">
        <v>997</v>
      </c>
      <c r="F676" s="221" t="s">
        <v>998</v>
      </c>
      <c r="G676" s="222" t="s">
        <v>378</v>
      </c>
      <c r="H676" s="223">
        <v>9</v>
      </c>
      <c r="I676" s="224"/>
      <c r="J676" s="225">
        <f>ROUND(I676*H676,2)</f>
        <v>0</v>
      </c>
      <c r="K676" s="226"/>
      <c r="L676" s="227"/>
      <c r="M676" s="228" t="s">
        <v>1</v>
      </c>
      <c r="N676" s="229" t="s">
        <v>44</v>
      </c>
      <c r="O676" s="76"/>
      <c r="P676" s="182">
        <f>O676*H676</f>
        <v>0</v>
      </c>
      <c r="Q676" s="182">
        <v>0.0613</v>
      </c>
      <c r="R676" s="182">
        <f>Q676*H676</f>
        <v>0.55169999999999997</v>
      </c>
      <c r="S676" s="182">
        <v>0</v>
      </c>
      <c r="T676" s="183">
        <f>S676*H676</f>
        <v>0</v>
      </c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  <c r="AE676" s="37"/>
      <c r="AR676" s="184" t="s">
        <v>401</v>
      </c>
      <c r="AT676" s="184" t="s">
        <v>316</v>
      </c>
      <c r="AU676" s="184" t="s">
        <v>89</v>
      </c>
      <c r="AY676" s="18" t="s">
        <v>133</v>
      </c>
      <c r="BE676" s="185">
        <f>IF(N676="základní",J676,0)</f>
        <v>0</v>
      </c>
      <c r="BF676" s="185">
        <f>IF(N676="snížená",J676,0)</f>
        <v>0</v>
      </c>
      <c r="BG676" s="185">
        <f>IF(N676="zákl. přenesená",J676,0)</f>
        <v>0</v>
      </c>
      <c r="BH676" s="185">
        <f>IF(N676="sníž. přenesená",J676,0)</f>
        <v>0</v>
      </c>
      <c r="BI676" s="185">
        <f>IF(N676="nulová",J676,0)</f>
        <v>0</v>
      </c>
      <c r="BJ676" s="18" t="s">
        <v>87</v>
      </c>
      <c r="BK676" s="185">
        <f>ROUND(I676*H676,2)</f>
        <v>0</v>
      </c>
      <c r="BL676" s="18" t="s">
        <v>310</v>
      </c>
      <c r="BM676" s="184" t="s">
        <v>999</v>
      </c>
    </row>
    <row r="677" s="2" customFormat="1" ht="37.8" customHeight="1">
      <c r="A677" s="37"/>
      <c r="B677" s="171"/>
      <c r="C677" s="219" t="s">
        <v>1000</v>
      </c>
      <c r="D677" s="219" t="s">
        <v>316</v>
      </c>
      <c r="E677" s="220" t="s">
        <v>1001</v>
      </c>
      <c r="F677" s="221" t="s">
        <v>1002</v>
      </c>
      <c r="G677" s="222" t="s">
        <v>378</v>
      </c>
      <c r="H677" s="223">
        <v>9</v>
      </c>
      <c r="I677" s="224"/>
      <c r="J677" s="225">
        <f>ROUND(I677*H677,2)</f>
        <v>0</v>
      </c>
      <c r="K677" s="226"/>
      <c r="L677" s="227"/>
      <c r="M677" s="228" t="s">
        <v>1</v>
      </c>
      <c r="N677" s="229" t="s">
        <v>44</v>
      </c>
      <c r="O677" s="76"/>
      <c r="P677" s="182">
        <f>O677*H677</f>
        <v>0</v>
      </c>
      <c r="Q677" s="182">
        <v>0.00055999999999999995</v>
      </c>
      <c r="R677" s="182">
        <f>Q677*H677</f>
        <v>0.0050399999999999993</v>
      </c>
      <c r="S677" s="182">
        <v>0</v>
      </c>
      <c r="T677" s="183">
        <f>S677*H677</f>
        <v>0</v>
      </c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  <c r="AE677" s="37"/>
      <c r="AR677" s="184" t="s">
        <v>401</v>
      </c>
      <c r="AT677" s="184" t="s">
        <v>316</v>
      </c>
      <c r="AU677" s="184" t="s">
        <v>89</v>
      </c>
      <c r="AY677" s="18" t="s">
        <v>133</v>
      </c>
      <c r="BE677" s="185">
        <f>IF(N677="základní",J677,0)</f>
        <v>0</v>
      </c>
      <c r="BF677" s="185">
        <f>IF(N677="snížená",J677,0)</f>
        <v>0</v>
      </c>
      <c r="BG677" s="185">
        <f>IF(N677="zákl. přenesená",J677,0)</f>
        <v>0</v>
      </c>
      <c r="BH677" s="185">
        <f>IF(N677="sníž. přenesená",J677,0)</f>
        <v>0</v>
      </c>
      <c r="BI677" s="185">
        <f>IF(N677="nulová",J677,0)</f>
        <v>0</v>
      </c>
      <c r="BJ677" s="18" t="s">
        <v>87</v>
      </c>
      <c r="BK677" s="185">
        <f>ROUND(I677*H677,2)</f>
        <v>0</v>
      </c>
      <c r="BL677" s="18" t="s">
        <v>310</v>
      </c>
      <c r="BM677" s="184" t="s">
        <v>1003</v>
      </c>
    </row>
    <row r="678" s="2" customFormat="1" ht="16.5" customHeight="1">
      <c r="A678" s="37"/>
      <c r="B678" s="171"/>
      <c r="C678" s="172" t="s">
        <v>1004</v>
      </c>
      <c r="D678" s="172" t="s">
        <v>136</v>
      </c>
      <c r="E678" s="173" t="s">
        <v>1005</v>
      </c>
      <c r="F678" s="174" t="s">
        <v>1006</v>
      </c>
      <c r="G678" s="175" t="s">
        <v>378</v>
      </c>
      <c r="H678" s="176">
        <v>35</v>
      </c>
      <c r="I678" s="177"/>
      <c r="J678" s="178">
        <f>ROUND(I678*H678,2)</f>
        <v>0</v>
      </c>
      <c r="K678" s="179"/>
      <c r="L678" s="38"/>
      <c r="M678" s="180" t="s">
        <v>1</v>
      </c>
      <c r="N678" s="181" t="s">
        <v>44</v>
      </c>
      <c r="O678" s="76"/>
      <c r="P678" s="182">
        <f>O678*H678</f>
        <v>0</v>
      </c>
      <c r="Q678" s="182">
        <v>8.0000000000000007E-05</v>
      </c>
      <c r="R678" s="182">
        <f>Q678*H678</f>
        <v>0.0028000000000000004</v>
      </c>
      <c r="S678" s="182">
        <v>0</v>
      </c>
      <c r="T678" s="183">
        <f>S678*H678</f>
        <v>0</v>
      </c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  <c r="AE678" s="37"/>
      <c r="AR678" s="184" t="s">
        <v>310</v>
      </c>
      <c r="AT678" s="184" t="s">
        <v>136</v>
      </c>
      <c r="AU678" s="184" t="s">
        <v>89</v>
      </c>
      <c r="AY678" s="18" t="s">
        <v>133</v>
      </c>
      <c r="BE678" s="185">
        <f>IF(N678="základní",J678,0)</f>
        <v>0</v>
      </c>
      <c r="BF678" s="185">
        <f>IF(N678="snížená",J678,0)</f>
        <v>0</v>
      </c>
      <c r="BG678" s="185">
        <f>IF(N678="zákl. přenesená",J678,0)</f>
        <v>0</v>
      </c>
      <c r="BH678" s="185">
        <f>IF(N678="sníž. přenesená",J678,0)</f>
        <v>0</v>
      </c>
      <c r="BI678" s="185">
        <f>IF(N678="nulová",J678,0)</f>
        <v>0</v>
      </c>
      <c r="BJ678" s="18" t="s">
        <v>87</v>
      </c>
      <c r="BK678" s="185">
        <f>ROUND(I678*H678,2)</f>
        <v>0</v>
      </c>
      <c r="BL678" s="18" t="s">
        <v>310</v>
      </c>
      <c r="BM678" s="184" t="s">
        <v>1007</v>
      </c>
    </row>
    <row r="679" s="2" customFormat="1">
      <c r="A679" s="37"/>
      <c r="B679" s="38"/>
      <c r="C679" s="37"/>
      <c r="D679" s="186" t="s">
        <v>142</v>
      </c>
      <c r="E679" s="37"/>
      <c r="F679" s="187" t="s">
        <v>1008</v>
      </c>
      <c r="G679" s="37"/>
      <c r="H679" s="37"/>
      <c r="I679" s="188"/>
      <c r="J679" s="37"/>
      <c r="K679" s="37"/>
      <c r="L679" s="38"/>
      <c r="M679" s="189"/>
      <c r="N679" s="190"/>
      <c r="O679" s="76"/>
      <c r="P679" s="76"/>
      <c r="Q679" s="76"/>
      <c r="R679" s="76"/>
      <c r="S679" s="76"/>
      <c r="T679" s="7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  <c r="AE679" s="37"/>
      <c r="AT679" s="18" t="s">
        <v>142</v>
      </c>
      <c r="AU679" s="18" t="s">
        <v>89</v>
      </c>
    </row>
    <row r="680" s="2" customFormat="1" ht="24.15" customHeight="1">
      <c r="A680" s="37"/>
      <c r="B680" s="171"/>
      <c r="C680" s="172" t="s">
        <v>1009</v>
      </c>
      <c r="D680" s="172" t="s">
        <v>136</v>
      </c>
      <c r="E680" s="173" t="s">
        <v>1010</v>
      </c>
      <c r="F680" s="174" t="s">
        <v>1011</v>
      </c>
      <c r="G680" s="175" t="s">
        <v>817</v>
      </c>
      <c r="H680" s="176">
        <v>2</v>
      </c>
      <c r="I680" s="177"/>
      <c r="J680" s="178">
        <f>ROUND(I680*H680,2)</f>
        <v>0</v>
      </c>
      <c r="K680" s="179"/>
      <c r="L680" s="38"/>
      <c r="M680" s="180" t="s">
        <v>1</v>
      </c>
      <c r="N680" s="181" t="s">
        <v>44</v>
      </c>
      <c r="O680" s="76"/>
      <c r="P680" s="182">
        <f>O680*H680</f>
        <v>0</v>
      </c>
      <c r="Q680" s="182">
        <v>0</v>
      </c>
      <c r="R680" s="182">
        <f>Q680*H680</f>
        <v>0</v>
      </c>
      <c r="S680" s="182">
        <v>0</v>
      </c>
      <c r="T680" s="183">
        <f>S680*H680</f>
        <v>0</v>
      </c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  <c r="AE680" s="37"/>
      <c r="AR680" s="184" t="s">
        <v>154</v>
      </c>
      <c r="AT680" s="184" t="s">
        <v>136</v>
      </c>
      <c r="AU680" s="184" t="s">
        <v>89</v>
      </c>
      <c r="AY680" s="18" t="s">
        <v>133</v>
      </c>
      <c r="BE680" s="185">
        <f>IF(N680="základní",J680,0)</f>
        <v>0</v>
      </c>
      <c r="BF680" s="185">
        <f>IF(N680="snížená",J680,0)</f>
        <v>0</v>
      </c>
      <c r="BG680" s="185">
        <f>IF(N680="zákl. přenesená",J680,0)</f>
        <v>0</v>
      </c>
      <c r="BH680" s="185">
        <f>IF(N680="sníž. přenesená",J680,0)</f>
        <v>0</v>
      </c>
      <c r="BI680" s="185">
        <f>IF(N680="nulová",J680,0)</f>
        <v>0</v>
      </c>
      <c r="BJ680" s="18" t="s">
        <v>87</v>
      </c>
      <c r="BK680" s="185">
        <f>ROUND(I680*H680,2)</f>
        <v>0</v>
      </c>
      <c r="BL680" s="18" t="s">
        <v>154</v>
      </c>
      <c r="BM680" s="184" t="s">
        <v>1012</v>
      </c>
    </row>
    <row r="681" s="2" customFormat="1">
      <c r="A681" s="37"/>
      <c r="B681" s="38"/>
      <c r="C681" s="37"/>
      <c r="D681" s="186" t="s">
        <v>142</v>
      </c>
      <c r="E681" s="37"/>
      <c r="F681" s="187" t="s">
        <v>1013</v>
      </c>
      <c r="G681" s="37"/>
      <c r="H681" s="37"/>
      <c r="I681" s="188"/>
      <c r="J681" s="37"/>
      <c r="K681" s="37"/>
      <c r="L681" s="38"/>
      <c r="M681" s="189"/>
      <c r="N681" s="190"/>
      <c r="O681" s="76"/>
      <c r="P681" s="76"/>
      <c r="Q681" s="76"/>
      <c r="R681" s="76"/>
      <c r="S681" s="76"/>
      <c r="T681" s="7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  <c r="AE681" s="37"/>
      <c r="AT681" s="18" t="s">
        <v>142</v>
      </c>
      <c r="AU681" s="18" t="s">
        <v>89</v>
      </c>
    </row>
    <row r="682" s="13" customFormat="1">
      <c r="A682" s="13"/>
      <c r="B682" s="196"/>
      <c r="C682" s="13"/>
      <c r="D682" s="186" t="s">
        <v>241</v>
      </c>
      <c r="E682" s="197" t="s">
        <v>1</v>
      </c>
      <c r="F682" s="198" t="s">
        <v>89</v>
      </c>
      <c r="G682" s="13"/>
      <c r="H682" s="199">
        <v>2</v>
      </c>
      <c r="I682" s="200"/>
      <c r="J682" s="13"/>
      <c r="K682" s="13"/>
      <c r="L682" s="196"/>
      <c r="M682" s="201"/>
      <c r="N682" s="202"/>
      <c r="O682" s="202"/>
      <c r="P682" s="202"/>
      <c r="Q682" s="202"/>
      <c r="R682" s="202"/>
      <c r="S682" s="202"/>
      <c r="T682" s="20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197" t="s">
        <v>241</v>
      </c>
      <c r="AU682" s="197" t="s">
        <v>89</v>
      </c>
      <c r="AV682" s="13" t="s">
        <v>89</v>
      </c>
      <c r="AW682" s="13" t="s">
        <v>34</v>
      </c>
      <c r="AX682" s="13" t="s">
        <v>79</v>
      </c>
      <c r="AY682" s="197" t="s">
        <v>133</v>
      </c>
    </row>
    <row r="683" s="14" customFormat="1">
      <c r="A683" s="14"/>
      <c r="B683" s="204"/>
      <c r="C683" s="14"/>
      <c r="D683" s="186" t="s">
        <v>241</v>
      </c>
      <c r="E683" s="205" t="s">
        <v>1</v>
      </c>
      <c r="F683" s="206" t="s">
        <v>245</v>
      </c>
      <c r="G683" s="14"/>
      <c r="H683" s="207">
        <v>2</v>
      </c>
      <c r="I683" s="208"/>
      <c r="J683" s="14"/>
      <c r="K683" s="14"/>
      <c r="L683" s="204"/>
      <c r="M683" s="209"/>
      <c r="N683" s="210"/>
      <c r="O683" s="210"/>
      <c r="P683" s="210"/>
      <c r="Q683" s="210"/>
      <c r="R683" s="210"/>
      <c r="S683" s="210"/>
      <c r="T683" s="211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05" t="s">
        <v>241</v>
      </c>
      <c r="AU683" s="205" t="s">
        <v>89</v>
      </c>
      <c r="AV683" s="14" t="s">
        <v>154</v>
      </c>
      <c r="AW683" s="14" t="s">
        <v>34</v>
      </c>
      <c r="AX683" s="14" t="s">
        <v>87</v>
      </c>
      <c r="AY683" s="205" t="s">
        <v>133</v>
      </c>
    </row>
    <row r="684" s="2" customFormat="1" ht="44.25" customHeight="1">
      <c r="A684" s="37"/>
      <c r="B684" s="171"/>
      <c r="C684" s="172" t="s">
        <v>1014</v>
      </c>
      <c r="D684" s="172" t="s">
        <v>136</v>
      </c>
      <c r="E684" s="173" t="s">
        <v>1015</v>
      </c>
      <c r="F684" s="174" t="s">
        <v>1016</v>
      </c>
      <c r="G684" s="175" t="s">
        <v>817</v>
      </c>
      <c r="H684" s="176">
        <v>2</v>
      </c>
      <c r="I684" s="177"/>
      <c r="J684" s="178">
        <f>ROUND(I684*H684,2)</f>
        <v>0</v>
      </c>
      <c r="K684" s="179"/>
      <c r="L684" s="38"/>
      <c r="M684" s="180" t="s">
        <v>1</v>
      </c>
      <c r="N684" s="181" t="s">
        <v>44</v>
      </c>
      <c r="O684" s="76"/>
      <c r="P684" s="182">
        <f>O684*H684</f>
        <v>0</v>
      </c>
      <c r="Q684" s="182">
        <v>0</v>
      </c>
      <c r="R684" s="182">
        <f>Q684*H684</f>
        <v>0</v>
      </c>
      <c r="S684" s="182">
        <v>0</v>
      </c>
      <c r="T684" s="183">
        <f>S684*H684</f>
        <v>0</v>
      </c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  <c r="AE684" s="37"/>
      <c r="AR684" s="184" t="s">
        <v>154</v>
      </c>
      <c r="AT684" s="184" t="s">
        <v>136</v>
      </c>
      <c r="AU684" s="184" t="s">
        <v>89</v>
      </c>
      <c r="AY684" s="18" t="s">
        <v>133</v>
      </c>
      <c r="BE684" s="185">
        <f>IF(N684="základní",J684,0)</f>
        <v>0</v>
      </c>
      <c r="BF684" s="185">
        <f>IF(N684="snížená",J684,0)</f>
        <v>0</v>
      </c>
      <c r="BG684" s="185">
        <f>IF(N684="zákl. přenesená",J684,0)</f>
        <v>0</v>
      </c>
      <c r="BH684" s="185">
        <f>IF(N684="sníž. přenesená",J684,0)</f>
        <v>0</v>
      </c>
      <c r="BI684" s="185">
        <f>IF(N684="nulová",J684,0)</f>
        <v>0</v>
      </c>
      <c r="BJ684" s="18" t="s">
        <v>87</v>
      </c>
      <c r="BK684" s="185">
        <f>ROUND(I684*H684,2)</f>
        <v>0</v>
      </c>
      <c r="BL684" s="18" t="s">
        <v>154</v>
      </c>
      <c r="BM684" s="184" t="s">
        <v>1017</v>
      </c>
    </row>
    <row r="685" s="2" customFormat="1">
      <c r="A685" s="37"/>
      <c r="B685" s="38"/>
      <c r="C685" s="37"/>
      <c r="D685" s="186" t="s">
        <v>142</v>
      </c>
      <c r="E685" s="37"/>
      <c r="F685" s="187" t="s">
        <v>1018</v>
      </c>
      <c r="G685" s="37"/>
      <c r="H685" s="37"/>
      <c r="I685" s="188"/>
      <c r="J685" s="37"/>
      <c r="K685" s="37"/>
      <c r="L685" s="38"/>
      <c r="M685" s="189"/>
      <c r="N685" s="190"/>
      <c r="O685" s="76"/>
      <c r="P685" s="76"/>
      <c r="Q685" s="76"/>
      <c r="R685" s="76"/>
      <c r="S685" s="76"/>
      <c r="T685" s="7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  <c r="AE685" s="37"/>
      <c r="AT685" s="18" t="s">
        <v>142</v>
      </c>
      <c r="AU685" s="18" t="s">
        <v>89</v>
      </c>
    </row>
    <row r="686" s="13" customFormat="1">
      <c r="A686" s="13"/>
      <c r="B686" s="196"/>
      <c r="C686" s="13"/>
      <c r="D686" s="186" t="s">
        <v>241</v>
      </c>
      <c r="E686" s="197" t="s">
        <v>1</v>
      </c>
      <c r="F686" s="198" t="s">
        <v>89</v>
      </c>
      <c r="G686" s="13"/>
      <c r="H686" s="199">
        <v>2</v>
      </c>
      <c r="I686" s="200"/>
      <c r="J686" s="13"/>
      <c r="K686" s="13"/>
      <c r="L686" s="196"/>
      <c r="M686" s="201"/>
      <c r="N686" s="202"/>
      <c r="O686" s="202"/>
      <c r="P686" s="202"/>
      <c r="Q686" s="202"/>
      <c r="R686" s="202"/>
      <c r="S686" s="202"/>
      <c r="T686" s="203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197" t="s">
        <v>241</v>
      </c>
      <c r="AU686" s="197" t="s">
        <v>89</v>
      </c>
      <c r="AV686" s="13" t="s">
        <v>89</v>
      </c>
      <c r="AW686" s="13" t="s">
        <v>34</v>
      </c>
      <c r="AX686" s="13" t="s">
        <v>79</v>
      </c>
      <c r="AY686" s="197" t="s">
        <v>133</v>
      </c>
    </row>
    <row r="687" s="14" customFormat="1">
      <c r="A687" s="14"/>
      <c r="B687" s="204"/>
      <c r="C687" s="14"/>
      <c r="D687" s="186" t="s">
        <v>241</v>
      </c>
      <c r="E687" s="205" t="s">
        <v>1</v>
      </c>
      <c r="F687" s="206" t="s">
        <v>245</v>
      </c>
      <c r="G687" s="14"/>
      <c r="H687" s="207">
        <v>2</v>
      </c>
      <c r="I687" s="208"/>
      <c r="J687" s="14"/>
      <c r="K687" s="14"/>
      <c r="L687" s="204"/>
      <c r="M687" s="209"/>
      <c r="N687" s="210"/>
      <c r="O687" s="210"/>
      <c r="P687" s="210"/>
      <c r="Q687" s="210"/>
      <c r="R687" s="210"/>
      <c r="S687" s="210"/>
      <c r="T687" s="211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05" t="s">
        <v>241</v>
      </c>
      <c r="AU687" s="205" t="s">
        <v>89</v>
      </c>
      <c r="AV687" s="14" t="s">
        <v>154</v>
      </c>
      <c r="AW687" s="14" t="s">
        <v>34</v>
      </c>
      <c r="AX687" s="14" t="s">
        <v>87</v>
      </c>
      <c r="AY687" s="205" t="s">
        <v>133</v>
      </c>
    </row>
    <row r="688" s="2" customFormat="1" ht="37.8" customHeight="1">
      <c r="A688" s="37"/>
      <c r="B688" s="171"/>
      <c r="C688" s="172" t="s">
        <v>1019</v>
      </c>
      <c r="D688" s="172" t="s">
        <v>136</v>
      </c>
      <c r="E688" s="173" t="s">
        <v>1020</v>
      </c>
      <c r="F688" s="174" t="s">
        <v>1021</v>
      </c>
      <c r="G688" s="175" t="s">
        <v>817</v>
      </c>
      <c r="H688" s="176">
        <v>2</v>
      </c>
      <c r="I688" s="177"/>
      <c r="J688" s="178">
        <f>ROUND(I688*H688,2)</f>
        <v>0</v>
      </c>
      <c r="K688" s="179"/>
      <c r="L688" s="38"/>
      <c r="M688" s="180" t="s">
        <v>1</v>
      </c>
      <c r="N688" s="181" t="s">
        <v>44</v>
      </c>
      <c r="O688" s="76"/>
      <c r="P688" s="182">
        <f>O688*H688</f>
        <v>0</v>
      </c>
      <c r="Q688" s="182">
        <v>0</v>
      </c>
      <c r="R688" s="182">
        <f>Q688*H688</f>
        <v>0</v>
      </c>
      <c r="S688" s="182">
        <v>0</v>
      </c>
      <c r="T688" s="183">
        <f>S688*H688</f>
        <v>0</v>
      </c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  <c r="AE688" s="37"/>
      <c r="AR688" s="184" t="s">
        <v>154</v>
      </c>
      <c r="AT688" s="184" t="s">
        <v>136</v>
      </c>
      <c r="AU688" s="184" t="s">
        <v>89</v>
      </c>
      <c r="AY688" s="18" t="s">
        <v>133</v>
      </c>
      <c r="BE688" s="185">
        <f>IF(N688="základní",J688,0)</f>
        <v>0</v>
      </c>
      <c r="BF688" s="185">
        <f>IF(N688="snížená",J688,0)</f>
        <v>0</v>
      </c>
      <c r="BG688" s="185">
        <f>IF(N688="zákl. přenesená",J688,0)</f>
        <v>0</v>
      </c>
      <c r="BH688" s="185">
        <f>IF(N688="sníž. přenesená",J688,0)</f>
        <v>0</v>
      </c>
      <c r="BI688" s="185">
        <f>IF(N688="nulová",J688,0)</f>
        <v>0</v>
      </c>
      <c r="BJ688" s="18" t="s">
        <v>87</v>
      </c>
      <c r="BK688" s="185">
        <f>ROUND(I688*H688,2)</f>
        <v>0</v>
      </c>
      <c r="BL688" s="18" t="s">
        <v>154</v>
      </c>
      <c r="BM688" s="184" t="s">
        <v>1022</v>
      </c>
    </row>
    <row r="689" s="2" customFormat="1">
      <c r="A689" s="37"/>
      <c r="B689" s="38"/>
      <c r="C689" s="37"/>
      <c r="D689" s="186" t="s">
        <v>142</v>
      </c>
      <c r="E689" s="37"/>
      <c r="F689" s="187" t="s">
        <v>1023</v>
      </c>
      <c r="G689" s="37"/>
      <c r="H689" s="37"/>
      <c r="I689" s="188"/>
      <c r="J689" s="37"/>
      <c r="K689" s="37"/>
      <c r="L689" s="38"/>
      <c r="M689" s="189"/>
      <c r="N689" s="190"/>
      <c r="O689" s="76"/>
      <c r="P689" s="76"/>
      <c r="Q689" s="76"/>
      <c r="R689" s="76"/>
      <c r="S689" s="76"/>
      <c r="T689" s="7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  <c r="AE689" s="37"/>
      <c r="AT689" s="18" t="s">
        <v>142</v>
      </c>
      <c r="AU689" s="18" t="s">
        <v>89</v>
      </c>
    </row>
    <row r="690" s="13" customFormat="1">
      <c r="A690" s="13"/>
      <c r="B690" s="196"/>
      <c r="C690" s="13"/>
      <c r="D690" s="186" t="s">
        <v>241</v>
      </c>
      <c r="E690" s="197" t="s">
        <v>1</v>
      </c>
      <c r="F690" s="198" t="s">
        <v>89</v>
      </c>
      <c r="G690" s="13"/>
      <c r="H690" s="199">
        <v>2</v>
      </c>
      <c r="I690" s="200"/>
      <c r="J690" s="13"/>
      <c r="K690" s="13"/>
      <c r="L690" s="196"/>
      <c r="M690" s="201"/>
      <c r="N690" s="202"/>
      <c r="O690" s="202"/>
      <c r="P690" s="202"/>
      <c r="Q690" s="202"/>
      <c r="R690" s="202"/>
      <c r="S690" s="202"/>
      <c r="T690" s="20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197" t="s">
        <v>241</v>
      </c>
      <c r="AU690" s="197" t="s">
        <v>89</v>
      </c>
      <c r="AV690" s="13" t="s">
        <v>89</v>
      </c>
      <c r="AW690" s="13" t="s">
        <v>34</v>
      </c>
      <c r="AX690" s="13" t="s">
        <v>79</v>
      </c>
      <c r="AY690" s="197" t="s">
        <v>133</v>
      </c>
    </row>
    <row r="691" s="14" customFormat="1">
      <c r="A691" s="14"/>
      <c r="B691" s="204"/>
      <c r="C691" s="14"/>
      <c r="D691" s="186" t="s">
        <v>241</v>
      </c>
      <c r="E691" s="205" t="s">
        <v>1</v>
      </c>
      <c r="F691" s="206" t="s">
        <v>245</v>
      </c>
      <c r="G691" s="14"/>
      <c r="H691" s="207">
        <v>2</v>
      </c>
      <c r="I691" s="208"/>
      <c r="J691" s="14"/>
      <c r="K691" s="14"/>
      <c r="L691" s="204"/>
      <c r="M691" s="209"/>
      <c r="N691" s="210"/>
      <c r="O691" s="210"/>
      <c r="P691" s="210"/>
      <c r="Q691" s="210"/>
      <c r="R691" s="210"/>
      <c r="S691" s="210"/>
      <c r="T691" s="211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05" t="s">
        <v>241</v>
      </c>
      <c r="AU691" s="205" t="s">
        <v>89</v>
      </c>
      <c r="AV691" s="14" t="s">
        <v>154</v>
      </c>
      <c r="AW691" s="14" t="s">
        <v>34</v>
      </c>
      <c r="AX691" s="14" t="s">
        <v>87</v>
      </c>
      <c r="AY691" s="205" t="s">
        <v>133</v>
      </c>
    </row>
    <row r="692" s="2" customFormat="1" ht="37.8" customHeight="1">
      <c r="A692" s="37"/>
      <c r="B692" s="171"/>
      <c r="C692" s="172" t="s">
        <v>1024</v>
      </c>
      <c r="D692" s="172" t="s">
        <v>136</v>
      </c>
      <c r="E692" s="173" t="s">
        <v>1025</v>
      </c>
      <c r="F692" s="174" t="s">
        <v>1026</v>
      </c>
      <c r="G692" s="175" t="s">
        <v>817</v>
      </c>
      <c r="H692" s="176">
        <v>5</v>
      </c>
      <c r="I692" s="177"/>
      <c r="J692" s="178">
        <f>ROUND(I692*H692,2)</f>
        <v>0</v>
      </c>
      <c r="K692" s="179"/>
      <c r="L692" s="38"/>
      <c r="M692" s="180" t="s">
        <v>1</v>
      </c>
      <c r="N692" s="181" t="s">
        <v>44</v>
      </c>
      <c r="O692" s="76"/>
      <c r="P692" s="182">
        <f>O692*H692</f>
        <v>0</v>
      </c>
      <c r="Q692" s="182">
        <v>0</v>
      </c>
      <c r="R692" s="182">
        <f>Q692*H692</f>
        <v>0</v>
      </c>
      <c r="S692" s="182">
        <v>0</v>
      </c>
      <c r="T692" s="183">
        <f>S692*H692</f>
        <v>0</v>
      </c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  <c r="AE692" s="37"/>
      <c r="AR692" s="184" t="s">
        <v>154</v>
      </c>
      <c r="AT692" s="184" t="s">
        <v>136</v>
      </c>
      <c r="AU692" s="184" t="s">
        <v>89</v>
      </c>
      <c r="AY692" s="18" t="s">
        <v>133</v>
      </c>
      <c r="BE692" s="185">
        <f>IF(N692="základní",J692,0)</f>
        <v>0</v>
      </c>
      <c r="BF692" s="185">
        <f>IF(N692="snížená",J692,0)</f>
        <v>0</v>
      </c>
      <c r="BG692" s="185">
        <f>IF(N692="zákl. přenesená",J692,0)</f>
        <v>0</v>
      </c>
      <c r="BH692" s="185">
        <f>IF(N692="sníž. přenesená",J692,0)</f>
        <v>0</v>
      </c>
      <c r="BI692" s="185">
        <f>IF(N692="nulová",J692,0)</f>
        <v>0</v>
      </c>
      <c r="BJ692" s="18" t="s">
        <v>87</v>
      </c>
      <c r="BK692" s="185">
        <f>ROUND(I692*H692,2)</f>
        <v>0</v>
      </c>
      <c r="BL692" s="18" t="s">
        <v>154</v>
      </c>
      <c r="BM692" s="184" t="s">
        <v>1027</v>
      </c>
    </row>
    <row r="693" s="2" customFormat="1">
      <c r="A693" s="37"/>
      <c r="B693" s="38"/>
      <c r="C693" s="37"/>
      <c r="D693" s="186" t="s">
        <v>142</v>
      </c>
      <c r="E693" s="37"/>
      <c r="F693" s="187" t="s">
        <v>1028</v>
      </c>
      <c r="G693" s="37"/>
      <c r="H693" s="37"/>
      <c r="I693" s="188"/>
      <c r="J693" s="37"/>
      <c r="K693" s="37"/>
      <c r="L693" s="38"/>
      <c r="M693" s="189"/>
      <c r="N693" s="190"/>
      <c r="O693" s="76"/>
      <c r="P693" s="76"/>
      <c r="Q693" s="76"/>
      <c r="R693" s="76"/>
      <c r="S693" s="76"/>
      <c r="T693" s="7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  <c r="AE693" s="37"/>
      <c r="AT693" s="18" t="s">
        <v>142</v>
      </c>
      <c r="AU693" s="18" t="s">
        <v>89</v>
      </c>
    </row>
    <row r="694" s="2" customFormat="1" ht="37.8" customHeight="1">
      <c r="A694" s="37"/>
      <c r="B694" s="171"/>
      <c r="C694" s="172" t="s">
        <v>1029</v>
      </c>
      <c r="D694" s="172" t="s">
        <v>136</v>
      </c>
      <c r="E694" s="173" t="s">
        <v>1030</v>
      </c>
      <c r="F694" s="174" t="s">
        <v>1026</v>
      </c>
      <c r="G694" s="175" t="s">
        <v>817</v>
      </c>
      <c r="H694" s="176">
        <v>5</v>
      </c>
      <c r="I694" s="177"/>
      <c r="J694" s="178">
        <f>ROUND(I694*H694,2)</f>
        <v>0</v>
      </c>
      <c r="K694" s="179"/>
      <c r="L694" s="38"/>
      <c r="M694" s="180" t="s">
        <v>1</v>
      </c>
      <c r="N694" s="181" t="s">
        <v>44</v>
      </c>
      <c r="O694" s="76"/>
      <c r="P694" s="182">
        <f>O694*H694</f>
        <v>0</v>
      </c>
      <c r="Q694" s="182">
        <v>0</v>
      </c>
      <c r="R694" s="182">
        <f>Q694*H694</f>
        <v>0</v>
      </c>
      <c r="S694" s="182">
        <v>0</v>
      </c>
      <c r="T694" s="183">
        <f>S694*H694</f>
        <v>0</v>
      </c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  <c r="AE694" s="37"/>
      <c r="AR694" s="184" t="s">
        <v>154</v>
      </c>
      <c r="AT694" s="184" t="s">
        <v>136</v>
      </c>
      <c r="AU694" s="184" t="s">
        <v>89</v>
      </c>
      <c r="AY694" s="18" t="s">
        <v>133</v>
      </c>
      <c r="BE694" s="185">
        <f>IF(N694="základní",J694,0)</f>
        <v>0</v>
      </c>
      <c r="BF694" s="185">
        <f>IF(N694="snížená",J694,0)</f>
        <v>0</v>
      </c>
      <c r="BG694" s="185">
        <f>IF(N694="zákl. přenesená",J694,0)</f>
        <v>0</v>
      </c>
      <c r="BH694" s="185">
        <f>IF(N694="sníž. přenesená",J694,0)</f>
        <v>0</v>
      </c>
      <c r="BI694" s="185">
        <f>IF(N694="nulová",J694,0)</f>
        <v>0</v>
      </c>
      <c r="BJ694" s="18" t="s">
        <v>87</v>
      </c>
      <c r="BK694" s="185">
        <f>ROUND(I694*H694,2)</f>
        <v>0</v>
      </c>
      <c r="BL694" s="18" t="s">
        <v>154</v>
      </c>
      <c r="BM694" s="184" t="s">
        <v>1031</v>
      </c>
    </row>
    <row r="695" s="2" customFormat="1">
      <c r="A695" s="37"/>
      <c r="B695" s="38"/>
      <c r="C695" s="37"/>
      <c r="D695" s="186" t="s">
        <v>142</v>
      </c>
      <c r="E695" s="37"/>
      <c r="F695" s="187" t="s">
        <v>1032</v>
      </c>
      <c r="G695" s="37"/>
      <c r="H695" s="37"/>
      <c r="I695" s="188"/>
      <c r="J695" s="37"/>
      <c r="K695" s="37"/>
      <c r="L695" s="38"/>
      <c r="M695" s="189"/>
      <c r="N695" s="190"/>
      <c r="O695" s="76"/>
      <c r="P695" s="76"/>
      <c r="Q695" s="76"/>
      <c r="R695" s="76"/>
      <c r="S695" s="76"/>
      <c r="T695" s="7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  <c r="AE695" s="37"/>
      <c r="AT695" s="18" t="s">
        <v>142</v>
      </c>
      <c r="AU695" s="18" t="s">
        <v>89</v>
      </c>
    </row>
    <row r="696" s="2" customFormat="1" ht="37.8" customHeight="1">
      <c r="A696" s="37"/>
      <c r="B696" s="171"/>
      <c r="C696" s="172" t="s">
        <v>1033</v>
      </c>
      <c r="D696" s="172" t="s">
        <v>136</v>
      </c>
      <c r="E696" s="173" t="s">
        <v>1034</v>
      </c>
      <c r="F696" s="174" t="s">
        <v>1035</v>
      </c>
      <c r="G696" s="175" t="s">
        <v>817</v>
      </c>
      <c r="H696" s="176">
        <v>1</v>
      </c>
      <c r="I696" s="177"/>
      <c r="J696" s="178">
        <f>ROUND(I696*H696,2)</f>
        <v>0</v>
      </c>
      <c r="K696" s="179"/>
      <c r="L696" s="38"/>
      <c r="M696" s="180" t="s">
        <v>1</v>
      </c>
      <c r="N696" s="181" t="s">
        <v>44</v>
      </c>
      <c r="O696" s="76"/>
      <c r="P696" s="182">
        <f>O696*H696</f>
        <v>0</v>
      </c>
      <c r="Q696" s="182">
        <v>0</v>
      </c>
      <c r="R696" s="182">
        <f>Q696*H696</f>
        <v>0</v>
      </c>
      <c r="S696" s="182">
        <v>0</v>
      </c>
      <c r="T696" s="183">
        <f>S696*H696</f>
        <v>0</v>
      </c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  <c r="AE696" s="37"/>
      <c r="AR696" s="184" t="s">
        <v>154</v>
      </c>
      <c r="AT696" s="184" t="s">
        <v>136</v>
      </c>
      <c r="AU696" s="184" t="s">
        <v>89</v>
      </c>
      <c r="AY696" s="18" t="s">
        <v>133</v>
      </c>
      <c r="BE696" s="185">
        <f>IF(N696="základní",J696,0)</f>
        <v>0</v>
      </c>
      <c r="BF696" s="185">
        <f>IF(N696="snížená",J696,0)</f>
        <v>0</v>
      </c>
      <c r="BG696" s="185">
        <f>IF(N696="zákl. přenesená",J696,0)</f>
        <v>0</v>
      </c>
      <c r="BH696" s="185">
        <f>IF(N696="sníž. přenesená",J696,0)</f>
        <v>0</v>
      </c>
      <c r="BI696" s="185">
        <f>IF(N696="nulová",J696,0)</f>
        <v>0</v>
      </c>
      <c r="BJ696" s="18" t="s">
        <v>87</v>
      </c>
      <c r="BK696" s="185">
        <f>ROUND(I696*H696,2)</f>
        <v>0</v>
      </c>
      <c r="BL696" s="18" t="s">
        <v>154</v>
      </c>
      <c r="BM696" s="184" t="s">
        <v>1036</v>
      </c>
    </row>
    <row r="697" s="2" customFormat="1">
      <c r="A697" s="37"/>
      <c r="B697" s="38"/>
      <c r="C697" s="37"/>
      <c r="D697" s="186" t="s">
        <v>142</v>
      </c>
      <c r="E697" s="37"/>
      <c r="F697" s="187" t="s">
        <v>1037</v>
      </c>
      <c r="G697" s="37"/>
      <c r="H697" s="37"/>
      <c r="I697" s="188"/>
      <c r="J697" s="37"/>
      <c r="K697" s="37"/>
      <c r="L697" s="38"/>
      <c r="M697" s="189"/>
      <c r="N697" s="190"/>
      <c r="O697" s="76"/>
      <c r="P697" s="76"/>
      <c r="Q697" s="76"/>
      <c r="R697" s="76"/>
      <c r="S697" s="76"/>
      <c r="T697" s="7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  <c r="AE697" s="37"/>
      <c r="AT697" s="18" t="s">
        <v>142</v>
      </c>
      <c r="AU697" s="18" t="s">
        <v>89</v>
      </c>
    </row>
    <row r="698" s="2" customFormat="1" ht="37.8" customHeight="1">
      <c r="A698" s="37"/>
      <c r="B698" s="171"/>
      <c r="C698" s="172" t="s">
        <v>1038</v>
      </c>
      <c r="D698" s="172" t="s">
        <v>136</v>
      </c>
      <c r="E698" s="173" t="s">
        <v>1039</v>
      </c>
      <c r="F698" s="174" t="s">
        <v>1035</v>
      </c>
      <c r="G698" s="175" t="s">
        <v>817</v>
      </c>
      <c r="H698" s="176">
        <v>1</v>
      </c>
      <c r="I698" s="177"/>
      <c r="J698" s="178">
        <f>ROUND(I698*H698,2)</f>
        <v>0</v>
      </c>
      <c r="K698" s="179"/>
      <c r="L698" s="38"/>
      <c r="M698" s="180" t="s">
        <v>1</v>
      </c>
      <c r="N698" s="181" t="s">
        <v>44</v>
      </c>
      <c r="O698" s="76"/>
      <c r="P698" s="182">
        <f>O698*H698</f>
        <v>0</v>
      </c>
      <c r="Q698" s="182">
        <v>0</v>
      </c>
      <c r="R698" s="182">
        <f>Q698*H698</f>
        <v>0</v>
      </c>
      <c r="S698" s="182">
        <v>0</v>
      </c>
      <c r="T698" s="183">
        <f>S698*H698</f>
        <v>0</v>
      </c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  <c r="AE698" s="37"/>
      <c r="AR698" s="184" t="s">
        <v>154</v>
      </c>
      <c r="AT698" s="184" t="s">
        <v>136</v>
      </c>
      <c r="AU698" s="184" t="s">
        <v>89</v>
      </c>
      <c r="AY698" s="18" t="s">
        <v>133</v>
      </c>
      <c r="BE698" s="185">
        <f>IF(N698="základní",J698,0)</f>
        <v>0</v>
      </c>
      <c r="BF698" s="185">
        <f>IF(N698="snížená",J698,0)</f>
        <v>0</v>
      </c>
      <c r="BG698" s="185">
        <f>IF(N698="zákl. přenesená",J698,0)</f>
        <v>0</v>
      </c>
      <c r="BH698" s="185">
        <f>IF(N698="sníž. přenesená",J698,0)</f>
        <v>0</v>
      </c>
      <c r="BI698" s="185">
        <f>IF(N698="nulová",J698,0)</f>
        <v>0</v>
      </c>
      <c r="BJ698" s="18" t="s">
        <v>87</v>
      </c>
      <c r="BK698" s="185">
        <f>ROUND(I698*H698,2)</f>
        <v>0</v>
      </c>
      <c r="BL698" s="18" t="s">
        <v>154</v>
      </c>
      <c r="BM698" s="184" t="s">
        <v>1040</v>
      </c>
    </row>
    <row r="699" s="2" customFormat="1">
      <c r="A699" s="37"/>
      <c r="B699" s="38"/>
      <c r="C699" s="37"/>
      <c r="D699" s="186" t="s">
        <v>142</v>
      </c>
      <c r="E699" s="37"/>
      <c r="F699" s="187" t="s">
        <v>1041</v>
      </c>
      <c r="G699" s="37"/>
      <c r="H699" s="37"/>
      <c r="I699" s="188"/>
      <c r="J699" s="37"/>
      <c r="K699" s="37"/>
      <c r="L699" s="38"/>
      <c r="M699" s="189"/>
      <c r="N699" s="190"/>
      <c r="O699" s="76"/>
      <c r="P699" s="76"/>
      <c r="Q699" s="76"/>
      <c r="R699" s="76"/>
      <c r="S699" s="76"/>
      <c r="T699" s="7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  <c r="AE699" s="37"/>
      <c r="AT699" s="18" t="s">
        <v>142</v>
      </c>
      <c r="AU699" s="18" t="s">
        <v>89</v>
      </c>
    </row>
    <row r="700" s="2" customFormat="1" ht="24.15" customHeight="1">
      <c r="A700" s="37"/>
      <c r="B700" s="171"/>
      <c r="C700" s="172" t="s">
        <v>1042</v>
      </c>
      <c r="D700" s="172" t="s">
        <v>136</v>
      </c>
      <c r="E700" s="173" t="s">
        <v>1043</v>
      </c>
      <c r="F700" s="174" t="s">
        <v>1044</v>
      </c>
      <c r="G700" s="175" t="s">
        <v>817</v>
      </c>
      <c r="H700" s="176">
        <v>2</v>
      </c>
      <c r="I700" s="177"/>
      <c r="J700" s="178">
        <f>ROUND(I700*H700,2)</f>
        <v>0</v>
      </c>
      <c r="K700" s="179"/>
      <c r="L700" s="38"/>
      <c r="M700" s="180" t="s">
        <v>1</v>
      </c>
      <c r="N700" s="181" t="s">
        <v>44</v>
      </c>
      <c r="O700" s="76"/>
      <c r="P700" s="182">
        <f>O700*H700</f>
        <v>0</v>
      </c>
      <c r="Q700" s="182">
        <v>0</v>
      </c>
      <c r="R700" s="182">
        <f>Q700*H700</f>
        <v>0</v>
      </c>
      <c r="S700" s="182">
        <v>0</v>
      </c>
      <c r="T700" s="183">
        <f>S700*H700</f>
        <v>0</v>
      </c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  <c r="AE700" s="37"/>
      <c r="AR700" s="184" t="s">
        <v>154</v>
      </c>
      <c r="AT700" s="184" t="s">
        <v>136</v>
      </c>
      <c r="AU700" s="184" t="s">
        <v>89</v>
      </c>
      <c r="AY700" s="18" t="s">
        <v>133</v>
      </c>
      <c r="BE700" s="185">
        <f>IF(N700="základní",J700,0)</f>
        <v>0</v>
      </c>
      <c r="BF700" s="185">
        <f>IF(N700="snížená",J700,0)</f>
        <v>0</v>
      </c>
      <c r="BG700" s="185">
        <f>IF(N700="zákl. přenesená",J700,0)</f>
        <v>0</v>
      </c>
      <c r="BH700" s="185">
        <f>IF(N700="sníž. přenesená",J700,0)</f>
        <v>0</v>
      </c>
      <c r="BI700" s="185">
        <f>IF(N700="nulová",J700,0)</f>
        <v>0</v>
      </c>
      <c r="BJ700" s="18" t="s">
        <v>87</v>
      </c>
      <c r="BK700" s="185">
        <f>ROUND(I700*H700,2)</f>
        <v>0</v>
      </c>
      <c r="BL700" s="18" t="s">
        <v>154</v>
      </c>
      <c r="BM700" s="184" t="s">
        <v>1045</v>
      </c>
    </row>
    <row r="701" s="2" customFormat="1">
      <c r="A701" s="37"/>
      <c r="B701" s="38"/>
      <c r="C701" s="37"/>
      <c r="D701" s="186" t="s">
        <v>142</v>
      </c>
      <c r="E701" s="37"/>
      <c r="F701" s="187" t="s">
        <v>1046</v>
      </c>
      <c r="G701" s="37"/>
      <c r="H701" s="37"/>
      <c r="I701" s="188"/>
      <c r="J701" s="37"/>
      <c r="K701" s="37"/>
      <c r="L701" s="38"/>
      <c r="M701" s="189"/>
      <c r="N701" s="190"/>
      <c r="O701" s="76"/>
      <c r="P701" s="76"/>
      <c r="Q701" s="76"/>
      <c r="R701" s="76"/>
      <c r="S701" s="76"/>
      <c r="T701" s="7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  <c r="AE701" s="37"/>
      <c r="AT701" s="18" t="s">
        <v>142</v>
      </c>
      <c r="AU701" s="18" t="s">
        <v>89</v>
      </c>
    </row>
    <row r="702" s="2" customFormat="1" ht="24.15" customHeight="1">
      <c r="A702" s="37"/>
      <c r="B702" s="171"/>
      <c r="C702" s="172" t="s">
        <v>1047</v>
      </c>
      <c r="D702" s="172" t="s">
        <v>136</v>
      </c>
      <c r="E702" s="173" t="s">
        <v>1048</v>
      </c>
      <c r="F702" s="174" t="s">
        <v>1049</v>
      </c>
      <c r="G702" s="175" t="s">
        <v>817</v>
      </c>
      <c r="H702" s="176">
        <v>10</v>
      </c>
      <c r="I702" s="177"/>
      <c r="J702" s="178">
        <f>ROUND(I702*H702,2)</f>
        <v>0</v>
      </c>
      <c r="K702" s="179"/>
      <c r="L702" s="38"/>
      <c r="M702" s="180" t="s">
        <v>1</v>
      </c>
      <c r="N702" s="181" t="s">
        <v>44</v>
      </c>
      <c r="O702" s="76"/>
      <c r="P702" s="182">
        <f>O702*H702</f>
        <v>0</v>
      </c>
      <c r="Q702" s="182">
        <v>0</v>
      </c>
      <c r="R702" s="182">
        <f>Q702*H702</f>
        <v>0</v>
      </c>
      <c r="S702" s="182">
        <v>0</v>
      </c>
      <c r="T702" s="183">
        <f>S702*H702</f>
        <v>0</v>
      </c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  <c r="AE702" s="37"/>
      <c r="AR702" s="184" t="s">
        <v>154</v>
      </c>
      <c r="AT702" s="184" t="s">
        <v>136</v>
      </c>
      <c r="AU702" s="184" t="s">
        <v>89</v>
      </c>
      <c r="AY702" s="18" t="s">
        <v>133</v>
      </c>
      <c r="BE702" s="185">
        <f>IF(N702="základní",J702,0)</f>
        <v>0</v>
      </c>
      <c r="BF702" s="185">
        <f>IF(N702="snížená",J702,0)</f>
        <v>0</v>
      </c>
      <c r="BG702" s="185">
        <f>IF(N702="zákl. přenesená",J702,0)</f>
        <v>0</v>
      </c>
      <c r="BH702" s="185">
        <f>IF(N702="sníž. přenesená",J702,0)</f>
        <v>0</v>
      </c>
      <c r="BI702" s="185">
        <f>IF(N702="nulová",J702,0)</f>
        <v>0</v>
      </c>
      <c r="BJ702" s="18" t="s">
        <v>87</v>
      </c>
      <c r="BK702" s="185">
        <f>ROUND(I702*H702,2)</f>
        <v>0</v>
      </c>
      <c r="BL702" s="18" t="s">
        <v>154</v>
      </c>
      <c r="BM702" s="184" t="s">
        <v>1050</v>
      </c>
    </row>
    <row r="703" s="2" customFormat="1">
      <c r="A703" s="37"/>
      <c r="B703" s="38"/>
      <c r="C703" s="37"/>
      <c r="D703" s="186" t="s">
        <v>142</v>
      </c>
      <c r="E703" s="37"/>
      <c r="F703" s="187" t="s">
        <v>1051</v>
      </c>
      <c r="G703" s="37"/>
      <c r="H703" s="37"/>
      <c r="I703" s="188"/>
      <c r="J703" s="37"/>
      <c r="K703" s="37"/>
      <c r="L703" s="38"/>
      <c r="M703" s="189"/>
      <c r="N703" s="190"/>
      <c r="O703" s="76"/>
      <c r="P703" s="76"/>
      <c r="Q703" s="76"/>
      <c r="R703" s="76"/>
      <c r="S703" s="76"/>
      <c r="T703" s="7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  <c r="AE703" s="37"/>
      <c r="AT703" s="18" t="s">
        <v>142</v>
      </c>
      <c r="AU703" s="18" t="s">
        <v>89</v>
      </c>
    </row>
    <row r="704" s="2" customFormat="1" ht="24.15" customHeight="1">
      <c r="A704" s="37"/>
      <c r="B704" s="171"/>
      <c r="C704" s="172" t="s">
        <v>1052</v>
      </c>
      <c r="D704" s="172" t="s">
        <v>136</v>
      </c>
      <c r="E704" s="173" t="s">
        <v>1053</v>
      </c>
      <c r="F704" s="174" t="s">
        <v>1054</v>
      </c>
      <c r="G704" s="175" t="s">
        <v>817</v>
      </c>
      <c r="H704" s="176">
        <v>5</v>
      </c>
      <c r="I704" s="177"/>
      <c r="J704" s="178">
        <f>ROUND(I704*H704,2)</f>
        <v>0</v>
      </c>
      <c r="K704" s="179"/>
      <c r="L704" s="38"/>
      <c r="M704" s="180" t="s">
        <v>1</v>
      </c>
      <c r="N704" s="181" t="s">
        <v>44</v>
      </c>
      <c r="O704" s="76"/>
      <c r="P704" s="182">
        <f>O704*H704</f>
        <v>0</v>
      </c>
      <c r="Q704" s="182">
        <v>0</v>
      </c>
      <c r="R704" s="182">
        <f>Q704*H704</f>
        <v>0</v>
      </c>
      <c r="S704" s="182">
        <v>0</v>
      </c>
      <c r="T704" s="183">
        <f>S704*H704</f>
        <v>0</v>
      </c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  <c r="AE704" s="37"/>
      <c r="AR704" s="184" t="s">
        <v>154</v>
      </c>
      <c r="AT704" s="184" t="s">
        <v>136</v>
      </c>
      <c r="AU704" s="184" t="s">
        <v>89</v>
      </c>
      <c r="AY704" s="18" t="s">
        <v>133</v>
      </c>
      <c r="BE704" s="185">
        <f>IF(N704="základní",J704,0)</f>
        <v>0</v>
      </c>
      <c r="BF704" s="185">
        <f>IF(N704="snížená",J704,0)</f>
        <v>0</v>
      </c>
      <c r="BG704" s="185">
        <f>IF(N704="zákl. přenesená",J704,0)</f>
        <v>0</v>
      </c>
      <c r="BH704" s="185">
        <f>IF(N704="sníž. přenesená",J704,0)</f>
        <v>0</v>
      </c>
      <c r="BI704" s="185">
        <f>IF(N704="nulová",J704,0)</f>
        <v>0</v>
      </c>
      <c r="BJ704" s="18" t="s">
        <v>87</v>
      </c>
      <c r="BK704" s="185">
        <f>ROUND(I704*H704,2)</f>
        <v>0</v>
      </c>
      <c r="BL704" s="18" t="s">
        <v>154</v>
      </c>
      <c r="BM704" s="184" t="s">
        <v>1055</v>
      </c>
    </row>
    <row r="705" s="2" customFormat="1">
      <c r="A705" s="37"/>
      <c r="B705" s="38"/>
      <c r="C705" s="37"/>
      <c r="D705" s="186" t="s">
        <v>142</v>
      </c>
      <c r="E705" s="37"/>
      <c r="F705" s="187" t="s">
        <v>1056</v>
      </c>
      <c r="G705" s="37"/>
      <c r="H705" s="37"/>
      <c r="I705" s="188"/>
      <c r="J705" s="37"/>
      <c r="K705" s="37"/>
      <c r="L705" s="38"/>
      <c r="M705" s="189"/>
      <c r="N705" s="190"/>
      <c r="O705" s="76"/>
      <c r="P705" s="76"/>
      <c r="Q705" s="76"/>
      <c r="R705" s="76"/>
      <c r="S705" s="76"/>
      <c r="T705" s="7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  <c r="AE705" s="37"/>
      <c r="AT705" s="18" t="s">
        <v>142</v>
      </c>
      <c r="AU705" s="18" t="s">
        <v>89</v>
      </c>
    </row>
    <row r="706" s="2" customFormat="1" ht="33" customHeight="1">
      <c r="A706" s="37"/>
      <c r="B706" s="171"/>
      <c r="C706" s="172" t="s">
        <v>1057</v>
      </c>
      <c r="D706" s="172" t="s">
        <v>136</v>
      </c>
      <c r="E706" s="173" t="s">
        <v>1058</v>
      </c>
      <c r="F706" s="174" t="s">
        <v>1059</v>
      </c>
      <c r="G706" s="175" t="s">
        <v>295</v>
      </c>
      <c r="H706" s="176">
        <v>4.1500000000000004</v>
      </c>
      <c r="I706" s="177"/>
      <c r="J706" s="178">
        <f>ROUND(I706*H706,2)</f>
        <v>0</v>
      </c>
      <c r="K706" s="179"/>
      <c r="L706" s="38"/>
      <c r="M706" s="180" t="s">
        <v>1</v>
      </c>
      <c r="N706" s="181" t="s">
        <v>44</v>
      </c>
      <c r="O706" s="76"/>
      <c r="P706" s="182">
        <f>O706*H706</f>
        <v>0</v>
      </c>
      <c r="Q706" s="182">
        <v>0</v>
      </c>
      <c r="R706" s="182">
        <f>Q706*H706</f>
        <v>0</v>
      </c>
      <c r="S706" s="182">
        <v>0</v>
      </c>
      <c r="T706" s="183">
        <f>S706*H706</f>
        <v>0</v>
      </c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  <c r="AE706" s="37"/>
      <c r="AR706" s="184" t="s">
        <v>310</v>
      </c>
      <c r="AT706" s="184" t="s">
        <v>136</v>
      </c>
      <c r="AU706" s="184" t="s">
        <v>89</v>
      </c>
      <c r="AY706" s="18" t="s">
        <v>133</v>
      </c>
      <c r="BE706" s="185">
        <f>IF(N706="základní",J706,0)</f>
        <v>0</v>
      </c>
      <c r="BF706" s="185">
        <f>IF(N706="snížená",J706,0)</f>
        <v>0</v>
      </c>
      <c r="BG706" s="185">
        <f>IF(N706="zákl. přenesená",J706,0)</f>
        <v>0</v>
      </c>
      <c r="BH706" s="185">
        <f>IF(N706="sníž. přenesená",J706,0)</f>
        <v>0</v>
      </c>
      <c r="BI706" s="185">
        <f>IF(N706="nulová",J706,0)</f>
        <v>0</v>
      </c>
      <c r="BJ706" s="18" t="s">
        <v>87</v>
      </c>
      <c r="BK706" s="185">
        <f>ROUND(I706*H706,2)</f>
        <v>0</v>
      </c>
      <c r="BL706" s="18" t="s">
        <v>310</v>
      </c>
      <c r="BM706" s="184" t="s">
        <v>1060</v>
      </c>
    </row>
    <row r="707" s="12" customFormat="1" ht="22.8" customHeight="1">
      <c r="A707" s="12"/>
      <c r="B707" s="158"/>
      <c r="C707" s="12"/>
      <c r="D707" s="159" t="s">
        <v>78</v>
      </c>
      <c r="E707" s="169" t="s">
        <v>1061</v>
      </c>
      <c r="F707" s="169" t="s">
        <v>1062</v>
      </c>
      <c r="G707" s="12"/>
      <c r="H707" s="12"/>
      <c r="I707" s="161"/>
      <c r="J707" s="170">
        <f>BK707</f>
        <v>0</v>
      </c>
      <c r="K707" s="12"/>
      <c r="L707" s="158"/>
      <c r="M707" s="163"/>
      <c r="N707" s="164"/>
      <c r="O707" s="164"/>
      <c r="P707" s="165">
        <f>SUM(P708:P725)</f>
        <v>0</v>
      </c>
      <c r="Q707" s="164"/>
      <c r="R707" s="165">
        <f>SUM(R708:R725)</f>
        <v>0.75071350000000003</v>
      </c>
      <c r="S707" s="164"/>
      <c r="T707" s="166">
        <f>SUM(T708:T725)</f>
        <v>0.36831850000000005</v>
      </c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  <c r="AE707" s="12"/>
      <c r="AR707" s="159" t="s">
        <v>89</v>
      </c>
      <c r="AT707" s="167" t="s">
        <v>78</v>
      </c>
      <c r="AU707" s="167" t="s">
        <v>87</v>
      </c>
      <c r="AY707" s="159" t="s">
        <v>133</v>
      </c>
      <c r="BK707" s="168">
        <f>SUM(BK708:BK725)</f>
        <v>0</v>
      </c>
    </row>
    <row r="708" s="2" customFormat="1" ht="16.5" customHeight="1">
      <c r="A708" s="37"/>
      <c r="B708" s="171"/>
      <c r="C708" s="172" t="s">
        <v>1063</v>
      </c>
      <c r="D708" s="172" t="s">
        <v>136</v>
      </c>
      <c r="E708" s="173" t="s">
        <v>1064</v>
      </c>
      <c r="F708" s="174" t="s">
        <v>1065</v>
      </c>
      <c r="G708" s="175" t="s">
        <v>259</v>
      </c>
      <c r="H708" s="176">
        <v>220.55000000000001</v>
      </c>
      <c r="I708" s="177"/>
      <c r="J708" s="178">
        <f>ROUND(I708*H708,2)</f>
        <v>0</v>
      </c>
      <c r="K708" s="179"/>
      <c r="L708" s="38"/>
      <c r="M708" s="180" t="s">
        <v>1</v>
      </c>
      <c r="N708" s="181" t="s">
        <v>44</v>
      </c>
      <c r="O708" s="76"/>
      <c r="P708" s="182">
        <f>O708*H708</f>
        <v>0</v>
      </c>
      <c r="Q708" s="182">
        <v>0</v>
      </c>
      <c r="R708" s="182">
        <f>Q708*H708</f>
        <v>0</v>
      </c>
      <c r="S708" s="182">
        <v>0.00167</v>
      </c>
      <c r="T708" s="183">
        <f>S708*H708</f>
        <v>0.36831850000000005</v>
      </c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  <c r="AE708" s="37"/>
      <c r="AR708" s="184" t="s">
        <v>310</v>
      </c>
      <c r="AT708" s="184" t="s">
        <v>136</v>
      </c>
      <c r="AU708" s="184" t="s">
        <v>89</v>
      </c>
      <c r="AY708" s="18" t="s">
        <v>133</v>
      </c>
      <c r="BE708" s="185">
        <f>IF(N708="základní",J708,0)</f>
        <v>0</v>
      </c>
      <c r="BF708" s="185">
        <f>IF(N708="snížená",J708,0)</f>
        <v>0</v>
      </c>
      <c r="BG708" s="185">
        <f>IF(N708="zákl. přenesená",J708,0)</f>
        <v>0</v>
      </c>
      <c r="BH708" s="185">
        <f>IF(N708="sníž. přenesená",J708,0)</f>
        <v>0</v>
      </c>
      <c r="BI708" s="185">
        <f>IF(N708="nulová",J708,0)</f>
        <v>0</v>
      </c>
      <c r="BJ708" s="18" t="s">
        <v>87</v>
      </c>
      <c r="BK708" s="185">
        <f>ROUND(I708*H708,2)</f>
        <v>0</v>
      </c>
      <c r="BL708" s="18" t="s">
        <v>310</v>
      </c>
      <c r="BM708" s="184" t="s">
        <v>1066</v>
      </c>
    </row>
    <row r="709" s="13" customFormat="1">
      <c r="A709" s="13"/>
      <c r="B709" s="196"/>
      <c r="C709" s="13"/>
      <c r="D709" s="186" t="s">
        <v>241</v>
      </c>
      <c r="E709" s="197" t="s">
        <v>1</v>
      </c>
      <c r="F709" s="198" t="s">
        <v>1067</v>
      </c>
      <c r="G709" s="13"/>
      <c r="H709" s="199">
        <v>220.55000000000001</v>
      </c>
      <c r="I709" s="200"/>
      <c r="J709" s="13"/>
      <c r="K709" s="13"/>
      <c r="L709" s="196"/>
      <c r="M709" s="201"/>
      <c r="N709" s="202"/>
      <c r="O709" s="202"/>
      <c r="P709" s="202"/>
      <c r="Q709" s="202"/>
      <c r="R709" s="202"/>
      <c r="S709" s="202"/>
      <c r="T709" s="203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197" t="s">
        <v>241</v>
      </c>
      <c r="AU709" s="197" t="s">
        <v>89</v>
      </c>
      <c r="AV709" s="13" t="s">
        <v>89</v>
      </c>
      <c r="AW709" s="13" t="s">
        <v>34</v>
      </c>
      <c r="AX709" s="13" t="s">
        <v>79</v>
      </c>
      <c r="AY709" s="197" t="s">
        <v>133</v>
      </c>
    </row>
    <row r="710" s="14" customFormat="1">
      <c r="A710" s="14"/>
      <c r="B710" s="204"/>
      <c r="C710" s="14"/>
      <c r="D710" s="186" t="s">
        <v>241</v>
      </c>
      <c r="E710" s="205" t="s">
        <v>1</v>
      </c>
      <c r="F710" s="206" t="s">
        <v>245</v>
      </c>
      <c r="G710" s="14"/>
      <c r="H710" s="207">
        <v>220.55000000000001</v>
      </c>
      <c r="I710" s="208"/>
      <c r="J710" s="14"/>
      <c r="K710" s="14"/>
      <c r="L710" s="204"/>
      <c r="M710" s="209"/>
      <c r="N710" s="210"/>
      <c r="O710" s="210"/>
      <c r="P710" s="210"/>
      <c r="Q710" s="210"/>
      <c r="R710" s="210"/>
      <c r="S710" s="210"/>
      <c r="T710" s="211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05" t="s">
        <v>241</v>
      </c>
      <c r="AU710" s="205" t="s">
        <v>89</v>
      </c>
      <c r="AV710" s="14" t="s">
        <v>154</v>
      </c>
      <c r="AW710" s="14" t="s">
        <v>34</v>
      </c>
      <c r="AX710" s="14" t="s">
        <v>87</v>
      </c>
      <c r="AY710" s="205" t="s">
        <v>133</v>
      </c>
    </row>
    <row r="711" s="2" customFormat="1" ht="24.15" customHeight="1">
      <c r="A711" s="37"/>
      <c r="B711" s="171"/>
      <c r="C711" s="172" t="s">
        <v>1068</v>
      </c>
      <c r="D711" s="172" t="s">
        <v>136</v>
      </c>
      <c r="E711" s="173" t="s">
        <v>1069</v>
      </c>
      <c r="F711" s="174" t="s">
        <v>1070</v>
      </c>
      <c r="G711" s="175" t="s">
        <v>259</v>
      </c>
      <c r="H711" s="176">
        <v>220.55000000000001</v>
      </c>
      <c r="I711" s="177"/>
      <c r="J711" s="178">
        <f>ROUND(I711*H711,2)</f>
        <v>0</v>
      </c>
      <c r="K711" s="179"/>
      <c r="L711" s="38"/>
      <c r="M711" s="180" t="s">
        <v>1</v>
      </c>
      <c r="N711" s="181" t="s">
        <v>44</v>
      </c>
      <c r="O711" s="76"/>
      <c r="P711" s="182">
        <f>O711*H711</f>
        <v>0</v>
      </c>
      <c r="Q711" s="182">
        <v>0.0021700000000000001</v>
      </c>
      <c r="R711" s="182">
        <f>Q711*H711</f>
        <v>0.47859350000000006</v>
      </c>
      <c r="S711" s="182">
        <v>0</v>
      </c>
      <c r="T711" s="183">
        <f>S711*H711</f>
        <v>0</v>
      </c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  <c r="AE711" s="37"/>
      <c r="AR711" s="184" t="s">
        <v>310</v>
      </c>
      <c r="AT711" s="184" t="s">
        <v>136</v>
      </c>
      <c r="AU711" s="184" t="s">
        <v>89</v>
      </c>
      <c r="AY711" s="18" t="s">
        <v>133</v>
      </c>
      <c r="BE711" s="185">
        <f>IF(N711="základní",J711,0)</f>
        <v>0</v>
      </c>
      <c r="BF711" s="185">
        <f>IF(N711="snížená",J711,0)</f>
        <v>0</v>
      </c>
      <c r="BG711" s="185">
        <f>IF(N711="zákl. přenesená",J711,0)</f>
        <v>0</v>
      </c>
      <c r="BH711" s="185">
        <f>IF(N711="sníž. přenesená",J711,0)</f>
        <v>0</v>
      </c>
      <c r="BI711" s="185">
        <f>IF(N711="nulová",J711,0)</f>
        <v>0</v>
      </c>
      <c r="BJ711" s="18" t="s">
        <v>87</v>
      </c>
      <c r="BK711" s="185">
        <f>ROUND(I711*H711,2)</f>
        <v>0</v>
      </c>
      <c r="BL711" s="18" t="s">
        <v>310</v>
      </c>
      <c r="BM711" s="184" t="s">
        <v>1071</v>
      </c>
    </row>
    <row r="712" s="2" customFormat="1">
      <c r="A712" s="37"/>
      <c r="B712" s="38"/>
      <c r="C712" s="37"/>
      <c r="D712" s="186" t="s">
        <v>142</v>
      </c>
      <c r="E712" s="37"/>
      <c r="F712" s="187" t="s">
        <v>1072</v>
      </c>
      <c r="G712" s="37"/>
      <c r="H712" s="37"/>
      <c r="I712" s="188"/>
      <c r="J712" s="37"/>
      <c r="K712" s="37"/>
      <c r="L712" s="38"/>
      <c r="M712" s="189"/>
      <c r="N712" s="190"/>
      <c r="O712" s="76"/>
      <c r="P712" s="76"/>
      <c r="Q712" s="76"/>
      <c r="R712" s="76"/>
      <c r="S712" s="76"/>
      <c r="T712" s="7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  <c r="AE712" s="37"/>
      <c r="AT712" s="18" t="s">
        <v>142</v>
      </c>
      <c r="AU712" s="18" t="s">
        <v>89</v>
      </c>
    </row>
    <row r="713" s="15" customFormat="1">
      <c r="A713" s="15"/>
      <c r="B713" s="212"/>
      <c r="C713" s="15"/>
      <c r="D713" s="186" t="s">
        <v>241</v>
      </c>
      <c r="E713" s="213" t="s">
        <v>1</v>
      </c>
      <c r="F713" s="214" t="s">
        <v>1073</v>
      </c>
      <c r="G713" s="15"/>
      <c r="H713" s="213" t="s">
        <v>1</v>
      </c>
      <c r="I713" s="215"/>
      <c r="J713" s="15"/>
      <c r="K713" s="15"/>
      <c r="L713" s="212"/>
      <c r="M713" s="216"/>
      <c r="N713" s="217"/>
      <c r="O713" s="217"/>
      <c r="P713" s="217"/>
      <c r="Q713" s="217"/>
      <c r="R713" s="217"/>
      <c r="S713" s="217"/>
      <c r="T713" s="218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T713" s="213" t="s">
        <v>241</v>
      </c>
      <c r="AU713" s="213" t="s">
        <v>89</v>
      </c>
      <c r="AV713" s="15" t="s">
        <v>87</v>
      </c>
      <c r="AW713" s="15" t="s">
        <v>34</v>
      </c>
      <c r="AX713" s="15" t="s">
        <v>79</v>
      </c>
      <c r="AY713" s="213" t="s">
        <v>133</v>
      </c>
    </row>
    <row r="714" s="13" customFormat="1">
      <c r="A714" s="13"/>
      <c r="B714" s="196"/>
      <c r="C714" s="13"/>
      <c r="D714" s="186" t="s">
        <v>241</v>
      </c>
      <c r="E714" s="197" t="s">
        <v>1</v>
      </c>
      <c r="F714" s="198" t="s">
        <v>1074</v>
      </c>
      <c r="G714" s="13"/>
      <c r="H714" s="199">
        <v>148.40000000000001</v>
      </c>
      <c r="I714" s="200"/>
      <c r="J714" s="13"/>
      <c r="K714" s="13"/>
      <c r="L714" s="196"/>
      <c r="M714" s="201"/>
      <c r="N714" s="202"/>
      <c r="O714" s="202"/>
      <c r="P714" s="202"/>
      <c r="Q714" s="202"/>
      <c r="R714" s="202"/>
      <c r="S714" s="202"/>
      <c r="T714" s="20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197" t="s">
        <v>241</v>
      </c>
      <c r="AU714" s="197" t="s">
        <v>89</v>
      </c>
      <c r="AV714" s="13" t="s">
        <v>89</v>
      </c>
      <c r="AW714" s="13" t="s">
        <v>34</v>
      </c>
      <c r="AX714" s="13" t="s">
        <v>79</v>
      </c>
      <c r="AY714" s="197" t="s">
        <v>133</v>
      </c>
    </row>
    <row r="715" s="13" customFormat="1">
      <c r="A715" s="13"/>
      <c r="B715" s="196"/>
      <c r="C715" s="13"/>
      <c r="D715" s="186" t="s">
        <v>241</v>
      </c>
      <c r="E715" s="197" t="s">
        <v>1</v>
      </c>
      <c r="F715" s="198" t="s">
        <v>1075</v>
      </c>
      <c r="G715" s="13"/>
      <c r="H715" s="199">
        <v>25.5</v>
      </c>
      <c r="I715" s="200"/>
      <c r="J715" s="13"/>
      <c r="K715" s="13"/>
      <c r="L715" s="196"/>
      <c r="M715" s="201"/>
      <c r="N715" s="202"/>
      <c r="O715" s="202"/>
      <c r="P715" s="202"/>
      <c r="Q715" s="202"/>
      <c r="R715" s="202"/>
      <c r="S715" s="202"/>
      <c r="T715" s="20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197" t="s">
        <v>241</v>
      </c>
      <c r="AU715" s="197" t="s">
        <v>89</v>
      </c>
      <c r="AV715" s="13" t="s">
        <v>89</v>
      </c>
      <c r="AW715" s="13" t="s">
        <v>34</v>
      </c>
      <c r="AX715" s="13" t="s">
        <v>79</v>
      </c>
      <c r="AY715" s="197" t="s">
        <v>133</v>
      </c>
    </row>
    <row r="716" s="13" customFormat="1">
      <c r="A716" s="13"/>
      <c r="B716" s="196"/>
      <c r="C716" s="13"/>
      <c r="D716" s="186" t="s">
        <v>241</v>
      </c>
      <c r="E716" s="197" t="s">
        <v>1</v>
      </c>
      <c r="F716" s="198" t="s">
        <v>1076</v>
      </c>
      <c r="G716" s="13"/>
      <c r="H716" s="199">
        <v>5.25</v>
      </c>
      <c r="I716" s="200"/>
      <c r="J716" s="13"/>
      <c r="K716" s="13"/>
      <c r="L716" s="196"/>
      <c r="M716" s="201"/>
      <c r="N716" s="202"/>
      <c r="O716" s="202"/>
      <c r="P716" s="202"/>
      <c r="Q716" s="202"/>
      <c r="R716" s="202"/>
      <c r="S716" s="202"/>
      <c r="T716" s="203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197" t="s">
        <v>241</v>
      </c>
      <c r="AU716" s="197" t="s">
        <v>89</v>
      </c>
      <c r="AV716" s="13" t="s">
        <v>89</v>
      </c>
      <c r="AW716" s="13" t="s">
        <v>34</v>
      </c>
      <c r="AX716" s="13" t="s">
        <v>79</v>
      </c>
      <c r="AY716" s="197" t="s">
        <v>133</v>
      </c>
    </row>
    <row r="717" s="15" customFormat="1">
      <c r="A717" s="15"/>
      <c r="B717" s="212"/>
      <c r="C717" s="15"/>
      <c r="D717" s="186" t="s">
        <v>241</v>
      </c>
      <c r="E717" s="213" t="s">
        <v>1</v>
      </c>
      <c r="F717" s="214" t="s">
        <v>1077</v>
      </c>
      <c r="G717" s="15"/>
      <c r="H717" s="213" t="s">
        <v>1</v>
      </c>
      <c r="I717" s="215"/>
      <c r="J717" s="15"/>
      <c r="K717" s="15"/>
      <c r="L717" s="212"/>
      <c r="M717" s="216"/>
      <c r="N717" s="217"/>
      <c r="O717" s="217"/>
      <c r="P717" s="217"/>
      <c r="Q717" s="217"/>
      <c r="R717" s="217"/>
      <c r="S717" s="217"/>
      <c r="T717" s="218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T717" s="213" t="s">
        <v>241</v>
      </c>
      <c r="AU717" s="213" t="s">
        <v>89</v>
      </c>
      <c r="AV717" s="15" t="s">
        <v>87</v>
      </c>
      <c r="AW717" s="15" t="s">
        <v>34</v>
      </c>
      <c r="AX717" s="15" t="s">
        <v>79</v>
      </c>
      <c r="AY717" s="213" t="s">
        <v>133</v>
      </c>
    </row>
    <row r="718" s="13" customFormat="1">
      <c r="A718" s="13"/>
      <c r="B718" s="196"/>
      <c r="C718" s="13"/>
      <c r="D718" s="186" t="s">
        <v>241</v>
      </c>
      <c r="E718" s="197" t="s">
        <v>1</v>
      </c>
      <c r="F718" s="198" t="s">
        <v>1078</v>
      </c>
      <c r="G718" s="13"/>
      <c r="H718" s="199">
        <v>41.399999999999999</v>
      </c>
      <c r="I718" s="200"/>
      <c r="J718" s="13"/>
      <c r="K718" s="13"/>
      <c r="L718" s="196"/>
      <c r="M718" s="201"/>
      <c r="N718" s="202"/>
      <c r="O718" s="202"/>
      <c r="P718" s="202"/>
      <c r="Q718" s="202"/>
      <c r="R718" s="202"/>
      <c r="S718" s="202"/>
      <c r="T718" s="20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197" t="s">
        <v>241</v>
      </c>
      <c r="AU718" s="197" t="s">
        <v>89</v>
      </c>
      <c r="AV718" s="13" t="s">
        <v>89</v>
      </c>
      <c r="AW718" s="13" t="s">
        <v>34</v>
      </c>
      <c r="AX718" s="13" t="s">
        <v>79</v>
      </c>
      <c r="AY718" s="197" t="s">
        <v>133</v>
      </c>
    </row>
    <row r="719" s="14" customFormat="1">
      <c r="A719" s="14"/>
      <c r="B719" s="204"/>
      <c r="C719" s="14"/>
      <c r="D719" s="186" t="s">
        <v>241</v>
      </c>
      <c r="E719" s="205" t="s">
        <v>1</v>
      </c>
      <c r="F719" s="206" t="s">
        <v>245</v>
      </c>
      <c r="G719" s="14"/>
      <c r="H719" s="207">
        <v>220.55000000000001</v>
      </c>
      <c r="I719" s="208"/>
      <c r="J719" s="14"/>
      <c r="K719" s="14"/>
      <c r="L719" s="204"/>
      <c r="M719" s="209"/>
      <c r="N719" s="210"/>
      <c r="O719" s="210"/>
      <c r="P719" s="210"/>
      <c r="Q719" s="210"/>
      <c r="R719" s="210"/>
      <c r="S719" s="210"/>
      <c r="T719" s="211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05" t="s">
        <v>241</v>
      </c>
      <c r="AU719" s="205" t="s">
        <v>89</v>
      </c>
      <c r="AV719" s="14" t="s">
        <v>154</v>
      </c>
      <c r="AW719" s="14" t="s">
        <v>34</v>
      </c>
      <c r="AX719" s="14" t="s">
        <v>87</v>
      </c>
      <c r="AY719" s="205" t="s">
        <v>133</v>
      </c>
    </row>
    <row r="720" s="2" customFormat="1" ht="24.15" customHeight="1">
      <c r="A720" s="37"/>
      <c r="B720" s="171"/>
      <c r="C720" s="172" t="s">
        <v>1079</v>
      </c>
      <c r="D720" s="172" t="s">
        <v>136</v>
      </c>
      <c r="E720" s="173" t="s">
        <v>1080</v>
      </c>
      <c r="F720" s="174" t="s">
        <v>1081</v>
      </c>
      <c r="G720" s="175" t="s">
        <v>259</v>
      </c>
      <c r="H720" s="176">
        <v>57</v>
      </c>
      <c r="I720" s="177"/>
      <c r="J720" s="178">
        <f>ROUND(I720*H720,2)</f>
        <v>0</v>
      </c>
      <c r="K720" s="179"/>
      <c r="L720" s="38"/>
      <c r="M720" s="180" t="s">
        <v>1</v>
      </c>
      <c r="N720" s="181" t="s">
        <v>44</v>
      </c>
      <c r="O720" s="76"/>
      <c r="P720" s="182">
        <f>O720*H720</f>
        <v>0</v>
      </c>
      <c r="Q720" s="182">
        <v>0.0015</v>
      </c>
      <c r="R720" s="182">
        <f>Q720*H720</f>
        <v>0.085500000000000007</v>
      </c>
      <c r="S720" s="182">
        <v>0</v>
      </c>
      <c r="T720" s="183">
        <f>S720*H720</f>
        <v>0</v>
      </c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  <c r="AE720" s="37"/>
      <c r="AR720" s="184" t="s">
        <v>310</v>
      </c>
      <c r="AT720" s="184" t="s">
        <v>136</v>
      </c>
      <c r="AU720" s="184" t="s">
        <v>89</v>
      </c>
      <c r="AY720" s="18" t="s">
        <v>133</v>
      </c>
      <c r="BE720" s="185">
        <f>IF(N720="základní",J720,0)</f>
        <v>0</v>
      </c>
      <c r="BF720" s="185">
        <f>IF(N720="snížená",J720,0)</f>
        <v>0</v>
      </c>
      <c r="BG720" s="185">
        <f>IF(N720="zákl. přenesená",J720,0)</f>
        <v>0</v>
      </c>
      <c r="BH720" s="185">
        <f>IF(N720="sníž. přenesená",J720,0)</f>
        <v>0</v>
      </c>
      <c r="BI720" s="185">
        <f>IF(N720="nulová",J720,0)</f>
        <v>0</v>
      </c>
      <c r="BJ720" s="18" t="s">
        <v>87</v>
      </c>
      <c r="BK720" s="185">
        <f>ROUND(I720*H720,2)</f>
        <v>0</v>
      </c>
      <c r="BL720" s="18" t="s">
        <v>310</v>
      </c>
      <c r="BM720" s="184" t="s">
        <v>1082</v>
      </c>
    </row>
    <row r="721" s="13" customFormat="1">
      <c r="A721" s="13"/>
      <c r="B721" s="196"/>
      <c r="C721" s="13"/>
      <c r="D721" s="186" t="s">
        <v>241</v>
      </c>
      <c r="E721" s="197" t="s">
        <v>1</v>
      </c>
      <c r="F721" s="198" t="s">
        <v>1083</v>
      </c>
      <c r="G721" s="13"/>
      <c r="H721" s="199">
        <v>57</v>
      </c>
      <c r="I721" s="200"/>
      <c r="J721" s="13"/>
      <c r="K721" s="13"/>
      <c r="L721" s="196"/>
      <c r="M721" s="201"/>
      <c r="N721" s="202"/>
      <c r="O721" s="202"/>
      <c r="P721" s="202"/>
      <c r="Q721" s="202"/>
      <c r="R721" s="202"/>
      <c r="S721" s="202"/>
      <c r="T721" s="203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197" t="s">
        <v>241</v>
      </c>
      <c r="AU721" s="197" t="s">
        <v>89</v>
      </c>
      <c r="AV721" s="13" t="s">
        <v>89</v>
      </c>
      <c r="AW721" s="13" t="s">
        <v>34</v>
      </c>
      <c r="AX721" s="13" t="s">
        <v>79</v>
      </c>
      <c r="AY721" s="197" t="s">
        <v>133</v>
      </c>
    </row>
    <row r="722" s="14" customFormat="1">
      <c r="A722" s="14"/>
      <c r="B722" s="204"/>
      <c r="C722" s="14"/>
      <c r="D722" s="186" t="s">
        <v>241</v>
      </c>
      <c r="E722" s="205" t="s">
        <v>1</v>
      </c>
      <c r="F722" s="206" t="s">
        <v>245</v>
      </c>
      <c r="G722" s="14"/>
      <c r="H722" s="207">
        <v>57</v>
      </c>
      <c r="I722" s="208"/>
      <c r="J722" s="14"/>
      <c r="K722" s="14"/>
      <c r="L722" s="204"/>
      <c r="M722" s="209"/>
      <c r="N722" s="210"/>
      <c r="O722" s="210"/>
      <c r="P722" s="210"/>
      <c r="Q722" s="210"/>
      <c r="R722" s="210"/>
      <c r="S722" s="210"/>
      <c r="T722" s="211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05" t="s">
        <v>241</v>
      </c>
      <c r="AU722" s="205" t="s">
        <v>89</v>
      </c>
      <c r="AV722" s="14" t="s">
        <v>154</v>
      </c>
      <c r="AW722" s="14" t="s">
        <v>34</v>
      </c>
      <c r="AX722" s="14" t="s">
        <v>87</v>
      </c>
      <c r="AY722" s="205" t="s">
        <v>133</v>
      </c>
    </row>
    <row r="723" s="2" customFormat="1" ht="16.5" customHeight="1">
      <c r="A723" s="37"/>
      <c r="B723" s="171"/>
      <c r="C723" s="172" t="s">
        <v>1084</v>
      </c>
      <c r="D723" s="172" t="s">
        <v>136</v>
      </c>
      <c r="E723" s="173" t="s">
        <v>1085</v>
      </c>
      <c r="F723" s="174" t="s">
        <v>1086</v>
      </c>
      <c r="G723" s="175" t="s">
        <v>1087</v>
      </c>
      <c r="H723" s="176">
        <v>86</v>
      </c>
      <c r="I723" s="177"/>
      <c r="J723" s="178">
        <f>ROUND(I723*H723,2)</f>
        <v>0</v>
      </c>
      <c r="K723" s="179"/>
      <c r="L723" s="38"/>
      <c r="M723" s="180" t="s">
        <v>1</v>
      </c>
      <c r="N723" s="181" t="s">
        <v>44</v>
      </c>
      <c r="O723" s="76"/>
      <c r="P723" s="182">
        <f>O723*H723</f>
        <v>0</v>
      </c>
      <c r="Q723" s="182">
        <v>0.0021700000000000001</v>
      </c>
      <c r="R723" s="182">
        <f>Q723*H723</f>
        <v>0.18662000000000001</v>
      </c>
      <c r="S723" s="182">
        <v>0</v>
      </c>
      <c r="T723" s="183">
        <f>S723*H723</f>
        <v>0</v>
      </c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  <c r="AE723" s="37"/>
      <c r="AR723" s="184" t="s">
        <v>310</v>
      </c>
      <c r="AT723" s="184" t="s">
        <v>136</v>
      </c>
      <c r="AU723" s="184" t="s">
        <v>89</v>
      </c>
      <c r="AY723" s="18" t="s">
        <v>133</v>
      </c>
      <c r="BE723" s="185">
        <f>IF(N723="základní",J723,0)</f>
        <v>0</v>
      </c>
      <c r="BF723" s="185">
        <f>IF(N723="snížená",J723,0)</f>
        <v>0</v>
      </c>
      <c r="BG723" s="185">
        <f>IF(N723="zákl. přenesená",J723,0)</f>
        <v>0</v>
      </c>
      <c r="BH723" s="185">
        <f>IF(N723="sníž. přenesená",J723,0)</f>
        <v>0</v>
      </c>
      <c r="BI723" s="185">
        <f>IF(N723="nulová",J723,0)</f>
        <v>0</v>
      </c>
      <c r="BJ723" s="18" t="s">
        <v>87</v>
      </c>
      <c r="BK723" s="185">
        <f>ROUND(I723*H723,2)</f>
        <v>0</v>
      </c>
      <c r="BL723" s="18" t="s">
        <v>310</v>
      </c>
      <c r="BM723" s="184" t="s">
        <v>1088</v>
      </c>
    </row>
    <row r="724" s="2" customFormat="1">
      <c r="A724" s="37"/>
      <c r="B724" s="38"/>
      <c r="C724" s="37"/>
      <c r="D724" s="186" t="s">
        <v>142</v>
      </c>
      <c r="E724" s="37"/>
      <c r="F724" s="187" t="s">
        <v>1089</v>
      </c>
      <c r="G724" s="37"/>
      <c r="H724" s="37"/>
      <c r="I724" s="188"/>
      <c r="J724" s="37"/>
      <c r="K724" s="37"/>
      <c r="L724" s="38"/>
      <c r="M724" s="189"/>
      <c r="N724" s="190"/>
      <c r="O724" s="76"/>
      <c r="P724" s="76"/>
      <c r="Q724" s="76"/>
      <c r="R724" s="76"/>
      <c r="S724" s="76"/>
      <c r="T724" s="7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  <c r="AE724" s="37"/>
      <c r="AT724" s="18" t="s">
        <v>142</v>
      </c>
      <c r="AU724" s="18" t="s">
        <v>89</v>
      </c>
    </row>
    <row r="725" s="2" customFormat="1" ht="33" customHeight="1">
      <c r="A725" s="37"/>
      <c r="B725" s="171"/>
      <c r="C725" s="172" t="s">
        <v>1090</v>
      </c>
      <c r="D725" s="172" t="s">
        <v>136</v>
      </c>
      <c r="E725" s="173" t="s">
        <v>1091</v>
      </c>
      <c r="F725" s="174" t="s">
        <v>1092</v>
      </c>
      <c r="G725" s="175" t="s">
        <v>295</v>
      </c>
      <c r="H725" s="176">
        <v>0.751</v>
      </c>
      <c r="I725" s="177"/>
      <c r="J725" s="178">
        <f>ROUND(I725*H725,2)</f>
        <v>0</v>
      </c>
      <c r="K725" s="179"/>
      <c r="L725" s="38"/>
      <c r="M725" s="180" t="s">
        <v>1</v>
      </c>
      <c r="N725" s="181" t="s">
        <v>44</v>
      </c>
      <c r="O725" s="76"/>
      <c r="P725" s="182">
        <f>O725*H725</f>
        <v>0</v>
      </c>
      <c r="Q725" s="182">
        <v>0</v>
      </c>
      <c r="R725" s="182">
        <f>Q725*H725</f>
        <v>0</v>
      </c>
      <c r="S725" s="182">
        <v>0</v>
      </c>
      <c r="T725" s="183">
        <f>S725*H725</f>
        <v>0</v>
      </c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  <c r="AE725" s="37"/>
      <c r="AR725" s="184" t="s">
        <v>310</v>
      </c>
      <c r="AT725" s="184" t="s">
        <v>136</v>
      </c>
      <c r="AU725" s="184" t="s">
        <v>89</v>
      </c>
      <c r="AY725" s="18" t="s">
        <v>133</v>
      </c>
      <c r="BE725" s="185">
        <f>IF(N725="základní",J725,0)</f>
        <v>0</v>
      </c>
      <c r="BF725" s="185">
        <f>IF(N725="snížená",J725,0)</f>
        <v>0</v>
      </c>
      <c r="BG725" s="185">
        <f>IF(N725="zákl. přenesená",J725,0)</f>
        <v>0</v>
      </c>
      <c r="BH725" s="185">
        <f>IF(N725="sníž. přenesená",J725,0)</f>
        <v>0</v>
      </c>
      <c r="BI725" s="185">
        <f>IF(N725="nulová",J725,0)</f>
        <v>0</v>
      </c>
      <c r="BJ725" s="18" t="s">
        <v>87</v>
      </c>
      <c r="BK725" s="185">
        <f>ROUND(I725*H725,2)</f>
        <v>0</v>
      </c>
      <c r="BL725" s="18" t="s">
        <v>310</v>
      </c>
      <c r="BM725" s="184" t="s">
        <v>1093</v>
      </c>
    </row>
    <row r="726" s="12" customFormat="1" ht="22.8" customHeight="1">
      <c r="A726" s="12"/>
      <c r="B726" s="158"/>
      <c r="C726" s="12"/>
      <c r="D726" s="159" t="s">
        <v>78</v>
      </c>
      <c r="E726" s="169" t="s">
        <v>1094</v>
      </c>
      <c r="F726" s="169" t="s">
        <v>1095</v>
      </c>
      <c r="G726" s="12"/>
      <c r="H726" s="12"/>
      <c r="I726" s="161"/>
      <c r="J726" s="170">
        <f>BK726</f>
        <v>0</v>
      </c>
      <c r="K726" s="12"/>
      <c r="L726" s="158"/>
      <c r="M726" s="163"/>
      <c r="N726" s="164"/>
      <c r="O726" s="164"/>
      <c r="P726" s="165">
        <f>SUM(P727:P758)</f>
        <v>0</v>
      </c>
      <c r="Q726" s="164"/>
      <c r="R726" s="165">
        <f>SUM(R727:R758)</f>
        <v>0.20822399999999999</v>
      </c>
      <c r="S726" s="164"/>
      <c r="T726" s="166">
        <f>SUM(T727:T758)</f>
        <v>0.23500000000000001</v>
      </c>
      <c r="U726" s="12"/>
      <c r="V726" s="12"/>
      <c r="W726" s="12"/>
      <c r="X726" s="12"/>
      <c r="Y726" s="12"/>
      <c r="Z726" s="12"/>
      <c r="AA726" s="12"/>
      <c r="AB726" s="12"/>
      <c r="AC726" s="12"/>
      <c r="AD726" s="12"/>
      <c r="AE726" s="12"/>
      <c r="AR726" s="159" t="s">
        <v>89</v>
      </c>
      <c r="AT726" s="167" t="s">
        <v>78</v>
      </c>
      <c r="AU726" s="167" t="s">
        <v>87</v>
      </c>
      <c r="AY726" s="159" t="s">
        <v>133</v>
      </c>
      <c r="BK726" s="168">
        <f>SUM(BK727:BK758)</f>
        <v>0</v>
      </c>
    </row>
    <row r="727" s="2" customFormat="1" ht="24.15" customHeight="1">
      <c r="A727" s="37"/>
      <c r="B727" s="171"/>
      <c r="C727" s="172" t="s">
        <v>1096</v>
      </c>
      <c r="D727" s="172" t="s">
        <v>136</v>
      </c>
      <c r="E727" s="173" t="s">
        <v>1097</v>
      </c>
      <c r="F727" s="174" t="s">
        <v>1098</v>
      </c>
      <c r="G727" s="175" t="s">
        <v>239</v>
      </c>
      <c r="H727" s="176">
        <v>109.19</v>
      </c>
      <c r="I727" s="177"/>
      <c r="J727" s="178">
        <f>ROUND(I727*H727,2)</f>
        <v>0</v>
      </c>
      <c r="K727" s="179"/>
      <c r="L727" s="38"/>
      <c r="M727" s="180" t="s">
        <v>1</v>
      </c>
      <c r="N727" s="181" t="s">
        <v>44</v>
      </c>
      <c r="O727" s="76"/>
      <c r="P727" s="182">
        <f>O727*H727</f>
        <v>0</v>
      </c>
      <c r="Q727" s="182">
        <v>0</v>
      </c>
      <c r="R727" s="182">
        <f>Q727*H727</f>
        <v>0</v>
      </c>
      <c r="S727" s="182">
        <v>0</v>
      </c>
      <c r="T727" s="183">
        <f>S727*H727</f>
        <v>0</v>
      </c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  <c r="AE727" s="37"/>
      <c r="AR727" s="184" t="s">
        <v>310</v>
      </c>
      <c r="AT727" s="184" t="s">
        <v>136</v>
      </c>
      <c r="AU727" s="184" t="s">
        <v>89</v>
      </c>
      <c r="AY727" s="18" t="s">
        <v>133</v>
      </c>
      <c r="BE727" s="185">
        <f>IF(N727="základní",J727,0)</f>
        <v>0</v>
      </c>
      <c r="BF727" s="185">
        <f>IF(N727="snížená",J727,0)</f>
        <v>0</v>
      </c>
      <c r="BG727" s="185">
        <f>IF(N727="zákl. přenesená",J727,0)</f>
        <v>0</v>
      </c>
      <c r="BH727" s="185">
        <f>IF(N727="sníž. přenesená",J727,0)</f>
        <v>0</v>
      </c>
      <c r="BI727" s="185">
        <f>IF(N727="nulová",J727,0)</f>
        <v>0</v>
      </c>
      <c r="BJ727" s="18" t="s">
        <v>87</v>
      </c>
      <c r="BK727" s="185">
        <f>ROUND(I727*H727,2)</f>
        <v>0</v>
      </c>
      <c r="BL727" s="18" t="s">
        <v>310</v>
      </c>
      <c r="BM727" s="184" t="s">
        <v>1099</v>
      </c>
    </row>
    <row r="728" s="13" customFormat="1">
      <c r="A728" s="13"/>
      <c r="B728" s="196"/>
      <c r="C728" s="13"/>
      <c r="D728" s="186" t="s">
        <v>241</v>
      </c>
      <c r="E728" s="197" t="s">
        <v>1</v>
      </c>
      <c r="F728" s="198" t="s">
        <v>475</v>
      </c>
      <c r="G728" s="13"/>
      <c r="H728" s="199">
        <v>109.19</v>
      </c>
      <c r="I728" s="200"/>
      <c r="J728" s="13"/>
      <c r="K728" s="13"/>
      <c r="L728" s="196"/>
      <c r="M728" s="201"/>
      <c r="N728" s="202"/>
      <c r="O728" s="202"/>
      <c r="P728" s="202"/>
      <c r="Q728" s="202"/>
      <c r="R728" s="202"/>
      <c r="S728" s="202"/>
      <c r="T728" s="203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197" t="s">
        <v>241</v>
      </c>
      <c r="AU728" s="197" t="s">
        <v>89</v>
      </c>
      <c r="AV728" s="13" t="s">
        <v>89</v>
      </c>
      <c r="AW728" s="13" t="s">
        <v>34</v>
      </c>
      <c r="AX728" s="13" t="s">
        <v>79</v>
      </c>
      <c r="AY728" s="197" t="s">
        <v>133</v>
      </c>
    </row>
    <row r="729" s="14" customFormat="1">
      <c r="A729" s="14"/>
      <c r="B729" s="204"/>
      <c r="C729" s="14"/>
      <c r="D729" s="186" t="s">
        <v>241</v>
      </c>
      <c r="E729" s="205" t="s">
        <v>1</v>
      </c>
      <c r="F729" s="206" t="s">
        <v>245</v>
      </c>
      <c r="G729" s="14"/>
      <c r="H729" s="207">
        <v>109.19</v>
      </c>
      <c r="I729" s="208"/>
      <c r="J729" s="14"/>
      <c r="K729" s="14"/>
      <c r="L729" s="204"/>
      <c r="M729" s="209"/>
      <c r="N729" s="210"/>
      <c r="O729" s="210"/>
      <c r="P729" s="210"/>
      <c r="Q729" s="210"/>
      <c r="R729" s="210"/>
      <c r="S729" s="210"/>
      <c r="T729" s="211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05" t="s">
        <v>241</v>
      </c>
      <c r="AU729" s="205" t="s">
        <v>89</v>
      </c>
      <c r="AV729" s="14" t="s">
        <v>154</v>
      </c>
      <c r="AW729" s="14" t="s">
        <v>34</v>
      </c>
      <c r="AX729" s="14" t="s">
        <v>87</v>
      </c>
      <c r="AY729" s="205" t="s">
        <v>133</v>
      </c>
    </row>
    <row r="730" s="2" customFormat="1" ht="24.15" customHeight="1">
      <c r="A730" s="37"/>
      <c r="B730" s="171"/>
      <c r="C730" s="219" t="s">
        <v>1100</v>
      </c>
      <c r="D730" s="219" t="s">
        <v>316</v>
      </c>
      <c r="E730" s="220" t="s">
        <v>1101</v>
      </c>
      <c r="F730" s="221" t="s">
        <v>1102</v>
      </c>
      <c r="G730" s="222" t="s">
        <v>239</v>
      </c>
      <c r="H730" s="223">
        <v>125.569</v>
      </c>
      <c r="I730" s="224"/>
      <c r="J730" s="225">
        <f>ROUND(I730*H730,2)</f>
        <v>0</v>
      </c>
      <c r="K730" s="226"/>
      <c r="L730" s="227"/>
      <c r="M730" s="228" t="s">
        <v>1</v>
      </c>
      <c r="N730" s="229" t="s">
        <v>44</v>
      </c>
      <c r="O730" s="76"/>
      <c r="P730" s="182">
        <f>O730*H730</f>
        <v>0</v>
      </c>
      <c r="Q730" s="182">
        <v>0</v>
      </c>
      <c r="R730" s="182">
        <f>Q730*H730</f>
        <v>0</v>
      </c>
      <c r="S730" s="182">
        <v>0</v>
      </c>
      <c r="T730" s="183">
        <f>S730*H730</f>
        <v>0</v>
      </c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  <c r="AE730" s="37"/>
      <c r="AR730" s="184" t="s">
        <v>401</v>
      </c>
      <c r="AT730" s="184" t="s">
        <v>316</v>
      </c>
      <c r="AU730" s="184" t="s">
        <v>89</v>
      </c>
      <c r="AY730" s="18" t="s">
        <v>133</v>
      </c>
      <c r="BE730" s="185">
        <f>IF(N730="základní",J730,0)</f>
        <v>0</v>
      </c>
      <c r="BF730" s="185">
        <f>IF(N730="snížená",J730,0)</f>
        <v>0</v>
      </c>
      <c r="BG730" s="185">
        <f>IF(N730="zákl. přenesená",J730,0)</f>
        <v>0</v>
      </c>
      <c r="BH730" s="185">
        <f>IF(N730="sníž. přenesená",J730,0)</f>
        <v>0</v>
      </c>
      <c r="BI730" s="185">
        <f>IF(N730="nulová",J730,0)</f>
        <v>0</v>
      </c>
      <c r="BJ730" s="18" t="s">
        <v>87</v>
      </c>
      <c r="BK730" s="185">
        <f>ROUND(I730*H730,2)</f>
        <v>0</v>
      </c>
      <c r="BL730" s="18" t="s">
        <v>310</v>
      </c>
      <c r="BM730" s="184" t="s">
        <v>1103</v>
      </c>
    </row>
    <row r="731" s="13" customFormat="1">
      <c r="A731" s="13"/>
      <c r="B731" s="196"/>
      <c r="C731" s="13"/>
      <c r="D731" s="186" t="s">
        <v>241</v>
      </c>
      <c r="E731" s="13"/>
      <c r="F731" s="198" t="s">
        <v>1104</v>
      </c>
      <c r="G731" s="13"/>
      <c r="H731" s="199">
        <v>125.569</v>
      </c>
      <c r="I731" s="200"/>
      <c r="J731" s="13"/>
      <c r="K731" s="13"/>
      <c r="L731" s="196"/>
      <c r="M731" s="201"/>
      <c r="N731" s="202"/>
      <c r="O731" s="202"/>
      <c r="P731" s="202"/>
      <c r="Q731" s="202"/>
      <c r="R731" s="202"/>
      <c r="S731" s="202"/>
      <c r="T731" s="203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197" t="s">
        <v>241</v>
      </c>
      <c r="AU731" s="197" t="s">
        <v>89</v>
      </c>
      <c r="AV731" s="13" t="s">
        <v>89</v>
      </c>
      <c r="AW731" s="13" t="s">
        <v>3</v>
      </c>
      <c r="AX731" s="13" t="s">
        <v>87</v>
      </c>
      <c r="AY731" s="197" t="s">
        <v>133</v>
      </c>
    </row>
    <row r="732" s="2" customFormat="1" ht="16.5" customHeight="1">
      <c r="A732" s="37"/>
      <c r="B732" s="171"/>
      <c r="C732" s="172" t="s">
        <v>1105</v>
      </c>
      <c r="D732" s="172" t="s">
        <v>136</v>
      </c>
      <c r="E732" s="173" t="s">
        <v>1106</v>
      </c>
      <c r="F732" s="174" t="s">
        <v>1107</v>
      </c>
      <c r="G732" s="175" t="s">
        <v>259</v>
      </c>
      <c r="H732" s="176">
        <v>218.38</v>
      </c>
      <c r="I732" s="177"/>
      <c r="J732" s="178">
        <f>ROUND(I732*H732,2)</f>
        <v>0</v>
      </c>
      <c r="K732" s="179"/>
      <c r="L732" s="38"/>
      <c r="M732" s="180" t="s">
        <v>1</v>
      </c>
      <c r="N732" s="181" t="s">
        <v>44</v>
      </c>
      <c r="O732" s="76"/>
      <c r="P732" s="182">
        <f>O732*H732</f>
        <v>0</v>
      </c>
      <c r="Q732" s="182">
        <v>0</v>
      </c>
      <c r="R732" s="182">
        <f>Q732*H732</f>
        <v>0</v>
      </c>
      <c r="S732" s="182">
        <v>0</v>
      </c>
      <c r="T732" s="183">
        <f>S732*H732</f>
        <v>0</v>
      </c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  <c r="AE732" s="37"/>
      <c r="AR732" s="184" t="s">
        <v>310</v>
      </c>
      <c r="AT732" s="184" t="s">
        <v>136</v>
      </c>
      <c r="AU732" s="184" t="s">
        <v>89</v>
      </c>
      <c r="AY732" s="18" t="s">
        <v>133</v>
      </c>
      <c r="BE732" s="185">
        <f>IF(N732="základní",J732,0)</f>
        <v>0</v>
      </c>
      <c r="BF732" s="185">
        <f>IF(N732="snížená",J732,0)</f>
        <v>0</v>
      </c>
      <c r="BG732" s="185">
        <f>IF(N732="zákl. přenesená",J732,0)</f>
        <v>0</v>
      </c>
      <c r="BH732" s="185">
        <f>IF(N732="sníž. přenesená",J732,0)</f>
        <v>0</v>
      </c>
      <c r="BI732" s="185">
        <f>IF(N732="nulová",J732,0)</f>
        <v>0</v>
      </c>
      <c r="BJ732" s="18" t="s">
        <v>87</v>
      </c>
      <c r="BK732" s="185">
        <f>ROUND(I732*H732,2)</f>
        <v>0</v>
      </c>
      <c r="BL732" s="18" t="s">
        <v>310</v>
      </c>
      <c r="BM732" s="184" t="s">
        <v>1108</v>
      </c>
    </row>
    <row r="733" s="2" customFormat="1">
      <c r="A733" s="37"/>
      <c r="B733" s="38"/>
      <c r="C733" s="37"/>
      <c r="D733" s="186" t="s">
        <v>142</v>
      </c>
      <c r="E733" s="37"/>
      <c r="F733" s="187" t="s">
        <v>1109</v>
      </c>
      <c r="G733" s="37"/>
      <c r="H733" s="37"/>
      <c r="I733" s="188"/>
      <c r="J733" s="37"/>
      <c r="K733" s="37"/>
      <c r="L733" s="38"/>
      <c r="M733" s="189"/>
      <c r="N733" s="190"/>
      <c r="O733" s="76"/>
      <c r="P733" s="76"/>
      <c r="Q733" s="76"/>
      <c r="R733" s="76"/>
      <c r="S733" s="76"/>
      <c r="T733" s="7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  <c r="AE733" s="37"/>
      <c r="AT733" s="18" t="s">
        <v>142</v>
      </c>
      <c r="AU733" s="18" t="s">
        <v>89</v>
      </c>
    </row>
    <row r="734" s="13" customFormat="1">
      <c r="A734" s="13"/>
      <c r="B734" s="196"/>
      <c r="C734" s="13"/>
      <c r="D734" s="186" t="s">
        <v>241</v>
      </c>
      <c r="E734" s="197" t="s">
        <v>1</v>
      </c>
      <c r="F734" s="198" t="s">
        <v>1110</v>
      </c>
      <c r="G734" s="13"/>
      <c r="H734" s="199">
        <v>218.38</v>
      </c>
      <c r="I734" s="200"/>
      <c r="J734" s="13"/>
      <c r="K734" s="13"/>
      <c r="L734" s="196"/>
      <c r="M734" s="201"/>
      <c r="N734" s="202"/>
      <c r="O734" s="202"/>
      <c r="P734" s="202"/>
      <c r="Q734" s="202"/>
      <c r="R734" s="202"/>
      <c r="S734" s="202"/>
      <c r="T734" s="203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197" t="s">
        <v>241</v>
      </c>
      <c r="AU734" s="197" t="s">
        <v>89</v>
      </c>
      <c r="AV734" s="13" t="s">
        <v>89</v>
      </c>
      <c r="AW734" s="13" t="s">
        <v>34</v>
      </c>
      <c r="AX734" s="13" t="s">
        <v>79</v>
      </c>
      <c r="AY734" s="197" t="s">
        <v>133</v>
      </c>
    </row>
    <row r="735" s="14" customFormat="1">
      <c r="A735" s="14"/>
      <c r="B735" s="204"/>
      <c r="C735" s="14"/>
      <c r="D735" s="186" t="s">
        <v>241</v>
      </c>
      <c r="E735" s="205" t="s">
        <v>1</v>
      </c>
      <c r="F735" s="206" t="s">
        <v>245</v>
      </c>
      <c r="G735" s="14"/>
      <c r="H735" s="207">
        <v>218.38</v>
      </c>
      <c r="I735" s="208"/>
      <c r="J735" s="14"/>
      <c r="K735" s="14"/>
      <c r="L735" s="204"/>
      <c r="M735" s="209"/>
      <c r="N735" s="210"/>
      <c r="O735" s="210"/>
      <c r="P735" s="210"/>
      <c r="Q735" s="210"/>
      <c r="R735" s="210"/>
      <c r="S735" s="210"/>
      <c r="T735" s="211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05" t="s">
        <v>241</v>
      </c>
      <c r="AU735" s="205" t="s">
        <v>89</v>
      </c>
      <c r="AV735" s="14" t="s">
        <v>154</v>
      </c>
      <c r="AW735" s="14" t="s">
        <v>34</v>
      </c>
      <c r="AX735" s="14" t="s">
        <v>87</v>
      </c>
      <c r="AY735" s="205" t="s">
        <v>133</v>
      </c>
    </row>
    <row r="736" s="2" customFormat="1" ht="16.5" customHeight="1">
      <c r="A736" s="37"/>
      <c r="B736" s="171"/>
      <c r="C736" s="219" t="s">
        <v>1111</v>
      </c>
      <c r="D736" s="219" t="s">
        <v>316</v>
      </c>
      <c r="E736" s="220" t="s">
        <v>1112</v>
      </c>
      <c r="F736" s="221" t="s">
        <v>1113</v>
      </c>
      <c r="G736" s="222" t="s">
        <v>252</v>
      </c>
      <c r="H736" s="223">
        <v>0.34599999999999997</v>
      </c>
      <c r="I736" s="224"/>
      <c r="J736" s="225">
        <f>ROUND(I736*H736,2)</f>
        <v>0</v>
      </c>
      <c r="K736" s="226"/>
      <c r="L736" s="227"/>
      <c r="M736" s="228" t="s">
        <v>1</v>
      </c>
      <c r="N736" s="229" t="s">
        <v>44</v>
      </c>
      <c r="O736" s="76"/>
      <c r="P736" s="182">
        <f>O736*H736</f>
        <v>0</v>
      </c>
      <c r="Q736" s="182">
        <v>0</v>
      </c>
      <c r="R736" s="182">
        <f>Q736*H736</f>
        <v>0</v>
      </c>
      <c r="S736" s="182">
        <v>0</v>
      </c>
      <c r="T736" s="183">
        <f>S736*H736</f>
        <v>0</v>
      </c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  <c r="AE736" s="37"/>
      <c r="AR736" s="184" t="s">
        <v>401</v>
      </c>
      <c r="AT736" s="184" t="s">
        <v>316</v>
      </c>
      <c r="AU736" s="184" t="s">
        <v>89</v>
      </c>
      <c r="AY736" s="18" t="s">
        <v>133</v>
      </c>
      <c r="BE736" s="185">
        <f>IF(N736="základní",J736,0)</f>
        <v>0</v>
      </c>
      <c r="BF736" s="185">
        <f>IF(N736="snížená",J736,0)</f>
        <v>0</v>
      </c>
      <c r="BG736" s="185">
        <f>IF(N736="zákl. přenesená",J736,0)</f>
        <v>0</v>
      </c>
      <c r="BH736" s="185">
        <f>IF(N736="sníž. přenesená",J736,0)</f>
        <v>0</v>
      </c>
      <c r="BI736" s="185">
        <f>IF(N736="nulová",J736,0)</f>
        <v>0</v>
      </c>
      <c r="BJ736" s="18" t="s">
        <v>87</v>
      </c>
      <c r="BK736" s="185">
        <f>ROUND(I736*H736,2)</f>
        <v>0</v>
      </c>
      <c r="BL736" s="18" t="s">
        <v>310</v>
      </c>
      <c r="BM736" s="184" t="s">
        <v>1114</v>
      </c>
    </row>
    <row r="737" s="13" customFormat="1">
      <c r="A737" s="13"/>
      <c r="B737" s="196"/>
      <c r="C737" s="13"/>
      <c r="D737" s="186" t="s">
        <v>241</v>
      </c>
      <c r="E737" s="197" t="s">
        <v>1</v>
      </c>
      <c r="F737" s="198" t="s">
        <v>1115</v>
      </c>
      <c r="G737" s="13"/>
      <c r="H737" s="199">
        <v>0.28799999999999998</v>
      </c>
      <c r="I737" s="200"/>
      <c r="J737" s="13"/>
      <c r="K737" s="13"/>
      <c r="L737" s="196"/>
      <c r="M737" s="201"/>
      <c r="N737" s="202"/>
      <c r="O737" s="202"/>
      <c r="P737" s="202"/>
      <c r="Q737" s="202"/>
      <c r="R737" s="202"/>
      <c r="S737" s="202"/>
      <c r="T737" s="203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197" t="s">
        <v>241</v>
      </c>
      <c r="AU737" s="197" t="s">
        <v>89</v>
      </c>
      <c r="AV737" s="13" t="s">
        <v>89</v>
      </c>
      <c r="AW737" s="13" t="s">
        <v>34</v>
      </c>
      <c r="AX737" s="13" t="s">
        <v>79</v>
      </c>
      <c r="AY737" s="197" t="s">
        <v>133</v>
      </c>
    </row>
    <row r="738" s="14" customFormat="1">
      <c r="A738" s="14"/>
      <c r="B738" s="204"/>
      <c r="C738" s="14"/>
      <c r="D738" s="186" t="s">
        <v>241</v>
      </c>
      <c r="E738" s="205" t="s">
        <v>1</v>
      </c>
      <c r="F738" s="206" t="s">
        <v>245</v>
      </c>
      <c r="G738" s="14"/>
      <c r="H738" s="207">
        <v>0.28799999999999998</v>
      </c>
      <c r="I738" s="208"/>
      <c r="J738" s="14"/>
      <c r="K738" s="14"/>
      <c r="L738" s="204"/>
      <c r="M738" s="209"/>
      <c r="N738" s="210"/>
      <c r="O738" s="210"/>
      <c r="P738" s="210"/>
      <c r="Q738" s="210"/>
      <c r="R738" s="210"/>
      <c r="S738" s="210"/>
      <c r="T738" s="211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05" t="s">
        <v>241</v>
      </c>
      <c r="AU738" s="205" t="s">
        <v>89</v>
      </c>
      <c r="AV738" s="14" t="s">
        <v>154</v>
      </c>
      <c r="AW738" s="14" t="s">
        <v>34</v>
      </c>
      <c r="AX738" s="14" t="s">
        <v>87</v>
      </c>
      <c r="AY738" s="205" t="s">
        <v>133</v>
      </c>
    </row>
    <row r="739" s="13" customFormat="1">
      <c r="A739" s="13"/>
      <c r="B739" s="196"/>
      <c r="C739" s="13"/>
      <c r="D739" s="186" t="s">
        <v>241</v>
      </c>
      <c r="E739" s="13"/>
      <c r="F739" s="198" t="s">
        <v>1116</v>
      </c>
      <c r="G739" s="13"/>
      <c r="H739" s="199">
        <v>0.34599999999999997</v>
      </c>
      <c r="I739" s="200"/>
      <c r="J739" s="13"/>
      <c r="K739" s="13"/>
      <c r="L739" s="196"/>
      <c r="M739" s="201"/>
      <c r="N739" s="202"/>
      <c r="O739" s="202"/>
      <c r="P739" s="202"/>
      <c r="Q739" s="202"/>
      <c r="R739" s="202"/>
      <c r="S739" s="202"/>
      <c r="T739" s="20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197" t="s">
        <v>241</v>
      </c>
      <c r="AU739" s="197" t="s">
        <v>89</v>
      </c>
      <c r="AV739" s="13" t="s">
        <v>89</v>
      </c>
      <c r="AW739" s="13" t="s">
        <v>3</v>
      </c>
      <c r="AX739" s="13" t="s">
        <v>87</v>
      </c>
      <c r="AY739" s="197" t="s">
        <v>133</v>
      </c>
    </row>
    <row r="740" s="2" customFormat="1" ht="24.15" customHeight="1">
      <c r="A740" s="37"/>
      <c r="B740" s="171"/>
      <c r="C740" s="172" t="s">
        <v>1117</v>
      </c>
      <c r="D740" s="172" t="s">
        <v>136</v>
      </c>
      <c r="E740" s="173" t="s">
        <v>1118</v>
      </c>
      <c r="F740" s="174" t="s">
        <v>1119</v>
      </c>
      <c r="G740" s="175" t="s">
        <v>259</v>
      </c>
      <c r="H740" s="176">
        <v>69.5</v>
      </c>
      <c r="I740" s="177"/>
      <c r="J740" s="178">
        <f>ROUND(I740*H740,2)</f>
        <v>0</v>
      </c>
      <c r="K740" s="179"/>
      <c r="L740" s="38"/>
      <c r="M740" s="180" t="s">
        <v>1</v>
      </c>
      <c r="N740" s="181" t="s">
        <v>44</v>
      </c>
      <c r="O740" s="76"/>
      <c r="P740" s="182">
        <f>O740*H740</f>
        <v>0</v>
      </c>
      <c r="Q740" s="182">
        <v>0</v>
      </c>
      <c r="R740" s="182">
        <f>Q740*H740</f>
        <v>0</v>
      </c>
      <c r="S740" s="182">
        <v>0.002</v>
      </c>
      <c r="T740" s="183">
        <f>S740*H740</f>
        <v>0.13900000000000001</v>
      </c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  <c r="AE740" s="37"/>
      <c r="AR740" s="184" t="s">
        <v>310</v>
      </c>
      <c r="AT740" s="184" t="s">
        <v>136</v>
      </c>
      <c r="AU740" s="184" t="s">
        <v>89</v>
      </c>
      <c r="AY740" s="18" t="s">
        <v>133</v>
      </c>
      <c r="BE740" s="185">
        <f>IF(N740="základní",J740,0)</f>
        <v>0</v>
      </c>
      <c r="BF740" s="185">
        <f>IF(N740="snížená",J740,0)</f>
        <v>0</v>
      </c>
      <c r="BG740" s="185">
        <f>IF(N740="zákl. přenesená",J740,0)</f>
        <v>0</v>
      </c>
      <c r="BH740" s="185">
        <f>IF(N740="sníž. přenesená",J740,0)</f>
        <v>0</v>
      </c>
      <c r="BI740" s="185">
        <f>IF(N740="nulová",J740,0)</f>
        <v>0</v>
      </c>
      <c r="BJ740" s="18" t="s">
        <v>87</v>
      </c>
      <c r="BK740" s="185">
        <f>ROUND(I740*H740,2)</f>
        <v>0</v>
      </c>
      <c r="BL740" s="18" t="s">
        <v>310</v>
      </c>
      <c r="BM740" s="184" t="s">
        <v>1120</v>
      </c>
    </row>
    <row r="741" s="13" customFormat="1">
      <c r="A741" s="13"/>
      <c r="B741" s="196"/>
      <c r="C741" s="13"/>
      <c r="D741" s="186" t="s">
        <v>241</v>
      </c>
      <c r="E741" s="197" t="s">
        <v>1</v>
      </c>
      <c r="F741" s="198" t="s">
        <v>1121</v>
      </c>
      <c r="G741" s="13"/>
      <c r="H741" s="199">
        <v>69.5</v>
      </c>
      <c r="I741" s="200"/>
      <c r="J741" s="13"/>
      <c r="K741" s="13"/>
      <c r="L741" s="196"/>
      <c r="M741" s="201"/>
      <c r="N741" s="202"/>
      <c r="O741" s="202"/>
      <c r="P741" s="202"/>
      <c r="Q741" s="202"/>
      <c r="R741" s="202"/>
      <c r="S741" s="202"/>
      <c r="T741" s="203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197" t="s">
        <v>241</v>
      </c>
      <c r="AU741" s="197" t="s">
        <v>89</v>
      </c>
      <c r="AV741" s="13" t="s">
        <v>89</v>
      </c>
      <c r="AW741" s="13" t="s">
        <v>34</v>
      </c>
      <c r="AX741" s="13" t="s">
        <v>79</v>
      </c>
      <c r="AY741" s="197" t="s">
        <v>133</v>
      </c>
    </row>
    <row r="742" s="14" customFormat="1">
      <c r="A742" s="14"/>
      <c r="B742" s="204"/>
      <c r="C742" s="14"/>
      <c r="D742" s="186" t="s">
        <v>241</v>
      </c>
      <c r="E742" s="205" t="s">
        <v>1</v>
      </c>
      <c r="F742" s="206" t="s">
        <v>245</v>
      </c>
      <c r="G742" s="14"/>
      <c r="H742" s="207">
        <v>69.5</v>
      </c>
      <c r="I742" s="208"/>
      <c r="J742" s="14"/>
      <c r="K742" s="14"/>
      <c r="L742" s="204"/>
      <c r="M742" s="209"/>
      <c r="N742" s="210"/>
      <c r="O742" s="210"/>
      <c r="P742" s="210"/>
      <c r="Q742" s="210"/>
      <c r="R742" s="210"/>
      <c r="S742" s="210"/>
      <c r="T742" s="211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05" t="s">
        <v>241</v>
      </c>
      <c r="AU742" s="205" t="s">
        <v>89</v>
      </c>
      <c r="AV742" s="14" t="s">
        <v>154</v>
      </c>
      <c r="AW742" s="14" t="s">
        <v>34</v>
      </c>
      <c r="AX742" s="14" t="s">
        <v>87</v>
      </c>
      <c r="AY742" s="205" t="s">
        <v>133</v>
      </c>
    </row>
    <row r="743" s="2" customFormat="1" ht="24.15" customHeight="1">
      <c r="A743" s="37"/>
      <c r="B743" s="171"/>
      <c r="C743" s="172" t="s">
        <v>1122</v>
      </c>
      <c r="D743" s="172" t="s">
        <v>136</v>
      </c>
      <c r="E743" s="173" t="s">
        <v>1123</v>
      </c>
      <c r="F743" s="174" t="s">
        <v>1124</v>
      </c>
      <c r="G743" s="175" t="s">
        <v>378</v>
      </c>
      <c r="H743" s="176">
        <v>4</v>
      </c>
      <c r="I743" s="177"/>
      <c r="J743" s="178">
        <f>ROUND(I743*H743,2)</f>
        <v>0</v>
      </c>
      <c r="K743" s="179"/>
      <c r="L743" s="38"/>
      <c r="M743" s="180" t="s">
        <v>1</v>
      </c>
      <c r="N743" s="181" t="s">
        <v>44</v>
      </c>
      <c r="O743" s="76"/>
      <c r="P743" s="182">
        <f>O743*H743</f>
        <v>0</v>
      </c>
      <c r="Q743" s="182">
        <v>0</v>
      </c>
      <c r="R743" s="182">
        <f>Q743*H743</f>
        <v>0</v>
      </c>
      <c r="S743" s="182">
        <v>0.024</v>
      </c>
      <c r="T743" s="183">
        <f>S743*H743</f>
        <v>0.096000000000000002</v>
      </c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  <c r="AE743" s="37"/>
      <c r="AR743" s="184" t="s">
        <v>310</v>
      </c>
      <c r="AT743" s="184" t="s">
        <v>136</v>
      </c>
      <c r="AU743" s="184" t="s">
        <v>89</v>
      </c>
      <c r="AY743" s="18" t="s">
        <v>133</v>
      </c>
      <c r="BE743" s="185">
        <f>IF(N743="základní",J743,0)</f>
        <v>0</v>
      </c>
      <c r="BF743" s="185">
        <f>IF(N743="snížená",J743,0)</f>
        <v>0</v>
      </c>
      <c r="BG743" s="185">
        <f>IF(N743="zákl. přenesená",J743,0)</f>
        <v>0</v>
      </c>
      <c r="BH743" s="185">
        <f>IF(N743="sníž. přenesená",J743,0)</f>
        <v>0</v>
      </c>
      <c r="BI743" s="185">
        <f>IF(N743="nulová",J743,0)</f>
        <v>0</v>
      </c>
      <c r="BJ743" s="18" t="s">
        <v>87</v>
      </c>
      <c r="BK743" s="185">
        <f>ROUND(I743*H743,2)</f>
        <v>0</v>
      </c>
      <c r="BL743" s="18" t="s">
        <v>310</v>
      </c>
      <c r="BM743" s="184" t="s">
        <v>1125</v>
      </c>
    </row>
    <row r="744" s="13" customFormat="1">
      <c r="A744" s="13"/>
      <c r="B744" s="196"/>
      <c r="C744" s="13"/>
      <c r="D744" s="186" t="s">
        <v>241</v>
      </c>
      <c r="E744" s="197" t="s">
        <v>1</v>
      </c>
      <c r="F744" s="198" t="s">
        <v>1126</v>
      </c>
      <c r="G744" s="13"/>
      <c r="H744" s="199">
        <v>4</v>
      </c>
      <c r="I744" s="200"/>
      <c r="J744" s="13"/>
      <c r="K744" s="13"/>
      <c r="L744" s="196"/>
      <c r="M744" s="201"/>
      <c r="N744" s="202"/>
      <c r="O744" s="202"/>
      <c r="P744" s="202"/>
      <c r="Q744" s="202"/>
      <c r="R744" s="202"/>
      <c r="S744" s="202"/>
      <c r="T744" s="20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197" t="s">
        <v>241</v>
      </c>
      <c r="AU744" s="197" t="s">
        <v>89</v>
      </c>
      <c r="AV744" s="13" t="s">
        <v>89</v>
      </c>
      <c r="AW744" s="13" t="s">
        <v>34</v>
      </c>
      <c r="AX744" s="13" t="s">
        <v>79</v>
      </c>
      <c r="AY744" s="197" t="s">
        <v>133</v>
      </c>
    </row>
    <row r="745" s="14" customFormat="1">
      <c r="A745" s="14"/>
      <c r="B745" s="204"/>
      <c r="C745" s="14"/>
      <c r="D745" s="186" t="s">
        <v>241</v>
      </c>
      <c r="E745" s="205" t="s">
        <v>1</v>
      </c>
      <c r="F745" s="206" t="s">
        <v>245</v>
      </c>
      <c r="G745" s="14"/>
      <c r="H745" s="207">
        <v>4</v>
      </c>
      <c r="I745" s="208"/>
      <c r="J745" s="14"/>
      <c r="K745" s="14"/>
      <c r="L745" s="204"/>
      <c r="M745" s="209"/>
      <c r="N745" s="210"/>
      <c r="O745" s="210"/>
      <c r="P745" s="210"/>
      <c r="Q745" s="210"/>
      <c r="R745" s="210"/>
      <c r="S745" s="210"/>
      <c r="T745" s="211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05" t="s">
        <v>241</v>
      </c>
      <c r="AU745" s="205" t="s">
        <v>89</v>
      </c>
      <c r="AV745" s="14" t="s">
        <v>154</v>
      </c>
      <c r="AW745" s="14" t="s">
        <v>34</v>
      </c>
      <c r="AX745" s="14" t="s">
        <v>87</v>
      </c>
      <c r="AY745" s="205" t="s">
        <v>133</v>
      </c>
    </row>
    <row r="746" s="2" customFormat="1" ht="24.15" customHeight="1">
      <c r="A746" s="37"/>
      <c r="B746" s="171"/>
      <c r="C746" s="172" t="s">
        <v>1127</v>
      </c>
      <c r="D746" s="172" t="s">
        <v>136</v>
      </c>
      <c r="E746" s="173" t="s">
        <v>1128</v>
      </c>
      <c r="F746" s="174" t="s">
        <v>1129</v>
      </c>
      <c r="G746" s="175" t="s">
        <v>259</v>
      </c>
      <c r="H746" s="176">
        <v>76.599999999999994</v>
      </c>
      <c r="I746" s="177"/>
      <c r="J746" s="178">
        <f>ROUND(I746*H746,2)</f>
        <v>0</v>
      </c>
      <c r="K746" s="179"/>
      <c r="L746" s="38"/>
      <c r="M746" s="180" t="s">
        <v>1</v>
      </c>
      <c r="N746" s="181" t="s">
        <v>44</v>
      </c>
      <c r="O746" s="76"/>
      <c r="P746" s="182">
        <f>O746*H746</f>
        <v>0</v>
      </c>
      <c r="Q746" s="182">
        <v>0</v>
      </c>
      <c r="R746" s="182">
        <f>Q746*H746</f>
        <v>0</v>
      </c>
      <c r="S746" s="182">
        <v>0</v>
      </c>
      <c r="T746" s="183">
        <f>S746*H746</f>
        <v>0</v>
      </c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  <c r="AE746" s="37"/>
      <c r="AR746" s="184" t="s">
        <v>310</v>
      </c>
      <c r="AT746" s="184" t="s">
        <v>136</v>
      </c>
      <c r="AU746" s="184" t="s">
        <v>89</v>
      </c>
      <c r="AY746" s="18" t="s">
        <v>133</v>
      </c>
      <c r="BE746" s="185">
        <f>IF(N746="základní",J746,0)</f>
        <v>0</v>
      </c>
      <c r="BF746" s="185">
        <f>IF(N746="snížená",J746,0)</f>
        <v>0</v>
      </c>
      <c r="BG746" s="185">
        <f>IF(N746="zákl. přenesená",J746,0)</f>
        <v>0</v>
      </c>
      <c r="BH746" s="185">
        <f>IF(N746="sníž. přenesená",J746,0)</f>
        <v>0</v>
      </c>
      <c r="BI746" s="185">
        <f>IF(N746="nulová",J746,0)</f>
        <v>0</v>
      </c>
      <c r="BJ746" s="18" t="s">
        <v>87</v>
      </c>
      <c r="BK746" s="185">
        <f>ROUND(I746*H746,2)</f>
        <v>0</v>
      </c>
      <c r="BL746" s="18" t="s">
        <v>310</v>
      </c>
      <c r="BM746" s="184" t="s">
        <v>1130</v>
      </c>
    </row>
    <row r="747" s="13" customFormat="1">
      <c r="A747" s="13"/>
      <c r="B747" s="196"/>
      <c r="C747" s="13"/>
      <c r="D747" s="186" t="s">
        <v>241</v>
      </c>
      <c r="E747" s="197" t="s">
        <v>1</v>
      </c>
      <c r="F747" s="198" t="s">
        <v>1131</v>
      </c>
      <c r="G747" s="13"/>
      <c r="H747" s="199">
        <v>76.599999999999994</v>
      </c>
      <c r="I747" s="200"/>
      <c r="J747" s="13"/>
      <c r="K747" s="13"/>
      <c r="L747" s="196"/>
      <c r="M747" s="201"/>
      <c r="N747" s="202"/>
      <c r="O747" s="202"/>
      <c r="P747" s="202"/>
      <c r="Q747" s="202"/>
      <c r="R747" s="202"/>
      <c r="S747" s="202"/>
      <c r="T747" s="20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197" t="s">
        <v>241</v>
      </c>
      <c r="AU747" s="197" t="s">
        <v>89</v>
      </c>
      <c r="AV747" s="13" t="s">
        <v>89</v>
      </c>
      <c r="AW747" s="13" t="s">
        <v>34</v>
      </c>
      <c r="AX747" s="13" t="s">
        <v>79</v>
      </c>
      <c r="AY747" s="197" t="s">
        <v>133</v>
      </c>
    </row>
    <row r="748" s="14" customFormat="1">
      <c r="A748" s="14"/>
      <c r="B748" s="204"/>
      <c r="C748" s="14"/>
      <c r="D748" s="186" t="s">
        <v>241</v>
      </c>
      <c r="E748" s="205" t="s">
        <v>1</v>
      </c>
      <c r="F748" s="206" t="s">
        <v>245</v>
      </c>
      <c r="G748" s="14"/>
      <c r="H748" s="207">
        <v>76.599999999999994</v>
      </c>
      <c r="I748" s="208"/>
      <c r="J748" s="14"/>
      <c r="K748" s="14"/>
      <c r="L748" s="204"/>
      <c r="M748" s="209"/>
      <c r="N748" s="210"/>
      <c r="O748" s="210"/>
      <c r="P748" s="210"/>
      <c r="Q748" s="210"/>
      <c r="R748" s="210"/>
      <c r="S748" s="210"/>
      <c r="T748" s="211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05" t="s">
        <v>241</v>
      </c>
      <c r="AU748" s="205" t="s">
        <v>89</v>
      </c>
      <c r="AV748" s="14" t="s">
        <v>154</v>
      </c>
      <c r="AW748" s="14" t="s">
        <v>34</v>
      </c>
      <c r="AX748" s="14" t="s">
        <v>87</v>
      </c>
      <c r="AY748" s="205" t="s">
        <v>133</v>
      </c>
    </row>
    <row r="749" s="2" customFormat="1" ht="16.5" customHeight="1">
      <c r="A749" s="37"/>
      <c r="B749" s="171"/>
      <c r="C749" s="219" t="s">
        <v>1132</v>
      </c>
      <c r="D749" s="219" t="s">
        <v>316</v>
      </c>
      <c r="E749" s="220" t="s">
        <v>1133</v>
      </c>
      <c r="F749" s="221" t="s">
        <v>1134</v>
      </c>
      <c r="G749" s="222" t="s">
        <v>259</v>
      </c>
      <c r="H749" s="223">
        <v>84.260000000000005</v>
      </c>
      <c r="I749" s="224"/>
      <c r="J749" s="225">
        <f>ROUND(I749*H749,2)</f>
        <v>0</v>
      </c>
      <c r="K749" s="226"/>
      <c r="L749" s="227"/>
      <c r="M749" s="228" t="s">
        <v>1</v>
      </c>
      <c r="N749" s="229" t="s">
        <v>44</v>
      </c>
      <c r="O749" s="76"/>
      <c r="P749" s="182">
        <f>O749*H749</f>
        <v>0</v>
      </c>
      <c r="Q749" s="182">
        <v>0.0023999999999999998</v>
      </c>
      <c r="R749" s="182">
        <f>Q749*H749</f>
        <v>0.20222399999999999</v>
      </c>
      <c r="S749" s="182">
        <v>0</v>
      </c>
      <c r="T749" s="183">
        <f>S749*H749</f>
        <v>0</v>
      </c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  <c r="AE749" s="37"/>
      <c r="AR749" s="184" t="s">
        <v>401</v>
      </c>
      <c r="AT749" s="184" t="s">
        <v>316</v>
      </c>
      <c r="AU749" s="184" t="s">
        <v>89</v>
      </c>
      <c r="AY749" s="18" t="s">
        <v>133</v>
      </c>
      <c r="BE749" s="185">
        <f>IF(N749="základní",J749,0)</f>
        <v>0</v>
      </c>
      <c r="BF749" s="185">
        <f>IF(N749="snížená",J749,0)</f>
        <v>0</v>
      </c>
      <c r="BG749" s="185">
        <f>IF(N749="zákl. přenesená",J749,0)</f>
        <v>0</v>
      </c>
      <c r="BH749" s="185">
        <f>IF(N749="sníž. přenesená",J749,0)</f>
        <v>0</v>
      </c>
      <c r="BI749" s="185">
        <f>IF(N749="nulová",J749,0)</f>
        <v>0</v>
      </c>
      <c r="BJ749" s="18" t="s">
        <v>87</v>
      </c>
      <c r="BK749" s="185">
        <f>ROUND(I749*H749,2)</f>
        <v>0</v>
      </c>
      <c r="BL749" s="18" t="s">
        <v>310</v>
      </c>
      <c r="BM749" s="184" t="s">
        <v>1135</v>
      </c>
    </row>
    <row r="750" s="13" customFormat="1">
      <c r="A750" s="13"/>
      <c r="B750" s="196"/>
      <c r="C750" s="13"/>
      <c r="D750" s="186" t="s">
        <v>241</v>
      </c>
      <c r="E750" s="197" t="s">
        <v>1</v>
      </c>
      <c r="F750" s="198" t="s">
        <v>1131</v>
      </c>
      <c r="G750" s="13"/>
      <c r="H750" s="199">
        <v>76.599999999999994</v>
      </c>
      <c r="I750" s="200"/>
      <c r="J750" s="13"/>
      <c r="K750" s="13"/>
      <c r="L750" s="196"/>
      <c r="M750" s="201"/>
      <c r="N750" s="202"/>
      <c r="O750" s="202"/>
      <c r="P750" s="202"/>
      <c r="Q750" s="202"/>
      <c r="R750" s="202"/>
      <c r="S750" s="202"/>
      <c r="T750" s="20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197" t="s">
        <v>241</v>
      </c>
      <c r="AU750" s="197" t="s">
        <v>89</v>
      </c>
      <c r="AV750" s="13" t="s">
        <v>89</v>
      </c>
      <c r="AW750" s="13" t="s">
        <v>34</v>
      </c>
      <c r="AX750" s="13" t="s">
        <v>79</v>
      </c>
      <c r="AY750" s="197" t="s">
        <v>133</v>
      </c>
    </row>
    <row r="751" s="14" customFormat="1">
      <c r="A751" s="14"/>
      <c r="B751" s="204"/>
      <c r="C751" s="14"/>
      <c r="D751" s="186" t="s">
        <v>241</v>
      </c>
      <c r="E751" s="205" t="s">
        <v>1</v>
      </c>
      <c r="F751" s="206" t="s">
        <v>245</v>
      </c>
      <c r="G751" s="14"/>
      <c r="H751" s="207">
        <v>76.599999999999994</v>
      </c>
      <c r="I751" s="208"/>
      <c r="J751" s="14"/>
      <c r="K751" s="14"/>
      <c r="L751" s="204"/>
      <c r="M751" s="209"/>
      <c r="N751" s="210"/>
      <c r="O751" s="210"/>
      <c r="P751" s="210"/>
      <c r="Q751" s="210"/>
      <c r="R751" s="210"/>
      <c r="S751" s="210"/>
      <c r="T751" s="211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05" t="s">
        <v>241</v>
      </c>
      <c r="AU751" s="205" t="s">
        <v>89</v>
      </c>
      <c r="AV751" s="14" t="s">
        <v>154</v>
      </c>
      <c r="AW751" s="14" t="s">
        <v>34</v>
      </c>
      <c r="AX751" s="14" t="s">
        <v>87</v>
      </c>
      <c r="AY751" s="205" t="s">
        <v>133</v>
      </c>
    </row>
    <row r="752" s="13" customFormat="1">
      <c r="A752" s="13"/>
      <c r="B752" s="196"/>
      <c r="C752" s="13"/>
      <c r="D752" s="186" t="s">
        <v>241</v>
      </c>
      <c r="E752" s="13"/>
      <c r="F752" s="198" t="s">
        <v>1136</v>
      </c>
      <c r="G752" s="13"/>
      <c r="H752" s="199">
        <v>84.260000000000005</v>
      </c>
      <c r="I752" s="200"/>
      <c r="J752" s="13"/>
      <c r="K752" s="13"/>
      <c r="L752" s="196"/>
      <c r="M752" s="201"/>
      <c r="N752" s="202"/>
      <c r="O752" s="202"/>
      <c r="P752" s="202"/>
      <c r="Q752" s="202"/>
      <c r="R752" s="202"/>
      <c r="S752" s="202"/>
      <c r="T752" s="203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197" t="s">
        <v>241</v>
      </c>
      <c r="AU752" s="197" t="s">
        <v>89</v>
      </c>
      <c r="AV752" s="13" t="s">
        <v>89</v>
      </c>
      <c r="AW752" s="13" t="s">
        <v>3</v>
      </c>
      <c r="AX752" s="13" t="s">
        <v>87</v>
      </c>
      <c r="AY752" s="197" t="s">
        <v>133</v>
      </c>
    </row>
    <row r="753" s="2" customFormat="1" ht="16.5" customHeight="1">
      <c r="A753" s="37"/>
      <c r="B753" s="171"/>
      <c r="C753" s="219" t="s">
        <v>1137</v>
      </c>
      <c r="D753" s="219" t="s">
        <v>316</v>
      </c>
      <c r="E753" s="220" t="s">
        <v>1138</v>
      </c>
      <c r="F753" s="221" t="s">
        <v>1139</v>
      </c>
      <c r="G753" s="222" t="s">
        <v>1140</v>
      </c>
      <c r="H753" s="223">
        <v>30</v>
      </c>
      <c r="I753" s="224"/>
      <c r="J753" s="225">
        <f>ROUND(I753*H753,2)</f>
        <v>0</v>
      </c>
      <c r="K753" s="226"/>
      <c r="L753" s="227"/>
      <c r="M753" s="228" t="s">
        <v>1</v>
      </c>
      <c r="N753" s="229" t="s">
        <v>44</v>
      </c>
      <c r="O753" s="76"/>
      <c r="P753" s="182">
        <f>O753*H753</f>
        <v>0</v>
      </c>
      <c r="Q753" s="182">
        <v>0.00020000000000000001</v>
      </c>
      <c r="R753" s="182">
        <f>Q753*H753</f>
        <v>0.0060000000000000001</v>
      </c>
      <c r="S753" s="182">
        <v>0</v>
      </c>
      <c r="T753" s="183">
        <f>S753*H753</f>
        <v>0</v>
      </c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  <c r="AE753" s="37"/>
      <c r="AR753" s="184" t="s">
        <v>401</v>
      </c>
      <c r="AT753" s="184" t="s">
        <v>316</v>
      </c>
      <c r="AU753" s="184" t="s">
        <v>89</v>
      </c>
      <c r="AY753" s="18" t="s">
        <v>133</v>
      </c>
      <c r="BE753" s="185">
        <f>IF(N753="základní",J753,0)</f>
        <v>0</v>
      </c>
      <c r="BF753" s="185">
        <f>IF(N753="snížená",J753,0)</f>
        <v>0</v>
      </c>
      <c r="BG753" s="185">
        <f>IF(N753="zákl. přenesená",J753,0)</f>
        <v>0</v>
      </c>
      <c r="BH753" s="185">
        <f>IF(N753="sníž. přenesená",J753,0)</f>
        <v>0</v>
      </c>
      <c r="BI753" s="185">
        <f>IF(N753="nulová",J753,0)</f>
        <v>0</v>
      </c>
      <c r="BJ753" s="18" t="s">
        <v>87</v>
      </c>
      <c r="BK753" s="185">
        <f>ROUND(I753*H753,2)</f>
        <v>0</v>
      </c>
      <c r="BL753" s="18" t="s">
        <v>310</v>
      </c>
      <c r="BM753" s="184" t="s">
        <v>1141</v>
      </c>
    </row>
    <row r="754" s="2" customFormat="1" ht="24.15" customHeight="1">
      <c r="A754" s="37"/>
      <c r="B754" s="171"/>
      <c r="C754" s="172" t="s">
        <v>1142</v>
      </c>
      <c r="D754" s="172" t="s">
        <v>136</v>
      </c>
      <c r="E754" s="173" t="s">
        <v>1143</v>
      </c>
      <c r="F754" s="174" t="s">
        <v>1144</v>
      </c>
      <c r="G754" s="175" t="s">
        <v>259</v>
      </c>
      <c r="H754" s="176">
        <v>839.29999999999995</v>
      </c>
      <c r="I754" s="177"/>
      <c r="J754" s="178">
        <f>ROUND(I754*H754,2)</f>
        <v>0</v>
      </c>
      <c r="K754" s="179"/>
      <c r="L754" s="38"/>
      <c r="M754" s="180" t="s">
        <v>1</v>
      </c>
      <c r="N754" s="181" t="s">
        <v>44</v>
      </c>
      <c r="O754" s="76"/>
      <c r="P754" s="182">
        <f>O754*H754</f>
        <v>0</v>
      </c>
      <c r="Q754" s="182">
        <v>0</v>
      </c>
      <c r="R754" s="182">
        <f>Q754*H754</f>
        <v>0</v>
      </c>
      <c r="S754" s="182">
        <v>0</v>
      </c>
      <c r="T754" s="183">
        <f>S754*H754</f>
        <v>0</v>
      </c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  <c r="AE754" s="37"/>
      <c r="AR754" s="184" t="s">
        <v>310</v>
      </c>
      <c r="AT754" s="184" t="s">
        <v>136</v>
      </c>
      <c r="AU754" s="184" t="s">
        <v>89</v>
      </c>
      <c r="AY754" s="18" t="s">
        <v>133</v>
      </c>
      <c r="BE754" s="185">
        <f>IF(N754="základní",J754,0)</f>
        <v>0</v>
      </c>
      <c r="BF754" s="185">
        <f>IF(N754="snížená",J754,0)</f>
        <v>0</v>
      </c>
      <c r="BG754" s="185">
        <f>IF(N754="zákl. přenesená",J754,0)</f>
        <v>0</v>
      </c>
      <c r="BH754" s="185">
        <f>IF(N754="sníž. přenesená",J754,0)</f>
        <v>0</v>
      </c>
      <c r="BI754" s="185">
        <f>IF(N754="nulová",J754,0)</f>
        <v>0</v>
      </c>
      <c r="BJ754" s="18" t="s">
        <v>87</v>
      </c>
      <c r="BK754" s="185">
        <f>ROUND(I754*H754,2)</f>
        <v>0</v>
      </c>
      <c r="BL754" s="18" t="s">
        <v>310</v>
      </c>
      <c r="BM754" s="184" t="s">
        <v>1145</v>
      </c>
    </row>
    <row r="755" s="2" customFormat="1">
      <c r="A755" s="37"/>
      <c r="B755" s="38"/>
      <c r="C755" s="37"/>
      <c r="D755" s="186" t="s">
        <v>142</v>
      </c>
      <c r="E755" s="37"/>
      <c r="F755" s="187" t="s">
        <v>658</v>
      </c>
      <c r="G755" s="37"/>
      <c r="H755" s="37"/>
      <c r="I755" s="188"/>
      <c r="J755" s="37"/>
      <c r="K755" s="37"/>
      <c r="L755" s="38"/>
      <c r="M755" s="189"/>
      <c r="N755" s="190"/>
      <c r="O755" s="76"/>
      <c r="P755" s="76"/>
      <c r="Q755" s="76"/>
      <c r="R755" s="76"/>
      <c r="S755" s="76"/>
      <c r="T755" s="7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  <c r="AE755" s="37"/>
      <c r="AT755" s="18" t="s">
        <v>142</v>
      </c>
      <c r="AU755" s="18" t="s">
        <v>89</v>
      </c>
    </row>
    <row r="756" s="13" customFormat="1">
      <c r="A756" s="13"/>
      <c r="B756" s="196"/>
      <c r="C756" s="13"/>
      <c r="D756" s="186" t="s">
        <v>241</v>
      </c>
      <c r="E756" s="197" t="s">
        <v>1</v>
      </c>
      <c r="F756" s="198" t="s">
        <v>1146</v>
      </c>
      <c r="G756" s="13"/>
      <c r="H756" s="199">
        <v>839.29999999999995</v>
      </c>
      <c r="I756" s="200"/>
      <c r="J756" s="13"/>
      <c r="K756" s="13"/>
      <c r="L756" s="196"/>
      <c r="M756" s="201"/>
      <c r="N756" s="202"/>
      <c r="O756" s="202"/>
      <c r="P756" s="202"/>
      <c r="Q756" s="202"/>
      <c r="R756" s="202"/>
      <c r="S756" s="202"/>
      <c r="T756" s="203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197" t="s">
        <v>241</v>
      </c>
      <c r="AU756" s="197" t="s">
        <v>89</v>
      </c>
      <c r="AV756" s="13" t="s">
        <v>89</v>
      </c>
      <c r="AW756" s="13" t="s">
        <v>34</v>
      </c>
      <c r="AX756" s="13" t="s">
        <v>79</v>
      </c>
      <c r="AY756" s="197" t="s">
        <v>133</v>
      </c>
    </row>
    <row r="757" s="14" customFormat="1">
      <c r="A757" s="14"/>
      <c r="B757" s="204"/>
      <c r="C757" s="14"/>
      <c r="D757" s="186" t="s">
        <v>241</v>
      </c>
      <c r="E757" s="205" t="s">
        <v>1</v>
      </c>
      <c r="F757" s="206" t="s">
        <v>245</v>
      </c>
      <c r="G757" s="14"/>
      <c r="H757" s="207">
        <v>839.29999999999995</v>
      </c>
      <c r="I757" s="208"/>
      <c r="J757" s="14"/>
      <c r="K757" s="14"/>
      <c r="L757" s="204"/>
      <c r="M757" s="209"/>
      <c r="N757" s="210"/>
      <c r="O757" s="210"/>
      <c r="P757" s="210"/>
      <c r="Q757" s="210"/>
      <c r="R757" s="210"/>
      <c r="S757" s="210"/>
      <c r="T757" s="211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05" t="s">
        <v>241</v>
      </c>
      <c r="AU757" s="205" t="s">
        <v>89</v>
      </c>
      <c r="AV757" s="14" t="s">
        <v>154</v>
      </c>
      <c r="AW757" s="14" t="s">
        <v>34</v>
      </c>
      <c r="AX757" s="14" t="s">
        <v>87</v>
      </c>
      <c r="AY757" s="205" t="s">
        <v>133</v>
      </c>
    </row>
    <row r="758" s="2" customFormat="1" ht="33" customHeight="1">
      <c r="A758" s="37"/>
      <c r="B758" s="171"/>
      <c r="C758" s="172" t="s">
        <v>1147</v>
      </c>
      <c r="D758" s="172" t="s">
        <v>136</v>
      </c>
      <c r="E758" s="173" t="s">
        <v>1148</v>
      </c>
      <c r="F758" s="174" t="s">
        <v>1149</v>
      </c>
      <c r="G758" s="175" t="s">
        <v>295</v>
      </c>
      <c r="H758" s="176">
        <v>0.20799999999999999</v>
      </c>
      <c r="I758" s="177"/>
      <c r="J758" s="178">
        <f>ROUND(I758*H758,2)</f>
        <v>0</v>
      </c>
      <c r="K758" s="179"/>
      <c r="L758" s="38"/>
      <c r="M758" s="180" t="s">
        <v>1</v>
      </c>
      <c r="N758" s="181" t="s">
        <v>44</v>
      </c>
      <c r="O758" s="76"/>
      <c r="P758" s="182">
        <f>O758*H758</f>
        <v>0</v>
      </c>
      <c r="Q758" s="182">
        <v>0</v>
      </c>
      <c r="R758" s="182">
        <f>Q758*H758</f>
        <v>0</v>
      </c>
      <c r="S758" s="182">
        <v>0</v>
      </c>
      <c r="T758" s="183">
        <f>S758*H758</f>
        <v>0</v>
      </c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  <c r="AE758" s="37"/>
      <c r="AR758" s="184" t="s">
        <v>310</v>
      </c>
      <c r="AT758" s="184" t="s">
        <v>136</v>
      </c>
      <c r="AU758" s="184" t="s">
        <v>89</v>
      </c>
      <c r="AY758" s="18" t="s">
        <v>133</v>
      </c>
      <c r="BE758" s="185">
        <f>IF(N758="základní",J758,0)</f>
        <v>0</v>
      </c>
      <c r="BF758" s="185">
        <f>IF(N758="snížená",J758,0)</f>
        <v>0</v>
      </c>
      <c r="BG758" s="185">
        <f>IF(N758="zákl. přenesená",J758,0)</f>
        <v>0</v>
      </c>
      <c r="BH758" s="185">
        <f>IF(N758="sníž. přenesená",J758,0)</f>
        <v>0</v>
      </c>
      <c r="BI758" s="185">
        <f>IF(N758="nulová",J758,0)</f>
        <v>0</v>
      </c>
      <c r="BJ758" s="18" t="s">
        <v>87</v>
      </c>
      <c r="BK758" s="185">
        <f>ROUND(I758*H758,2)</f>
        <v>0</v>
      </c>
      <c r="BL758" s="18" t="s">
        <v>310</v>
      </c>
      <c r="BM758" s="184" t="s">
        <v>1150</v>
      </c>
    </row>
    <row r="759" s="12" customFormat="1" ht="22.8" customHeight="1">
      <c r="A759" s="12"/>
      <c r="B759" s="158"/>
      <c r="C759" s="12"/>
      <c r="D759" s="159" t="s">
        <v>78</v>
      </c>
      <c r="E759" s="169" t="s">
        <v>1151</v>
      </c>
      <c r="F759" s="169" t="s">
        <v>1152</v>
      </c>
      <c r="G759" s="12"/>
      <c r="H759" s="12"/>
      <c r="I759" s="161"/>
      <c r="J759" s="170">
        <f>BK759</f>
        <v>0</v>
      </c>
      <c r="K759" s="12"/>
      <c r="L759" s="158"/>
      <c r="M759" s="163"/>
      <c r="N759" s="164"/>
      <c r="O759" s="164"/>
      <c r="P759" s="165">
        <f>SUM(P760:P826)</f>
        <v>0</v>
      </c>
      <c r="Q759" s="164"/>
      <c r="R759" s="165">
        <f>SUM(R760:R826)</f>
        <v>0.0087547300000000005</v>
      </c>
      <c r="S759" s="164"/>
      <c r="T759" s="166">
        <f>SUM(T760:T826)</f>
        <v>0.98599999999999999</v>
      </c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  <c r="AE759" s="12"/>
      <c r="AR759" s="159" t="s">
        <v>89</v>
      </c>
      <c r="AT759" s="167" t="s">
        <v>78</v>
      </c>
      <c r="AU759" s="167" t="s">
        <v>87</v>
      </c>
      <c r="AY759" s="159" t="s">
        <v>133</v>
      </c>
      <c r="BK759" s="168">
        <f>SUM(BK760:BK826)</f>
        <v>0</v>
      </c>
    </row>
    <row r="760" s="2" customFormat="1" ht="24.15" customHeight="1">
      <c r="A760" s="37"/>
      <c r="B760" s="171"/>
      <c r="C760" s="172" t="s">
        <v>1153</v>
      </c>
      <c r="D760" s="172" t="s">
        <v>136</v>
      </c>
      <c r="E760" s="173" t="s">
        <v>1154</v>
      </c>
      <c r="F760" s="174" t="s">
        <v>1155</v>
      </c>
      <c r="G760" s="175" t="s">
        <v>259</v>
      </c>
      <c r="H760" s="176">
        <v>57</v>
      </c>
      <c r="I760" s="177"/>
      <c r="J760" s="178">
        <f>ROUND(I760*H760,2)</f>
        <v>0</v>
      </c>
      <c r="K760" s="179"/>
      <c r="L760" s="38"/>
      <c r="M760" s="180" t="s">
        <v>1</v>
      </c>
      <c r="N760" s="181" t="s">
        <v>44</v>
      </c>
      <c r="O760" s="76"/>
      <c r="P760" s="182">
        <f>O760*H760</f>
        <v>0</v>
      </c>
      <c r="Q760" s="182">
        <v>0</v>
      </c>
      <c r="R760" s="182">
        <f>Q760*H760</f>
        <v>0</v>
      </c>
      <c r="S760" s="182">
        <v>0.016</v>
      </c>
      <c r="T760" s="183">
        <f>S760*H760</f>
        <v>0.91200000000000003</v>
      </c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  <c r="AE760" s="37"/>
      <c r="AR760" s="184" t="s">
        <v>310</v>
      </c>
      <c r="AT760" s="184" t="s">
        <v>136</v>
      </c>
      <c r="AU760" s="184" t="s">
        <v>89</v>
      </c>
      <c r="AY760" s="18" t="s">
        <v>133</v>
      </c>
      <c r="BE760" s="185">
        <f>IF(N760="základní",J760,0)</f>
        <v>0</v>
      </c>
      <c r="BF760" s="185">
        <f>IF(N760="snížená",J760,0)</f>
        <v>0</v>
      </c>
      <c r="BG760" s="185">
        <f>IF(N760="zákl. přenesená",J760,0)</f>
        <v>0</v>
      </c>
      <c r="BH760" s="185">
        <f>IF(N760="sníž. přenesená",J760,0)</f>
        <v>0</v>
      </c>
      <c r="BI760" s="185">
        <f>IF(N760="nulová",J760,0)</f>
        <v>0</v>
      </c>
      <c r="BJ760" s="18" t="s">
        <v>87</v>
      </c>
      <c r="BK760" s="185">
        <f>ROUND(I760*H760,2)</f>
        <v>0</v>
      </c>
      <c r="BL760" s="18" t="s">
        <v>310</v>
      </c>
      <c r="BM760" s="184" t="s">
        <v>1156</v>
      </c>
    </row>
    <row r="761" s="13" customFormat="1">
      <c r="A761" s="13"/>
      <c r="B761" s="196"/>
      <c r="C761" s="13"/>
      <c r="D761" s="186" t="s">
        <v>241</v>
      </c>
      <c r="E761" s="197" t="s">
        <v>1</v>
      </c>
      <c r="F761" s="198" t="s">
        <v>1157</v>
      </c>
      <c r="G761" s="13"/>
      <c r="H761" s="199">
        <v>57</v>
      </c>
      <c r="I761" s="200"/>
      <c r="J761" s="13"/>
      <c r="K761" s="13"/>
      <c r="L761" s="196"/>
      <c r="M761" s="201"/>
      <c r="N761" s="202"/>
      <c r="O761" s="202"/>
      <c r="P761" s="202"/>
      <c r="Q761" s="202"/>
      <c r="R761" s="202"/>
      <c r="S761" s="202"/>
      <c r="T761" s="203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197" t="s">
        <v>241</v>
      </c>
      <c r="AU761" s="197" t="s">
        <v>89</v>
      </c>
      <c r="AV761" s="13" t="s">
        <v>89</v>
      </c>
      <c r="AW761" s="13" t="s">
        <v>34</v>
      </c>
      <c r="AX761" s="13" t="s">
        <v>79</v>
      </c>
      <c r="AY761" s="197" t="s">
        <v>133</v>
      </c>
    </row>
    <row r="762" s="14" customFormat="1">
      <c r="A762" s="14"/>
      <c r="B762" s="204"/>
      <c r="C762" s="14"/>
      <c r="D762" s="186" t="s">
        <v>241</v>
      </c>
      <c r="E762" s="205" t="s">
        <v>1</v>
      </c>
      <c r="F762" s="206" t="s">
        <v>245</v>
      </c>
      <c r="G762" s="14"/>
      <c r="H762" s="207">
        <v>57</v>
      </c>
      <c r="I762" s="208"/>
      <c r="J762" s="14"/>
      <c r="K762" s="14"/>
      <c r="L762" s="204"/>
      <c r="M762" s="209"/>
      <c r="N762" s="210"/>
      <c r="O762" s="210"/>
      <c r="P762" s="210"/>
      <c r="Q762" s="210"/>
      <c r="R762" s="210"/>
      <c r="S762" s="210"/>
      <c r="T762" s="211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05" t="s">
        <v>241</v>
      </c>
      <c r="AU762" s="205" t="s">
        <v>89</v>
      </c>
      <c r="AV762" s="14" t="s">
        <v>154</v>
      </c>
      <c r="AW762" s="14" t="s">
        <v>34</v>
      </c>
      <c r="AX762" s="14" t="s">
        <v>87</v>
      </c>
      <c r="AY762" s="205" t="s">
        <v>133</v>
      </c>
    </row>
    <row r="763" s="2" customFormat="1" ht="16.5" customHeight="1">
      <c r="A763" s="37"/>
      <c r="B763" s="171"/>
      <c r="C763" s="172" t="s">
        <v>1158</v>
      </c>
      <c r="D763" s="172" t="s">
        <v>136</v>
      </c>
      <c r="E763" s="173" t="s">
        <v>1159</v>
      </c>
      <c r="F763" s="174" t="s">
        <v>1160</v>
      </c>
      <c r="G763" s="175" t="s">
        <v>239</v>
      </c>
      <c r="H763" s="176">
        <v>3.7000000000000002</v>
      </c>
      <c r="I763" s="177"/>
      <c r="J763" s="178">
        <f>ROUND(I763*H763,2)</f>
        <v>0</v>
      </c>
      <c r="K763" s="179"/>
      <c r="L763" s="38"/>
      <c r="M763" s="180" t="s">
        <v>1</v>
      </c>
      <c r="N763" s="181" t="s">
        <v>44</v>
      </c>
      <c r="O763" s="76"/>
      <c r="P763" s="182">
        <f>O763*H763</f>
        <v>0</v>
      </c>
      <c r="Q763" s="182">
        <v>0</v>
      </c>
      <c r="R763" s="182">
        <f>Q763*H763</f>
        <v>0</v>
      </c>
      <c r="S763" s="182">
        <v>0.02</v>
      </c>
      <c r="T763" s="183">
        <f>S763*H763</f>
        <v>0.07400000000000001</v>
      </c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  <c r="AE763" s="37"/>
      <c r="AR763" s="184" t="s">
        <v>310</v>
      </c>
      <c r="AT763" s="184" t="s">
        <v>136</v>
      </c>
      <c r="AU763" s="184" t="s">
        <v>89</v>
      </c>
      <c r="AY763" s="18" t="s">
        <v>133</v>
      </c>
      <c r="BE763" s="185">
        <f>IF(N763="základní",J763,0)</f>
        <v>0</v>
      </c>
      <c r="BF763" s="185">
        <f>IF(N763="snížená",J763,0)</f>
        <v>0</v>
      </c>
      <c r="BG763" s="185">
        <f>IF(N763="zákl. přenesená",J763,0)</f>
        <v>0</v>
      </c>
      <c r="BH763" s="185">
        <f>IF(N763="sníž. přenesená",J763,0)</f>
        <v>0</v>
      </c>
      <c r="BI763" s="185">
        <f>IF(N763="nulová",J763,0)</f>
        <v>0</v>
      </c>
      <c r="BJ763" s="18" t="s">
        <v>87</v>
      </c>
      <c r="BK763" s="185">
        <f>ROUND(I763*H763,2)</f>
        <v>0</v>
      </c>
      <c r="BL763" s="18" t="s">
        <v>310</v>
      </c>
      <c r="BM763" s="184" t="s">
        <v>1161</v>
      </c>
    </row>
    <row r="764" s="2" customFormat="1" ht="24.15" customHeight="1">
      <c r="A764" s="37"/>
      <c r="B764" s="171"/>
      <c r="C764" s="172" t="s">
        <v>1162</v>
      </c>
      <c r="D764" s="172" t="s">
        <v>136</v>
      </c>
      <c r="E764" s="173" t="s">
        <v>1163</v>
      </c>
      <c r="F764" s="174" t="s">
        <v>1164</v>
      </c>
      <c r="G764" s="175" t="s">
        <v>390</v>
      </c>
      <c r="H764" s="176">
        <v>122.483</v>
      </c>
      <c r="I764" s="177"/>
      <c r="J764" s="178">
        <f>ROUND(I764*H764,2)</f>
        <v>0</v>
      </c>
      <c r="K764" s="179"/>
      <c r="L764" s="38"/>
      <c r="M764" s="180" t="s">
        <v>1</v>
      </c>
      <c r="N764" s="181" t="s">
        <v>44</v>
      </c>
      <c r="O764" s="76"/>
      <c r="P764" s="182">
        <f>O764*H764</f>
        <v>0</v>
      </c>
      <c r="Q764" s="182">
        <v>5.0000000000000002E-05</v>
      </c>
      <c r="R764" s="182">
        <f>Q764*H764</f>
        <v>0.0061241500000000001</v>
      </c>
      <c r="S764" s="182">
        <v>0</v>
      </c>
      <c r="T764" s="183">
        <f>S764*H764</f>
        <v>0</v>
      </c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  <c r="AE764" s="37"/>
      <c r="AR764" s="184" t="s">
        <v>310</v>
      </c>
      <c r="AT764" s="184" t="s">
        <v>136</v>
      </c>
      <c r="AU764" s="184" t="s">
        <v>89</v>
      </c>
      <c r="AY764" s="18" t="s">
        <v>133</v>
      </c>
      <c r="BE764" s="185">
        <f>IF(N764="základní",J764,0)</f>
        <v>0</v>
      </c>
      <c r="BF764" s="185">
        <f>IF(N764="snížená",J764,0)</f>
        <v>0</v>
      </c>
      <c r="BG764" s="185">
        <f>IF(N764="zákl. přenesená",J764,0)</f>
        <v>0</v>
      </c>
      <c r="BH764" s="185">
        <f>IF(N764="sníž. přenesená",J764,0)</f>
        <v>0</v>
      </c>
      <c r="BI764" s="185">
        <f>IF(N764="nulová",J764,0)</f>
        <v>0</v>
      </c>
      <c r="BJ764" s="18" t="s">
        <v>87</v>
      </c>
      <c r="BK764" s="185">
        <f>ROUND(I764*H764,2)</f>
        <v>0</v>
      </c>
      <c r="BL764" s="18" t="s">
        <v>310</v>
      </c>
      <c r="BM764" s="184" t="s">
        <v>1165</v>
      </c>
    </row>
    <row r="765" s="13" customFormat="1">
      <c r="A765" s="13"/>
      <c r="B765" s="196"/>
      <c r="C765" s="13"/>
      <c r="D765" s="186" t="s">
        <v>241</v>
      </c>
      <c r="E765" s="197" t="s">
        <v>1</v>
      </c>
      <c r="F765" s="198" t="s">
        <v>1166</v>
      </c>
      <c r="G765" s="13"/>
      <c r="H765" s="199">
        <v>122.483</v>
      </c>
      <c r="I765" s="200"/>
      <c r="J765" s="13"/>
      <c r="K765" s="13"/>
      <c r="L765" s="196"/>
      <c r="M765" s="201"/>
      <c r="N765" s="202"/>
      <c r="O765" s="202"/>
      <c r="P765" s="202"/>
      <c r="Q765" s="202"/>
      <c r="R765" s="202"/>
      <c r="S765" s="202"/>
      <c r="T765" s="203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197" t="s">
        <v>241</v>
      </c>
      <c r="AU765" s="197" t="s">
        <v>89</v>
      </c>
      <c r="AV765" s="13" t="s">
        <v>89</v>
      </c>
      <c r="AW765" s="13" t="s">
        <v>34</v>
      </c>
      <c r="AX765" s="13" t="s">
        <v>79</v>
      </c>
      <c r="AY765" s="197" t="s">
        <v>133</v>
      </c>
    </row>
    <row r="766" s="14" customFormat="1">
      <c r="A766" s="14"/>
      <c r="B766" s="204"/>
      <c r="C766" s="14"/>
      <c r="D766" s="186" t="s">
        <v>241</v>
      </c>
      <c r="E766" s="205" t="s">
        <v>1</v>
      </c>
      <c r="F766" s="206" t="s">
        <v>245</v>
      </c>
      <c r="G766" s="14"/>
      <c r="H766" s="207">
        <v>122.483</v>
      </c>
      <c r="I766" s="208"/>
      <c r="J766" s="14"/>
      <c r="K766" s="14"/>
      <c r="L766" s="204"/>
      <c r="M766" s="209"/>
      <c r="N766" s="210"/>
      <c r="O766" s="210"/>
      <c r="P766" s="210"/>
      <c r="Q766" s="210"/>
      <c r="R766" s="210"/>
      <c r="S766" s="210"/>
      <c r="T766" s="211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05" t="s">
        <v>241</v>
      </c>
      <c r="AU766" s="205" t="s">
        <v>89</v>
      </c>
      <c r="AV766" s="14" t="s">
        <v>154</v>
      </c>
      <c r="AW766" s="14" t="s">
        <v>34</v>
      </c>
      <c r="AX766" s="14" t="s">
        <v>87</v>
      </c>
      <c r="AY766" s="205" t="s">
        <v>133</v>
      </c>
    </row>
    <row r="767" s="2" customFormat="1" ht="16.5" customHeight="1">
      <c r="A767" s="37"/>
      <c r="B767" s="171"/>
      <c r="C767" s="219" t="s">
        <v>1167</v>
      </c>
      <c r="D767" s="219" t="s">
        <v>316</v>
      </c>
      <c r="E767" s="220" t="s">
        <v>1168</v>
      </c>
      <c r="F767" s="221" t="s">
        <v>1169</v>
      </c>
      <c r="G767" s="222" t="s">
        <v>390</v>
      </c>
      <c r="H767" s="223">
        <v>134.731</v>
      </c>
      <c r="I767" s="224"/>
      <c r="J767" s="225">
        <f>ROUND(I767*H767,2)</f>
        <v>0</v>
      </c>
      <c r="K767" s="226"/>
      <c r="L767" s="227"/>
      <c r="M767" s="228" t="s">
        <v>1</v>
      </c>
      <c r="N767" s="229" t="s">
        <v>44</v>
      </c>
      <c r="O767" s="76"/>
      <c r="P767" s="182">
        <f>O767*H767</f>
        <v>0</v>
      </c>
      <c r="Q767" s="182">
        <v>0</v>
      </c>
      <c r="R767" s="182">
        <f>Q767*H767</f>
        <v>0</v>
      </c>
      <c r="S767" s="182">
        <v>0</v>
      </c>
      <c r="T767" s="183">
        <f>S767*H767</f>
        <v>0</v>
      </c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  <c r="AE767" s="37"/>
      <c r="AR767" s="184" t="s">
        <v>401</v>
      </c>
      <c r="AT767" s="184" t="s">
        <v>316</v>
      </c>
      <c r="AU767" s="184" t="s">
        <v>89</v>
      </c>
      <c r="AY767" s="18" t="s">
        <v>133</v>
      </c>
      <c r="BE767" s="185">
        <f>IF(N767="základní",J767,0)</f>
        <v>0</v>
      </c>
      <c r="BF767" s="185">
        <f>IF(N767="snížená",J767,0)</f>
        <v>0</v>
      </c>
      <c r="BG767" s="185">
        <f>IF(N767="zákl. přenesená",J767,0)</f>
        <v>0</v>
      </c>
      <c r="BH767" s="185">
        <f>IF(N767="sníž. přenesená",J767,0)</f>
        <v>0</v>
      </c>
      <c r="BI767" s="185">
        <f>IF(N767="nulová",J767,0)</f>
        <v>0</v>
      </c>
      <c r="BJ767" s="18" t="s">
        <v>87</v>
      </c>
      <c r="BK767" s="185">
        <f>ROUND(I767*H767,2)</f>
        <v>0</v>
      </c>
      <c r="BL767" s="18" t="s">
        <v>310</v>
      </c>
      <c r="BM767" s="184" t="s">
        <v>1170</v>
      </c>
    </row>
    <row r="768" s="13" customFormat="1">
      <c r="A768" s="13"/>
      <c r="B768" s="196"/>
      <c r="C768" s="13"/>
      <c r="D768" s="186" t="s">
        <v>241</v>
      </c>
      <c r="E768" s="13"/>
      <c r="F768" s="198" t="s">
        <v>1171</v>
      </c>
      <c r="G768" s="13"/>
      <c r="H768" s="199">
        <v>134.731</v>
      </c>
      <c r="I768" s="200"/>
      <c r="J768" s="13"/>
      <c r="K768" s="13"/>
      <c r="L768" s="196"/>
      <c r="M768" s="201"/>
      <c r="N768" s="202"/>
      <c r="O768" s="202"/>
      <c r="P768" s="202"/>
      <c r="Q768" s="202"/>
      <c r="R768" s="202"/>
      <c r="S768" s="202"/>
      <c r="T768" s="203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197" t="s">
        <v>241</v>
      </c>
      <c r="AU768" s="197" t="s">
        <v>89</v>
      </c>
      <c r="AV768" s="13" t="s">
        <v>89</v>
      </c>
      <c r="AW768" s="13" t="s">
        <v>3</v>
      </c>
      <c r="AX768" s="13" t="s">
        <v>87</v>
      </c>
      <c r="AY768" s="197" t="s">
        <v>133</v>
      </c>
    </row>
    <row r="769" s="2" customFormat="1" ht="21.75" customHeight="1">
      <c r="A769" s="37"/>
      <c r="B769" s="171"/>
      <c r="C769" s="172" t="s">
        <v>1172</v>
      </c>
      <c r="D769" s="172" t="s">
        <v>136</v>
      </c>
      <c r="E769" s="173" t="s">
        <v>1173</v>
      </c>
      <c r="F769" s="174" t="s">
        <v>1174</v>
      </c>
      <c r="G769" s="175" t="s">
        <v>139</v>
      </c>
      <c r="H769" s="176">
        <v>2</v>
      </c>
      <c r="I769" s="177"/>
      <c r="J769" s="178">
        <f>ROUND(I769*H769,2)</f>
        <v>0</v>
      </c>
      <c r="K769" s="179"/>
      <c r="L769" s="38"/>
      <c r="M769" s="180" t="s">
        <v>1</v>
      </c>
      <c r="N769" s="181" t="s">
        <v>44</v>
      </c>
      <c r="O769" s="76"/>
      <c r="P769" s="182">
        <f>O769*H769</f>
        <v>0</v>
      </c>
      <c r="Q769" s="182">
        <v>6.0000000000000002E-05</v>
      </c>
      <c r="R769" s="182">
        <f>Q769*H769</f>
        <v>0.00012</v>
      </c>
      <c r="S769" s="182">
        <v>0</v>
      </c>
      <c r="T769" s="183">
        <f>S769*H769</f>
        <v>0</v>
      </c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  <c r="AE769" s="37"/>
      <c r="AR769" s="184" t="s">
        <v>310</v>
      </c>
      <c r="AT769" s="184" t="s">
        <v>136</v>
      </c>
      <c r="AU769" s="184" t="s">
        <v>89</v>
      </c>
      <c r="AY769" s="18" t="s">
        <v>133</v>
      </c>
      <c r="BE769" s="185">
        <f>IF(N769="základní",J769,0)</f>
        <v>0</v>
      </c>
      <c r="BF769" s="185">
        <f>IF(N769="snížená",J769,0)</f>
        <v>0</v>
      </c>
      <c r="BG769" s="185">
        <f>IF(N769="zákl. přenesená",J769,0)</f>
        <v>0</v>
      </c>
      <c r="BH769" s="185">
        <f>IF(N769="sníž. přenesená",J769,0)</f>
        <v>0</v>
      </c>
      <c r="BI769" s="185">
        <f>IF(N769="nulová",J769,0)</f>
        <v>0</v>
      </c>
      <c r="BJ769" s="18" t="s">
        <v>87</v>
      </c>
      <c r="BK769" s="185">
        <f>ROUND(I769*H769,2)</f>
        <v>0</v>
      </c>
      <c r="BL769" s="18" t="s">
        <v>310</v>
      </c>
      <c r="BM769" s="184" t="s">
        <v>1175</v>
      </c>
    </row>
    <row r="770" s="2" customFormat="1">
      <c r="A770" s="37"/>
      <c r="B770" s="38"/>
      <c r="C770" s="37"/>
      <c r="D770" s="186" t="s">
        <v>142</v>
      </c>
      <c r="E770" s="37"/>
      <c r="F770" s="187" t="s">
        <v>1176</v>
      </c>
      <c r="G770" s="37"/>
      <c r="H770" s="37"/>
      <c r="I770" s="188"/>
      <c r="J770" s="37"/>
      <c r="K770" s="37"/>
      <c r="L770" s="38"/>
      <c r="M770" s="189"/>
      <c r="N770" s="190"/>
      <c r="O770" s="76"/>
      <c r="P770" s="76"/>
      <c r="Q770" s="76"/>
      <c r="R770" s="76"/>
      <c r="S770" s="76"/>
      <c r="T770" s="7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  <c r="AE770" s="37"/>
      <c r="AT770" s="18" t="s">
        <v>142</v>
      </c>
      <c r="AU770" s="18" t="s">
        <v>89</v>
      </c>
    </row>
    <row r="771" s="13" customFormat="1">
      <c r="A771" s="13"/>
      <c r="B771" s="196"/>
      <c r="C771" s="13"/>
      <c r="D771" s="186" t="s">
        <v>241</v>
      </c>
      <c r="E771" s="197" t="s">
        <v>1</v>
      </c>
      <c r="F771" s="198" t="s">
        <v>89</v>
      </c>
      <c r="G771" s="13"/>
      <c r="H771" s="199">
        <v>2</v>
      </c>
      <c r="I771" s="200"/>
      <c r="J771" s="13"/>
      <c r="K771" s="13"/>
      <c r="L771" s="196"/>
      <c r="M771" s="201"/>
      <c r="N771" s="202"/>
      <c r="O771" s="202"/>
      <c r="P771" s="202"/>
      <c r="Q771" s="202"/>
      <c r="R771" s="202"/>
      <c r="S771" s="202"/>
      <c r="T771" s="203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197" t="s">
        <v>241</v>
      </c>
      <c r="AU771" s="197" t="s">
        <v>89</v>
      </c>
      <c r="AV771" s="13" t="s">
        <v>89</v>
      </c>
      <c r="AW771" s="13" t="s">
        <v>34</v>
      </c>
      <c r="AX771" s="13" t="s">
        <v>79</v>
      </c>
      <c r="AY771" s="197" t="s">
        <v>133</v>
      </c>
    </row>
    <row r="772" s="14" customFormat="1">
      <c r="A772" s="14"/>
      <c r="B772" s="204"/>
      <c r="C772" s="14"/>
      <c r="D772" s="186" t="s">
        <v>241</v>
      </c>
      <c r="E772" s="205" t="s">
        <v>1</v>
      </c>
      <c r="F772" s="206" t="s">
        <v>245</v>
      </c>
      <c r="G772" s="14"/>
      <c r="H772" s="207">
        <v>2</v>
      </c>
      <c r="I772" s="208"/>
      <c r="J772" s="14"/>
      <c r="K772" s="14"/>
      <c r="L772" s="204"/>
      <c r="M772" s="209"/>
      <c r="N772" s="210"/>
      <c r="O772" s="210"/>
      <c r="P772" s="210"/>
      <c r="Q772" s="210"/>
      <c r="R772" s="210"/>
      <c r="S772" s="210"/>
      <c r="T772" s="211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05" t="s">
        <v>241</v>
      </c>
      <c r="AU772" s="205" t="s">
        <v>89</v>
      </c>
      <c r="AV772" s="14" t="s">
        <v>154</v>
      </c>
      <c r="AW772" s="14" t="s">
        <v>34</v>
      </c>
      <c r="AX772" s="14" t="s">
        <v>87</v>
      </c>
      <c r="AY772" s="205" t="s">
        <v>133</v>
      </c>
    </row>
    <row r="773" s="2" customFormat="1" ht="16.5" customHeight="1">
      <c r="A773" s="37"/>
      <c r="B773" s="171"/>
      <c r="C773" s="172" t="s">
        <v>1177</v>
      </c>
      <c r="D773" s="172" t="s">
        <v>136</v>
      </c>
      <c r="E773" s="173" t="s">
        <v>1178</v>
      </c>
      <c r="F773" s="174" t="s">
        <v>1179</v>
      </c>
      <c r="G773" s="175" t="s">
        <v>239</v>
      </c>
      <c r="H773" s="176">
        <v>47.872</v>
      </c>
      <c r="I773" s="177"/>
      <c r="J773" s="178">
        <f>ROUND(I773*H773,2)</f>
        <v>0</v>
      </c>
      <c r="K773" s="179"/>
      <c r="L773" s="38"/>
      <c r="M773" s="180" t="s">
        <v>1</v>
      </c>
      <c r="N773" s="181" t="s">
        <v>44</v>
      </c>
      <c r="O773" s="76"/>
      <c r="P773" s="182">
        <f>O773*H773</f>
        <v>0</v>
      </c>
      <c r="Q773" s="182">
        <v>0</v>
      </c>
      <c r="R773" s="182">
        <f>Q773*H773</f>
        <v>0</v>
      </c>
      <c r="S773" s="182">
        <v>0</v>
      </c>
      <c r="T773" s="183">
        <f>S773*H773</f>
        <v>0</v>
      </c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  <c r="AE773" s="37"/>
      <c r="AR773" s="184" t="s">
        <v>310</v>
      </c>
      <c r="AT773" s="184" t="s">
        <v>136</v>
      </c>
      <c r="AU773" s="184" t="s">
        <v>89</v>
      </c>
      <c r="AY773" s="18" t="s">
        <v>133</v>
      </c>
      <c r="BE773" s="185">
        <f>IF(N773="základní",J773,0)</f>
        <v>0</v>
      </c>
      <c r="BF773" s="185">
        <f>IF(N773="snížená",J773,0)</f>
        <v>0</v>
      </c>
      <c r="BG773" s="185">
        <f>IF(N773="zákl. přenesená",J773,0)</f>
        <v>0</v>
      </c>
      <c r="BH773" s="185">
        <f>IF(N773="sníž. přenesená",J773,0)</f>
        <v>0</v>
      </c>
      <c r="BI773" s="185">
        <f>IF(N773="nulová",J773,0)</f>
        <v>0</v>
      </c>
      <c r="BJ773" s="18" t="s">
        <v>87</v>
      </c>
      <c r="BK773" s="185">
        <f>ROUND(I773*H773,2)</f>
        <v>0</v>
      </c>
      <c r="BL773" s="18" t="s">
        <v>310</v>
      </c>
      <c r="BM773" s="184" t="s">
        <v>1180</v>
      </c>
    </row>
    <row r="774" s="2" customFormat="1">
      <c r="A774" s="37"/>
      <c r="B774" s="38"/>
      <c r="C774" s="37"/>
      <c r="D774" s="186" t="s">
        <v>142</v>
      </c>
      <c r="E774" s="37"/>
      <c r="F774" s="187" t="s">
        <v>1181</v>
      </c>
      <c r="G774" s="37"/>
      <c r="H774" s="37"/>
      <c r="I774" s="188"/>
      <c r="J774" s="37"/>
      <c r="K774" s="37"/>
      <c r="L774" s="38"/>
      <c r="M774" s="189"/>
      <c r="N774" s="190"/>
      <c r="O774" s="76"/>
      <c r="P774" s="76"/>
      <c r="Q774" s="76"/>
      <c r="R774" s="76"/>
      <c r="S774" s="76"/>
      <c r="T774" s="7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  <c r="AE774" s="37"/>
      <c r="AT774" s="18" t="s">
        <v>142</v>
      </c>
      <c r="AU774" s="18" t="s">
        <v>89</v>
      </c>
    </row>
    <row r="775" s="13" customFormat="1">
      <c r="A775" s="13"/>
      <c r="B775" s="196"/>
      <c r="C775" s="13"/>
      <c r="D775" s="186" t="s">
        <v>241</v>
      </c>
      <c r="E775" s="197" t="s">
        <v>1</v>
      </c>
      <c r="F775" s="198" t="s">
        <v>1182</v>
      </c>
      <c r="G775" s="13"/>
      <c r="H775" s="199">
        <v>47.872</v>
      </c>
      <c r="I775" s="200"/>
      <c r="J775" s="13"/>
      <c r="K775" s="13"/>
      <c r="L775" s="196"/>
      <c r="M775" s="201"/>
      <c r="N775" s="202"/>
      <c r="O775" s="202"/>
      <c r="P775" s="202"/>
      <c r="Q775" s="202"/>
      <c r="R775" s="202"/>
      <c r="S775" s="202"/>
      <c r="T775" s="20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197" t="s">
        <v>241</v>
      </c>
      <c r="AU775" s="197" t="s">
        <v>89</v>
      </c>
      <c r="AV775" s="13" t="s">
        <v>89</v>
      </c>
      <c r="AW775" s="13" t="s">
        <v>34</v>
      </c>
      <c r="AX775" s="13" t="s">
        <v>79</v>
      </c>
      <c r="AY775" s="197" t="s">
        <v>133</v>
      </c>
    </row>
    <row r="776" s="14" customFormat="1">
      <c r="A776" s="14"/>
      <c r="B776" s="204"/>
      <c r="C776" s="14"/>
      <c r="D776" s="186" t="s">
        <v>241</v>
      </c>
      <c r="E776" s="205" t="s">
        <v>1</v>
      </c>
      <c r="F776" s="206" t="s">
        <v>245</v>
      </c>
      <c r="G776" s="14"/>
      <c r="H776" s="207">
        <v>47.872</v>
      </c>
      <c r="I776" s="208"/>
      <c r="J776" s="14"/>
      <c r="K776" s="14"/>
      <c r="L776" s="204"/>
      <c r="M776" s="209"/>
      <c r="N776" s="210"/>
      <c r="O776" s="210"/>
      <c r="P776" s="210"/>
      <c r="Q776" s="210"/>
      <c r="R776" s="210"/>
      <c r="S776" s="210"/>
      <c r="T776" s="211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05" t="s">
        <v>241</v>
      </c>
      <c r="AU776" s="205" t="s">
        <v>89</v>
      </c>
      <c r="AV776" s="14" t="s">
        <v>154</v>
      </c>
      <c r="AW776" s="14" t="s">
        <v>34</v>
      </c>
      <c r="AX776" s="14" t="s">
        <v>87</v>
      </c>
      <c r="AY776" s="205" t="s">
        <v>133</v>
      </c>
    </row>
    <row r="777" s="2" customFormat="1" ht="16.5" customHeight="1">
      <c r="A777" s="37"/>
      <c r="B777" s="171"/>
      <c r="C777" s="172" t="s">
        <v>1183</v>
      </c>
      <c r="D777" s="172" t="s">
        <v>136</v>
      </c>
      <c r="E777" s="173" t="s">
        <v>1184</v>
      </c>
      <c r="F777" s="174" t="s">
        <v>1185</v>
      </c>
      <c r="G777" s="175" t="s">
        <v>239</v>
      </c>
      <c r="H777" s="176">
        <v>9.3829999999999991</v>
      </c>
      <c r="I777" s="177"/>
      <c r="J777" s="178">
        <f>ROUND(I777*H777,2)</f>
        <v>0</v>
      </c>
      <c r="K777" s="179"/>
      <c r="L777" s="38"/>
      <c r="M777" s="180" t="s">
        <v>1</v>
      </c>
      <c r="N777" s="181" t="s">
        <v>44</v>
      </c>
      <c r="O777" s="76"/>
      <c r="P777" s="182">
        <f>O777*H777</f>
        <v>0</v>
      </c>
      <c r="Q777" s="182">
        <v>0</v>
      </c>
      <c r="R777" s="182">
        <f>Q777*H777</f>
        <v>0</v>
      </c>
      <c r="S777" s="182">
        <v>0</v>
      </c>
      <c r="T777" s="183">
        <f>S777*H777</f>
        <v>0</v>
      </c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  <c r="AE777" s="37"/>
      <c r="AR777" s="184" t="s">
        <v>310</v>
      </c>
      <c r="AT777" s="184" t="s">
        <v>136</v>
      </c>
      <c r="AU777" s="184" t="s">
        <v>89</v>
      </c>
      <c r="AY777" s="18" t="s">
        <v>133</v>
      </c>
      <c r="BE777" s="185">
        <f>IF(N777="základní",J777,0)</f>
        <v>0</v>
      </c>
      <c r="BF777" s="185">
        <f>IF(N777="snížená",J777,0)</f>
        <v>0</v>
      </c>
      <c r="BG777" s="185">
        <f>IF(N777="zákl. přenesená",J777,0)</f>
        <v>0</v>
      </c>
      <c r="BH777" s="185">
        <f>IF(N777="sníž. přenesená",J777,0)</f>
        <v>0</v>
      </c>
      <c r="BI777" s="185">
        <f>IF(N777="nulová",J777,0)</f>
        <v>0</v>
      </c>
      <c r="BJ777" s="18" t="s">
        <v>87</v>
      </c>
      <c r="BK777" s="185">
        <f>ROUND(I777*H777,2)</f>
        <v>0</v>
      </c>
      <c r="BL777" s="18" t="s">
        <v>310</v>
      </c>
      <c r="BM777" s="184" t="s">
        <v>1186</v>
      </c>
    </row>
    <row r="778" s="2" customFormat="1">
      <c r="A778" s="37"/>
      <c r="B778" s="38"/>
      <c r="C778" s="37"/>
      <c r="D778" s="186" t="s">
        <v>142</v>
      </c>
      <c r="E778" s="37"/>
      <c r="F778" s="187" t="s">
        <v>1187</v>
      </c>
      <c r="G778" s="37"/>
      <c r="H778" s="37"/>
      <c r="I778" s="188"/>
      <c r="J778" s="37"/>
      <c r="K778" s="37"/>
      <c r="L778" s="38"/>
      <c r="M778" s="189"/>
      <c r="N778" s="190"/>
      <c r="O778" s="76"/>
      <c r="P778" s="76"/>
      <c r="Q778" s="76"/>
      <c r="R778" s="76"/>
      <c r="S778" s="76"/>
      <c r="T778" s="7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  <c r="AE778" s="37"/>
      <c r="AT778" s="18" t="s">
        <v>142</v>
      </c>
      <c r="AU778" s="18" t="s">
        <v>89</v>
      </c>
    </row>
    <row r="779" s="13" customFormat="1">
      <c r="A779" s="13"/>
      <c r="B779" s="196"/>
      <c r="C779" s="13"/>
      <c r="D779" s="186" t="s">
        <v>241</v>
      </c>
      <c r="E779" s="197" t="s">
        <v>1</v>
      </c>
      <c r="F779" s="198" t="s">
        <v>1188</v>
      </c>
      <c r="G779" s="13"/>
      <c r="H779" s="199">
        <v>9.3829999999999991</v>
      </c>
      <c r="I779" s="200"/>
      <c r="J779" s="13"/>
      <c r="K779" s="13"/>
      <c r="L779" s="196"/>
      <c r="M779" s="201"/>
      <c r="N779" s="202"/>
      <c r="O779" s="202"/>
      <c r="P779" s="202"/>
      <c r="Q779" s="202"/>
      <c r="R779" s="202"/>
      <c r="S779" s="202"/>
      <c r="T779" s="203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197" t="s">
        <v>241</v>
      </c>
      <c r="AU779" s="197" t="s">
        <v>89</v>
      </c>
      <c r="AV779" s="13" t="s">
        <v>89</v>
      </c>
      <c r="AW779" s="13" t="s">
        <v>34</v>
      </c>
      <c r="AX779" s="13" t="s">
        <v>79</v>
      </c>
      <c r="AY779" s="197" t="s">
        <v>133</v>
      </c>
    </row>
    <row r="780" s="14" customFormat="1">
      <c r="A780" s="14"/>
      <c r="B780" s="204"/>
      <c r="C780" s="14"/>
      <c r="D780" s="186" t="s">
        <v>241</v>
      </c>
      <c r="E780" s="205" t="s">
        <v>1</v>
      </c>
      <c r="F780" s="206" t="s">
        <v>245</v>
      </c>
      <c r="G780" s="14"/>
      <c r="H780" s="207">
        <v>9.3829999999999991</v>
      </c>
      <c r="I780" s="208"/>
      <c r="J780" s="14"/>
      <c r="K780" s="14"/>
      <c r="L780" s="204"/>
      <c r="M780" s="209"/>
      <c r="N780" s="210"/>
      <c r="O780" s="210"/>
      <c r="P780" s="210"/>
      <c r="Q780" s="210"/>
      <c r="R780" s="210"/>
      <c r="S780" s="210"/>
      <c r="T780" s="211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05" t="s">
        <v>241</v>
      </c>
      <c r="AU780" s="205" t="s">
        <v>89</v>
      </c>
      <c r="AV780" s="14" t="s">
        <v>154</v>
      </c>
      <c r="AW780" s="14" t="s">
        <v>34</v>
      </c>
      <c r="AX780" s="14" t="s">
        <v>87</v>
      </c>
      <c r="AY780" s="205" t="s">
        <v>133</v>
      </c>
    </row>
    <row r="781" s="2" customFormat="1" ht="16.5" customHeight="1">
      <c r="A781" s="37"/>
      <c r="B781" s="171"/>
      <c r="C781" s="172" t="s">
        <v>1189</v>
      </c>
      <c r="D781" s="172" t="s">
        <v>136</v>
      </c>
      <c r="E781" s="173" t="s">
        <v>1190</v>
      </c>
      <c r="F781" s="174" t="s">
        <v>1191</v>
      </c>
      <c r="G781" s="175" t="s">
        <v>239</v>
      </c>
      <c r="H781" s="176">
        <v>5.7199999999999998</v>
      </c>
      <c r="I781" s="177"/>
      <c r="J781" s="178">
        <f>ROUND(I781*H781,2)</f>
        <v>0</v>
      </c>
      <c r="K781" s="179"/>
      <c r="L781" s="38"/>
      <c r="M781" s="180" t="s">
        <v>1</v>
      </c>
      <c r="N781" s="181" t="s">
        <v>44</v>
      </c>
      <c r="O781" s="76"/>
      <c r="P781" s="182">
        <f>O781*H781</f>
        <v>0</v>
      </c>
      <c r="Q781" s="182">
        <v>0</v>
      </c>
      <c r="R781" s="182">
        <f>Q781*H781</f>
        <v>0</v>
      </c>
      <c r="S781" s="182">
        <v>0</v>
      </c>
      <c r="T781" s="183">
        <f>S781*H781</f>
        <v>0</v>
      </c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  <c r="AE781" s="37"/>
      <c r="AR781" s="184" t="s">
        <v>310</v>
      </c>
      <c r="AT781" s="184" t="s">
        <v>136</v>
      </c>
      <c r="AU781" s="184" t="s">
        <v>89</v>
      </c>
      <c r="AY781" s="18" t="s">
        <v>133</v>
      </c>
      <c r="BE781" s="185">
        <f>IF(N781="základní",J781,0)</f>
        <v>0</v>
      </c>
      <c r="BF781" s="185">
        <f>IF(N781="snížená",J781,0)</f>
        <v>0</v>
      </c>
      <c r="BG781" s="185">
        <f>IF(N781="zákl. přenesená",J781,0)</f>
        <v>0</v>
      </c>
      <c r="BH781" s="185">
        <f>IF(N781="sníž. přenesená",J781,0)</f>
        <v>0</v>
      </c>
      <c r="BI781" s="185">
        <f>IF(N781="nulová",J781,0)</f>
        <v>0</v>
      </c>
      <c r="BJ781" s="18" t="s">
        <v>87</v>
      </c>
      <c r="BK781" s="185">
        <f>ROUND(I781*H781,2)</f>
        <v>0</v>
      </c>
      <c r="BL781" s="18" t="s">
        <v>310</v>
      </c>
      <c r="BM781" s="184" t="s">
        <v>1192</v>
      </c>
    </row>
    <row r="782" s="2" customFormat="1">
      <c r="A782" s="37"/>
      <c r="B782" s="38"/>
      <c r="C782" s="37"/>
      <c r="D782" s="186" t="s">
        <v>142</v>
      </c>
      <c r="E782" s="37"/>
      <c r="F782" s="187" t="s">
        <v>1193</v>
      </c>
      <c r="G782" s="37"/>
      <c r="H782" s="37"/>
      <c r="I782" s="188"/>
      <c r="J782" s="37"/>
      <c r="K782" s="37"/>
      <c r="L782" s="38"/>
      <c r="M782" s="189"/>
      <c r="N782" s="190"/>
      <c r="O782" s="76"/>
      <c r="P782" s="76"/>
      <c r="Q782" s="76"/>
      <c r="R782" s="76"/>
      <c r="S782" s="76"/>
      <c r="T782" s="7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  <c r="AE782" s="37"/>
      <c r="AT782" s="18" t="s">
        <v>142</v>
      </c>
      <c r="AU782" s="18" t="s">
        <v>89</v>
      </c>
    </row>
    <row r="783" s="13" customFormat="1">
      <c r="A783" s="13"/>
      <c r="B783" s="196"/>
      <c r="C783" s="13"/>
      <c r="D783" s="186" t="s">
        <v>241</v>
      </c>
      <c r="E783" s="197" t="s">
        <v>1</v>
      </c>
      <c r="F783" s="198" t="s">
        <v>1194</v>
      </c>
      <c r="G783" s="13"/>
      <c r="H783" s="199">
        <v>5.7199999999999998</v>
      </c>
      <c r="I783" s="200"/>
      <c r="J783" s="13"/>
      <c r="K783" s="13"/>
      <c r="L783" s="196"/>
      <c r="M783" s="201"/>
      <c r="N783" s="202"/>
      <c r="O783" s="202"/>
      <c r="P783" s="202"/>
      <c r="Q783" s="202"/>
      <c r="R783" s="202"/>
      <c r="S783" s="202"/>
      <c r="T783" s="203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197" t="s">
        <v>241</v>
      </c>
      <c r="AU783" s="197" t="s">
        <v>89</v>
      </c>
      <c r="AV783" s="13" t="s">
        <v>89</v>
      </c>
      <c r="AW783" s="13" t="s">
        <v>34</v>
      </c>
      <c r="AX783" s="13" t="s">
        <v>79</v>
      </c>
      <c r="AY783" s="197" t="s">
        <v>133</v>
      </c>
    </row>
    <row r="784" s="14" customFormat="1">
      <c r="A784" s="14"/>
      <c r="B784" s="204"/>
      <c r="C784" s="14"/>
      <c r="D784" s="186" t="s">
        <v>241</v>
      </c>
      <c r="E784" s="205" t="s">
        <v>1</v>
      </c>
      <c r="F784" s="206" t="s">
        <v>245</v>
      </c>
      <c r="G784" s="14"/>
      <c r="H784" s="207">
        <v>5.7199999999999998</v>
      </c>
      <c r="I784" s="208"/>
      <c r="J784" s="14"/>
      <c r="K784" s="14"/>
      <c r="L784" s="204"/>
      <c r="M784" s="209"/>
      <c r="N784" s="210"/>
      <c r="O784" s="210"/>
      <c r="P784" s="210"/>
      <c r="Q784" s="210"/>
      <c r="R784" s="210"/>
      <c r="S784" s="210"/>
      <c r="T784" s="211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05" t="s">
        <v>241</v>
      </c>
      <c r="AU784" s="205" t="s">
        <v>89</v>
      </c>
      <c r="AV784" s="14" t="s">
        <v>154</v>
      </c>
      <c r="AW784" s="14" t="s">
        <v>34</v>
      </c>
      <c r="AX784" s="14" t="s">
        <v>87</v>
      </c>
      <c r="AY784" s="205" t="s">
        <v>133</v>
      </c>
    </row>
    <row r="785" s="2" customFormat="1" ht="16.5" customHeight="1">
      <c r="A785" s="37"/>
      <c r="B785" s="171"/>
      <c r="C785" s="172" t="s">
        <v>576</v>
      </c>
      <c r="D785" s="172" t="s">
        <v>136</v>
      </c>
      <c r="E785" s="173" t="s">
        <v>1195</v>
      </c>
      <c r="F785" s="174" t="s">
        <v>1196</v>
      </c>
      <c r="G785" s="175" t="s">
        <v>239</v>
      </c>
      <c r="H785" s="176">
        <v>11.039999999999999</v>
      </c>
      <c r="I785" s="177"/>
      <c r="J785" s="178">
        <f>ROUND(I785*H785,2)</f>
        <v>0</v>
      </c>
      <c r="K785" s="179"/>
      <c r="L785" s="38"/>
      <c r="M785" s="180" t="s">
        <v>1</v>
      </c>
      <c r="N785" s="181" t="s">
        <v>44</v>
      </c>
      <c r="O785" s="76"/>
      <c r="P785" s="182">
        <f>O785*H785</f>
        <v>0</v>
      </c>
      <c r="Q785" s="182">
        <v>0</v>
      </c>
      <c r="R785" s="182">
        <f>Q785*H785</f>
        <v>0</v>
      </c>
      <c r="S785" s="182">
        <v>0</v>
      </c>
      <c r="T785" s="183">
        <f>S785*H785</f>
        <v>0</v>
      </c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  <c r="AE785" s="37"/>
      <c r="AR785" s="184" t="s">
        <v>310</v>
      </c>
      <c r="AT785" s="184" t="s">
        <v>136</v>
      </c>
      <c r="AU785" s="184" t="s">
        <v>89</v>
      </c>
      <c r="AY785" s="18" t="s">
        <v>133</v>
      </c>
      <c r="BE785" s="185">
        <f>IF(N785="základní",J785,0)</f>
        <v>0</v>
      </c>
      <c r="BF785" s="185">
        <f>IF(N785="snížená",J785,0)</f>
        <v>0</v>
      </c>
      <c r="BG785" s="185">
        <f>IF(N785="zákl. přenesená",J785,0)</f>
        <v>0</v>
      </c>
      <c r="BH785" s="185">
        <f>IF(N785="sníž. přenesená",J785,0)</f>
        <v>0</v>
      </c>
      <c r="BI785" s="185">
        <f>IF(N785="nulová",J785,0)</f>
        <v>0</v>
      </c>
      <c r="BJ785" s="18" t="s">
        <v>87</v>
      </c>
      <c r="BK785" s="185">
        <f>ROUND(I785*H785,2)</f>
        <v>0</v>
      </c>
      <c r="BL785" s="18" t="s">
        <v>310</v>
      </c>
      <c r="BM785" s="184" t="s">
        <v>1197</v>
      </c>
    </row>
    <row r="786" s="2" customFormat="1">
      <c r="A786" s="37"/>
      <c r="B786" s="38"/>
      <c r="C786" s="37"/>
      <c r="D786" s="186" t="s">
        <v>142</v>
      </c>
      <c r="E786" s="37"/>
      <c r="F786" s="187" t="s">
        <v>1198</v>
      </c>
      <c r="G786" s="37"/>
      <c r="H786" s="37"/>
      <c r="I786" s="188"/>
      <c r="J786" s="37"/>
      <c r="K786" s="37"/>
      <c r="L786" s="38"/>
      <c r="M786" s="189"/>
      <c r="N786" s="190"/>
      <c r="O786" s="76"/>
      <c r="P786" s="76"/>
      <c r="Q786" s="76"/>
      <c r="R786" s="76"/>
      <c r="S786" s="76"/>
      <c r="T786" s="7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  <c r="AE786" s="37"/>
      <c r="AT786" s="18" t="s">
        <v>142</v>
      </c>
      <c r="AU786" s="18" t="s">
        <v>89</v>
      </c>
    </row>
    <row r="787" s="13" customFormat="1">
      <c r="A787" s="13"/>
      <c r="B787" s="196"/>
      <c r="C787" s="13"/>
      <c r="D787" s="186" t="s">
        <v>241</v>
      </c>
      <c r="E787" s="197" t="s">
        <v>1</v>
      </c>
      <c r="F787" s="198" t="s">
        <v>1199</v>
      </c>
      <c r="G787" s="13"/>
      <c r="H787" s="199">
        <v>11.039999999999999</v>
      </c>
      <c r="I787" s="200"/>
      <c r="J787" s="13"/>
      <c r="K787" s="13"/>
      <c r="L787" s="196"/>
      <c r="M787" s="201"/>
      <c r="N787" s="202"/>
      <c r="O787" s="202"/>
      <c r="P787" s="202"/>
      <c r="Q787" s="202"/>
      <c r="R787" s="202"/>
      <c r="S787" s="202"/>
      <c r="T787" s="203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197" t="s">
        <v>241</v>
      </c>
      <c r="AU787" s="197" t="s">
        <v>89</v>
      </c>
      <c r="AV787" s="13" t="s">
        <v>89</v>
      </c>
      <c r="AW787" s="13" t="s">
        <v>34</v>
      </c>
      <c r="AX787" s="13" t="s">
        <v>79</v>
      </c>
      <c r="AY787" s="197" t="s">
        <v>133</v>
      </c>
    </row>
    <row r="788" s="14" customFormat="1">
      <c r="A788" s="14"/>
      <c r="B788" s="204"/>
      <c r="C788" s="14"/>
      <c r="D788" s="186" t="s">
        <v>241</v>
      </c>
      <c r="E788" s="205" t="s">
        <v>1</v>
      </c>
      <c r="F788" s="206" t="s">
        <v>245</v>
      </c>
      <c r="G788" s="14"/>
      <c r="H788" s="207">
        <v>11.039999999999999</v>
      </c>
      <c r="I788" s="208"/>
      <c r="J788" s="14"/>
      <c r="K788" s="14"/>
      <c r="L788" s="204"/>
      <c r="M788" s="209"/>
      <c r="N788" s="210"/>
      <c r="O788" s="210"/>
      <c r="P788" s="210"/>
      <c r="Q788" s="210"/>
      <c r="R788" s="210"/>
      <c r="S788" s="210"/>
      <c r="T788" s="211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05" t="s">
        <v>241</v>
      </c>
      <c r="AU788" s="205" t="s">
        <v>89</v>
      </c>
      <c r="AV788" s="14" t="s">
        <v>154</v>
      </c>
      <c r="AW788" s="14" t="s">
        <v>34</v>
      </c>
      <c r="AX788" s="14" t="s">
        <v>87</v>
      </c>
      <c r="AY788" s="205" t="s">
        <v>133</v>
      </c>
    </row>
    <row r="789" s="2" customFormat="1" ht="16.5" customHeight="1">
      <c r="A789" s="37"/>
      <c r="B789" s="171"/>
      <c r="C789" s="172" t="s">
        <v>1200</v>
      </c>
      <c r="D789" s="172" t="s">
        <v>136</v>
      </c>
      <c r="E789" s="173" t="s">
        <v>1201</v>
      </c>
      <c r="F789" s="174" t="s">
        <v>1202</v>
      </c>
      <c r="G789" s="175" t="s">
        <v>239</v>
      </c>
      <c r="H789" s="176">
        <v>3.7839999999999998</v>
      </c>
      <c r="I789" s="177"/>
      <c r="J789" s="178">
        <f>ROUND(I789*H789,2)</f>
        <v>0</v>
      </c>
      <c r="K789" s="179"/>
      <c r="L789" s="38"/>
      <c r="M789" s="180" t="s">
        <v>1</v>
      </c>
      <c r="N789" s="181" t="s">
        <v>44</v>
      </c>
      <c r="O789" s="76"/>
      <c r="P789" s="182">
        <f>O789*H789</f>
        <v>0</v>
      </c>
      <c r="Q789" s="182">
        <v>0</v>
      </c>
      <c r="R789" s="182">
        <f>Q789*H789</f>
        <v>0</v>
      </c>
      <c r="S789" s="182">
        <v>0</v>
      </c>
      <c r="T789" s="183">
        <f>S789*H789</f>
        <v>0</v>
      </c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  <c r="AE789" s="37"/>
      <c r="AR789" s="184" t="s">
        <v>310</v>
      </c>
      <c r="AT789" s="184" t="s">
        <v>136</v>
      </c>
      <c r="AU789" s="184" t="s">
        <v>89</v>
      </c>
      <c r="AY789" s="18" t="s">
        <v>133</v>
      </c>
      <c r="BE789" s="185">
        <f>IF(N789="základní",J789,0)</f>
        <v>0</v>
      </c>
      <c r="BF789" s="185">
        <f>IF(N789="snížená",J789,0)</f>
        <v>0</v>
      </c>
      <c r="BG789" s="185">
        <f>IF(N789="zákl. přenesená",J789,0)</f>
        <v>0</v>
      </c>
      <c r="BH789" s="185">
        <f>IF(N789="sníž. přenesená",J789,0)</f>
        <v>0</v>
      </c>
      <c r="BI789" s="185">
        <f>IF(N789="nulová",J789,0)</f>
        <v>0</v>
      </c>
      <c r="BJ789" s="18" t="s">
        <v>87</v>
      </c>
      <c r="BK789" s="185">
        <f>ROUND(I789*H789,2)</f>
        <v>0</v>
      </c>
      <c r="BL789" s="18" t="s">
        <v>310</v>
      </c>
      <c r="BM789" s="184" t="s">
        <v>1203</v>
      </c>
    </row>
    <row r="790" s="2" customFormat="1">
      <c r="A790" s="37"/>
      <c r="B790" s="38"/>
      <c r="C790" s="37"/>
      <c r="D790" s="186" t="s">
        <v>142</v>
      </c>
      <c r="E790" s="37"/>
      <c r="F790" s="187" t="s">
        <v>1204</v>
      </c>
      <c r="G790" s="37"/>
      <c r="H790" s="37"/>
      <c r="I790" s="188"/>
      <c r="J790" s="37"/>
      <c r="K790" s="37"/>
      <c r="L790" s="38"/>
      <c r="M790" s="189"/>
      <c r="N790" s="190"/>
      <c r="O790" s="76"/>
      <c r="P790" s="76"/>
      <c r="Q790" s="76"/>
      <c r="R790" s="76"/>
      <c r="S790" s="76"/>
      <c r="T790" s="7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  <c r="AE790" s="37"/>
      <c r="AT790" s="18" t="s">
        <v>142</v>
      </c>
      <c r="AU790" s="18" t="s">
        <v>89</v>
      </c>
    </row>
    <row r="791" s="13" customFormat="1">
      <c r="A791" s="13"/>
      <c r="B791" s="196"/>
      <c r="C791" s="13"/>
      <c r="D791" s="186" t="s">
        <v>241</v>
      </c>
      <c r="E791" s="197" t="s">
        <v>1</v>
      </c>
      <c r="F791" s="198" t="s">
        <v>1205</v>
      </c>
      <c r="G791" s="13"/>
      <c r="H791" s="199">
        <v>3.7839999999999998</v>
      </c>
      <c r="I791" s="200"/>
      <c r="J791" s="13"/>
      <c r="K791" s="13"/>
      <c r="L791" s="196"/>
      <c r="M791" s="201"/>
      <c r="N791" s="202"/>
      <c r="O791" s="202"/>
      <c r="P791" s="202"/>
      <c r="Q791" s="202"/>
      <c r="R791" s="202"/>
      <c r="S791" s="202"/>
      <c r="T791" s="203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197" t="s">
        <v>241</v>
      </c>
      <c r="AU791" s="197" t="s">
        <v>89</v>
      </c>
      <c r="AV791" s="13" t="s">
        <v>89</v>
      </c>
      <c r="AW791" s="13" t="s">
        <v>34</v>
      </c>
      <c r="AX791" s="13" t="s">
        <v>79</v>
      </c>
      <c r="AY791" s="197" t="s">
        <v>133</v>
      </c>
    </row>
    <row r="792" s="14" customFormat="1">
      <c r="A792" s="14"/>
      <c r="B792" s="204"/>
      <c r="C792" s="14"/>
      <c r="D792" s="186" t="s">
        <v>241</v>
      </c>
      <c r="E792" s="205" t="s">
        <v>1</v>
      </c>
      <c r="F792" s="206" t="s">
        <v>245</v>
      </c>
      <c r="G792" s="14"/>
      <c r="H792" s="207">
        <v>3.7839999999999998</v>
      </c>
      <c r="I792" s="208"/>
      <c r="J792" s="14"/>
      <c r="K792" s="14"/>
      <c r="L792" s="204"/>
      <c r="M792" s="209"/>
      <c r="N792" s="210"/>
      <c r="O792" s="210"/>
      <c r="P792" s="210"/>
      <c r="Q792" s="210"/>
      <c r="R792" s="210"/>
      <c r="S792" s="210"/>
      <c r="T792" s="211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05" t="s">
        <v>241</v>
      </c>
      <c r="AU792" s="205" t="s">
        <v>89</v>
      </c>
      <c r="AV792" s="14" t="s">
        <v>154</v>
      </c>
      <c r="AW792" s="14" t="s">
        <v>34</v>
      </c>
      <c r="AX792" s="14" t="s">
        <v>87</v>
      </c>
      <c r="AY792" s="205" t="s">
        <v>133</v>
      </c>
    </row>
    <row r="793" s="2" customFormat="1" ht="16.5" customHeight="1">
      <c r="A793" s="37"/>
      <c r="B793" s="171"/>
      <c r="C793" s="172" t="s">
        <v>1206</v>
      </c>
      <c r="D793" s="172" t="s">
        <v>136</v>
      </c>
      <c r="E793" s="173" t="s">
        <v>1207</v>
      </c>
      <c r="F793" s="174" t="s">
        <v>1208</v>
      </c>
      <c r="G793" s="175" t="s">
        <v>239</v>
      </c>
      <c r="H793" s="176">
        <v>6.5999999999999996</v>
      </c>
      <c r="I793" s="177"/>
      <c r="J793" s="178">
        <f>ROUND(I793*H793,2)</f>
        <v>0</v>
      </c>
      <c r="K793" s="179"/>
      <c r="L793" s="38"/>
      <c r="M793" s="180" t="s">
        <v>1</v>
      </c>
      <c r="N793" s="181" t="s">
        <v>44</v>
      </c>
      <c r="O793" s="76"/>
      <c r="P793" s="182">
        <f>O793*H793</f>
        <v>0</v>
      </c>
      <c r="Q793" s="182">
        <v>0</v>
      </c>
      <c r="R793" s="182">
        <f>Q793*H793</f>
        <v>0</v>
      </c>
      <c r="S793" s="182">
        <v>0</v>
      </c>
      <c r="T793" s="183">
        <f>S793*H793</f>
        <v>0</v>
      </c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  <c r="AE793" s="37"/>
      <c r="AR793" s="184" t="s">
        <v>310</v>
      </c>
      <c r="AT793" s="184" t="s">
        <v>136</v>
      </c>
      <c r="AU793" s="184" t="s">
        <v>89</v>
      </c>
      <c r="AY793" s="18" t="s">
        <v>133</v>
      </c>
      <c r="BE793" s="185">
        <f>IF(N793="základní",J793,0)</f>
        <v>0</v>
      </c>
      <c r="BF793" s="185">
        <f>IF(N793="snížená",J793,0)</f>
        <v>0</v>
      </c>
      <c r="BG793" s="185">
        <f>IF(N793="zákl. přenesená",J793,0)</f>
        <v>0</v>
      </c>
      <c r="BH793" s="185">
        <f>IF(N793="sníž. přenesená",J793,0)</f>
        <v>0</v>
      </c>
      <c r="BI793" s="185">
        <f>IF(N793="nulová",J793,0)</f>
        <v>0</v>
      </c>
      <c r="BJ793" s="18" t="s">
        <v>87</v>
      </c>
      <c r="BK793" s="185">
        <f>ROUND(I793*H793,2)</f>
        <v>0</v>
      </c>
      <c r="BL793" s="18" t="s">
        <v>310</v>
      </c>
      <c r="BM793" s="184" t="s">
        <v>1209</v>
      </c>
    </row>
    <row r="794" s="2" customFormat="1">
      <c r="A794" s="37"/>
      <c r="B794" s="38"/>
      <c r="C794" s="37"/>
      <c r="D794" s="186" t="s">
        <v>142</v>
      </c>
      <c r="E794" s="37"/>
      <c r="F794" s="187" t="s">
        <v>1210</v>
      </c>
      <c r="G794" s="37"/>
      <c r="H794" s="37"/>
      <c r="I794" s="188"/>
      <c r="J794" s="37"/>
      <c r="K794" s="37"/>
      <c r="L794" s="38"/>
      <c r="M794" s="189"/>
      <c r="N794" s="190"/>
      <c r="O794" s="76"/>
      <c r="P794" s="76"/>
      <c r="Q794" s="76"/>
      <c r="R794" s="76"/>
      <c r="S794" s="76"/>
      <c r="T794" s="7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  <c r="AE794" s="37"/>
      <c r="AT794" s="18" t="s">
        <v>142</v>
      </c>
      <c r="AU794" s="18" t="s">
        <v>89</v>
      </c>
    </row>
    <row r="795" s="15" customFormat="1">
      <c r="A795" s="15"/>
      <c r="B795" s="212"/>
      <c r="C795" s="15"/>
      <c r="D795" s="186" t="s">
        <v>241</v>
      </c>
      <c r="E795" s="213" t="s">
        <v>1</v>
      </c>
      <c r="F795" s="214" t="s">
        <v>1211</v>
      </c>
      <c r="G795" s="15"/>
      <c r="H795" s="213" t="s">
        <v>1</v>
      </c>
      <c r="I795" s="215"/>
      <c r="J795" s="15"/>
      <c r="K795" s="15"/>
      <c r="L795" s="212"/>
      <c r="M795" s="216"/>
      <c r="N795" s="217"/>
      <c r="O795" s="217"/>
      <c r="P795" s="217"/>
      <c r="Q795" s="217"/>
      <c r="R795" s="217"/>
      <c r="S795" s="217"/>
      <c r="T795" s="218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T795" s="213" t="s">
        <v>241</v>
      </c>
      <c r="AU795" s="213" t="s">
        <v>89</v>
      </c>
      <c r="AV795" s="15" t="s">
        <v>87</v>
      </c>
      <c r="AW795" s="15" t="s">
        <v>34</v>
      </c>
      <c r="AX795" s="15" t="s">
        <v>79</v>
      </c>
      <c r="AY795" s="213" t="s">
        <v>133</v>
      </c>
    </row>
    <row r="796" s="13" customFormat="1">
      <c r="A796" s="13"/>
      <c r="B796" s="196"/>
      <c r="C796" s="13"/>
      <c r="D796" s="186" t="s">
        <v>241</v>
      </c>
      <c r="E796" s="197" t="s">
        <v>1</v>
      </c>
      <c r="F796" s="198" t="s">
        <v>1212</v>
      </c>
      <c r="G796" s="13"/>
      <c r="H796" s="199">
        <v>6.5999999999999996</v>
      </c>
      <c r="I796" s="200"/>
      <c r="J796" s="13"/>
      <c r="K796" s="13"/>
      <c r="L796" s="196"/>
      <c r="M796" s="201"/>
      <c r="N796" s="202"/>
      <c r="O796" s="202"/>
      <c r="P796" s="202"/>
      <c r="Q796" s="202"/>
      <c r="R796" s="202"/>
      <c r="S796" s="202"/>
      <c r="T796" s="203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197" t="s">
        <v>241</v>
      </c>
      <c r="AU796" s="197" t="s">
        <v>89</v>
      </c>
      <c r="AV796" s="13" t="s">
        <v>89</v>
      </c>
      <c r="AW796" s="13" t="s">
        <v>34</v>
      </c>
      <c r="AX796" s="13" t="s">
        <v>79</v>
      </c>
      <c r="AY796" s="197" t="s">
        <v>133</v>
      </c>
    </row>
    <row r="797" s="14" customFormat="1">
      <c r="A797" s="14"/>
      <c r="B797" s="204"/>
      <c r="C797" s="14"/>
      <c r="D797" s="186" t="s">
        <v>241</v>
      </c>
      <c r="E797" s="205" t="s">
        <v>1</v>
      </c>
      <c r="F797" s="206" t="s">
        <v>245</v>
      </c>
      <c r="G797" s="14"/>
      <c r="H797" s="207">
        <v>6.5999999999999996</v>
      </c>
      <c r="I797" s="208"/>
      <c r="J797" s="14"/>
      <c r="K797" s="14"/>
      <c r="L797" s="204"/>
      <c r="M797" s="209"/>
      <c r="N797" s="210"/>
      <c r="O797" s="210"/>
      <c r="P797" s="210"/>
      <c r="Q797" s="210"/>
      <c r="R797" s="210"/>
      <c r="S797" s="210"/>
      <c r="T797" s="211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05" t="s">
        <v>241</v>
      </c>
      <c r="AU797" s="205" t="s">
        <v>89</v>
      </c>
      <c r="AV797" s="14" t="s">
        <v>154</v>
      </c>
      <c r="AW797" s="14" t="s">
        <v>34</v>
      </c>
      <c r="AX797" s="14" t="s">
        <v>87</v>
      </c>
      <c r="AY797" s="205" t="s">
        <v>133</v>
      </c>
    </row>
    <row r="798" s="2" customFormat="1" ht="16.5" customHeight="1">
      <c r="A798" s="37"/>
      <c r="B798" s="171"/>
      <c r="C798" s="172" t="s">
        <v>1213</v>
      </c>
      <c r="D798" s="172" t="s">
        <v>136</v>
      </c>
      <c r="E798" s="173" t="s">
        <v>1214</v>
      </c>
      <c r="F798" s="174" t="s">
        <v>1208</v>
      </c>
      <c r="G798" s="175" t="s">
        <v>239</v>
      </c>
      <c r="H798" s="176">
        <v>1.8</v>
      </c>
      <c r="I798" s="177"/>
      <c r="J798" s="178">
        <f>ROUND(I798*H798,2)</f>
        <v>0</v>
      </c>
      <c r="K798" s="179"/>
      <c r="L798" s="38"/>
      <c r="M798" s="180" t="s">
        <v>1</v>
      </c>
      <c r="N798" s="181" t="s">
        <v>44</v>
      </c>
      <c r="O798" s="76"/>
      <c r="P798" s="182">
        <f>O798*H798</f>
        <v>0</v>
      </c>
      <c r="Q798" s="182">
        <v>0</v>
      </c>
      <c r="R798" s="182">
        <f>Q798*H798</f>
        <v>0</v>
      </c>
      <c r="S798" s="182">
        <v>0</v>
      </c>
      <c r="T798" s="183">
        <f>S798*H798</f>
        <v>0</v>
      </c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  <c r="AE798" s="37"/>
      <c r="AR798" s="184" t="s">
        <v>310</v>
      </c>
      <c r="AT798" s="184" t="s">
        <v>136</v>
      </c>
      <c r="AU798" s="184" t="s">
        <v>89</v>
      </c>
      <c r="AY798" s="18" t="s">
        <v>133</v>
      </c>
      <c r="BE798" s="185">
        <f>IF(N798="základní",J798,0)</f>
        <v>0</v>
      </c>
      <c r="BF798" s="185">
        <f>IF(N798="snížená",J798,0)</f>
        <v>0</v>
      </c>
      <c r="BG798" s="185">
        <f>IF(N798="zákl. přenesená",J798,0)</f>
        <v>0</v>
      </c>
      <c r="BH798" s="185">
        <f>IF(N798="sníž. přenesená",J798,0)</f>
        <v>0</v>
      </c>
      <c r="BI798" s="185">
        <f>IF(N798="nulová",J798,0)</f>
        <v>0</v>
      </c>
      <c r="BJ798" s="18" t="s">
        <v>87</v>
      </c>
      <c r="BK798" s="185">
        <f>ROUND(I798*H798,2)</f>
        <v>0</v>
      </c>
      <c r="BL798" s="18" t="s">
        <v>310</v>
      </c>
      <c r="BM798" s="184" t="s">
        <v>1215</v>
      </c>
    </row>
    <row r="799" s="2" customFormat="1">
      <c r="A799" s="37"/>
      <c r="B799" s="38"/>
      <c r="C799" s="37"/>
      <c r="D799" s="186" t="s">
        <v>142</v>
      </c>
      <c r="E799" s="37"/>
      <c r="F799" s="187" t="s">
        <v>1216</v>
      </c>
      <c r="G799" s="37"/>
      <c r="H799" s="37"/>
      <c r="I799" s="188"/>
      <c r="J799" s="37"/>
      <c r="K799" s="37"/>
      <c r="L799" s="38"/>
      <c r="M799" s="189"/>
      <c r="N799" s="190"/>
      <c r="O799" s="76"/>
      <c r="P799" s="76"/>
      <c r="Q799" s="76"/>
      <c r="R799" s="76"/>
      <c r="S799" s="76"/>
      <c r="T799" s="7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  <c r="AE799" s="37"/>
      <c r="AT799" s="18" t="s">
        <v>142</v>
      </c>
      <c r="AU799" s="18" t="s">
        <v>89</v>
      </c>
    </row>
    <row r="800" s="15" customFormat="1">
      <c r="A800" s="15"/>
      <c r="B800" s="212"/>
      <c r="C800" s="15"/>
      <c r="D800" s="186" t="s">
        <v>241</v>
      </c>
      <c r="E800" s="213" t="s">
        <v>1</v>
      </c>
      <c r="F800" s="214" t="s">
        <v>1211</v>
      </c>
      <c r="G800" s="15"/>
      <c r="H800" s="213" t="s">
        <v>1</v>
      </c>
      <c r="I800" s="215"/>
      <c r="J800" s="15"/>
      <c r="K800" s="15"/>
      <c r="L800" s="212"/>
      <c r="M800" s="216"/>
      <c r="N800" s="217"/>
      <c r="O800" s="217"/>
      <c r="P800" s="217"/>
      <c r="Q800" s="217"/>
      <c r="R800" s="217"/>
      <c r="S800" s="217"/>
      <c r="T800" s="218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  <c r="AT800" s="213" t="s">
        <v>241</v>
      </c>
      <c r="AU800" s="213" t="s">
        <v>89</v>
      </c>
      <c r="AV800" s="15" t="s">
        <v>87</v>
      </c>
      <c r="AW800" s="15" t="s">
        <v>34</v>
      </c>
      <c r="AX800" s="15" t="s">
        <v>79</v>
      </c>
      <c r="AY800" s="213" t="s">
        <v>133</v>
      </c>
    </row>
    <row r="801" s="13" customFormat="1">
      <c r="A801" s="13"/>
      <c r="B801" s="196"/>
      <c r="C801" s="13"/>
      <c r="D801" s="186" t="s">
        <v>241</v>
      </c>
      <c r="E801" s="197" t="s">
        <v>1</v>
      </c>
      <c r="F801" s="198" t="s">
        <v>1217</v>
      </c>
      <c r="G801" s="13"/>
      <c r="H801" s="199">
        <v>1.8</v>
      </c>
      <c r="I801" s="200"/>
      <c r="J801" s="13"/>
      <c r="K801" s="13"/>
      <c r="L801" s="196"/>
      <c r="M801" s="201"/>
      <c r="N801" s="202"/>
      <c r="O801" s="202"/>
      <c r="P801" s="202"/>
      <c r="Q801" s="202"/>
      <c r="R801" s="202"/>
      <c r="S801" s="202"/>
      <c r="T801" s="203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197" t="s">
        <v>241</v>
      </c>
      <c r="AU801" s="197" t="s">
        <v>89</v>
      </c>
      <c r="AV801" s="13" t="s">
        <v>89</v>
      </c>
      <c r="AW801" s="13" t="s">
        <v>34</v>
      </c>
      <c r="AX801" s="13" t="s">
        <v>79</v>
      </c>
      <c r="AY801" s="197" t="s">
        <v>133</v>
      </c>
    </row>
    <row r="802" s="14" customFormat="1">
      <c r="A802" s="14"/>
      <c r="B802" s="204"/>
      <c r="C802" s="14"/>
      <c r="D802" s="186" t="s">
        <v>241</v>
      </c>
      <c r="E802" s="205" t="s">
        <v>1</v>
      </c>
      <c r="F802" s="206" t="s">
        <v>245</v>
      </c>
      <c r="G802" s="14"/>
      <c r="H802" s="207">
        <v>1.8</v>
      </c>
      <c r="I802" s="208"/>
      <c r="J802" s="14"/>
      <c r="K802" s="14"/>
      <c r="L802" s="204"/>
      <c r="M802" s="209"/>
      <c r="N802" s="210"/>
      <c r="O802" s="210"/>
      <c r="P802" s="210"/>
      <c r="Q802" s="210"/>
      <c r="R802" s="210"/>
      <c r="S802" s="210"/>
      <c r="T802" s="211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05" t="s">
        <v>241</v>
      </c>
      <c r="AU802" s="205" t="s">
        <v>89</v>
      </c>
      <c r="AV802" s="14" t="s">
        <v>154</v>
      </c>
      <c r="AW802" s="14" t="s">
        <v>34</v>
      </c>
      <c r="AX802" s="14" t="s">
        <v>87</v>
      </c>
      <c r="AY802" s="205" t="s">
        <v>133</v>
      </c>
    </row>
    <row r="803" s="2" customFormat="1" ht="16.5" customHeight="1">
      <c r="A803" s="37"/>
      <c r="B803" s="171"/>
      <c r="C803" s="172" t="s">
        <v>1218</v>
      </c>
      <c r="D803" s="172" t="s">
        <v>136</v>
      </c>
      <c r="E803" s="173" t="s">
        <v>1219</v>
      </c>
      <c r="F803" s="174" t="s">
        <v>1220</v>
      </c>
      <c r="G803" s="175" t="s">
        <v>139</v>
      </c>
      <c r="H803" s="176">
        <v>1</v>
      </c>
      <c r="I803" s="177"/>
      <c r="J803" s="178">
        <f>ROUND(I803*H803,2)</f>
        <v>0</v>
      </c>
      <c r="K803" s="179"/>
      <c r="L803" s="38"/>
      <c r="M803" s="180" t="s">
        <v>1</v>
      </c>
      <c r="N803" s="181" t="s">
        <v>44</v>
      </c>
      <c r="O803" s="76"/>
      <c r="P803" s="182">
        <f>O803*H803</f>
        <v>0</v>
      </c>
      <c r="Q803" s="182">
        <v>0</v>
      </c>
      <c r="R803" s="182">
        <f>Q803*H803</f>
        <v>0</v>
      </c>
      <c r="S803" s="182">
        <v>0</v>
      </c>
      <c r="T803" s="183">
        <f>S803*H803</f>
        <v>0</v>
      </c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  <c r="AE803" s="37"/>
      <c r="AR803" s="184" t="s">
        <v>154</v>
      </c>
      <c r="AT803" s="184" t="s">
        <v>136</v>
      </c>
      <c r="AU803" s="184" t="s">
        <v>89</v>
      </c>
      <c r="AY803" s="18" t="s">
        <v>133</v>
      </c>
      <c r="BE803" s="185">
        <f>IF(N803="základní",J803,0)</f>
        <v>0</v>
      </c>
      <c r="BF803" s="185">
        <f>IF(N803="snížená",J803,0)</f>
        <v>0</v>
      </c>
      <c r="BG803" s="185">
        <f>IF(N803="zákl. přenesená",J803,0)</f>
        <v>0</v>
      </c>
      <c r="BH803" s="185">
        <f>IF(N803="sníž. přenesená",J803,0)</f>
        <v>0</v>
      </c>
      <c r="BI803" s="185">
        <f>IF(N803="nulová",J803,0)</f>
        <v>0</v>
      </c>
      <c r="BJ803" s="18" t="s">
        <v>87</v>
      </c>
      <c r="BK803" s="185">
        <f>ROUND(I803*H803,2)</f>
        <v>0</v>
      </c>
      <c r="BL803" s="18" t="s">
        <v>154</v>
      </c>
      <c r="BM803" s="184" t="s">
        <v>1221</v>
      </c>
    </row>
    <row r="804" s="2" customFormat="1">
      <c r="A804" s="37"/>
      <c r="B804" s="38"/>
      <c r="C804" s="37"/>
      <c r="D804" s="186" t="s">
        <v>142</v>
      </c>
      <c r="E804" s="37"/>
      <c r="F804" s="187" t="s">
        <v>658</v>
      </c>
      <c r="G804" s="37"/>
      <c r="H804" s="37"/>
      <c r="I804" s="188"/>
      <c r="J804" s="37"/>
      <c r="K804" s="37"/>
      <c r="L804" s="38"/>
      <c r="M804" s="189"/>
      <c r="N804" s="190"/>
      <c r="O804" s="76"/>
      <c r="P804" s="76"/>
      <c r="Q804" s="76"/>
      <c r="R804" s="76"/>
      <c r="S804" s="76"/>
      <c r="T804" s="7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  <c r="AE804" s="37"/>
      <c r="AT804" s="18" t="s">
        <v>142</v>
      </c>
      <c r="AU804" s="18" t="s">
        <v>89</v>
      </c>
    </row>
    <row r="805" s="13" customFormat="1">
      <c r="A805" s="13"/>
      <c r="B805" s="196"/>
      <c r="C805" s="13"/>
      <c r="D805" s="186" t="s">
        <v>241</v>
      </c>
      <c r="E805" s="197" t="s">
        <v>1</v>
      </c>
      <c r="F805" s="198" t="s">
        <v>87</v>
      </c>
      <c r="G805" s="13"/>
      <c r="H805" s="199">
        <v>1</v>
      </c>
      <c r="I805" s="200"/>
      <c r="J805" s="13"/>
      <c r="K805" s="13"/>
      <c r="L805" s="196"/>
      <c r="M805" s="201"/>
      <c r="N805" s="202"/>
      <c r="O805" s="202"/>
      <c r="P805" s="202"/>
      <c r="Q805" s="202"/>
      <c r="R805" s="202"/>
      <c r="S805" s="202"/>
      <c r="T805" s="20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197" t="s">
        <v>241</v>
      </c>
      <c r="AU805" s="197" t="s">
        <v>89</v>
      </c>
      <c r="AV805" s="13" t="s">
        <v>89</v>
      </c>
      <c r="AW805" s="13" t="s">
        <v>34</v>
      </c>
      <c r="AX805" s="13" t="s">
        <v>79</v>
      </c>
      <c r="AY805" s="197" t="s">
        <v>133</v>
      </c>
    </row>
    <row r="806" s="14" customFormat="1">
      <c r="A806" s="14"/>
      <c r="B806" s="204"/>
      <c r="C806" s="14"/>
      <c r="D806" s="186" t="s">
        <v>241</v>
      </c>
      <c r="E806" s="205" t="s">
        <v>1</v>
      </c>
      <c r="F806" s="206" t="s">
        <v>245</v>
      </c>
      <c r="G806" s="14"/>
      <c r="H806" s="207">
        <v>1</v>
      </c>
      <c r="I806" s="208"/>
      <c r="J806" s="14"/>
      <c r="K806" s="14"/>
      <c r="L806" s="204"/>
      <c r="M806" s="209"/>
      <c r="N806" s="210"/>
      <c r="O806" s="210"/>
      <c r="P806" s="210"/>
      <c r="Q806" s="210"/>
      <c r="R806" s="210"/>
      <c r="S806" s="210"/>
      <c r="T806" s="211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05" t="s">
        <v>241</v>
      </c>
      <c r="AU806" s="205" t="s">
        <v>89</v>
      </c>
      <c r="AV806" s="14" t="s">
        <v>154</v>
      </c>
      <c r="AW806" s="14" t="s">
        <v>34</v>
      </c>
      <c r="AX806" s="14" t="s">
        <v>87</v>
      </c>
      <c r="AY806" s="205" t="s">
        <v>133</v>
      </c>
    </row>
    <row r="807" s="2" customFormat="1" ht="24.15" customHeight="1">
      <c r="A807" s="37"/>
      <c r="B807" s="171"/>
      <c r="C807" s="172" t="s">
        <v>1222</v>
      </c>
      <c r="D807" s="172" t="s">
        <v>136</v>
      </c>
      <c r="E807" s="173" t="s">
        <v>1223</v>
      </c>
      <c r="F807" s="174" t="s">
        <v>1224</v>
      </c>
      <c r="G807" s="175" t="s">
        <v>259</v>
      </c>
      <c r="H807" s="176">
        <v>30</v>
      </c>
      <c r="I807" s="177"/>
      <c r="J807" s="178">
        <f>ROUND(I807*H807,2)</f>
        <v>0</v>
      </c>
      <c r="K807" s="179"/>
      <c r="L807" s="38"/>
      <c r="M807" s="180" t="s">
        <v>1</v>
      </c>
      <c r="N807" s="181" t="s">
        <v>44</v>
      </c>
      <c r="O807" s="76"/>
      <c r="P807" s="182">
        <f>O807*H807</f>
        <v>0</v>
      </c>
      <c r="Q807" s="182">
        <v>0</v>
      </c>
      <c r="R807" s="182">
        <f>Q807*H807</f>
        <v>0</v>
      </c>
      <c r="S807" s="182">
        <v>0</v>
      </c>
      <c r="T807" s="183">
        <f>S807*H807</f>
        <v>0</v>
      </c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  <c r="AE807" s="37"/>
      <c r="AR807" s="184" t="s">
        <v>154</v>
      </c>
      <c r="AT807" s="184" t="s">
        <v>136</v>
      </c>
      <c r="AU807" s="184" t="s">
        <v>89</v>
      </c>
      <c r="AY807" s="18" t="s">
        <v>133</v>
      </c>
      <c r="BE807" s="185">
        <f>IF(N807="základní",J807,0)</f>
        <v>0</v>
      </c>
      <c r="BF807" s="185">
        <f>IF(N807="snížená",J807,0)</f>
        <v>0</v>
      </c>
      <c r="BG807" s="185">
        <f>IF(N807="zákl. přenesená",J807,0)</f>
        <v>0</v>
      </c>
      <c r="BH807" s="185">
        <f>IF(N807="sníž. přenesená",J807,0)</f>
        <v>0</v>
      </c>
      <c r="BI807" s="185">
        <f>IF(N807="nulová",J807,0)</f>
        <v>0</v>
      </c>
      <c r="BJ807" s="18" t="s">
        <v>87</v>
      </c>
      <c r="BK807" s="185">
        <f>ROUND(I807*H807,2)</f>
        <v>0</v>
      </c>
      <c r="BL807" s="18" t="s">
        <v>154</v>
      </c>
      <c r="BM807" s="184" t="s">
        <v>1225</v>
      </c>
    </row>
    <row r="808" s="2" customFormat="1">
      <c r="A808" s="37"/>
      <c r="B808" s="38"/>
      <c r="C808" s="37"/>
      <c r="D808" s="186" t="s">
        <v>142</v>
      </c>
      <c r="E808" s="37"/>
      <c r="F808" s="187" t="s">
        <v>1226</v>
      </c>
      <c r="G808" s="37"/>
      <c r="H808" s="37"/>
      <c r="I808" s="188"/>
      <c r="J808" s="37"/>
      <c r="K808" s="37"/>
      <c r="L808" s="38"/>
      <c r="M808" s="189"/>
      <c r="N808" s="190"/>
      <c r="O808" s="76"/>
      <c r="P808" s="76"/>
      <c r="Q808" s="76"/>
      <c r="R808" s="76"/>
      <c r="S808" s="76"/>
      <c r="T808" s="7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  <c r="AE808" s="37"/>
      <c r="AT808" s="18" t="s">
        <v>142</v>
      </c>
      <c r="AU808" s="18" t="s">
        <v>89</v>
      </c>
    </row>
    <row r="809" s="13" customFormat="1">
      <c r="A809" s="13"/>
      <c r="B809" s="196"/>
      <c r="C809" s="13"/>
      <c r="D809" s="186" t="s">
        <v>241</v>
      </c>
      <c r="E809" s="197" t="s">
        <v>1</v>
      </c>
      <c r="F809" s="198" t="s">
        <v>387</v>
      </c>
      <c r="G809" s="13"/>
      <c r="H809" s="199">
        <v>30</v>
      </c>
      <c r="I809" s="200"/>
      <c r="J809" s="13"/>
      <c r="K809" s="13"/>
      <c r="L809" s="196"/>
      <c r="M809" s="201"/>
      <c r="N809" s="202"/>
      <c r="O809" s="202"/>
      <c r="P809" s="202"/>
      <c r="Q809" s="202"/>
      <c r="R809" s="202"/>
      <c r="S809" s="202"/>
      <c r="T809" s="203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197" t="s">
        <v>241</v>
      </c>
      <c r="AU809" s="197" t="s">
        <v>89</v>
      </c>
      <c r="AV809" s="13" t="s">
        <v>89</v>
      </c>
      <c r="AW809" s="13" t="s">
        <v>34</v>
      </c>
      <c r="AX809" s="13" t="s">
        <v>79</v>
      </c>
      <c r="AY809" s="197" t="s">
        <v>133</v>
      </c>
    </row>
    <row r="810" s="14" customFormat="1">
      <c r="A810" s="14"/>
      <c r="B810" s="204"/>
      <c r="C810" s="14"/>
      <c r="D810" s="186" t="s">
        <v>241</v>
      </c>
      <c r="E810" s="205" t="s">
        <v>1</v>
      </c>
      <c r="F810" s="206" t="s">
        <v>245</v>
      </c>
      <c r="G810" s="14"/>
      <c r="H810" s="207">
        <v>30</v>
      </c>
      <c r="I810" s="208"/>
      <c r="J810" s="14"/>
      <c r="K810" s="14"/>
      <c r="L810" s="204"/>
      <c r="M810" s="209"/>
      <c r="N810" s="210"/>
      <c r="O810" s="210"/>
      <c r="P810" s="210"/>
      <c r="Q810" s="210"/>
      <c r="R810" s="210"/>
      <c r="S810" s="210"/>
      <c r="T810" s="211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05" t="s">
        <v>241</v>
      </c>
      <c r="AU810" s="205" t="s">
        <v>89</v>
      </c>
      <c r="AV810" s="14" t="s">
        <v>154</v>
      </c>
      <c r="AW810" s="14" t="s">
        <v>34</v>
      </c>
      <c r="AX810" s="14" t="s">
        <v>87</v>
      </c>
      <c r="AY810" s="205" t="s">
        <v>133</v>
      </c>
    </row>
    <row r="811" s="2" customFormat="1" ht="24.15" customHeight="1">
      <c r="A811" s="37"/>
      <c r="B811" s="171"/>
      <c r="C811" s="172" t="s">
        <v>1227</v>
      </c>
      <c r="D811" s="172" t="s">
        <v>136</v>
      </c>
      <c r="E811" s="173" t="s">
        <v>1228</v>
      </c>
      <c r="F811" s="174" t="s">
        <v>1229</v>
      </c>
      <c r="G811" s="175" t="s">
        <v>139</v>
      </c>
      <c r="H811" s="176">
        <v>2</v>
      </c>
      <c r="I811" s="177"/>
      <c r="J811" s="178">
        <f>ROUND(I811*H811,2)</f>
        <v>0</v>
      </c>
      <c r="K811" s="179"/>
      <c r="L811" s="38"/>
      <c r="M811" s="180" t="s">
        <v>1</v>
      </c>
      <c r="N811" s="181" t="s">
        <v>44</v>
      </c>
      <c r="O811" s="76"/>
      <c r="P811" s="182">
        <f>O811*H811</f>
        <v>0</v>
      </c>
      <c r="Q811" s="182">
        <v>0</v>
      </c>
      <c r="R811" s="182">
        <f>Q811*H811</f>
        <v>0</v>
      </c>
      <c r="S811" s="182">
        <v>0</v>
      </c>
      <c r="T811" s="183">
        <f>S811*H811</f>
        <v>0</v>
      </c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  <c r="AE811" s="37"/>
      <c r="AR811" s="184" t="s">
        <v>154</v>
      </c>
      <c r="AT811" s="184" t="s">
        <v>136</v>
      </c>
      <c r="AU811" s="184" t="s">
        <v>89</v>
      </c>
      <c r="AY811" s="18" t="s">
        <v>133</v>
      </c>
      <c r="BE811" s="185">
        <f>IF(N811="základní",J811,0)</f>
        <v>0</v>
      </c>
      <c r="BF811" s="185">
        <f>IF(N811="snížená",J811,0)</f>
        <v>0</v>
      </c>
      <c r="BG811" s="185">
        <f>IF(N811="zákl. přenesená",J811,0)</f>
        <v>0</v>
      </c>
      <c r="BH811" s="185">
        <f>IF(N811="sníž. přenesená",J811,0)</f>
        <v>0</v>
      </c>
      <c r="BI811" s="185">
        <f>IF(N811="nulová",J811,0)</f>
        <v>0</v>
      </c>
      <c r="BJ811" s="18" t="s">
        <v>87</v>
      </c>
      <c r="BK811" s="185">
        <f>ROUND(I811*H811,2)</f>
        <v>0</v>
      </c>
      <c r="BL811" s="18" t="s">
        <v>154</v>
      </c>
      <c r="BM811" s="184" t="s">
        <v>1230</v>
      </c>
    </row>
    <row r="812" s="2" customFormat="1">
      <c r="A812" s="37"/>
      <c r="B812" s="38"/>
      <c r="C812" s="37"/>
      <c r="D812" s="186" t="s">
        <v>142</v>
      </c>
      <c r="E812" s="37"/>
      <c r="F812" s="187" t="s">
        <v>1231</v>
      </c>
      <c r="G812" s="37"/>
      <c r="H812" s="37"/>
      <c r="I812" s="188"/>
      <c r="J812" s="37"/>
      <c r="K812" s="37"/>
      <c r="L812" s="38"/>
      <c r="M812" s="189"/>
      <c r="N812" s="190"/>
      <c r="O812" s="76"/>
      <c r="P812" s="76"/>
      <c r="Q812" s="76"/>
      <c r="R812" s="76"/>
      <c r="S812" s="76"/>
      <c r="T812" s="7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  <c r="AE812" s="37"/>
      <c r="AT812" s="18" t="s">
        <v>142</v>
      </c>
      <c r="AU812" s="18" t="s">
        <v>89</v>
      </c>
    </row>
    <row r="813" s="13" customFormat="1">
      <c r="A813" s="13"/>
      <c r="B813" s="196"/>
      <c r="C813" s="13"/>
      <c r="D813" s="186" t="s">
        <v>241</v>
      </c>
      <c r="E813" s="197" t="s">
        <v>1</v>
      </c>
      <c r="F813" s="198" t="s">
        <v>89</v>
      </c>
      <c r="G813" s="13"/>
      <c r="H813" s="199">
        <v>2</v>
      </c>
      <c r="I813" s="200"/>
      <c r="J813" s="13"/>
      <c r="K813" s="13"/>
      <c r="L813" s="196"/>
      <c r="M813" s="201"/>
      <c r="N813" s="202"/>
      <c r="O813" s="202"/>
      <c r="P813" s="202"/>
      <c r="Q813" s="202"/>
      <c r="R813" s="202"/>
      <c r="S813" s="202"/>
      <c r="T813" s="203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197" t="s">
        <v>241</v>
      </c>
      <c r="AU813" s="197" t="s">
        <v>89</v>
      </c>
      <c r="AV813" s="13" t="s">
        <v>89</v>
      </c>
      <c r="AW813" s="13" t="s">
        <v>34</v>
      </c>
      <c r="AX813" s="13" t="s">
        <v>79</v>
      </c>
      <c r="AY813" s="197" t="s">
        <v>133</v>
      </c>
    </row>
    <row r="814" s="14" customFormat="1">
      <c r="A814" s="14"/>
      <c r="B814" s="204"/>
      <c r="C814" s="14"/>
      <c r="D814" s="186" t="s">
        <v>241</v>
      </c>
      <c r="E814" s="205" t="s">
        <v>1</v>
      </c>
      <c r="F814" s="206" t="s">
        <v>245</v>
      </c>
      <c r="G814" s="14"/>
      <c r="H814" s="207">
        <v>2</v>
      </c>
      <c r="I814" s="208"/>
      <c r="J814" s="14"/>
      <c r="K814" s="14"/>
      <c r="L814" s="204"/>
      <c r="M814" s="209"/>
      <c r="N814" s="210"/>
      <c r="O814" s="210"/>
      <c r="P814" s="210"/>
      <c r="Q814" s="210"/>
      <c r="R814" s="210"/>
      <c r="S814" s="210"/>
      <c r="T814" s="211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05" t="s">
        <v>241</v>
      </c>
      <c r="AU814" s="205" t="s">
        <v>89</v>
      </c>
      <c r="AV814" s="14" t="s">
        <v>154</v>
      </c>
      <c r="AW814" s="14" t="s">
        <v>34</v>
      </c>
      <c r="AX814" s="14" t="s">
        <v>87</v>
      </c>
      <c r="AY814" s="205" t="s">
        <v>133</v>
      </c>
    </row>
    <row r="815" s="2" customFormat="1" ht="24.15" customHeight="1">
      <c r="A815" s="37"/>
      <c r="B815" s="171"/>
      <c r="C815" s="172" t="s">
        <v>1232</v>
      </c>
      <c r="D815" s="172" t="s">
        <v>136</v>
      </c>
      <c r="E815" s="173" t="s">
        <v>1233</v>
      </c>
      <c r="F815" s="174" t="s">
        <v>1234</v>
      </c>
      <c r="G815" s="175" t="s">
        <v>239</v>
      </c>
      <c r="H815" s="176">
        <v>41.843000000000004</v>
      </c>
      <c r="I815" s="177"/>
      <c r="J815" s="178">
        <f>ROUND(I815*H815,2)</f>
        <v>0</v>
      </c>
      <c r="K815" s="179"/>
      <c r="L815" s="38"/>
      <c r="M815" s="180" t="s">
        <v>1</v>
      </c>
      <c r="N815" s="181" t="s">
        <v>44</v>
      </c>
      <c r="O815" s="76"/>
      <c r="P815" s="182">
        <f>O815*H815</f>
        <v>0</v>
      </c>
      <c r="Q815" s="182">
        <v>6.0000000000000002E-05</v>
      </c>
      <c r="R815" s="182">
        <f>Q815*H815</f>
        <v>0.0025105800000000001</v>
      </c>
      <c r="S815" s="182">
        <v>0</v>
      </c>
      <c r="T815" s="183">
        <f>S815*H815</f>
        <v>0</v>
      </c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  <c r="AE815" s="37"/>
      <c r="AR815" s="184" t="s">
        <v>310</v>
      </c>
      <c r="AT815" s="184" t="s">
        <v>136</v>
      </c>
      <c r="AU815" s="184" t="s">
        <v>89</v>
      </c>
      <c r="AY815" s="18" t="s">
        <v>133</v>
      </c>
      <c r="BE815" s="185">
        <f>IF(N815="základní",J815,0)</f>
        <v>0</v>
      </c>
      <c r="BF815" s="185">
        <f>IF(N815="snížená",J815,0)</f>
        <v>0</v>
      </c>
      <c r="BG815" s="185">
        <f>IF(N815="zákl. přenesená",J815,0)</f>
        <v>0</v>
      </c>
      <c r="BH815" s="185">
        <f>IF(N815="sníž. přenesená",J815,0)</f>
        <v>0</v>
      </c>
      <c r="BI815" s="185">
        <f>IF(N815="nulová",J815,0)</f>
        <v>0</v>
      </c>
      <c r="BJ815" s="18" t="s">
        <v>87</v>
      </c>
      <c r="BK815" s="185">
        <f>ROUND(I815*H815,2)</f>
        <v>0</v>
      </c>
      <c r="BL815" s="18" t="s">
        <v>310</v>
      </c>
      <c r="BM815" s="184" t="s">
        <v>1235</v>
      </c>
    </row>
    <row r="816" s="2" customFormat="1">
      <c r="A816" s="37"/>
      <c r="B816" s="38"/>
      <c r="C816" s="37"/>
      <c r="D816" s="186" t="s">
        <v>142</v>
      </c>
      <c r="E816" s="37"/>
      <c r="F816" s="187" t="s">
        <v>1236</v>
      </c>
      <c r="G816" s="37"/>
      <c r="H816" s="37"/>
      <c r="I816" s="188"/>
      <c r="J816" s="37"/>
      <c r="K816" s="37"/>
      <c r="L816" s="38"/>
      <c r="M816" s="189"/>
      <c r="N816" s="190"/>
      <c r="O816" s="76"/>
      <c r="P816" s="76"/>
      <c r="Q816" s="76"/>
      <c r="R816" s="76"/>
      <c r="S816" s="76"/>
      <c r="T816" s="7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  <c r="AE816" s="37"/>
      <c r="AT816" s="18" t="s">
        <v>142</v>
      </c>
      <c r="AU816" s="18" t="s">
        <v>89</v>
      </c>
    </row>
    <row r="817" s="15" customFormat="1">
      <c r="A817" s="15"/>
      <c r="B817" s="212"/>
      <c r="C817" s="15"/>
      <c r="D817" s="186" t="s">
        <v>241</v>
      </c>
      <c r="E817" s="213" t="s">
        <v>1</v>
      </c>
      <c r="F817" s="214" t="s">
        <v>1237</v>
      </c>
      <c r="G817" s="15"/>
      <c r="H817" s="213" t="s">
        <v>1</v>
      </c>
      <c r="I817" s="215"/>
      <c r="J817" s="15"/>
      <c r="K817" s="15"/>
      <c r="L817" s="212"/>
      <c r="M817" s="216"/>
      <c r="N817" s="217"/>
      <c r="O817" s="217"/>
      <c r="P817" s="217"/>
      <c r="Q817" s="217"/>
      <c r="R817" s="217"/>
      <c r="S817" s="217"/>
      <c r="T817" s="218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T817" s="213" t="s">
        <v>241</v>
      </c>
      <c r="AU817" s="213" t="s">
        <v>89</v>
      </c>
      <c r="AV817" s="15" t="s">
        <v>87</v>
      </c>
      <c r="AW817" s="15" t="s">
        <v>34</v>
      </c>
      <c r="AX817" s="15" t="s">
        <v>79</v>
      </c>
      <c r="AY817" s="213" t="s">
        <v>133</v>
      </c>
    </row>
    <row r="818" s="13" customFormat="1">
      <c r="A818" s="13"/>
      <c r="B818" s="196"/>
      <c r="C818" s="13"/>
      <c r="D818" s="186" t="s">
        <v>241</v>
      </c>
      <c r="E818" s="197" t="s">
        <v>1</v>
      </c>
      <c r="F818" s="198" t="s">
        <v>1238</v>
      </c>
      <c r="G818" s="13"/>
      <c r="H818" s="199">
        <v>41.843000000000004</v>
      </c>
      <c r="I818" s="200"/>
      <c r="J818" s="13"/>
      <c r="K818" s="13"/>
      <c r="L818" s="196"/>
      <c r="M818" s="201"/>
      <c r="N818" s="202"/>
      <c r="O818" s="202"/>
      <c r="P818" s="202"/>
      <c r="Q818" s="202"/>
      <c r="R818" s="202"/>
      <c r="S818" s="202"/>
      <c r="T818" s="203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197" t="s">
        <v>241</v>
      </c>
      <c r="AU818" s="197" t="s">
        <v>89</v>
      </c>
      <c r="AV818" s="13" t="s">
        <v>89</v>
      </c>
      <c r="AW818" s="13" t="s">
        <v>34</v>
      </c>
      <c r="AX818" s="13" t="s">
        <v>79</v>
      </c>
      <c r="AY818" s="197" t="s">
        <v>133</v>
      </c>
    </row>
    <row r="819" s="14" customFormat="1">
      <c r="A819" s="14"/>
      <c r="B819" s="204"/>
      <c r="C819" s="14"/>
      <c r="D819" s="186" t="s">
        <v>241</v>
      </c>
      <c r="E819" s="205" t="s">
        <v>1</v>
      </c>
      <c r="F819" s="206" t="s">
        <v>245</v>
      </c>
      <c r="G819" s="14"/>
      <c r="H819" s="207">
        <v>41.843000000000004</v>
      </c>
      <c r="I819" s="208"/>
      <c r="J819" s="14"/>
      <c r="K819" s="14"/>
      <c r="L819" s="204"/>
      <c r="M819" s="209"/>
      <c r="N819" s="210"/>
      <c r="O819" s="210"/>
      <c r="P819" s="210"/>
      <c r="Q819" s="210"/>
      <c r="R819" s="210"/>
      <c r="S819" s="210"/>
      <c r="T819" s="211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05" t="s">
        <v>241</v>
      </c>
      <c r="AU819" s="205" t="s">
        <v>89</v>
      </c>
      <c r="AV819" s="14" t="s">
        <v>154</v>
      </c>
      <c r="AW819" s="14" t="s">
        <v>34</v>
      </c>
      <c r="AX819" s="14" t="s">
        <v>87</v>
      </c>
      <c r="AY819" s="205" t="s">
        <v>133</v>
      </c>
    </row>
    <row r="820" s="2" customFormat="1" ht="16.5" customHeight="1">
      <c r="A820" s="37"/>
      <c r="B820" s="171"/>
      <c r="C820" s="172" t="s">
        <v>1239</v>
      </c>
      <c r="D820" s="172" t="s">
        <v>136</v>
      </c>
      <c r="E820" s="173" t="s">
        <v>1240</v>
      </c>
      <c r="F820" s="174" t="s">
        <v>1241</v>
      </c>
      <c r="G820" s="175" t="s">
        <v>817</v>
      </c>
      <c r="H820" s="176">
        <v>2</v>
      </c>
      <c r="I820" s="177"/>
      <c r="J820" s="178">
        <f>ROUND(I820*H820,2)</f>
        <v>0</v>
      </c>
      <c r="K820" s="179"/>
      <c r="L820" s="38"/>
      <c r="M820" s="180" t="s">
        <v>1</v>
      </c>
      <c r="N820" s="181" t="s">
        <v>44</v>
      </c>
      <c r="O820" s="76"/>
      <c r="P820" s="182">
        <f>O820*H820</f>
        <v>0</v>
      </c>
      <c r="Q820" s="182">
        <v>0</v>
      </c>
      <c r="R820" s="182">
        <f>Q820*H820</f>
        <v>0</v>
      </c>
      <c r="S820" s="182">
        <v>0</v>
      </c>
      <c r="T820" s="183">
        <f>S820*H820</f>
        <v>0</v>
      </c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  <c r="AE820" s="37"/>
      <c r="AR820" s="184" t="s">
        <v>154</v>
      </c>
      <c r="AT820" s="184" t="s">
        <v>136</v>
      </c>
      <c r="AU820" s="184" t="s">
        <v>89</v>
      </c>
      <c r="AY820" s="18" t="s">
        <v>133</v>
      </c>
      <c r="BE820" s="185">
        <f>IF(N820="základní",J820,0)</f>
        <v>0</v>
      </c>
      <c r="BF820" s="185">
        <f>IF(N820="snížená",J820,0)</f>
        <v>0</v>
      </c>
      <c r="BG820" s="185">
        <f>IF(N820="zákl. přenesená",J820,0)</f>
        <v>0</v>
      </c>
      <c r="BH820" s="185">
        <f>IF(N820="sníž. přenesená",J820,0)</f>
        <v>0</v>
      </c>
      <c r="BI820" s="185">
        <f>IF(N820="nulová",J820,0)</f>
        <v>0</v>
      </c>
      <c r="BJ820" s="18" t="s">
        <v>87</v>
      </c>
      <c r="BK820" s="185">
        <f>ROUND(I820*H820,2)</f>
        <v>0</v>
      </c>
      <c r="BL820" s="18" t="s">
        <v>154</v>
      </c>
      <c r="BM820" s="184" t="s">
        <v>1242</v>
      </c>
    </row>
    <row r="821" s="2" customFormat="1">
      <c r="A821" s="37"/>
      <c r="B821" s="38"/>
      <c r="C821" s="37"/>
      <c r="D821" s="186" t="s">
        <v>142</v>
      </c>
      <c r="E821" s="37"/>
      <c r="F821" s="187" t="s">
        <v>1243</v>
      </c>
      <c r="G821" s="37"/>
      <c r="H821" s="37"/>
      <c r="I821" s="188"/>
      <c r="J821" s="37"/>
      <c r="K821" s="37"/>
      <c r="L821" s="38"/>
      <c r="M821" s="189"/>
      <c r="N821" s="190"/>
      <c r="O821" s="76"/>
      <c r="P821" s="76"/>
      <c r="Q821" s="76"/>
      <c r="R821" s="76"/>
      <c r="S821" s="76"/>
      <c r="T821" s="7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  <c r="AE821" s="37"/>
      <c r="AT821" s="18" t="s">
        <v>142</v>
      </c>
      <c r="AU821" s="18" t="s">
        <v>89</v>
      </c>
    </row>
    <row r="822" s="2" customFormat="1" ht="16.5" customHeight="1">
      <c r="A822" s="37"/>
      <c r="B822" s="171"/>
      <c r="C822" s="172" t="s">
        <v>1244</v>
      </c>
      <c r="D822" s="172" t="s">
        <v>136</v>
      </c>
      <c r="E822" s="173" t="s">
        <v>1245</v>
      </c>
      <c r="F822" s="174" t="s">
        <v>1246</v>
      </c>
      <c r="G822" s="175" t="s">
        <v>817</v>
      </c>
      <c r="H822" s="176">
        <v>2</v>
      </c>
      <c r="I822" s="177"/>
      <c r="J822" s="178">
        <f>ROUND(I822*H822,2)</f>
        <v>0</v>
      </c>
      <c r="K822" s="179"/>
      <c r="L822" s="38"/>
      <c r="M822" s="180" t="s">
        <v>1</v>
      </c>
      <c r="N822" s="181" t="s">
        <v>44</v>
      </c>
      <c r="O822" s="76"/>
      <c r="P822" s="182">
        <f>O822*H822</f>
        <v>0</v>
      </c>
      <c r="Q822" s="182">
        <v>0</v>
      </c>
      <c r="R822" s="182">
        <f>Q822*H822</f>
        <v>0</v>
      </c>
      <c r="S822" s="182">
        <v>0</v>
      </c>
      <c r="T822" s="183">
        <f>S822*H822</f>
        <v>0</v>
      </c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  <c r="AE822" s="37"/>
      <c r="AR822" s="184" t="s">
        <v>154</v>
      </c>
      <c r="AT822" s="184" t="s">
        <v>136</v>
      </c>
      <c r="AU822" s="184" t="s">
        <v>89</v>
      </c>
      <c r="AY822" s="18" t="s">
        <v>133</v>
      </c>
      <c r="BE822" s="185">
        <f>IF(N822="základní",J822,0)</f>
        <v>0</v>
      </c>
      <c r="BF822" s="185">
        <f>IF(N822="snížená",J822,0)</f>
        <v>0</v>
      </c>
      <c r="BG822" s="185">
        <f>IF(N822="zákl. přenesená",J822,0)</f>
        <v>0</v>
      </c>
      <c r="BH822" s="185">
        <f>IF(N822="sníž. přenesená",J822,0)</f>
        <v>0</v>
      </c>
      <c r="BI822" s="185">
        <f>IF(N822="nulová",J822,0)</f>
        <v>0</v>
      </c>
      <c r="BJ822" s="18" t="s">
        <v>87</v>
      </c>
      <c r="BK822" s="185">
        <f>ROUND(I822*H822,2)</f>
        <v>0</v>
      </c>
      <c r="BL822" s="18" t="s">
        <v>154</v>
      </c>
      <c r="BM822" s="184" t="s">
        <v>1247</v>
      </c>
    </row>
    <row r="823" s="2" customFormat="1">
      <c r="A823" s="37"/>
      <c r="B823" s="38"/>
      <c r="C823" s="37"/>
      <c r="D823" s="186" t="s">
        <v>142</v>
      </c>
      <c r="E823" s="37"/>
      <c r="F823" s="187" t="s">
        <v>1248</v>
      </c>
      <c r="G823" s="37"/>
      <c r="H823" s="37"/>
      <c r="I823" s="188"/>
      <c r="J823" s="37"/>
      <c r="K823" s="37"/>
      <c r="L823" s="38"/>
      <c r="M823" s="189"/>
      <c r="N823" s="190"/>
      <c r="O823" s="76"/>
      <c r="P823" s="76"/>
      <c r="Q823" s="76"/>
      <c r="R823" s="76"/>
      <c r="S823" s="76"/>
      <c r="T823" s="7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  <c r="AE823" s="37"/>
      <c r="AT823" s="18" t="s">
        <v>142</v>
      </c>
      <c r="AU823" s="18" t="s">
        <v>89</v>
      </c>
    </row>
    <row r="824" s="2" customFormat="1" ht="16.5" customHeight="1">
      <c r="A824" s="37"/>
      <c r="B824" s="171"/>
      <c r="C824" s="172" t="s">
        <v>1249</v>
      </c>
      <c r="D824" s="172" t="s">
        <v>136</v>
      </c>
      <c r="E824" s="173" t="s">
        <v>1250</v>
      </c>
      <c r="F824" s="174" t="s">
        <v>1251</v>
      </c>
      <c r="G824" s="175" t="s">
        <v>817</v>
      </c>
      <c r="H824" s="176">
        <v>2</v>
      </c>
      <c r="I824" s="177"/>
      <c r="J824" s="178">
        <f>ROUND(I824*H824,2)</f>
        <v>0</v>
      </c>
      <c r="K824" s="179"/>
      <c r="L824" s="38"/>
      <c r="M824" s="180" t="s">
        <v>1</v>
      </c>
      <c r="N824" s="181" t="s">
        <v>44</v>
      </c>
      <c r="O824" s="76"/>
      <c r="P824" s="182">
        <f>O824*H824</f>
        <v>0</v>
      </c>
      <c r="Q824" s="182">
        <v>0</v>
      </c>
      <c r="R824" s="182">
        <f>Q824*H824</f>
        <v>0</v>
      </c>
      <c r="S824" s="182">
        <v>0</v>
      </c>
      <c r="T824" s="183">
        <f>S824*H824</f>
        <v>0</v>
      </c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  <c r="AE824" s="37"/>
      <c r="AR824" s="184" t="s">
        <v>154</v>
      </c>
      <c r="AT824" s="184" t="s">
        <v>136</v>
      </c>
      <c r="AU824" s="184" t="s">
        <v>89</v>
      </c>
      <c r="AY824" s="18" t="s">
        <v>133</v>
      </c>
      <c r="BE824" s="185">
        <f>IF(N824="základní",J824,0)</f>
        <v>0</v>
      </c>
      <c r="BF824" s="185">
        <f>IF(N824="snížená",J824,0)</f>
        <v>0</v>
      </c>
      <c r="BG824" s="185">
        <f>IF(N824="zákl. přenesená",J824,0)</f>
        <v>0</v>
      </c>
      <c r="BH824" s="185">
        <f>IF(N824="sníž. přenesená",J824,0)</f>
        <v>0</v>
      </c>
      <c r="BI824" s="185">
        <f>IF(N824="nulová",J824,0)</f>
        <v>0</v>
      </c>
      <c r="BJ824" s="18" t="s">
        <v>87</v>
      </c>
      <c r="BK824" s="185">
        <f>ROUND(I824*H824,2)</f>
        <v>0</v>
      </c>
      <c r="BL824" s="18" t="s">
        <v>154</v>
      </c>
      <c r="BM824" s="184" t="s">
        <v>1252</v>
      </c>
    </row>
    <row r="825" s="2" customFormat="1">
      <c r="A825" s="37"/>
      <c r="B825" s="38"/>
      <c r="C825" s="37"/>
      <c r="D825" s="186" t="s">
        <v>142</v>
      </c>
      <c r="E825" s="37"/>
      <c r="F825" s="187" t="s">
        <v>1253</v>
      </c>
      <c r="G825" s="37"/>
      <c r="H825" s="37"/>
      <c r="I825" s="188"/>
      <c r="J825" s="37"/>
      <c r="K825" s="37"/>
      <c r="L825" s="38"/>
      <c r="M825" s="189"/>
      <c r="N825" s="190"/>
      <c r="O825" s="76"/>
      <c r="P825" s="76"/>
      <c r="Q825" s="76"/>
      <c r="R825" s="76"/>
      <c r="S825" s="76"/>
      <c r="T825" s="7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  <c r="AE825" s="37"/>
      <c r="AT825" s="18" t="s">
        <v>142</v>
      </c>
      <c r="AU825" s="18" t="s">
        <v>89</v>
      </c>
    </row>
    <row r="826" s="2" customFormat="1" ht="33" customHeight="1">
      <c r="A826" s="37"/>
      <c r="B826" s="171"/>
      <c r="C826" s="172" t="s">
        <v>1254</v>
      </c>
      <c r="D826" s="172" t="s">
        <v>136</v>
      </c>
      <c r="E826" s="173" t="s">
        <v>1255</v>
      </c>
      <c r="F826" s="174" t="s">
        <v>1256</v>
      </c>
      <c r="G826" s="175" t="s">
        <v>295</v>
      </c>
      <c r="H826" s="176">
        <v>1.958</v>
      </c>
      <c r="I826" s="177"/>
      <c r="J826" s="178">
        <f>ROUND(I826*H826,2)</f>
        <v>0</v>
      </c>
      <c r="K826" s="179"/>
      <c r="L826" s="38"/>
      <c r="M826" s="180" t="s">
        <v>1</v>
      </c>
      <c r="N826" s="181" t="s">
        <v>44</v>
      </c>
      <c r="O826" s="76"/>
      <c r="P826" s="182">
        <f>O826*H826</f>
        <v>0</v>
      </c>
      <c r="Q826" s="182">
        <v>0</v>
      </c>
      <c r="R826" s="182">
        <f>Q826*H826</f>
        <v>0</v>
      </c>
      <c r="S826" s="182">
        <v>0</v>
      </c>
      <c r="T826" s="183">
        <f>S826*H826</f>
        <v>0</v>
      </c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  <c r="AE826" s="37"/>
      <c r="AR826" s="184" t="s">
        <v>310</v>
      </c>
      <c r="AT826" s="184" t="s">
        <v>136</v>
      </c>
      <c r="AU826" s="184" t="s">
        <v>89</v>
      </c>
      <c r="AY826" s="18" t="s">
        <v>133</v>
      </c>
      <c r="BE826" s="185">
        <f>IF(N826="základní",J826,0)</f>
        <v>0</v>
      </c>
      <c r="BF826" s="185">
        <f>IF(N826="snížená",J826,0)</f>
        <v>0</v>
      </c>
      <c r="BG826" s="185">
        <f>IF(N826="zákl. přenesená",J826,0)</f>
        <v>0</v>
      </c>
      <c r="BH826" s="185">
        <f>IF(N826="sníž. přenesená",J826,0)</f>
        <v>0</v>
      </c>
      <c r="BI826" s="185">
        <f>IF(N826="nulová",J826,0)</f>
        <v>0</v>
      </c>
      <c r="BJ826" s="18" t="s">
        <v>87</v>
      </c>
      <c r="BK826" s="185">
        <f>ROUND(I826*H826,2)</f>
        <v>0</v>
      </c>
      <c r="BL826" s="18" t="s">
        <v>310</v>
      </c>
      <c r="BM826" s="184" t="s">
        <v>1257</v>
      </c>
    </row>
    <row r="827" s="12" customFormat="1" ht="22.8" customHeight="1">
      <c r="A827" s="12"/>
      <c r="B827" s="158"/>
      <c r="C827" s="12"/>
      <c r="D827" s="159" t="s">
        <v>78</v>
      </c>
      <c r="E827" s="169" t="s">
        <v>1258</v>
      </c>
      <c r="F827" s="169" t="s">
        <v>1259</v>
      </c>
      <c r="G827" s="12"/>
      <c r="H827" s="12"/>
      <c r="I827" s="161"/>
      <c r="J827" s="170">
        <f>BK827</f>
        <v>0</v>
      </c>
      <c r="K827" s="12"/>
      <c r="L827" s="158"/>
      <c r="M827" s="163"/>
      <c r="N827" s="164"/>
      <c r="O827" s="164"/>
      <c r="P827" s="165">
        <f>SUM(P828:P860)</f>
        <v>0</v>
      </c>
      <c r="Q827" s="164"/>
      <c r="R827" s="165">
        <f>SUM(R828:R860)</f>
        <v>4.3965766000000004</v>
      </c>
      <c r="S827" s="164"/>
      <c r="T827" s="166">
        <f>SUM(T828:T860)</f>
        <v>6.8964563999999999</v>
      </c>
      <c r="U827" s="12"/>
      <c r="V827" s="12"/>
      <c r="W827" s="12"/>
      <c r="X827" s="12"/>
      <c r="Y827" s="12"/>
      <c r="Z827" s="12"/>
      <c r="AA827" s="12"/>
      <c r="AB827" s="12"/>
      <c r="AC827" s="12"/>
      <c r="AD827" s="12"/>
      <c r="AE827" s="12"/>
      <c r="AR827" s="159" t="s">
        <v>89</v>
      </c>
      <c r="AT827" s="167" t="s">
        <v>78</v>
      </c>
      <c r="AU827" s="167" t="s">
        <v>87</v>
      </c>
      <c r="AY827" s="159" t="s">
        <v>133</v>
      </c>
      <c r="BK827" s="168">
        <f>SUM(BK828:BK860)</f>
        <v>0</v>
      </c>
    </row>
    <row r="828" s="2" customFormat="1" ht="16.5" customHeight="1">
      <c r="A828" s="37"/>
      <c r="B828" s="171"/>
      <c r="C828" s="172" t="s">
        <v>1260</v>
      </c>
      <c r="D828" s="172" t="s">
        <v>136</v>
      </c>
      <c r="E828" s="173" t="s">
        <v>1261</v>
      </c>
      <c r="F828" s="174" t="s">
        <v>1262</v>
      </c>
      <c r="G828" s="175" t="s">
        <v>239</v>
      </c>
      <c r="H828" s="176">
        <v>82.920000000000002</v>
      </c>
      <c r="I828" s="177"/>
      <c r="J828" s="178">
        <f>ROUND(I828*H828,2)</f>
        <v>0</v>
      </c>
      <c r="K828" s="179"/>
      <c r="L828" s="38"/>
      <c r="M828" s="180" t="s">
        <v>1</v>
      </c>
      <c r="N828" s="181" t="s">
        <v>44</v>
      </c>
      <c r="O828" s="76"/>
      <c r="P828" s="182">
        <f>O828*H828</f>
        <v>0</v>
      </c>
      <c r="Q828" s="182">
        <v>0</v>
      </c>
      <c r="R828" s="182">
        <f>Q828*H828</f>
        <v>0</v>
      </c>
      <c r="S828" s="182">
        <v>0</v>
      </c>
      <c r="T828" s="183">
        <f>S828*H828</f>
        <v>0</v>
      </c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  <c r="AE828" s="37"/>
      <c r="AR828" s="184" t="s">
        <v>310</v>
      </c>
      <c r="AT828" s="184" t="s">
        <v>136</v>
      </c>
      <c r="AU828" s="184" t="s">
        <v>89</v>
      </c>
      <c r="AY828" s="18" t="s">
        <v>133</v>
      </c>
      <c r="BE828" s="185">
        <f>IF(N828="základní",J828,0)</f>
        <v>0</v>
      </c>
      <c r="BF828" s="185">
        <f>IF(N828="snížená",J828,0)</f>
        <v>0</v>
      </c>
      <c r="BG828" s="185">
        <f>IF(N828="zákl. přenesená",J828,0)</f>
        <v>0</v>
      </c>
      <c r="BH828" s="185">
        <f>IF(N828="sníž. přenesená",J828,0)</f>
        <v>0</v>
      </c>
      <c r="BI828" s="185">
        <f>IF(N828="nulová",J828,0)</f>
        <v>0</v>
      </c>
      <c r="BJ828" s="18" t="s">
        <v>87</v>
      </c>
      <c r="BK828" s="185">
        <f>ROUND(I828*H828,2)</f>
        <v>0</v>
      </c>
      <c r="BL828" s="18" t="s">
        <v>310</v>
      </c>
      <c r="BM828" s="184" t="s">
        <v>1263</v>
      </c>
    </row>
    <row r="829" s="2" customFormat="1" ht="16.5" customHeight="1">
      <c r="A829" s="37"/>
      <c r="B829" s="171"/>
      <c r="C829" s="172" t="s">
        <v>1264</v>
      </c>
      <c r="D829" s="172" t="s">
        <v>136</v>
      </c>
      <c r="E829" s="173" t="s">
        <v>1265</v>
      </c>
      <c r="F829" s="174" t="s">
        <v>1266</v>
      </c>
      <c r="G829" s="175" t="s">
        <v>239</v>
      </c>
      <c r="H829" s="176">
        <v>198.38999999999999</v>
      </c>
      <c r="I829" s="177"/>
      <c r="J829" s="178">
        <f>ROUND(I829*H829,2)</f>
        <v>0</v>
      </c>
      <c r="K829" s="179"/>
      <c r="L829" s="38"/>
      <c r="M829" s="180" t="s">
        <v>1</v>
      </c>
      <c r="N829" s="181" t="s">
        <v>44</v>
      </c>
      <c r="O829" s="76"/>
      <c r="P829" s="182">
        <f>O829*H829</f>
        <v>0</v>
      </c>
      <c r="Q829" s="182">
        <v>0.00029999999999999997</v>
      </c>
      <c r="R829" s="182">
        <f>Q829*H829</f>
        <v>0.059516999999999994</v>
      </c>
      <c r="S829" s="182">
        <v>0</v>
      </c>
      <c r="T829" s="183">
        <f>S829*H829</f>
        <v>0</v>
      </c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  <c r="AE829" s="37"/>
      <c r="AR829" s="184" t="s">
        <v>310</v>
      </c>
      <c r="AT829" s="184" t="s">
        <v>136</v>
      </c>
      <c r="AU829" s="184" t="s">
        <v>89</v>
      </c>
      <c r="AY829" s="18" t="s">
        <v>133</v>
      </c>
      <c r="BE829" s="185">
        <f>IF(N829="základní",J829,0)</f>
        <v>0</v>
      </c>
      <c r="BF829" s="185">
        <f>IF(N829="snížená",J829,0)</f>
        <v>0</v>
      </c>
      <c r="BG829" s="185">
        <f>IF(N829="zákl. přenesená",J829,0)</f>
        <v>0</v>
      </c>
      <c r="BH829" s="185">
        <f>IF(N829="sníž. přenesená",J829,0)</f>
        <v>0</v>
      </c>
      <c r="BI829" s="185">
        <f>IF(N829="nulová",J829,0)</f>
        <v>0</v>
      </c>
      <c r="BJ829" s="18" t="s">
        <v>87</v>
      </c>
      <c r="BK829" s="185">
        <f>ROUND(I829*H829,2)</f>
        <v>0</v>
      </c>
      <c r="BL829" s="18" t="s">
        <v>310</v>
      </c>
      <c r="BM829" s="184" t="s">
        <v>1267</v>
      </c>
    </row>
    <row r="830" s="15" customFormat="1">
      <c r="A830" s="15"/>
      <c r="B830" s="212"/>
      <c r="C830" s="15"/>
      <c r="D830" s="186" t="s">
        <v>241</v>
      </c>
      <c r="E830" s="213" t="s">
        <v>1</v>
      </c>
      <c r="F830" s="214" t="s">
        <v>1268</v>
      </c>
      <c r="G830" s="15"/>
      <c r="H830" s="213" t="s">
        <v>1</v>
      </c>
      <c r="I830" s="215"/>
      <c r="J830" s="15"/>
      <c r="K830" s="15"/>
      <c r="L830" s="212"/>
      <c r="M830" s="216"/>
      <c r="N830" s="217"/>
      <c r="O830" s="217"/>
      <c r="P830" s="217"/>
      <c r="Q830" s="217"/>
      <c r="R830" s="217"/>
      <c r="S830" s="217"/>
      <c r="T830" s="218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T830" s="213" t="s">
        <v>241</v>
      </c>
      <c r="AU830" s="213" t="s">
        <v>89</v>
      </c>
      <c r="AV830" s="15" t="s">
        <v>87</v>
      </c>
      <c r="AW830" s="15" t="s">
        <v>34</v>
      </c>
      <c r="AX830" s="15" t="s">
        <v>79</v>
      </c>
      <c r="AY830" s="213" t="s">
        <v>133</v>
      </c>
    </row>
    <row r="831" s="13" customFormat="1">
      <c r="A831" s="13"/>
      <c r="B831" s="196"/>
      <c r="C831" s="13"/>
      <c r="D831" s="186" t="s">
        <v>241</v>
      </c>
      <c r="E831" s="197" t="s">
        <v>1</v>
      </c>
      <c r="F831" s="198" t="s">
        <v>635</v>
      </c>
      <c r="G831" s="13"/>
      <c r="H831" s="199">
        <v>82.920000000000002</v>
      </c>
      <c r="I831" s="200"/>
      <c r="J831" s="13"/>
      <c r="K831" s="13"/>
      <c r="L831" s="196"/>
      <c r="M831" s="201"/>
      <c r="N831" s="202"/>
      <c r="O831" s="202"/>
      <c r="P831" s="202"/>
      <c r="Q831" s="202"/>
      <c r="R831" s="202"/>
      <c r="S831" s="202"/>
      <c r="T831" s="203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197" t="s">
        <v>241</v>
      </c>
      <c r="AU831" s="197" t="s">
        <v>89</v>
      </c>
      <c r="AV831" s="13" t="s">
        <v>89</v>
      </c>
      <c r="AW831" s="13" t="s">
        <v>34</v>
      </c>
      <c r="AX831" s="13" t="s">
        <v>79</v>
      </c>
      <c r="AY831" s="197" t="s">
        <v>133</v>
      </c>
    </row>
    <row r="832" s="13" customFormat="1">
      <c r="A832" s="13"/>
      <c r="B832" s="196"/>
      <c r="C832" s="13"/>
      <c r="D832" s="186" t="s">
        <v>241</v>
      </c>
      <c r="E832" s="197" t="s">
        <v>1</v>
      </c>
      <c r="F832" s="198" t="s">
        <v>1269</v>
      </c>
      <c r="G832" s="13"/>
      <c r="H832" s="199">
        <v>16.274999999999999</v>
      </c>
      <c r="I832" s="200"/>
      <c r="J832" s="13"/>
      <c r="K832" s="13"/>
      <c r="L832" s="196"/>
      <c r="M832" s="201"/>
      <c r="N832" s="202"/>
      <c r="O832" s="202"/>
      <c r="P832" s="202"/>
      <c r="Q832" s="202"/>
      <c r="R832" s="202"/>
      <c r="S832" s="202"/>
      <c r="T832" s="203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197" t="s">
        <v>241</v>
      </c>
      <c r="AU832" s="197" t="s">
        <v>89</v>
      </c>
      <c r="AV832" s="13" t="s">
        <v>89</v>
      </c>
      <c r="AW832" s="13" t="s">
        <v>34</v>
      </c>
      <c r="AX832" s="13" t="s">
        <v>79</v>
      </c>
      <c r="AY832" s="197" t="s">
        <v>133</v>
      </c>
    </row>
    <row r="833" s="14" customFormat="1">
      <c r="A833" s="14"/>
      <c r="B833" s="204"/>
      <c r="C833" s="14"/>
      <c r="D833" s="186" t="s">
        <v>241</v>
      </c>
      <c r="E833" s="205" t="s">
        <v>1</v>
      </c>
      <c r="F833" s="206" t="s">
        <v>245</v>
      </c>
      <c r="G833" s="14"/>
      <c r="H833" s="207">
        <v>99.194999999999993</v>
      </c>
      <c r="I833" s="208"/>
      <c r="J833" s="14"/>
      <c r="K833" s="14"/>
      <c r="L833" s="204"/>
      <c r="M833" s="209"/>
      <c r="N833" s="210"/>
      <c r="O833" s="210"/>
      <c r="P833" s="210"/>
      <c r="Q833" s="210"/>
      <c r="R833" s="210"/>
      <c r="S833" s="210"/>
      <c r="T833" s="211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05" t="s">
        <v>241</v>
      </c>
      <c r="AU833" s="205" t="s">
        <v>89</v>
      </c>
      <c r="AV833" s="14" t="s">
        <v>154</v>
      </c>
      <c r="AW833" s="14" t="s">
        <v>34</v>
      </c>
      <c r="AX833" s="14" t="s">
        <v>87</v>
      </c>
      <c r="AY833" s="205" t="s">
        <v>133</v>
      </c>
    </row>
    <row r="834" s="13" customFormat="1">
      <c r="A834" s="13"/>
      <c r="B834" s="196"/>
      <c r="C834" s="13"/>
      <c r="D834" s="186" t="s">
        <v>241</v>
      </c>
      <c r="E834" s="13"/>
      <c r="F834" s="198" t="s">
        <v>1270</v>
      </c>
      <c r="G834" s="13"/>
      <c r="H834" s="199">
        <v>198.38999999999999</v>
      </c>
      <c r="I834" s="200"/>
      <c r="J834" s="13"/>
      <c r="K834" s="13"/>
      <c r="L834" s="196"/>
      <c r="M834" s="201"/>
      <c r="N834" s="202"/>
      <c r="O834" s="202"/>
      <c r="P834" s="202"/>
      <c r="Q834" s="202"/>
      <c r="R834" s="202"/>
      <c r="S834" s="202"/>
      <c r="T834" s="203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197" t="s">
        <v>241</v>
      </c>
      <c r="AU834" s="197" t="s">
        <v>89</v>
      </c>
      <c r="AV834" s="13" t="s">
        <v>89</v>
      </c>
      <c r="AW834" s="13" t="s">
        <v>3</v>
      </c>
      <c r="AX834" s="13" t="s">
        <v>87</v>
      </c>
      <c r="AY834" s="197" t="s">
        <v>133</v>
      </c>
    </row>
    <row r="835" s="2" customFormat="1" ht="33" customHeight="1">
      <c r="A835" s="37"/>
      <c r="B835" s="171"/>
      <c r="C835" s="172" t="s">
        <v>1271</v>
      </c>
      <c r="D835" s="172" t="s">
        <v>136</v>
      </c>
      <c r="E835" s="173" t="s">
        <v>1272</v>
      </c>
      <c r="F835" s="174" t="s">
        <v>1273</v>
      </c>
      <c r="G835" s="175" t="s">
        <v>259</v>
      </c>
      <c r="H835" s="176">
        <v>112</v>
      </c>
      <c r="I835" s="177"/>
      <c r="J835" s="178">
        <f>ROUND(I835*H835,2)</f>
        <v>0</v>
      </c>
      <c r="K835" s="179"/>
      <c r="L835" s="38"/>
      <c r="M835" s="180" t="s">
        <v>1</v>
      </c>
      <c r="N835" s="181" t="s">
        <v>44</v>
      </c>
      <c r="O835" s="76"/>
      <c r="P835" s="182">
        <f>O835*H835</f>
        <v>0</v>
      </c>
      <c r="Q835" s="182">
        <v>0.00058</v>
      </c>
      <c r="R835" s="182">
        <f>Q835*H835</f>
        <v>0.064960000000000004</v>
      </c>
      <c r="S835" s="182">
        <v>0</v>
      </c>
      <c r="T835" s="183">
        <f>S835*H835</f>
        <v>0</v>
      </c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  <c r="AE835" s="37"/>
      <c r="AR835" s="184" t="s">
        <v>310</v>
      </c>
      <c r="AT835" s="184" t="s">
        <v>136</v>
      </c>
      <c r="AU835" s="184" t="s">
        <v>89</v>
      </c>
      <c r="AY835" s="18" t="s">
        <v>133</v>
      </c>
      <c r="BE835" s="185">
        <f>IF(N835="základní",J835,0)</f>
        <v>0</v>
      </c>
      <c r="BF835" s="185">
        <f>IF(N835="snížená",J835,0)</f>
        <v>0</v>
      </c>
      <c r="BG835" s="185">
        <f>IF(N835="zákl. přenesená",J835,0)</f>
        <v>0</v>
      </c>
      <c r="BH835" s="185">
        <f>IF(N835="sníž. přenesená",J835,0)</f>
        <v>0</v>
      </c>
      <c r="BI835" s="185">
        <f>IF(N835="nulová",J835,0)</f>
        <v>0</v>
      </c>
      <c r="BJ835" s="18" t="s">
        <v>87</v>
      </c>
      <c r="BK835" s="185">
        <f>ROUND(I835*H835,2)</f>
        <v>0</v>
      </c>
      <c r="BL835" s="18" t="s">
        <v>310</v>
      </c>
      <c r="BM835" s="184" t="s">
        <v>1274</v>
      </c>
    </row>
    <row r="836" s="13" customFormat="1">
      <c r="A836" s="13"/>
      <c r="B836" s="196"/>
      <c r="C836" s="13"/>
      <c r="D836" s="186" t="s">
        <v>241</v>
      </c>
      <c r="E836" s="197" t="s">
        <v>1</v>
      </c>
      <c r="F836" s="198" t="s">
        <v>1275</v>
      </c>
      <c r="G836" s="13"/>
      <c r="H836" s="199">
        <v>112</v>
      </c>
      <c r="I836" s="200"/>
      <c r="J836" s="13"/>
      <c r="K836" s="13"/>
      <c r="L836" s="196"/>
      <c r="M836" s="201"/>
      <c r="N836" s="202"/>
      <c r="O836" s="202"/>
      <c r="P836" s="202"/>
      <c r="Q836" s="202"/>
      <c r="R836" s="202"/>
      <c r="S836" s="202"/>
      <c r="T836" s="203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197" t="s">
        <v>241</v>
      </c>
      <c r="AU836" s="197" t="s">
        <v>89</v>
      </c>
      <c r="AV836" s="13" t="s">
        <v>89</v>
      </c>
      <c r="AW836" s="13" t="s">
        <v>34</v>
      </c>
      <c r="AX836" s="13" t="s">
        <v>79</v>
      </c>
      <c r="AY836" s="197" t="s">
        <v>133</v>
      </c>
    </row>
    <row r="837" s="14" customFormat="1">
      <c r="A837" s="14"/>
      <c r="B837" s="204"/>
      <c r="C837" s="14"/>
      <c r="D837" s="186" t="s">
        <v>241</v>
      </c>
      <c r="E837" s="205" t="s">
        <v>1</v>
      </c>
      <c r="F837" s="206" t="s">
        <v>245</v>
      </c>
      <c r="G837" s="14"/>
      <c r="H837" s="207">
        <v>112</v>
      </c>
      <c r="I837" s="208"/>
      <c r="J837" s="14"/>
      <c r="K837" s="14"/>
      <c r="L837" s="204"/>
      <c r="M837" s="209"/>
      <c r="N837" s="210"/>
      <c r="O837" s="210"/>
      <c r="P837" s="210"/>
      <c r="Q837" s="210"/>
      <c r="R837" s="210"/>
      <c r="S837" s="210"/>
      <c r="T837" s="211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05" t="s">
        <v>241</v>
      </c>
      <c r="AU837" s="205" t="s">
        <v>89</v>
      </c>
      <c r="AV837" s="14" t="s">
        <v>154</v>
      </c>
      <c r="AW837" s="14" t="s">
        <v>34</v>
      </c>
      <c r="AX837" s="14" t="s">
        <v>87</v>
      </c>
      <c r="AY837" s="205" t="s">
        <v>133</v>
      </c>
    </row>
    <row r="838" s="2" customFormat="1" ht="24.15" customHeight="1">
      <c r="A838" s="37"/>
      <c r="B838" s="171"/>
      <c r="C838" s="219" t="s">
        <v>1276</v>
      </c>
      <c r="D838" s="219" t="s">
        <v>316</v>
      </c>
      <c r="E838" s="220" t="s">
        <v>1277</v>
      </c>
      <c r="F838" s="221" t="s">
        <v>1278</v>
      </c>
      <c r="G838" s="222" t="s">
        <v>259</v>
      </c>
      <c r="H838" s="223">
        <v>123.2</v>
      </c>
      <c r="I838" s="224"/>
      <c r="J838" s="225">
        <f>ROUND(I838*H838,2)</f>
        <v>0</v>
      </c>
      <c r="K838" s="226"/>
      <c r="L838" s="227"/>
      <c r="M838" s="228" t="s">
        <v>1</v>
      </c>
      <c r="N838" s="229" t="s">
        <v>44</v>
      </c>
      <c r="O838" s="76"/>
      <c r="P838" s="182">
        <f>O838*H838</f>
        <v>0</v>
      </c>
      <c r="Q838" s="182">
        <v>0.00264</v>
      </c>
      <c r="R838" s="182">
        <f>Q838*H838</f>
        <v>0.32524799999999998</v>
      </c>
      <c r="S838" s="182">
        <v>0</v>
      </c>
      <c r="T838" s="183">
        <f>S838*H838</f>
        <v>0</v>
      </c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  <c r="AE838" s="37"/>
      <c r="AR838" s="184" t="s">
        <v>401</v>
      </c>
      <c r="AT838" s="184" t="s">
        <v>316</v>
      </c>
      <c r="AU838" s="184" t="s">
        <v>89</v>
      </c>
      <c r="AY838" s="18" t="s">
        <v>133</v>
      </c>
      <c r="BE838" s="185">
        <f>IF(N838="základní",J838,0)</f>
        <v>0</v>
      </c>
      <c r="BF838" s="185">
        <f>IF(N838="snížená",J838,0)</f>
        <v>0</v>
      </c>
      <c r="BG838" s="185">
        <f>IF(N838="zákl. přenesená",J838,0)</f>
        <v>0</v>
      </c>
      <c r="BH838" s="185">
        <f>IF(N838="sníž. přenesená",J838,0)</f>
        <v>0</v>
      </c>
      <c r="BI838" s="185">
        <f>IF(N838="nulová",J838,0)</f>
        <v>0</v>
      </c>
      <c r="BJ838" s="18" t="s">
        <v>87</v>
      </c>
      <c r="BK838" s="185">
        <f>ROUND(I838*H838,2)</f>
        <v>0</v>
      </c>
      <c r="BL838" s="18" t="s">
        <v>310</v>
      </c>
      <c r="BM838" s="184" t="s">
        <v>1279</v>
      </c>
    </row>
    <row r="839" s="13" customFormat="1">
      <c r="A839" s="13"/>
      <c r="B839" s="196"/>
      <c r="C839" s="13"/>
      <c r="D839" s="186" t="s">
        <v>241</v>
      </c>
      <c r="E839" s="13"/>
      <c r="F839" s="198" t="s">
        <v>1280</v>
      </c>
      <c r="G839" s="13"/>
      <c r="H839" s="199">
        <v>123.2</v>
      </c>
      <c r="I839" s="200"/>
      <c r="J839" s="13"/>
      <c r="K839" s="13"/>
      <c r="L839" s="196"/>
      <c r="M839" s="201"/>
      <c r="N839" s="202"/>
      <c r="O839" s="202"/>
      <c r="P839" s="202"/>
      <c r="Q839" s="202"/>
      <c r="R839" s="202"/>
      <c r="S839" s="202"/>
      <c r="T839" s="203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197" t="s">
        <v>241</v>
      </c>
      <c r="AU839" s="197" t="s">
        <v>89</v>
      </c>
      <c r="AV839" s="13" t="s">
        <v>89</v>
      </c>
      <c r="AW839" s="13" t="s">
        <v>3</v>
      </c>
      <c r="AX839" s="13" t="s">
        <v>87</v>
      </c>
      <c r="AY839" s="197" t="s">
        <v>133</v>
      </c>
    </row>
    <row r="840" s="2" customFormat="1" ht="24.15" customHeight="1">
      <c r="A840" s="37"/>
      <c r="B840" s="171"/>
      <c r="C840" s="172" t="s">
        <v>1281</v>
      </c>
      <c r="D840" s="172" t="s">
        <v>136</v>
      </c>
      <c r="E840" s="173" t="s">
        <v>1282</v>
      </c>
      <c r="F840" s="174" t="s">
        <v>1283</v>
      </c>
      <c r="G840" s="175" t="s">
        <v>239</v>
      </c>
      <c r="H840" s="176">
        <v>82.920000000000002</v>
      </c>
      <c r="I840" s="177"/>
      <c r="J840" s="178">
        <f>ROUND(I840*H840,2)</f>
        <v>0</v>
      </c>
      <c r="K840" s="179"/>
      <c r="L840" s="38"/>
      <c r="M840" s="180" t="s">
        <v>1</v>
      </c>
      <c r="N840" s="181" t="s">
        <v>44</v>
      </c>
      <c r="O840" s="76"/>
      <c r="P840" s="182">
        <f>O840*H840</f>
        <v>0</v>
      </c>
      <c r="Q840" s="182">
        <v>0</v>
      </c>
      <c r="R840" s="182">
        <f>Q840*H840</f>
        <v>0</v>
      </c>
      <c r="S840" s="182">
        <v>0.083169999999999994</v>
      </c>
      <c r="T840" s="183">
        <f>S840*H840</f>
        <v>6.8964563999999999</v>
      </c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  <c r="AE840" s="37"/>
      <c r="AR840" s="184" t="s">
        <v>310</v>
      </c>
      <c r="AT840" s="184" t="s">
        <v>136</v>
      </c>
      <c r="AU840" s="184" t="s">
        <v>89</v>
      </c>
      <c r="AY840" s="18" t="s">
        <v>133</v>
      </c>
      <c r="BE840" s="185">
        <f>IF(N840="základní",J840,0)</f>
        <v>0</v>
      </c>
      <c r="BF840" s="185">
        <f>IF(N840="snížená",J840,0)</f>
        <v>0</v>
      </c>
      <c r="BG840" s="185">
        <f>IF(N840="zákl. přenesená",J840,0)</f>
        <v>0</v>
      </c>
      <c r="BH840" s="185">
        <f>IF(N840="sníž. přenesená",J840,0)</f>
        <v>0</v>
      </c>
      <c r="BI840" s="185">
        <f>IF(N840="nulová",J840,0)</f>
        <v>0</v>
      </c>
      <c r="BJ840" s="18" t="s">
        <v>87</v>
      </c>
      <c r="BK840" s="185">
        <f>ROUND(I840*H840,2)</f>
        <v>0</v>
      </c>
      <c r="BL840" s="18" t="s">
        <v>310</v>
      </c>
      <c r="BM840" s="184" t="s">
        <v>1284</v>
      </c>
    </row>
    <row r="841" s="2" customFormat="1" ht="37.8" customHeight="1">
      <c r="A841" s="37"/>
      <c r="B841" s="171"/>
      <c r="C841" s="172" t="s">
        <v>1285</v>
      </c>
      <c r="D841" s="172" t="s">
        <v>136</v>
      </c>
      <c r="E841" s="173" t="s">
        <v>1286</v>
      </c>
      <c r="F841" s="174" t="s">
        <v>1287</v>
      </c>
      <c r="G841" s="175" t="s">
        <v>239</v>
      </c>
      <c r="H841" s="176">
        <v>82.920000000000002</v>
      </c>
      <c r="I841" s="177"/>
      <c r="J841" s="178">
        <f>ROUND(I841*H841,2)</f>
        <v>0</v>
      </c>
      <c r="K841" s="179"/>
      <c r="L841" s="38"/>
      <c r="M841" s="180" t="s">
        <v>1</v>
      </c>
      <c r="N841" s="181" t="s">
        <v>44</v>
      </c>
      <c r="O841" s="76"/>
      <c r="P841" s="182">
        <f>O841*H841</f>
        <v>0</v>
      </c>
      <c r="Q841" s="182">
        <v>0.0053</v>
      </c>
      <c r="R841" s="182">
        <f>Q841*H841</f>
        <v>0.43947600000000003</v>
      </c>
      <c r="S841" s="182">
        <v>0</v>
      </c>
      <c r="T841" s="183">
        <f>S841*H841</f>
        <v>0</v>
      </c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  <c r="AE841" s="37"/>
      <c r="AR841" s="184" t="s">
        <v>310</v>
      </c>
      <c r="AT841" s="184" t="s">
        <v>136</v>
      </c>
      <c r="AU841" s="184" t="s">
        <v>89</v>
      </c>
      <c r="AY841" s="18" t="s">
        <v>133</v>
      </c>
      <c r="BE841" s="185">
        <f>IF(N841="základní",J841,0)</f>
        <v>0</v>
      </c>
      <c r="BF841" s="185">
        <f>IF(N841="snížená",J841,0)</f>
        <v>0</v>
      </c>
      <c r="BG841" s="185">
        <f>IF(N841="zákl. přenesená",J841,0)</f>
        <v>0</v>
      </c>
      <c r="BH841" s="185">
        <f>IF(N841="sníž. přenesená",J841,0)</f>
        <v>0</v>
      </c>
      <c r="BI841" s="185">
        <f>IF(N841="nulová",J841,0)</f>
        <v>0</v>
      </c>
      <c r="BJ841" s="18" t="s">
        <v>87</v>
      </c>
      <c r="BK841" s="185">
        <f>ROUND(I841*H841,2)</f>
        <v>0</v>
      </c>
      <c r="BL841" s="18" t="s">
        <v>310</v>
      </c>
      <c r="BM841" s="184" t="s">
        <v>1288</v>
      </c>
    </row>
    <row r="842" s="13" customFormat="1">
      <c r="A842" s="13"/>
      <c r="B842" s="196"/>
      <c r="C842" s="13"/>
      <c r="D842" s="186" t="s">
        <v>241</v>
      </c>
      <c r="E842" s="197" t="s">
        <v>1</v>
      </c>
      <c r="F842" s="198" t="s">
        <v>635</v>
      </c>
      <c r="G842" s="13"/>
      <c r="H842" s="199">
        <v>82.920000000000002</v>
      </c>
      <c r="I842" s="200"/>
      <c r="J842" s="13"/>
      <c r="K842" s="13"/>
      <c r="L842" s="196"/>
      <c r="M842" s="201"/>
      <c r="N842" s="202"/>
      <c r="O842" s="202"/>
      <c r="P842" s="202"/>
      <c r="Q842" s="202"/>
      <c r="R842" s="202"/>
      <c r="S842" s="202"/>
      <c r="T842" s="203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197" t="s">
        <v>241</v>
      </c>
      <c r="AU842" s="197" t="s">
        <v>89</v>
      </c>
      <c r="AV842" s="13" t="s">
        <v>89</v>
      </c>
      <c r="AW842" s="13" t="s">
        <v>34</v>
      </c>
      <c r="AX842" s="13" t="s">
        <v>79</v>
      </c>
      <c r="AY842" s="197" t="s">
        <v>133</v>
      </c>
    </row>
    <row r="843" s="14" customFormat="1">
      <c r="A843" s="14"/>
      <c r="B843" s="204"/>
      <c r="C843" s="14"/>
      <c r="D843" s="186" t="s">
        <v>241</v>
      </c>
      <c r="E843" s="205" t="s">
        <v>1</v>
      </c>
      <c r="F843" s="206" t="s">
        <v>245</v>
      </c>
      <c r="G843" s="14"/>
      <c r="H843" s="207">
        <v>82.920000000000002</v>
      </c>
      <c r="I843" s="208"/>
      <c r="J843" s="14"/>
      <c r="K843" s="14"/>
      <c r="L843" s="204"/>
      <c r="M843" s="209"/>
      <c r="N843" s="210"/>
      <c r="O843" s="210"/>
      <c r="P843" s="210"/>
      <c r="Q843" s="210"/>
      <c r="R843" s="210"/>
      <c r="S843" s="210"/>
      <c r="T843" s="211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05" t="s">
        <v>241</v>
      </c>
      <c r="AU843" s="205" t="s">
        <v>89</v>
      </c>
      <c r="AV843" s="14" t="s">
        <v>154</v>
      </c>
      <c r="AW843" s="14" t="s">
        <v>34</v>
      </c>
      <c r="AX843" s="14" t="s">
        <v>87</v>
      </c>
      <c r="AY843" s="205" t="s">
        <v>133</v>
      </c>
    </row>
    <row r="844" s="2" customFormat="1" ht="37.8" customHeight="1">
      <c r="A844" s="37"/>
      <c r="B844" s="171"/>
      <c r="C844" s="219" t="s">
        <v>1289</v>
      </c>
      <c r="D844" s="219" t="s">
        <v>316</v>
      </c>
      <c r="E844" s="220" t="s">
        <v>1290</v>
      </c>
      <c r="F844" s="221" t="s">
        <v>1291</v>
      </c>
      <c r="G844" s="222" t="s">
        <v>239</v>
      </c>
      <c r="H844" s="223">
        <v>95.358000000000004</v>
      </c>
      <c r="I844" s="224"/>
      <c r="J844" s="225">
        <f>ROUND(I844*H844,2)</f>
        <v>0</v>
      </c>
      <c r="K844" s="226"/>
      <c r="L844" s="227"/>
      <c r="M844" s="228" t="s">
        <v>1</v>
      </c>
      <c r="N844" s="229" t="s">
        <v>44</v>
      </c>
      <c r="O844" s="76"/>
      <c r="P844" s="182">
        <f>O844*H844</f>
        <v>0</v>
      </c>
      <c r="Q844" s="182">
        <v>0</v>
      </c>
      <c r="R844" s="182">
        <f>Q844*H844</f>
        <v>0</v>
      </c>
      <c r="S844" s="182">
        <v>0</v>
      </c>
      <c r="T844" s="183">
        <f>S844*H844</f>
        <v>0</v>
      </c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  <c r="AE844" s="37"/>
      <c r="AR844" s="184" t="s">
        <v>401</v>
      </c>
      <c r="AT844" s="184" t="s">
        <v>316</v>
      </c>
      <c r="AU844" s="184" t="s">
        <v>89</v>
      </c>
      <c r="AY844" s="18" t="s">
        <v>133</v>
      </c>
      <c r="BE844" s="185">
        <f>IF(N844="základní",J844,0)</f>
        <v>0</v>
      </c>
      <c r="BF844" s="185">
        <f>IF(N844="snížená",J844,0)</f>
        <v>0</v>
      </c>
      <c r="BG844" s="185">
        <f>IF(N844="zákl. přenesená",J844,0)</f>
        <v>0</v>
      </c>
      <c r="BH844" s="185">
        <f>IF(N844="sníž. přenesená",J844,0)</f>
        <v>0</v>
      </c>
      <c r="BI844" s="185">
        <f>IF(N844="nulová",J844,0)</f>
        <v>0</v>
      </c>
      <c r="BJ844" s="18" t="s">
        <v>87</v>
      </c>
      <c r="BK844" s="185">
        <f>ROUND(I844*H844,2)</f>
        <v>0</v>
      </c>
      <c r="BL844" s="18" t="s">
        <v>310</v>
      </c>
      <c r="BM844" s="184" t="s">
        <v>1292</v>
      </c>
    </row>
    <row r="845" s="13" customFormat="1">
      <c r="A845" s="13"/>
      <c r="B845" s="196"/>
      <c r="C845" s="13"/>
      <c r="D845" s="186" t="s">
        <v>241</v>
      </c>
      <c r="E845" s="13"/>
      <c r="F845" s="198" t="s">
        <v>1293</v>
      </c>
      <c r="G845" s="13"/>
      <c r="H845" s="199">
        <v>95.358000000000004</v>
      </c>
      <c r="I845" s="200"/>
      <c r="J845" s="13"/>
      <c r="K845" s="13"/>
      <c r="L845" s="196"/>
      <c r="M845" s="201"/>
      <c r="N845" s="202"/>
      <c r="O845" s="202"/>
      <c r="P845" s="202"/>
      <c r="Q845" s="202"/>
      <c r="R845" s="202"/>
      <c r="S845" s="202"/>
      <c r="T845" s="203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197" t="s">
        <v>241</v>
      </c>
      <c r="AU845" s="197" t="s">
        <v>89</v>
      </c>
      <c r="AV845" s="13" t="s">
        <v>89</v>
      </c>
      <c r="AW845" s="13" t="s">
        <v>3</v>
      </c>
      <c r="AX845" s="13" t="s">
        <v>87</v>
      </c>
      <c r="AY845" s="197" t="s">
        <v>133</v>
      </c>
    </row>
    <row r="846" s="2" customFormat="1" ht="24.15" customHeight="1">
      <c r="A846" s="37"/>
      <c r="B846" s="171"/>
      <c r="C846" s="172" t="s">
        <v>1294</v>
      </c>
      <c r="D846" s="172" t="s">
        <v>136</v>
      </c>
      <c r="E846" s="173" t="s">
        <v>1295</v>
      </c>
      <c r="F846" s="174" t="s">
        <v>1296</v>
      </c>
      <c r="G846" s="175" t="s">
        <v>239</v>
      </c>
      <c r="H846" s="176">
        <v>82.920000000000002</v>
      </c>
      <c r="I846" s="177"/>
      <c r="J846" s="178">
        <f>ROUND(I846*H846,2)</f>
        <v>0</v>
      </c>
      <c r="K846" s="179"/>
      <c r="L846" s="38"/>
      <c r="M846" s="180" t="s">
        <v>1</v>
      </c>
      <c r="N846" s="181" t="s">
        <v>44</v>
      </c>
      <c r="O846" s="76"/>
      <c r="P846" s="182">
        <f>O846*H846</f>
        <v>0</v>
      </c>
      <c r="Q846" s="182">
        <v>0.0051200000000000004</v>
      </c>
      <c r="R846" s="182">
        <f>Q846*H846</f>
        <v>0.42455040000000005</v>
      </c>
      <c r="S846" s="182">
        <v>0</v>
      </c>
      <c r="T846" s="183">
        <f>S846*H846</f>
        <v>0</v>
      </c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  <c r="AE846" s="37"/>
      <c r="AR846" s="184" t="s">
        <v>310</v>
      </c>
      <c r="AT846" s="184" t="s">
        <v>136</v>
      </c>
      <c r="AU846" s="184" t="s">
        <v>89</v>
      </c>
      <c r="AY846" s="18" t="s">
        <v>133</v>
      </c>
      <c r="BE846" s="185">
        <f>IF(N846="základní",J846,0)</f>
        <v>0</v>
      </c>
      <c r="BF846" s="185">
        <f>IF(N846="snížená",J846,0)</f>
        <v>0</v>
      </c>
      <c r="BG846" s="185">
        <f>IF(N846="zákl. přenesená",J846,0)</f>
        <v>0</v>
      </c>
      <c r="BH846" s="185">
        <f>IF(N846="sníž. přenesená",J846,0)</f>
        <v>0</v>
      </c>
      <c r="BI846" s="185">
        <f>IF(N846="nulová",J846,0)</f>
        <v>0</v>
      </c>
      <c r="BJ846" s="18" t="s">
        <v>87</v>
      </c>
      <c r="BK846" s="185">
        <f>ROUND(I846*H846,2)</f>
        <v>0</v>
      </c>
      <c r="BL846" s="18" t="s">
        <v>310</v>
      </c>
      <c r="BM846" s="184" t="s">
        <v>1297</v>
      </c>
    </row>
    <row r="847" s="13" customFormat="1">
      <c r="A847" s="13"/>
      <c r="B847" s="196"/>
      <c r="C847" s="13"/>
      <c r="D847" s="186" t="s">
        <v>241</v>
      </c>
      <c r="E847" s="197" t="s">
        <v>1</v>
      </c>
      <c r="F847" s="198" t="s">
        <v>635</v>
      </c>
      <c r="G847" s="13"/>
      <c r="H847" s="199">
        <v>82.920000000000002</v>
      </c>
      <c r="I847" s="200"/>
      <c r="J847" s="13"/>
      <c r="K847" s="13"/>
      <c r="L847" s="196"/>
      <c r="M847" s="201"/>
      <c r="N847" s="202"/>
      <c r="O847" s="202"/>
      <c r="P847" s="202"/>
      <c r="Q847" s="202"/>
      <c r="R847" s="202"/>
      <c r="S847" s="202"/>
      <c r="T847" s="203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197" t="s">
        <v>241</v>
      </c>
      <c r="AU847" s="197" t="s">
        <v>89</v>
      </c>
      <c r="AV847" s="13" t="s">
        <v>89</v>
      </c>
      <c r="AW847" s="13" t="s">
        <v>34</v>
      </c>
      <c r="AX847" s="13" t="s">
        <v>79</v>
      </c>
      <c r="AY847" s="197" t="s">
        <v>133</v>
      </c>
    </row>
    <row r="848" s="14" customFormat="1">
      <c r="A848" s="14"/>
      <c r="B848" s="204"/>
      <c r="C848" s="14"/>
      <c r="D848" s="186" t="s">
        <v>241</v>
      </c>
      <c r="E848" s="205" t="s">
        <v>1</v>
      </c>
      <c r="F848" s="206" t="s">
        <v>245</v>
      </c>
      <c r="G848" s="14"/>
      <c r="H848" s="207">
        <v>82.920000000000002</v>
      </c>
      <c r="I848" s="208"/>
      <c r="J848" s="14"/>
      <c r="K848" s="14"/>
      <c r="L848" s="204"/>
      <c r="M848" s="209"/>
      <c r="N848" s="210"/>
      <c r="O848" s="210"/>
      <c r="P848" s="210"/>
      <c r="Q848" s="210"/>
      <c r="R848" s="210"/>
      <c r="S848" s="210"/>
      <c r="T848" s="211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05" t="s">
        <v>241</v>
      </c>
      <c r="AU848" s="205" t="s">
        <v>89</v>
      </c>
      <c r="AV848" s="14" t="s">
        <v>154</v>
      </c>
      <c r="AW848" s="14" t="s">
        <v>34</v>
      </c>
      <c r="AX848" s="14" t="s">
        <v>87</v>
      </c>
      <c r="AY848" s="205" t="s">
        <v>133</v>
      </c>
    </row>
    <row r="849" s="2" customFormat="1" ht="16.5" customHeight="1">
      <c r="A849" s="37"/>
      <c r="B849" s="171"/>
      <c r="C849" s="172" t="s">
        <v>1298</v>
      </c>
      <c r="D849" s="172" t="s">
        <v>136</v>
      </c>
      <c r="E849" s="173" t="s">
        <v>1299</v>
      </c>
      <c r="F849" s="174" t="s">
        <v>1300</v>
      </c>
      <c r="G849" s="175" t="s">
        <v>239</v>
      </c>
      <c r="H849" s="176">
        <v>82.920000000000002</v>
      </c>
      <c r="I849" s="177"/>
      <c r="J849" s="178">
        <f>ROUND(I849*H849,2)</f>
        <v>0</v>
      </c>
      <c r="K849" s="179"/>
      <c r="L849" s="38"/>
      <c r="M849" s="180" t="s">
        <v>1</v>
      </c>
      <c r="N849" s="181" t="s">
        <v>44</v>
      </c>
      <c r="O849" s="76"/>
      <c r="P849" s="182">
        <f>O849*H849</f>
        <v>0</v>
      </c>
      <c r="Q849" s="182">
        <v>0.0043099999999999996</v>
      </c>
      <c r="R849" s="182">
        <f>Q849*H849</f>
        <v>0.35738519999999996</v>
      </c>
      <c r="S849" s="182">
        <v>0</v>
      </c>
      <c r="T849" s="183">
        <f>S849*H849</f>
        <v>0</v>
      </c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  <c r="AE849" s="37"/>
      <c r="AR849" s="184" t="s">
        <v>310</v>
      </c>
      <c r="AT849" s="184" t="s">
        <v>136</v>
      </c>
      <c r="AU849" s="184" t="s">
        <v>89</v>
      </c>
      <c r="AY849" s="18" t="s">
        <v>133</v>
      </c>
      <c r="BE849" s="185">
        <f>IF(N849="základní",J849,0)</f>
        <v>0</v>
      </c>
      <c r="BF849" s="185">
        <f>IF(N849="snížená",J849,0)</f>
        <v>0</v>
      </c>
      <c r="BG849" s="185">
        <f>IF(N849="zákl. přenesená",J849,0)</f>
        <v>0</v>
      </c>
      <c r="BH849" s="185">
        <f>IF(N849="sníž. přenesená",J849,0)</f>
        <v>0</v>
      </c>
      <c r="BI849" s="185">
        <f>IF(N849="nulová",J849,0)</f>
        <v>0</v>
      </c>
      <c r="BJ849" s="18" t="s">
        <v>87</v>
      </c>
      <c r="BK849" s="185">
        <f>ROUND(I849*H849,2)</f>
        <v>0</v>
      </c>
      <c r="BL849" s="18" t="s">
        <v>310</v>
      </c>
      <c r="BM849" s="184" t="s">
        <v>1301</v>
      </c>
    </row>
    <row r="850" s="13" customFormat="1">
      <c r="A850" s="13"/>
      <c r="B850" s="196"/>
      <c r="C850" s="13"/>
      <c r="D850" s="186" t="s">
        <v>241</v>
      </c>
      <c r="E850" s="197" t="s">
        <v>1</v>
      </c>
      <c r="F850" s="198" t="s">
        <v>635</v>
      </c>
      <c r="G850" s="13"/>
      <c r="H850" s="199">
        <v>82.920000000000002</v>
      </c>
      <c r="I850" s="200"/>
      <c r="J850" s="13"/>
      <c r="K850" s="13"/>
      <c r="L850" s="196"/>
      <c r="M850" s="201"/>
      <c r="N850" s="202"/>
      <c r="O850" s="202"/>
      <c r="P850" s="202"/>
      <c r="Q850" s="202"/>
      <c r="R850" s="202"/>
      <c r="S850" s="202"/>
      <c r="T850" s="203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197" t="s">
        <v>241</v>
      </c>
      <c r="AU850" s="197" t="s">
        <v>89</v>
      </c>
      <c r="AV850" s="13" t="s">
        <v>89</v>
      </c>
      <c r="AW850" s="13" t="s">
        <v>34</v>
      </c>
      <c r="AX850" s="13" t="s">
        <v>79</v>
      </c>
      <c r="AY850" s="197" t="s">
        <v>133</v>
      </c>
    </row>
    <row r="851" s="14" customFormat="1">
      <c r="A851" s="14"/>
      <c r="B851" s="204"/>
      <c r="C851" s="14"/>
      <c r="D851" s="186" t="s">
        <v>241</v>
      </c>
      <c r="E851" s="205" t="s">
        <v>1</v>
      </c>
      <c r="F851" s="206" t="s">
        <v>245</v>
      </c>
      <c r="G851" s="14"/>
      <c r="H851" s="207">
        <v>82.920000000000002</v>
      </c>
      <c r="I851" s="208"/>
      <c r="J851" s="14"/>
      <c r="K851" s="14"/>
      <c r="L851" s="204"/>
      <c r="M851" s="209"/>
      <c r="N851" s="210"/>
      <c r="O851" s="210"/>
      <c r="P851" s="210"/>
      <c r="Q851" s="210"/>
      <c r="R851" s="210"/>
      <c r="S851" s="210"/>
      <c r="T851" s="211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05" t="s">
        <v>241</v>
      </c>
      <c r="AU851" s="205" t="s">
        <v>89</v>
      </c>
      <c r="AV851" s="14" t="s">
        <v>154</v>
      </c>
      <c r="AW851" s="14" t="s">
        <v>34</v>
      </c>
      <c r="AX851" s="14" t="s">
        <v>87</v>
      </c>
      <c r="AY851" s="205" t="s">
        <v>133</v>
      </c>
    </row>
    <row r="852" s="2" customFormat="1" ht="33" customHeight="1">
      <c r="A852" s="37"/>
      <c r="B852" s="171"/>
      <c r="C852" s="172" t="s">
        <v>1302</v>
      </c>
      <c r="D852" s="172" t="s">
        <v>136</v>
      </c>
      <c r="E852" s="173" t="s">
        <v>1303</v>
      </c>
      <c r="F852" s="174" t="s">
        <v>1304</v>
      </c>
      <c r="G852" s="175" t="s">
        <v>239</v>
      </c>
      <c r="H852" s="176">
        <v>16</v>
      </c>
      <c r="I852" s="177"/>
      <c r="J852" s="178">
        <f>ROUND(I852*H852,2)</f>
        <v>0</v>
      </c>
      <c r="K852" s="179"/>
      <c r="L852" s="38"/>
      <c r="M852" s="180" t="s">
        <v>1</v>
      </c>
      <c r="N852" s="181" t="s">
        <v>44</v>
      </c>
      <c r="O852" s="76"/>
      <c r="P852" s="182">
        <f>O852*H852</f>
        <v>0</v>
      </c>
      <c r="Q852" s="182">
        <v>0.0090900000000000009</v>
      </c>
      <c r="R852" s="182">
        <f>Q852*H852</f>
        <v>0.14544000000000001</v>
      </c>
      <c r="S852" s="182">
        <v>0</v>
      </c>
      <c r="T852" s="183">
        <f>S852*H852</f>
        <v>0</v>
      </c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  <c r="AE852" s="37"/>
      <c r="AR852" s="184" t="s">
        <v>310</v>
      </c>
      <c r="AT852" s="184" t="s">
        <v>136</v>
      </c>
      <c r="AU852" s="184" t="s">
        <v>89</v>
      </c>
      <c r="AY852" s="18" t="s">
        <v>133</v>
      </c>
      <c r="BE852" s="185">
        <f>IF(N852="základní",J852,0)</f>
        <v>0</v>
      </c>
      <c r="BF852" s="185">
        <f>IF(N852="snížená",J852,0)</f>
        <v>0</v>
      </c>
      <c r="BG852" s="185">
        <f>IF(N852="zákl. přenesená",J852,0)</f>
        <v>0</v>
      </c>
      <c r="BH852" s="185">
        <f>IF(N852="sníž. přenesená",J852,0)</f>
        <v>0</v>
      </c>
      <c r="BI852" s="185">
        <f>IF(N852="nulová",J852,0)</f>
        <v>0</v>
      </c>
      <c r="BJ852" s="18" t="s">
        <v>87</v>
      </c>
      <c r="BK852" s="185">
        <f>ROUND(I852*H852,2)</f>
        <v>0</v>
      </c>
      <c r="BL852" s="18" t="s">
        <v>310</v>
      </c>
      <c r="BM852" s="184" t="s">
        <v>1305</v>
      </c>
    </row>
    <row r="853" s="13" customFormat="1">
      <c r="A853" s="13"/>
      <c r="B853" s="196"/>
      <c r="C853" s="13"/>
      <c r="D853" s="186" t="s">
        <v>241</v>
      </c>
      <c r="E853" s="197" t="s">
        <v>1</v>
      </c>
      <c r="F853" s="198" t="s">
        <v>1306</v>
      </c>
      <c r="G853" s="13"/>
      <c r="H853" s="199">
        <v>7.5599999999999996</v>
      </c>
      <c r="I853" s="200"/>
      <c r="J853" s="13"/>
      <c r="K853" s="13"/>
      <c r="L853" s="196"/>
      <c r="M853" s="201"/>
      <c r="N853" s="202"/>
      <c r="O853" s="202"/>
      <c r="P853" s="202"/>
      <c r="Q853" s="202"/>
      <c r="R853" s="202"/>
      <c r="S853" s="202"/>
      <c r="T853" s="203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197" t="s">
        <v>241</v>
      </c>
      <c r="AU853" s="197" t="s">
        <v>89</v>
      </c>
      <c r="AV853" s="13" t="s">
        <v>89</v>
      </c>
      <c r="AW853" s="13" t="s">
        <v>34</v>
      </c>
      <c r="AX853" s="13" t="s">
        <v>79</v>
      </c>
      <c r="AY853" s="197" t="s">
        <v>133</v>
      </c>
    </row>
    <row r="854" s="13" customFormat="1">
      <c r="A854" s="13"/>
      <c r="B854" s="196"/>
      <c r="C854" s="13"/>
      <c r="D854" s="186" t="s">
        <v>241</v>
      </c>
      <c r="E854" s="197" t="s">
        <v>1</v>
      </c>
      <c r="F854" s="198" t="s">
        <v>1307</v>
      </c>
      <c r="G854" s="13"/>
      <c r="H854" s="199">
        <v>6.7199999999999998</v>
      </c>
      <c r="I854" s="200"/>
      <c r="J854" s="13"/>
      <c r="K854" s="13"/>
      <c r="L854" s="196"/>
      <c r="M854" s="201"/>
      <c r="N854" s="202"/>
      <c r="O854" s="202"/>
      <c r="P854" s="202"/>
      <c r="Q854" s="202"/>
      <c r="R854" s="202"/>
      <c r="S854" s="202"/>
      <c r="T854" s="203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197" t="s">
        <v>241</v>
      </c>
      <c r="AU854" s="197" t="s">
        <v>89</v>
      </c>
      <c r="AV854" s="13" t="s">
        <v>89</v>
      </c>
      <c r="AW854" s="13" t="s">
        <v>34</v>
      </c>
      <c r="AX854" s="13" t="s">
        <v>79</v>
      </c>
      <c r="AY854" s="197" t="s">
        <v>133</v>
      </c>
    </row>
    <row r="855" s="13" customFormat="1">
      <c r="A855" s="13"/>
      <c r="B855" s="196"/>
      <c r="C855" s="13"/>
      <c r="D855" s="186" t="s">
        <v>241</v>
      </c>
      <c r="E855" s="197" t="s">
        <v>1</v>
      </c>
      <c r="F855" s="198" t="s">
        <v>808</v>
      </c>
      <c r="G855" s="13"/>
      <c r="H855" s="199">
        <v>1.72</v>
      </c>
      <c r="I855" s="200"/>
      <c r="J855" s="13"/>
      <c r="K855" s="13"/>
      <c r="L855" s="196"/>
      <c r="M855" s="201"/>
      <c r="N855" s="202"/>
      <c r="O855" s="202"/>
      <c r="P855" s="202"/>
      <c r="Q855" s="202"/>
      <c r="R855" s="202"/>
      <c r="S855" s="202"/>
      <c r="T855" s="203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197" t="s">
        <v>241</v>
      </c>
      <c r="AU855" s="197" t="s">
        <v>89</v>
      </c>
      <c r="AV855" s="13" t="s">
        <v>89</v>
      </c>
      <c r="AW855" s="13" t="s">
        <v>34</v>
      </c>
      <c r="AX855" s="13" t="s">
        <v>79</v>
      </c>
      <c r="AY855" s="197" t="s">
        <v>133</v>
      </c>
    </row>
    <row r="856" s="14" customFormat="1">
      <c r="A856" s="14"/>
      <c r="B856" s="204"/>
      <c r="C856" s="14"/>
      <c r="D856" s="186" t="s">
        <v>241</v>
      </c>
      <c r="E856" s="205" t="s">
        <v>1</v>
      </c>
      <c r="F856" s="206" t="s">
        <v>245</v>
      </c>
      <c r="G856" s="14"/>
      <c r="H856" s="207">
        <v>16</v>
      </c>
      <c r="I856" s="208"/>
      <c r="J856" s="14"/>
      <c r="K856" s="14"/>
      <c r="L856" s="204"/>
      <c r="M856" s="209"/>
      <c r="N856" s="210"/>
      <c r="O856" s="210"/>
      <c r="P856" s="210"/>
      <c r="Q856" s="210"/>
      <c r="R856" s="210"/>
      <c r="S856" s="210"/>
      <c r="T856" s="211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05" t="s">
        <v>241</v>
      </c>
      <c r="AU856" s="205" t="s">
        <v>89</v>
      </c>
      <c r="AV856" s="14" t="s">
        <v>154</v>
      </c>
      <c r="AW856" s="14" t="s">
        <v>34</v>
      </c>
      <c r="AX856" s="14" t="s">
        <v>87</v>
      </c>
      <c r="AY856" s="205" t="s">
        <v>133</v>
      </c>
    </row>
    <row r="857" s="2" customFormat="1" ht="24.15" customHeight="1">
      <c r="A857" s="37"/>
      <c r="B857" s="171"/>
      <c r="C857" s="219" t="s">
        <v>1308</v>
      </c>
      <c r="D857" s="219" t="s">
        <v>316</v>
      </c>
      <c r="E857" s="220" t="s">
        <v>1309</v>
      </c>
      <c r="F857" s="221" t="s">
        <v>1310</v>
      </c>
      <c r="G857" s="222" t="s">
        <v>239</v>
      </c>
      <c r="H857" s="223">
        <v>20</v>
      </c>
      <c r="I857" s="224"/>
      <c r="J857" s="225">
        <f>ROUND(I857*H857,2)</f>
        <v>0</v>
      </c>
      <c r="K857" s="226"/>
      <c r="L857" s="227"/>
      <c r="M857" s="228" t="s">
        <v>1</v>
      </c>
      <c r="N857" s="229" t="s">
        <v>44</v>
      </c>
      <c r="O857" s="76"/>
      <c r="P857" s="182">
        <f>O857*H857</f>
        <v>0</v>
      </c>
      <c r="Q857" s="182">
        <v>0.129</v>
      </c>
      <c r="R857" s="182">
        <f>Q857*H857</f>
        <v>2.5800000000000001</v>
      </c>
      <c r="S857" s="182">
        <v>0</v>
      </c>
      <c r="T857" s="183">
        <f>S857*H857</f>
        <v>0</v>
      </c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  <c r="AE857" s="37"/>
      <c r="AR857" s="184" t="s">
        <v>401</v>
      </c>
      <c r="AT857" s="184" t="s">
        <v>316</v>
      </c>
      <c r="AU857" s="184" t="s">
        <v>89</v>
      </c>
      <c r="AY857" s="18" t="s">
        <v>133</v>
      </c>
      <c r="BE857" s="185">
        <f>IF(N857="základní",J857,0)</f>
        <v>0</v>
      </c>
      <c r="BF857" s="185">
        <f>IF(N857="snížená",J857,0)</f>
        <v>0</v>
      </c>
      <c r="BG857" s="185">
        <f>IF(N857="zákl. přenesená",J857,0)</f>
        <v>0</v>
      </c>
      <c r="BH857" s="185">
        <f>IF(N857="sníž. přenesená",J857,0)</f>
        <v>0</v>
      </c>
      <c r="BI857" s="185">
        <f>IF(N857="nulová",J857,0)</f>
        <v>0</v>
      </c>
      <c r="BJ857" s="18" t="s">
        <v>87</v>
      </c>
      <c r="BK857" s="185">
        <f>ROUND(I857*H857,2)</f>
        <v>0</v>
      </c>
      <c r="BL857" s="18" t="s">
        <v>310</v>
      </c>
      <c r="BM857" s="184" t="s">
        <v>1311</v>
      </c>
    </row>
    <row r="858" s="2" customFormat="1">
      <c r="A858" s="37"/>
      <c r="B858" s="38"/>
      <c r="C858" s="37"/>
      <c r="D858" s="186" t="s">
        <v>142</v>
      </c>
      <c r="E858" s="37"/>
      <c r="F858" s="187" t="s">
        <v>1312</v>
      </c>
      <c r="G858" s="37"/>
      <c r="H858" s="37"/>
      <c r="I858" s="188"/>
      <c r="J858" s="37"/>
      <c r="K858" s="37"/>
      <c r="L858" s="38"/>
      <c r="M858" s="189"/>
      <c r="N858" s="190"/>
      <c r="O858" s="76"/>
      <c r="P858" s="76"/>
      <c r="Q858" s="76"/>
      <c r="R858" s="76"/>
      <c r="S858" s="76"/>
      <c r="T858" s="7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  <c r="AE858" s="37"/>
      <c r="AT858" s="18" t="s">
        <v>142</v>
      </c>
      <c r="AU858" s="18" t="s">
        <v>89</v>
      </c>
    </row>
    <row r="859" s="13" customFormat="1">
      <c r="A859" s="13"/>
      <c r="B859" s="196"/>
      <c r="C859" s="13"/>
      <c r="D859" s="186" t="s">
        <v>241</v>
      </c>
      <c r="E859" s="13"/>
      <c r="F859" s="198" t="s">
        <v>1313</v>
      </c>
      <c r="G859" s="13"/>
      <c r="H859" s="199">
        <v>20</v>
      </c>
      <c r="I859" s="200"/>
      <c r="J859" s="13"/>
      <c r="K859" s="13"/>
      <c r="L859" s="196"/>
      <c r="M859" s="201"/>
      <c r="N859" s="202"/>
      <c r="O859" s="202"/>
      <c r="P859" s="202"/>
      <c r="Q859" s="202"/>
      <c r="R859" s="202"/>
      <c r="S859" s="202"/>
      <c r="T859" s="203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197" t="s">
        <v>241</v>
      </c>
      <c r="AU859" s="197" t="s">
        <v>89</v>
      </c>
      <c r="AV859" s="13" t="s">
        <v>89</v>
      </c>
      <c r="AW859" s="13" t="s">
        <v>3</v>
      </c>
      <c r="AX859" s="13" t="s">
        <v>87</v>
      </c>
      <c r="AY859" s="197" t="s">
        <v>133</v>
      </c>
    </row>
    <row r="860" s="2" customFormat="1" ht="33" customHeight="1">
      <c r="A860" s="37"/>
      <c r="B860" s="171"/>
      <c r="C860" s="172" t="s">
        <v>1314</v>
      </c>
      <c r="D860" s="172" t="s">
        <v>136</v>
      </c>
      <c r="E860" s="173" t="s">
        <v>1315</v>
      </c>
      <c r="F860" s="174" t="s">
        <v>1316</v>
      </c>
      <c r="G860" s="175" t="s">
        <v>295</v>
      </c>
      <c r="H860" s="176">
        <v>4.3970000000000002</v>
      </c>
      <c r="I860" s="177"/>
      <c r="J860" s="178">
        <f>ROUND(I860*H860,2)</f>
        <v>0</v>
      </c>
      <c r="K860" s="179"/>
      <c r="L860" s="38"/>
      <c r="M860" s="180" t="s">
        <v>1</v>
      </c>
      <c r="N860" s="181" t="s">
        <v>44</v>
      </c>
      <c r="O860" s="76"/>
      <c r="P860" s="182">
        <f>O860*H860</f>
        <v>0</v>
      </c>
      <c r="Q860" s="182">
        <v>0</v>
      </c>
      <c r="R860" s="182">
        <f>Q860*H860</f>
        <v>0</v>
      </c>
      <c r="S860" s="182">
        <v>0</v>
      </c>
      <c r="T860" s="183">
        <f>S860*H860</f>
        <v>0</v>
      </c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  <c r="AE860" s="37"/>
      <c r="AR860" s="184" t="s">
        <v>310</v>
      </c>
      <c r="AT860" s="184" t="s">
        <v>136</v>
      </c>
      <c r="AU860" s="184" t="s">
        <v>89</v>
      </c>
      <c r="AY860" s="18" t="s">
        <v>133</v>
      </c>
      <c r="BE860" s="185">
        <f>IF(N860="základní",J860,0)</f>
        <v>0</v>
      </c>
      <c r="BF860" s="185">
        <f>IF(N860="snížená",J860,0)</f>
        <v>0</v>
      </c>
      <c r="BG860" s="185">
        <f>IF(N860="zákl. přenesená",J860,0)</f>
        <v>0</v>
      </c>
      <c r="BH860" s="185">
        <f>IF(N860="sníž. přenesená",J860,0)</f>
        <v>0</v>
      </c>
      <c r="BI860" s="185">
        <f>IF(N860="nulová",J860,0)</f>
        <v>0</v>
      </c>
      <c r="BJ860" s="18" t="s">
        <v>87</v>
      </c>
      <c r="BK860" s="185">
        <f>ROUND(I860*H860,2)</f>
        <v>0</v>
      </c>
      <c r="BL860" s="18" t="s">
        <v>310</v>
      </c>
      <c r="BM860" s="184" t="s">
        <v>1317</v>
      </c>
    </row>
    <row r="861" s="12" customFormat="1" ht="22.8" customHeight="1">
      <c r="A861" s="12"/>
      <c r="B861" s="158"/>
      <c r="C861" s="12"/>
      <c r="D861" s="159" t="s">
        <v>78</v>
      </c>
      <c r="E861" s="169" t="s">
        <v>1318</v>
      </c>
      <c r="F861" s="169" t="s">
        <v>1319</v>
      </c>
      <c r="G861" s="12"/>
      <c r="H861" s="12"/>
      <c r="I861" s="161"/>
      <c r="J861" s="170">
        <f>BK861</f>
        <v>0</v>
      </c>
      <c r="K861" s="12"/>
      <c r="L861" s="158"/>
      <c r="M861" s="163"/>
      <c r="N861" s="164"/>
      <c r="O861" s="164"/>
      <c r="P861" s="165">
        <f>SUM(P862:P870)</f>
        <v>0</v>
      </c>
      <c r="Q861" s="164"/>
      <c r="R861" s="165">
        <f>SUM(R862:R870)</f>
        <v>0.059583999999999998</v>
      </c>
      <c r="S861" s="164"/>
      <c r="T861" s="166">
        <f>SUM(T862:T870)</f>
        <v>11.681395000000002</v>
      </c>
      <c r="U861" s="12"/>
      <c r="V861" s="12"/>
      <c r="W861" s="12"/>
      <c r="X861" s="12"/>
      <c r="Y861" s="12"/>
      <c r="Z861" s="12"/>
      <c r="AA861" s="12"/>
      <c r="AB861" s="12"/>
      <c r="AC861" s="12"/>
      <c r="AD861" s="12"/>
      <c r="AE861" s="12"/>
      <c r="AR861" s="159" t="s">
        <v>89</v>
      </c>
      <c r="AT861" s="167" t="s">
        <v>78</v>
      </c>
      <c r="AU861" s="167" t="s">
        <v>87</v>
      </c>
      <c r="AY861" s="159" t="s">
        <v>133</v>
      </c>
      <c r="BK861" s="168">
        <f>SUM(BK862:BK870)</f>
        <v>0</v>
      </c>
    </row>
    <row r="862" s="2" customFormat="1" ht="24.15" customHeight="1">
      <c r="A862" s="37"/>
      <c r="B862" s="171"/>
      <c r="C862" s="172" t="s">
        <v>1320</v>
      </c>
      <c r="D862" s="172" t="s">
        <v>136</v>
      </c>
      <c r="E862" s="173" t="s">
        <v>1321</v>
      </c>
      <c r="F862" s="174" t="s">
        <v>1322</v>
      </c>
      <c r="G862" s="175" t="s">
        <v>239</v>
      </c>
      <c r="H862" s="176">
        <v>143.33000000000001</v>
      </c>
      <c r="I862" s="177"/>
      <c r="J862" s="178">
        <f>ROUND(I862*H862,2)</f>
        <v>0</v>
      </c>
      <c r="K862" s="179"/>
      <c r="L862" s="38"/>
      <c r="M862" s="180" t="s">
        <v>1</v>
      </c>
      <c r="N862" s="181" t="s">
        <v>44</v>
      </c>
      <c r="O862" s="76"/>
      <c r="P862" s="182">
        <f>O862*H862</f>
        <v>0</v>
      </c>
      <c r="Q862" s="182">
        <v>0</v>
      </c>
      <c r="R862" s="182">
        <f>Q862*H862</f>
        <v>0</v>
      </c>
      <c r="S862" s="182">
        <v>0.081500000000000003</v>
      </c>
      <c r="T862" s="183">
        <f>S862*H862</f>
        <v>11.681395000000002</v>
      </c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  <c r="AE862" s="37"/>
      <c r="AR862" s="184" t="s">
        <v>310</v>
      </c>
      <c r="AT862" s="184" t="s">
        <v>136</v>
      </c>
      <c r="AU862" s="184" t="s">
        <v>89</v>
      </c>
      <c r="AY862" s="18" t="s">
        <v>133</v>
      </c>
      <c r="BE862" s="185">
        <f>IF(N862="základní",J862,0)</f>
        <v>0</v>
      </c>
      <c r="BF862" s="185">
        <f>IF(N862="snížená",J862,0)</f>
        <v>0</v>
      </c>
      <c r="BG862" s="185">
        <f>IF(N862="zákl. přenesená",J862,0)</f>
        <v>0</v>
      </c>
      <c r="BH862" s="185">
        <f>IF(N862="sníž. přenesená",J862,0)</f>
        <v>0</v>
      </c>
      <c r="BI862" s="185">
        <f>IF(N862="nulová",J862,0)</f>
        <v>0</v>
      </c>
      <c r="BJ862" s="18" t="s">
        <v>87</v>
      </c>
      <c r="BK862" s="185">
        <f>ROUND(I862*H862,2)</f>
        <v>0</v>
      </c>
      <c r="BL862" s="18" t="s">
        <v>310</v>
      </c>
      <c r="BM862" s="184" t="s">
        <v>1323</v>
      </c>
    </row>
    <row r="863" s="13" customFormat="1">
      <c r="A863" s="13"/>
      <c r="B863" s="196"/>
      <c r="C863" s="13"/>
      <c r="D863" s="186" t="s">
        <v>241</v>
      </c>
      <c r="E863" s="197" t="s">
        <v>1</v>
      </c>
      <c r="F863" s="198" t="s">
        <v>1324</v>
      </c>
      <c r="G863" s="13"/>
      <c r="H863" s="199">
        <v>143.33000000000001</v>
      </c>
      <c r="I863" s="200"/>
      <c r="J863" s="13"/>
      <c r="K863" s="13"/>
      <c r="L863" s="196"/>
      <c r="M863" s="201"/>
      <c r="N863" s="202"/>
      <c r="O863" s="202"/>
      <c r="P863" s="202"/>
      <c r="Q863" s="202"/>
      <c r="R863" s="202"/>
      <c r="S863" s="202"/>
      <c r="T863" s="203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197" t="s">
        <v>241</v>
      </c>
      <c r="AU863" s="197" t="s">
        <v>89</v>
      </c>
      <c r="AV863" s="13" t="s">
        <v>89</v>
      </c>
      <c r="AW863" s="13" t="s">
        <v>34</v>
      </c>
      <c r="AX863" s="13" t="s">
        <v>79</v>
      </c>
      <c r="AY863" s="197" t="s">
        <v>133</v>
      </c>
    </row>
    <row r="864" s="14" customFormat="1">
      <c r="A864" s="14"/>
      <c r="B864" s="204"/>
      <c r="C864" s="14"/>
      <c r="D864" s="186" t="s">
        <v>241</v>
      </c>
      <c r="E864" s="205" t="s">
        <v>1</v>
      </c>
      <c r="F864" s="206" t="s">
        <v>245</v>
      </c>
      <c r="G864" s="14"/>
      <c r="H864" s="207">
        <v>143.33000000000001</v>
      </c>
      <c r="I864" s="208"/>
      <c r="J864" s="14"/>
      <c r="K864" s="14"/>
      <c r="L864" s="204"/>
      <c r="M864" s="209"/>
      <c r="N864" s="210"/>
      <c r="O864" s="210"/>
      <c r="P864" s="210"/>
      <c r="Q864" s="210"/>
      <c r="R864" s="210"/>
      <c r="S864" s="210"/>
      <c r="T864" s="211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05" t="s">
        <v>241</v>
      </c>
      <c r="AU864" s="205" t="s">
        <v>89</v>
      </c>
      <c r="AV864" s="14" t="s">
        <v>154</v>
      </c>
      <c r="AW864" s="14" t="s">
        <v>34</v>
      </c>
      <c r="AX864" s="14" t="s">
        <v>87</v>
      </c>
      <c r="AY864" s="205" t="s">
        <v>133</v>
      </c>
    </row>
    <row r="865" s="2" customFormat="1" ht="24.15" customHeight="1">
      <c r="A865" s="37"/>
      <c r="B865" s="171"/>
      <c r="C865" s="172" t="s">
        <v>1325</v>
      </c>
      <c r="D865" s="172" t="s">
        <v>136</v>
      </c>
      <c r="E865" s="173" t="s">
        <v>1326</v>
      </c>
      <c r="F865" s="174" t="s">
        <v>1327</v>
      </c>
      <c r="G865" s="175" t="s">
        <v>259</v>
      </c>
      <c r="H865" s="176">
        <v>112</v>
      </c>
      <c r="I865" s="177"/>
      <c r="J865" s="178">
        <f>ROUND(I865*H865,2)</f>
        <v>0</v>
      </c>
      <c r="K865" s="179"/>
      <c r="L865" s="38"/>
      <c r="M865" s="180" t="s">
        <v>1</v>
      </c>
      <c r="N865" s="181" t="s">
        <v>44</v>
      </c>
      <c r="O865" s="76"/>
      <c r="P865" s="182">
        <f>O865*H865</f>
        <v>0</v>
      </c>
      <c r="Q865" s="182">
        <v>0.00018000000000000001</v>
      </c>
      <c r="R865" s="182">
        <f>Q865*H865</f>
        <v>0.020160000000000001</v>
      </c>
      <c r="S865" s="182">
        <v>0</v>
      </c>
      <c r="T865" s="183">
        <f>S865*H865</f>
        <v>0</v>
      </c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  <c r="AE865" s="37"/>
      <c r="AR865" s="184" t="s">
        <v>310</v>
      </c>
      <c r="AT865" s="184" t="s">
        <v>136</v>
      </c>
      <c r="AU865" s="184" t="s">
        <v>89</v>
      </c>
      <c r="AY865" s="18" t="s">
        <v>133</v>
      </c>
      <c r="BE865" s="185">
        <f>IF(N865="základní",J865,0)</f>
        <v>0</v>
      </c>
      <c r="BF865" s="185">
        <f>IF(N865="snížená",J865,0)</f>
        <v>0</v>
      </c>
      <c r="BG865" s="185">
        <f>IF(N865="zákl. přenesená",J865,0)</f>
        <v>0</v>
      </c>
      <c r="BH865" s="185">
        <f>IF(N865="sníž. přenesená",J865,0)</f>
        <v>0</v>
      </c>
      <c r="BI865" s="185">
        <f>IF(N865="nulová",J865,0)</f>
        <v>0</v>
      </c>
      <c r="BJ865" s="18" t="s">
        <v>87</v>
      </c>
      <c r="BK865" s="185">
        <f>ROUND(I865*H865,2)</f>
        <v>0</v>
      </c>
      <c r="BL865" s="18" t="s">
        <v>310</v>
      </c>
      <c r="BM865" s="184" t="s">
        <v>1328</v>
      </c>
    </row>
    <row r="866" s="13" customFormat="1">
      <c r="A866" s="13"/>
      <c r="B866" s="196"/>
      <c r="C866" s="13"/>
      <c r="D866" s="186" t="s">
        <v>241</v>
      </c>
      <c r="E866" s="197" t="s">
        <v>1</v>
      </c>
      <c r="F866" s="198" t="s">
        <v>1275</v>
      </c>
      <c r="G866" s="13"/>
      <c r="H866" s="199">
        <v>112</v>
      </c>
      <c r="I866" s="200"/>
      <c r="J866" s="13"/>
      <c r="K866" s="13"/>
      <c r="L866" s="196"/>
      <c r="M866" s="201"/>
      <c r="N866" s="202"/>
      <c r="O866" s="202"/>
      <c r="P866" s="202"/>
      <c r="Q866" s="202"/>
      <c r="R866" s="202"/>
      <c r="S866" s="202"/>
      <c r="T866" s="203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197" t="s">
        <v>241</v>
      </c>
      <c r="AU866" s="197" t="s">
        <v>89</v>
      </c>
      <c r="AV866" s="13" t="s">
        <v>89</v>
      </c>
      <c r="AW866" s="13" t="s">
        <v>34</v>
      </c>
      <c r="AX866" s="13" t="s">
        <v>79</v>
      </c>
      <c r="AY866" s="197" t="s">
        <v>133</v>
      </c>
    </row>
    <row r="867" s="14" customFormat="1">
      <c r="A867" s="14"/>
      <c r="B867" s="204"/>
      <c r="C867" s="14"/>
      <c r="D867" s="186" t="s">
        <v>241</v>
      </c>
      <c r="E867" s="205" t="s">
        <v>1</v>
      </c>
      <c r="F867" s="206" t="s">
        <v>245</v>
      </c>
      <c r="G867" s="14"/>
      <c r="H867" s="207">
        <v>112</v>
      </c>
      <c r="I867" s="208"/>
      <c r="J867" s="14"/>
      <c r="K867" s="14"/>
      <c r="L867" s="204"/>
      <c r="M867" s="209"/>
      <c r="N867" s="210"/>
      <c r="O867" s="210"/>
      <c r="P867" s="210"/>
      <c r="Q867" s="210"/>
      <c r="R867" s="210"/>
      <c r="S867" s="210"/>
      <c r="T867" s="211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05" t="s">
        <v>241</v>
      </c>
      <c r="AU867" s="205" t="s">
        <v>89</v>
      </c>
      <c r="AV867" s="14" t="s">
        <v>154</v>
      </c>
      <c r="AW867" s="14" t="s">
        <v>34</v>
      </c>
      <c r="AX867" s="14" t="s">
        <v>87</v>
      </c>
      <c r="AY867" s="205" t="s">
        <v>133</v>
      </c>
    </row>
    <row r="868" s="2" customFormat="1" ht="16.5" customHeight="1">
      <c r="A868" s="37"/>
      <c r="B868" s="171"/>
      <c r="C868" s="219" t="s">
        <v>1329</v>
      </c>
      <c r="D868" s="219" t="s">
        <v>316</v>
      </c>
      <c r="E868" s="220" t="s">
        <v>1330</v>
      </c>
      <c r="F868" s="221" t="s">
        <v>1331</v>
      </c>
      <c r="G868" s="222" t="s">
        <v>259</v>
      </c>
      <c r="H868" s="223">
        <v>123.2</v>
      </c>
      <c r="I868" s="224"/>
      <c r="J868" s="225">
        <f>ROUND(I868*H868,2)</f>
        <v>0</v>
      </c>
      <c r="K868" s="226"/>
      <c r="L868" s="227"/>
      <c r="M868" s="228" t="s">
        <v>1</v>
      </c>
      <c r="N868" s="229" t="s">
        <v>44</v>
      </c>
      <c r="O868" s="76"/>
      <c r="P868" s="182">
        <f>O868*H868</f>
        <v>0</v>
      </c>
      <c r="Q868" s="182">
        <v>0.00032000000000000003</v>
      </c>
      <c r="R868" s="182">
        <f>Q868*H868</f>
        <v>0.039424000000000001</v>
      </c>
      <c r="S868" s="182">
        <v>0</v>
      </c>
      <c r="T868" s="183">
        <f>S868*H868</f>
        <v>0</v>
      </c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  <c r="AE868" s="37"/>
      <c r="AR868" s="184" t="s">
        <v>401</v>
      </c>
      <c r="AT868" s="184" t="s">
        <v>316</v>
      </c>
      <c r="AU868" s="184" t="s">
        <v>89</v>
      </c>
      <c r="AY868" s="18" t="s">
        <v>133</v>
      </c>
      <c r="BE868" s="185">
        <f>IF(N868="základní",J868,0)</f>
        <v>0</v>
      </c>
      <c r="BF868" s="185">
        <f>IF(N868="snížená",J868,0)</f>
        <v>0</v>
      </c>
      <c r="BG868" s="185">
        <f>IF(N868="zákl. přenesená",J868,0)</f>
        <v>0</v>
      </c>
      <c r="BH868" s="185">
        <f>IF(N868="sníž. přenesená",J868,0)</f>
        <v>0</v>
      </c>
      <c r="BI868" s="185">
        <f>IF(N868="nulová",J868,0)</f>
        <v>0</v>
      </c>
      <c r="BJ868" s="18" t="s">
        <v>87</v>
      </c>
      <c r="BK868" s="185">
        <f>ROUND(I868*H868,2)</f>
        <v>0</v>
      </c>
      <c r="BL868" s="18" t="s">
        <v>310</v>
      </c>
      <c r="BM868" s="184" t="s">
        <v>1332</v>
      </c>
    </row>
    <row r="869" s="13" customFormat="1">
      <c r="A869" s="13"/>
      <c r="B869" s="196"/>
      <c r="C869" s="13"/>
      <c r="D869" s="186" t="s">
        <v>241</v>
      </c>
      <c r="E869" s="13"/>
      <c r="F869" s="198" t="s">
        <v>1280</v>
      </c>
      <c r="G869" s="13"/>
      <c r="H869" s="199">
        <v>123.2</v>
      </c>
      <c r="I869" s="200"/>
      <c r="J869" s="13"/>
      <c r="K869" s="13"/>
      <c r="L869" s="196"/>
      <c r="M869" s="201"/>
      <c r="N869" s="202"/>
      <c r="O869" s="202"/>
      <c r="P869" s="202"/>
      <c r="Q869" s="202"/>
      <c r="R869" s="202"/>
      <c r="S869" s="202"/>
      <c r="T869" s="203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197" t="s">
        <v>241</v>
      </c>
      <c r="AU869" s="197" t="s">
        <v>89</v>
      </c>
      <c r="AV869" s="13" t="s">
        <v>89</v>
      </c>
      <c r="AW869" s="13" t="s">
        <v>3</v>
      </c>
      <c r="AX869" s="13" t="s">
        <v>87</v>
      </c>
      <c r="AY869" s="197" t="s">
        <v>133</v>
      </c>
    </row>
    <row r="870" s="2" customFormat="1" ht="33" customHeight="1">
      <c r="A870" s="37"/>
      <c r="B870" s="171"/>
      <c r="C870" s="172" t="s">
        <v>1333</v>
      </c>
      <c r="D870" s="172" t="s">
        <v>136</v>
      </c>
      <c r="E870" s="173" t="s">
        <v>1334</v>
      </c>
      <c r="F870" s="174" t="s">
        <v>1335</v>
      </c>
      <c r="G870" s="175" t="s">
        <v>295</v>
      </c>
      <c r="H870" s="176">
        <v>0.059999999999999998</v>
      </c>
      <c r="I870" s="177"/>
      <c r="J870" s="178">
        <f>ROUND(I870*H870,2)</f>
        <v>0</v>
      </c>
      <c r="K870" s="179"/>
      <c r="L870" s="38"/>
      <c r="M870" s="180" t="s">
        <v>1</v>
      </c>
      <c r="N870" s="181" t="s">
        <v>44</v>
      </c>
      <c r="O870" s="76"/>
      <c r="P870" s="182">
        <f>O870*H870</f>
        <v>0</v>
      </c>
      <c r="Q870" s="182">
        <v>0</v>
      </c>
      <c r="R870" s="182">
        <f>Q870*H870</f>
        <v>0</v>
      </c>
      <c r="S870" s="182">
        <v>0</v>
      </c>
      <c r="T870" s="183">
        <f>S870*H870</f>
        <v>0</v>
      </c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  <c r="AE870" s="37"/>
      <c r="AR870" s="184" t="s">
        <v>310</v>
      </c>
      <c r="AT870" s="184" t="s">
        <v>136</v>
      </c>
      <c r="AU870" s="184" t="s">
        <v>89</v>
      </c>
      <c r="AY870" s="18" t="s">
        <v>133</v>
      </c>
      <c r="BE870" s="185">
        <f>IF(N870="základní",J870,0)</f>
        <v>0</v>
      </c>
      <c r="BF870" s="185">
        <f>IF(N870="snížená",J870,0)</f>
        <v>0</v>
      </c>
      <c r="BG870" s="185">
        <f>IF(N870="zákl. přenesená",J870,0)</f>
        <v>0</v>
      </c>
      <c r="BH870" s="185">
        <f>IF(N870="sníž. přenesená",J870,0)</f>
        <v>0</v>
      </c>
      <c r="BI870" s="185">
        <f>IF(N870="nulová",J870,0)</f>
        <v>0</v>
      </c>
      <c r="BJ870" s="18" t="s">
        <v>87</v>
      </c>
      <c r="BK870" s="185">
        <f>ROUND(I870*H870,2)</f>
        <v>0</v>
      </c>
      <c r="BL870" s="18" t="s">
        <v>310</v>
      </c>
      <c r="BM870" s="184" t="s">
        <v>1336</v>
      </c>
    </row>
    <row r="871" s="12" customFormat="1" ht="22.8" customHeight="1">
      <c r="A871" s="12"/>
      <c r="B871" s="158"/>
      <c r="C871" s="12"/>
      <c r="D871" s="159" t="s">
        <v>78</v>
      </c>
      <c r="E871" s="169" t="s">
        <v>1337</v>
      </c>
      <c r="F871" s="169" t="s">
        <v>1338</v>
      </c>
      <c r="G871" s="12"/>
      <c r="H871" s="12"/>
      <c r="I871" s="161"/>
      <c r="J871" s="170">
        <f>BK871</f>
        <v>0</v>
      </c>
      <c r="K871" s="12"/>
      <c r="L871" s="158"/>
      <c r="M871" s="163"/>
      <c r="N871" s="164"/>
      <c r="O871" s="164"/>
      <c r="P871" s="165">
        <f>SUM(P872:P909)</f>
        <v>0</v>
      </c>
      <c r="Q871" s="164"/>
      <c r="R871" s="165">
        <f>SUM(R872:R909)</f>
        <v>0.92945522000000003</v>
      </c>
      <c r="S871" s="164"/>
      <c r="T871" s="166">
        <f>SUM(T872:T909)</f>
        <v>0</v>
      </c>
      <c r="U871" s="12"/>
      <c r="V871" s="12"/>
      <c r="W871" s="12"/>
      <c r="X871" s="12"/>
      <c r="Y871" s="12"/>
      <c r="Z871" s="12"/>
      <c r="AA871" s="12"/>
      <c r="AB871" s="12"/>
      <c r="AC871" s="12"/>
      <c r="AD871" s="12"/>
      <c r="AE871" s="12"/>
      <c r="AR871" s="159" t="s">
        <v>89</v>
      </c>
      <c r="AT871" s="167" t="s">
        <v>78</v>
      </c>
      <c r="AU871" s="167" t="s">
        <v>87</v>
      </c>
      <c r="AY871" s="159" t="s">
        <v>133</v>
      </c>
      <c r="BK871" s="168">
        <f>SUM(BK872:BK909)</f>
        <v>0</v>
      </c>
    </row>
    <row r="872" s="2" customFormat="1" ht="24.15" customHeight="1">
      <c r="A872" s="37"/>
      <c r="B872" s="171"/>
      <c r="C872" s="172" t="s">
        <v>1339</v>
      </c>
      <c r="D872" s="172" t="s">
        <v>136</v>
      </c>
      <c r="E872" s="173" t="s">
        <v>1340</v>
      </c>
      <c r="F872" s="174" t="s">
        <v>1341</v>
      </c>
      <c r="G872" s="175" t="s">
        <v>239</v>
      </c>
      <c r="H872" s="176">
        <v>109.19</v>
      </c>
      <c r="I872" s="177"/>
      <c r="J872" s="178">
        <f>ROUND(I872*H872,2)</f>
        <v>0</v>
      </c>
      <c r="K872" s="179"/>
      <c r="L872" s="38"/>
      <c r="M872" s="180" t="s">
        <v>1</v>
      </c>
      <c r="N872" s="181" t="s">
        <v>44</v>
      </c>
      <c r="O872" s="76"/>
      <c r="P872" s="182">
        <f>O872*H872</f>
        <v>0</v>
      </c>
      <c r="Q872" s="182">
        <v>2.0000000000000002E-05</v>
      </c>
      <c r="R872" s="182">
        <f>Q872*H872</f>
        <v>0.0021838000000000001</v>
      </c>
      <c r="S872" s="182">
        <v>0</v>
      </c>
      <c r="T872" s="183">
        <f>S872*H872</f>
        <v>0</v>
      </c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  <c r="AE872" s="37"/>
      <c r="AR872" s="184" t="s">
        <v>310</v>
      </c>
      <c r="AT872" s="184" t="s">
        <v>136</v>
      </c>
      <c r="AU872" s="184" t="s">
        <v>89</v>
      </c>
      <c r="AY872" s="18" t="s">
        <v>133</v>
      </c>
      <c r="BE872" s="185">
        <f>IF(N872="základní",J872,0)</f>
        <v>0</v>
      </c>
      <c r="BF872" s="185">
        <f>IF(N872="snížená",J872,0)</f>
        <v>0</v>
      </c>
      <c r="BG872" s="185">
        <f>IF(N872="zákl. přenesená",J872,0)</f>
        <v>0</v>
      </c>
      <c r="BH872" s="185">
        <f>IF(N872="sníž. přenesená",J872,0)</f>
        <v>0</v>
      </c>
      <c r="BI872" s="185">
        <f>IF(N872="nulová",J872,0)</f>
        <v>0</v>
      </c>
      <c r="BJ872" s="18" t="s">
        <v>87</v>
      </c>
      <c r="BK872" s="185">
        <f>ROUND(I872*H872,2)</f>
        <v>0</v>
      </c>
      <c r="BL872" s="18" t="s">
        <v>310</v>
      </c>
      <c r="BM872" s="184" t="s">
        <v>1342</v>
      </c>
    </row>
    <row r="873" s="13" customFormat="1">
      <c r="A873" s="13"/>
      <c r="B873" s="196"/>
      <c r="C873" s="13"/>
      <c r="D873" s="186" t="s">
        <v>241</v>
      </c>
      <c r="E873" s="197" t="s">
        <v>1</v>
      </c>
      <c r="F873" s="198" t="s">
        <v>1343</v>
      </c>
      <c r="G873" s="13"/>
      <c r="H873" s="199">
        <v>109.19</v>
      </c>
      <c r="I873" s="200"/>
      <c r="J873" s="13"/>
      <c r="K873" s="13"/>
      <c r="L873" s="196"/>
      <c r="M873" s="201"/>
      <c r="N873" s="202"/>
      <c r="O873" s="202"/>
      <c r="P873" s="202"/>
      <c r="Q873" s="202"/>
      <c r="R873" s="202"/>
      <c r="S873" s="202"/>
      <c r="T873" s="203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197" t="s">
        <v>241</v>
      </c>
      <c r="AU873" s="197" t="s">
        <v>89</v>
      </c>
      <c r="AV873" s="13" t="s">
        <v>89</v>
      </c>
      <c r="AW873" s="13" t="s">
        <v>34</v>
      </c>
      <c r="AX873" s="13" t="s">
        <v>79</v>
      </c>
      <c r="AY873" s="197" t="s">
        <v>133</v>
      </c>
    </row>
    <row r="874" s="14" customFormat="1">
      <c r="A874" s="14"/>
      <c r="B874" s="204"/>
      <c r="C874" s="14"/>
      <c r="D874" s="186" t="s">
        <v>241</v>
      </c>
      <c r="E874" s="205" t="s">
        <v>1</v>
      </c>
      <c r="F874" s="206" t="s">
        <v>245</v>
      </c>
      <c r="G874" s="14"/>
      <c r="H874" s="207">
        <v>109.19</v>
      </c>
      <c r="I874" s="208"/>
      <c r="J874" s="14"/>
      <c r="K874" s="14"/>
      <c r="L874" s="204"/>
      <c r="M874" s="209"/>
      <c r="N874" s="210"/>
      <c r="O874" s="210"/>
      <c r="P874" s="210"/>
      <c r="Q874" s="210"/>
      <c r="R874" s="210"/>
      <c r="S874" s="210"/>
      <c r="T874" s="211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05" t="s">
        <v>241</v>
      </c>
      <c r="AU874" s="205" t="s">
        <v>89</v>
      </c>
      <c r="AV874" s="14" t="s">
        <v>154</v>
      </c>
      <c r="AW874" s="14" t="s">
        <v>34</v>
      </c>
      <c r="AX874" s="14" t="s">
        <v>87</v>
      </c>
      <c r="AY874" s="205" t="s">
        <v>133</v>
      </c>
    </row>
    <row r="875" s="2" customFormat="1" ht="24.15" customHeight="1">
      <c r="A875" s="37"/>
      <c r="B875" s="171"/>
      <c r="C875" s="172" t="s">
        <v>1344</v>
      </c>
      <c r="D875" s="172" t="s">
        <v>136</v>
      </c>
      <c r="E875" s="173" t="s">
        <v>1345</v>
      </c>
      <c r="F875" s="174" t="s">
        <v>1346</v>
      </c>
      <c r="G875" s="175" t="s">
        <v>239</v>
      </c>
      <c r="H875" s="176">
        <v>109.19</v>
      </c>
      <c r="I875" s="177"/>
      <c r="J875" s="178">
        <f>ROUND(I875*H875,2)</f>
        <v>0</v>
      </c>
      <c r="K875" s="179"/>
      <c r="L875" s="38"/>
      <c r="M875" s="180" t="s">
        <v>1</v>
      </c>
      <c r="N875" s="181" t="s">
        <v>44</v>
      </c>
      <c r="O875" s="76"/>
      <c r="P875" s="182">
        <f>O875*H875</f>
        <v>0</v>
      </c>
      <c r="Q875" s="182">
        <v>2.0000000000000002E-05</v>
      </c>
      <c r="R875" s="182">
        <f>Q875*H875</f>
        <v>0.0021838000000000001</v>
      </c>
      <c r="S875" s="182">
        <v>0</v>
      </c>
      <c r="T875" s="183">
        <f>S875*H875</f>
        <v>0</v>
      </c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  <c r="AE875" s="37"/>
      <c r="AR875" s="184" t="s">
        <v>310</v>
      </c>
      <c r="AT875" s="184" t="s">
        <v>136</v>
      </c>
      <c r="AU875" s="184" t="s">
        <v>89</v>
      </c>
      <c r="AY875" s="18" t="s">
        <v>133</v>
      </c>
      <c r="BE875" s="185">
        <f>IF(N875="základní",J875,0)</f>
        <v>0</v>
      </c>
      <c r="BF875" s="185">
        <f>IF(N875="snížená",J875,0)</f>
        <v>0</v>
      </c>
      <c r="BG875" s="185">
        <f>IF(N875="zákl. přenesená",J875,0)</f>
        <v>0</v>
      </c>
      <c r="BH875" s="185">
        <f>IF(N875="sníž. přenesená",J875,0)</f>
        <v>0</v>
      </c>
      <c r="BI875" s="185">
        <f>IF(N875="nulová",J875,0)</f>
        <v>0</v>
      </c>
      <c r="BJ875" s="18" t="s">
        <v>87</v>
      </c>
      <c r="BK875" s="185">
        <f>ROUND(I875*H875,2)</f>
        <v>0</v>
      </c>
      <c r="BL875" s="18" t="s">
        <v>310</v>
      </c>
      <c r="BM875" s="184" t="s">
        <v>1347</v>
      </c>
    </row>
    <row r="876" s="13" customFormat="1">
      <c r="A876" s="13"/>
      <c r="B876" s="196"/>
      <c r="C876" s="13"/>
      <c r="D876" s="186" t="s">
        <v>241</v>
      </c>
      <c r="E876" s="197" t="s">
        <v>1</v>
      </c>
      <c r="F876" s="198" t="s">
        <v>1343</v>
      </c>
      <c r="G876" s="13"/>
      <c r="H876" s="199">
        <v>109.19</v>
      </c>
      <c r="I876" s="200"/>
      <c r="J876" s="13"/>
      <c r="K876" s="13"/>
      <c r="L876" s="196"/>
      <c r="M876" s="201"/>
      <c r="N876" s="202"/>
      <c r="O876" s="202"/>
      <c r="P876" s="202"/>
      <c r="Q876" s="202"/>
      <c r="R876" s="202"/>
      <c r="S876" s="202"/>
      <c r="T876" s="203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197" t="s">
        <v>241</v>
      </c>
      <c r="AU876" s="197" t="s">
        <v>89</v>
      </c>
      <c r="AV876" s="13" t="s">
        <v>89</v>
      </c>
      <c r="AW876" s="13" t="s">
        <v>34</v>
      </c>
      <c r="AX876" s="13" t="s">
        <v>79</v>
      </c>
      <c r="AY876" s="197" t="s">
        <v>133</v>
      </c>
    </row>
    <row r="877" s="14" customFormat="1">
      <c r="A877" s="14"/>
      <c r="B877" s="204"/>
      <c r="C877" s="14"/>
      <c r="D877" s="186" t="s">
        <v>241</v>
      </c>
      <c r="E877" s="205" t="s">
        <v>1</v>
      </c>
      <c r="F877" s="206" t="s">
        <v>245</v>
      </c>
      <c r="G877" s="14"/>
      <c r="H877" s="207">
        <v>109.19</v>
      </c>
      <c r="I877" s="208"/>
      <c r="J877" s="14"/>
      <c r="K877" s="14"/>
      <c r="L877" s="204"/>
      <c r="M877" s="209"/>
      <c r="N877" s="210"/>
      <c r="O877" s="210"/>
      <c r="P877" s="210"/>
      <c r="Q877" s="210"/>
      <c r="R877" s="210"/>
      <c r="S877" s="210"/>
      <c r="T877" s="211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05" t="s">
        <v>241</v>
      </c>
      <c r="AU877" s="205" t="s">
        <v>89</v>
      </c>
      <c r="AV877" s="14" t="s">
        <v>154</v>
      </c>
      <c r="AW877" s="14" t="s">
        <v>34</v>
      </c>
      <c r="AX877" s="14" t="s">
        <v>87</v>
      </c>
      <c r="AY877" s="205" t="s">
        <v>133</v>
      </c>
    </row>
    <row r="878" s="2" customFormat="1" ht="24.15" customHeight="1">
      <c r="A878" s="37"/>
      <c r="B878" s="171"/>
      <c r="C878" s="172" t="s">
        <v>1348</v>
      </c>
      <c r="D878" s="172" t="s">
        <v>136</v>
      </c>
      <c r="E878" s="173" t="s">
        <v>1349</v>
      </c>
      <c r="F878" s="174" t="s">
        <v>1350</v>
      </c>
      <c r="G878" s="175" t="s">
        <v>239</v>
      </c>
      <c r="H878" s="176">
        <v>109.19</v>
      </c>
      <c r="I878" s="177"/>
      <c r="J878" s="178">
        <f>ROUND(I878*H878,2)</f>
        <v>0</v>
      </c>
      <c r="K878" s="179"/>
      <c r="L878" s="38"/>
      <c r="M878" s="180" t="s">
        <v>1</v>
      </c>
      <c r="N878" s="181" t="s">
        <v>44</v>
      </c>
      <c r="O878" s="76"/>
      <c r="P878" s="182">
        <f>O878*H878</f>
        <v>0</v>
      </c>
      <c r="Q878" s="182">
        <v>0</v>
      </c>
      <c r="R878" s="182">
        <f>Q878*H878</f>
        <v>0</v>
      </c>
      <c r="S878" s="182">
        <v>0</v>
      </c>
      <c r="T878" s="183">
        <f>S878*H878</f>
        <v>0</v>
      </c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  <c r="AE878" s="37"/>
      <c r="AR878" s="184" t="s">
        <v>310</v>
      </c>
      <c r="AT878" s="184" t="s">
        <v>136</v>
      </c>
      <c r="AU878" s="184" t="s">
        <v>89</v>
      </c>
      <c r="AY878" s="18" t="s">
        <v>133</v>
      </c>
      <c r="BE878" s="185">
        <f>IF(N878="základní",J878,0)</f>
        <v>0</v>
      </c>
      <c r="BF878" s="185">
        <f>IF(N878="snížená",J878,0)</f>
        <v>0</v>
      </c>
      <c r="BG878" s="185">
        <f>IF(N878="zákl. přenesená",J878,0)</f>
        <v>0</v>
      </c>
      <c r="BH878" s="185">
        <f>IF(N878="sníž. přenesená",J878,0)</f>
        <v>0</v>
      </c>
      <c r="BI878" s="185">
        <f>IF(N878="nulová",J878,0)</f>
        <v>0</v>
      </c>
      <c r="BJ878" s="18" t="s">
        <v>87</v>
      </c>
      <c r="BK878" s="185">
        <f>ROUND(I878*H878,2)</f>
        <v>0</v>
      </c>
      <c r="BL878" s="18" t="s">
        <v>310</v>
      </c>
      <c r="BM878" s="184" t="s">
        <v>1351</v>
      </c>
    </row>
    <row r="879" s="13" customFormat="1">
      <c r="A879" s="13"/>
      <c r="B879" s="196"/>
      <c r="C879" s="13"/>
      <c r="D879" s="186" t="s">
        <v>241</v>
      </c>
      <c r="E879" s="197" t="s">
        <v>1</v>
      </c>
      <c r="F879" s="198" t="s">
        <v>1343</v>
      </c>
      <c r="G879" s="13"/>
      <c r="H879" s="199">
        <v>109.19</v>
      </c>
      <c r="I879" s="200"/>
      <c r="J879" s="13"/>
      <c r="K879" s="13"/>
      <c r="L879" s="196"/>
      <c r="M879" s="201"/>
      <c r="N879" s="202"/>
      <c r="O879" s="202"/>
      <c r="P879" s="202"/>
      <c r="Q879" s="202"/>
      <c r="R879" s="202"/>
      <c r="S879" s="202"/>
      <c r="T879" s="20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197" t="s">
        <v>241</v>
      </c>
      <c r="AU879" s="197" t="s">
        <v>89</v>
      </c>
      <c r="AV879" s="13" t="s">
        <v>89</v>
      </c>
      <c r="AW879" s="13" t="s">
        <v>34</v>
      </c>
      <c r="AX879" s="13" t="s">
        <v>79</v>
      </c>
      <c r="AY879" s="197" t="s">
        <v>133</v>
      </c>
    </row>
    <row r="880" s="14" customFormat="1">
      <c r="A880" s="14"/>
      <c r="B880" s="204"/>
      <c r="C880" s="14"/>
      <c r="D880" s="186" t="s">
        <v>241</v>
      </c>
      <c r="E880" s="205" t="s">
        <v>1</v>
      </c>
      <c r="F880" s="206" t="s">
        <v>245</v>
      </c>
      <c r="G880" s="14"/>
      <c r="H880" s="207">
        <v>109.19</v>
      </c>
      <c r="I880" s="208"/>
      <c r="J880" s="14"/>
      <c r="K880" s="14"/>
      <c r="L880" s="204"/>
      <c r="M880" s="209"/>
      <c r="N880" s="210"/>
      <c r="O880" s="210"/>
      <c r="P880" s="210"/>
      <c r="Q880" s="210"/>
      <c r="R880" s="210"/>
      <c r="S880" s="210"/>
      <c r="T880" s="211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05" t="s">
        <v>241</v>
      </c>
      <c r="AU880" s="205" t="s">
        <v>89</v>
      </c>
      <c r="AV880" s="14" t="s">
        <v>154</v>
      </c>
      <c r="AW880" s="14" t="s">
        <v>34</v>
      </c>
      <c r="AX880" s="14" t="s">
        <v>87</v>
      </c>
      <c r="AY880" s="205" t="s">
        <v>133</v>
      </c>
    </row>
    <row r="881" s="2" customFormat="1" ht="24.15" customHeight="1">
      <c r="A881" s="37"/>
      <c r="B881" s="171"/>
      <c r="C881" s="172" t="s">
        <v>1352</v>
      </c>
      <c r="D881" s="172" t="s">
        <v>136</v>
      </c>
      <c r="E881" s="173" t="s">
        <v>1353</v>
      </c>
      <c r="F881" s="174" t="s">
        <v>1354</v>
      </c>
      <c r="G881" s="175" t="s">
        <v>239</v>
      </c>
      <c r="H881" s="176">
        <v>109.19</v>
      </c>
      <c r="I881" s="177"/>
      <c r="J881" s="178">
        <f>ROUND(I881*H881,2)</f>
        <v>0</v>
      </c>
      <c r="K881" s="179"/>
      <c r="L881" s="38"/>
      <c r="M881" s="180" t="s">
        <v>1</v>
      </c>
      <c r="N881" s="181" t="s">
        <v>44</v>
      </c>
      <c r="O881" s="76"/>
      <c r="P881" s="182">
        <f>O881*H881</f>
        <v>0</v>
      </c>
      <c r="Q881" s="182">
        <v>0.00013999999999999999</v>
      </c>
      <c r="R881" s="182">
        <f>Q881*H881</f>
        <v>0.015286599999999999</v>
      </c>
      <c r="S881" s="182">
        <v>0</v>
      </c>
      <c r="T881" s="183">
        <f>S881*H881</f>
        <v>0</v>
      </c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  <c r="AE881" s="37"/>
      <c r="AR881" s="184" t="s">
        <v>310</v>
      </c>
      <c r="AT881" s="184" t="s">
        <v>136</v>
      </c>
      <c r="AU881" s="184" t="s">
        <v>89</v>
      </c>
      <c r="AY881" s="18" t="s">
        <v>133</v>
      </c>
      <c r="BE881" s="185">
        <f>IF(N881="základní",J881,0)</f>
        <v>0</v>
      </c>
      <c r="BF881" s="185">
        <f>IF(N881="snížená",J881,0)</f>
        <v>0</v>
      </c>
      <c r="BG881" s="185">
        <f>IF(N881="zákl. přenesená",J881,0)</f>
        <v>0</v>
      </c>
      <c r="BH881" s="185">
        <f>IF(N881="sníž. přenesená",J881,0)</f>
        <v>0</v>
      </c>
      <c r="BI881" s="185">
        <f>IF(N881="nulová",J881,0)</f>
        <v>0</v>
      </c>
      <c r="BJ881" s="18" t="s">
        <v>87</v>
      </c>
      <c r="BK881" s="185">
        <f>ROUND(I881*H881,2)</f>
        <v>0</v>
      </c>
      <c r="BL881" s="18" t="s">
        <v>310</v>
      </c>
      <c r="BM881" s="184" t="s">
        <v>1355</v>
      </c>
    </row>
    <row r="882" s="13" customFormat="1">
      <c r="A882" s="13"/>
      <c r="B882" s="196"/>
      <c r="C882" s="13"/>
      <c r="D882" s="186" t="s">
        <v>241</v>
      </c>
      <c r="E882" s="197" t="s">
        <v>1</v>
      </c>
      <c r="F882" s="198" t="s">
        <v>1343</v>
      </c>
      <c r="G882" s="13"/>
      <c r="H882" s="199">
        <v>109.19</v>
      </c>
      <c r="I882" s="200"/>
      <c r="J882" s="13"/>
      <c r="K882" s="13"/>
      <c r="L882" s="196"/>
      <c r="M882" s="201"/>
      <c r="N882" s="202"/>
      <c r="O882" s="202"/>
      <c r="P882" s="202"/>
      <c r="Q882" s="202"/>
      <c r="R882" s="202"/>
      <c r="S882" s="202"/>
      <c r="T882" s="203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197" t="s">
        <v>241</v>
      </c>
      <c r="AU882" s="197" t="s">
        <v>89</v>
      </c>
      <c r="AV882" s="13" t="s">
        <v>89</v>
      </c>
      <c r="AW882" s="13" t="s">
        <v>34</v>
      </c>
      <c r="AX882" s="13" t="s">
        <v>79</v>
      </c>
      <c r="AY882" s="197" t="s">
        <v>133</v>
      </c>
    </row>
    <row r="883" s="14" customFormat="1">
      <c r="A883" s="14"/>
      <c r="B883" s="204"/>
      <c r="C883" s="14"/>
      <c r="D883" s="186" t="s">
        <v>241</v>
      </c>
      <c r="E883" s="205" t="s">
        <v>1</v>
      </c>
      <c r="F883" s="206" t="s">
        <v>245</v>
      </c>
      <c r="G883" s="14"/>
      <c r="H883" s="207">
        <v>109.19</v>
      </c>
      <c r="I883" s="208"/>
      <c r="J883" s="14"/>
      <c r="K883" s="14"/>
      <c r="L883" s="204"/>
      <c r="M883" s="209"/>
      <c r="N883" s="210"/>
      <c r="O883" s="210"/>
      <c r="P883" s="210"/>
      <c r="Q883" s="210"/>
      <c r="R883" s="210"/>
      <c r="S883" s="210"/>
      <c r="T883" s="211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05" t="s">
        <v>241</v>
      </c>
      <c r="AU883" s="205" t="s">
        <v>89</v>
      </c>
      <c r="AV883" s="14" t="s">
        <v>154</v>
      </c>
      <c r="AW883" s="14" t="s">
        <v>34</v>
      </c>
      <c r="AX883" s="14" t="s">
        <v>87</v>
      </c>
      <c r="AY883" s="205" t="s">
        <v>133</v>
      </c>
    </row>
    <row r="884" s="2" customFormat="1" ht="24.15" customHeight="1">
      <c r="A884" s="37"/>
      <c r="B884" s="171"/>
      <c r="C884" s="172" t="s">
        <v>1356</v>
      </c>
      <c r="D884" s="172" t="s">
        <v>136</v>
      </c>
      <c r="E884" s="173" t="s">
        <v>1357</v>
      </c>
      <c r="F884" s="174" t="s">
        <v>1358</v>
      </c>
      <c r="G884" s="175" t="s">
        <v>239</v>
      </c>
      <c r="H884" s="176">
        <v>109.19</v>
      </c>
      <c r="I884" s="177"/>
      <c r="J884" s="178">
        <f>ROUND(I884*H884,2)</f>
        <v>0</v>
      </c>
      <c r="K884" s="179"/>
      <c r="L884" s="38"/>
      <c r="M884" s="180" t="s">
        <v>1</v>
      </c>
      <c r="N884" s="181" t="s">
        <v>44</v>
      </c>
      <c r="O884" s="76"/>
      <c r="P884" s="182">
        <f>O884*H884</f>
        <v>0</v>
      </c>
      <c r="Q884" s="182">
        <v>0.00036999999999999999</v>
      </c>
      <c r="R884" s="182">
        <f>Q884*H884</f>
        <v>0.0404003</v>
      </c>
      <c r="S884" s="182">
        <v>0</v>
      </c>
      <c r="T884" s="183">
        <f>S884*H884</f>
        <v>0</v>
      </c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  <c r="AE884" s="37"/>
      <c r="AR884" s="184" t="s">
        <v>310</v>
      </c>
      <c r="AT884" s="184" t="s">
        <v>136</v>
      </c>
      <c r="AU884" s="184" t="s">
        <v>89</v>
      </c>
      <c r="AY884" s="18" t="s">
        <v>133</v>
      </c>
      <c r="BE884" s="185">
        <f>IF(N884="základní",J884,0)</f>
        <v>0</v>
      </c>
      <c r="BF884" s="185">
        <f>IF(N884="snížená",J884,0)</f>
        <v>0</v>
      </c>
      <c r="BG884" s="185">
        <f>IF(N884="zákl. přenesená",J884,0)</f>
        <v>0</v>
      </c>
      <c r="BH884" s="185">
        <f>IF(N884="sníž. přenesená",J884,0)</f>
        <v>0</v>
      </c>
      <c r="BI884" s="185">
        <f>IF(N884="nulová",J884,0)</f>
        <v>0</v>
      </c>
      <c r="BJ884" s="18" t="s">
        <v>87</v>
      </c>
      <c r="BK884" s="185">
        <f>ROUND(I884*H884,2)</f>
        <v>0</v>
      </c>
      <c r="BL884" s="18" t="s">
        <v>310</v>
      </c>
      <c r="BM884" s="184" t="s">
        <v>1359</v>
      </c>
    </row>
    <row r="885" s="13" customFormat="1">
      <c r="A885" s="13"/>
      <c r="B885" s="196"/>
      <c r="C885" s="13"/>
      <c r="D885" s="186" t="s">
        <v>241</v>
      </c>
      <c r="E885" s="197" t="s">
        <v>1</v>
      </c>
      <c r="F885" s="198" t="s">
        <v>1343</v>
      </c>
      <c r="G885" s="13"/>
      <c r="H885" s="199">
        <v>109.19</v>
      </c>
      <c r="I885" s="200"/>
      <c r="J885" s="13"/>
      <c r="K885" s="13"/>
      <c r="L885" s="196"/>
      <c r="M885" s="201"/>
      <c r="N885" s="202"/>
      <c r="O885" s="202"/>
      <c r="P885" s="202"/>
      <c r="Q885" s="202"/>
      <c r="R885" s="202"/>
      <c r="S885" s="202"/>
      <c r="T885" s="203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197" t="s">
        <v>241</v>
      </c>
      <c r="AU885" s="197" t="s">
        <v>89</v>
      </c>
      <c r="AV885" s="13" t="s">
        <v>89</v>
      </c>
      <c r="AW885" s="13" t="s">
        <v>34</v>
      </c>
      <c r="AX885" s="13" t="s">
        <v>79</v>
      </c>
      <c r="AY885" s="197" t="s">
        <v>133</v>
      </c>
    </row>
    <row r="886" s="14" customFormat="1">
      <c r="A886" s="14"/>
      <c r="B886" s="204"/>
      <c r="C886" s="14"/>
      <c r="D886" s="186" t="s">
        <v>241</v>
      </c>
      <c r="E886" s="205" t="s">
        <v>1</v>
      </c>
      <c r="F886" s="206" t="s">
        <v>245</v>
      </c>
      <c r="G886" s="14"/>
      <c r="H886" s="207">
        <v>109.19</v>
      </c>
      <c r="I886" s="208"/>
      <c r="J886" s="14"/>
      <c r="K886" s="14"/>
      <c r="L886" s="204"/>
      <c r="M886" s="209"/>
      <c r="N886" s="210"/>
      <c r="O886" s="210"/>
      <c r="P886" s="210"/>
      <c r="Q886" s="210"/>
      <c r="R886" s="210"/>
      <c r="S886" s="210"/>
      <c r="T886" s="211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05" t="s">
        <v>241</v>
      </c>
      <c r="AU886" s="205" t="s">
        <v>89</v>
      </c>
      <c r="AV886" s="14" t="s">
        <v>154</v>
      </c>
      <c r="AW886" s="14" t="s">
        <v>34</v>
      </c>
      <c r="AX886" s="14" t="s">
        <v>87</v>
      </c>
      <c r="AY886" s="205" t="s">
        <v>133</v>
      </c>
    </row>
    <row r="887" s="2" customFormat="1" ht="24.15" customHeight="1">
      <c r="A887" s="37"/>
      <c r="B887" s="171"/>
      <c r="C887" s="172" t="s">
        <v>1360</v>
      </c>
      <c r="D887" s="172" t="s">
        <v>136</v>
      </c>
      <c r="E887" s="173" t="s">
        <v>1361</v>
      </c>
      <c r="F887" s="174" t="s">
        <v>1362</v>
      </c>
      <c r="G887" s="175" t="s">
        <v>239</v>
      </c>
      <c r="H887" s="176">
        <v>2420.7020000000002</v>
      </c>
      <c r="I887" s="177"/>
      <c r="J887" s="178">
        <f>ROUND(I887*H887,2)</f>
        <v>0</v>
      </c>
      <c r="K887" s="179"/>
      <c r="L887" s="38"/>
      <c r="M887" s="180" t="s">
        <v>1</v>
      </c>
      <c r="N887" s="181" t="s">
        <v>44</v>
      </c>
      <c r="O887" s="76"/>
      <c r="P887" s="182">
        <f>O887*H887</f>
        <v>0</v>
      </c>
      <c r="Q887" s="182">
        <v>0.00016000000000000001</v>
      </c>
      <c r="R887" s="182">
        <f>Q887*H887</f>
        <v>0.38731232000000004</v>
      </c>
      <c r="S887" s="182">
        <v>0</v>
      </c>
      <c r="T887" s="183">
        <f>S887*H887</f>
        <v>0</v>
      </c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  <c r="AE887" s="37"/>
      <c r="AR887" s="184" t="s">
        <v>310</v>
      </c>
      <c r="AT887" s="184" t="s">
        <v>136</v>
      </c>
      <c r="AU887" s="184" t="s">
        <v>89</v>
      </c>
      <c r="AY887" s="18" t="s">
        <v>133</v>
      </c>
      <c r="BE887" s="185">
        <f>IF(N887="základní",J887,0)</f>
        <v>0</v>
      </c>
      <c r="BF887" s="185">
        <f>IF(N887="snížená",J887,0)</f>
        <v>0</v>
      </c>
      <c r="BG887" s="185">
        <f>IF(N887="zákl. přenesená",J887,0)</f>
        <v>0</v>
      </c>
      <c r="BH887" s="185">
        <f>IF(N887="sníž. přenesená",J887,0)</f>
        <v>0</v>
      </c>
      <c r="BI887" s="185">
        <f>IF(N887="nulová",J887,0)</f>
        <v>0</v>
      </c>
      <c r="BJ887" s="18" t="s">
        <v>87</v>
      </c>
      <c r="BK887" s="185">
        <f>ROUND(I887*H887,2)</f>
        <v>0</v>
      </c>
      <c r="BL887" s="18" t="s">
        <v>310</v>
      </c>
      <c r="BM887" s="184" t="s">
        <v>1363</v>
      </c>
    </row>
    <row r="888" s="15" customFormat="1">
      <c r="A888" s="15"/>
      <c r="B888" s="212"/>
      <c r="C888" s="15"/>
      <c r="D888" s="186" t="s">
        <v>241</v>
      </c>
      <c r="E888" s="213" t="s">
        <v>1</v>
      </c>
      <c r="F888" s="214" t="s">
        <v>776</v>
      </c>
      <c r="G888" s="15"/>
      <c r="H888" s="213" t="s">
        <v>1</v>
      </c>
      <c r="I888" s="215"/>
      <c r="J888" s="15"/>
      <c r="K888" s="15"/>
      <c r="L888" s="212"/>
      <c r="M888" s="216"/>
      <c r="N888" s="217"/>
      <c r="O888" s="217"/>
      <c r="P888" s="217"/>
      <c r="Q888" s="217"/>
      <c r="R888" s="217"/>
      <c r="S888" s="217"/>
      <c r="T888" s="218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T888" s="213" t="s">
        <v>241</v>
      </c>
      <c r="AU888" s="213" t="s">
        <v>89</v>
      </c>
      <c r="AV888" s="15" t="s">
        <v>87</v>
      </c>
      <c r="AW888" s="15" t="s">
        <v>34</v>
      </c>
      <c r="AX888" s="15" t="s">
        <v>79</v>
      </c>
      <c r="AY888" s="213" t="s">
        <v>133</v>
      </c>
    </row>
    <row r="889" s="13" customFormat="1">
      <c r="A889" s="13"/>
      <c r="B889" s="196"/>
      <c r="C889" s="13"/>
      <c r="D889" s="186" t="s">
        <v>241</v>
      </c>
      <c r="E889" s="197" t="s">
        <v>1</v>
      </c>
      <c r="F889" s="198" t="s">
        <v>457</v>
      </c>
      <c r="G889" s="13"/>
      <c r="H889" s="199">
        <v>1362.79</v>
      </c>
      <c r="I889" s="200"/>
      <c r="J889" s="13"/>
      <c r="K889" s="13"/>
      <c r="L889" s="196"/>
      <c r="M889" s="201"/>
      <c r="N889" s="202"/>
      <c r="O889" s="202"/>
      <c r="P889" s="202"/>
      <c r="Q889" s="202"/>
      <c r="R889" s="202"/>
      <c r="S889" s="202"/>
      <c r="T889" s="203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197" t="s">
        <v>241</v>
      </c>
      <c r="AU889" s="197" t="s">
        <v>89</v>
      </c>
      <c r="AV889" s="13" t="s">
        <v>89</v>
      </c>
      <c r="AW889" s="13" t="s">
        <v>34</v>
      </c>
      <c r="AX889" s="13" t="s">
        <v>79</v>
      </c>
      <c r="AY889" s="197" t="s">
        <v>133</v>
      </c>
    </row>
    <row r="890" s="13" customFormat="1">
      <c r="A890" s="13"/>
      <c r="B890" s="196"/>
      <c r="C890" s="13"/>
      <c r="D890" s="186" t="s">
        <v>241</v>
      </c>
      <c r="E890" s="197" t="s">
        <v>1</v>
      </c>
      <c r="F890" s="198" t="s">
        <v>458</v>
      </c>
      <c r="G890" s="13"/>
      <c r="H890" s="199">
        <v>97.370000000000005</v>
      </c>
      <c r="I890" s="200"/>
      <c r="J890" s="13"/>
      <c r="K890" s="13"/>
      <c r="L890" s="196"/>
      <c r="M890" s="201"/>
      <c r="N890" s="202"/>
      <c r="O890" s="202"/>
      <c r="P890" s="202"/>
      <c r="Q890" s="202"/>
      <c r="R890" s="202"/>
      <c r="S890" s="202"/>
      <c r="T890" s="203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197" t="s">
        <v>241</v>
      </c>
      <c r="AU890" s="197" t="s">
        <v>89</v>
      </c>
      <c r="AV890" s="13" t="s">
        <v>89</v>
      </c>
      <c r="AW890" s="13" t="s">
        <v>34</v>
      </c>
      <c r="AX890" s="13" t="s">
        <v>79</v>
      </c>
      <c r="AY890" s="197" t="s">
        <v>133</v>
      </c>
    </row>
    <row r="891" s="13" customFormat="1">
      <c r="A891" s="13"/>
      <c r="B891" s="196"/>
      <c r="C891" s="13"/>
      <c r="D891" s="186" t="s">
        <v>241</v>
      </c>
      <c r="E891" s="197" t="s">
        <v>1</v>
      </c>
      <c r="F891" s="198" t="s">
        <v>459</v>
      </c>
      <c r="G891" s="13"/>
      <c r="H891" s="199">
        <v>94.950000000000003</v>
      </c>
      <c r="I891" s="200"/>
      <c r="J891" s="13"/>
      <c r="K891" s="13"/>
      <c r="L891" s="196"/>
      <c r="M891" s="201"/>
      <c r="N891" s="202"/>
      <c r="O891" s="202"/>
      <c r="P891" s="202"/>
      <c r="Q891" s="202"/>
      <c r="R891" s="202"/>
      <c r="S891" s="202"/>
      <c r="T891" s="203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197" t="s">
        <v>241</v>
      </c>
      <c r="AU891" s="197" t="s">
        <v>89</v>
      </c>
      <c r="AV891" s="13" t="s">
        <v>89</v>
      </c>
      <c r="AW891" s="13" t="s">
        <v>34</v>
      </c>
      <c r="AX891" s="13" t="s">
        <v>79</v>
      </c>
      <c r="AY891" s="197" t="s">
        <v>133</v>
      </c>
    </row>
    <row r="892" s="13" customFormat="1">
      <c r="A892" s="13"/>
      <c r="B892" s="196"/>
      <c r="C892" s="13"/>
      <c r="D892" s="186" t="s">
        <v>241</v>
      </c>
      <c r="E892" s="197" t="s">
        <v>1</v>
      </c>
      <c r="F892" s="198" t="s">
        <v>460</v>
      </c>
      <c r="G892" s="13"/>
      <c r="H892" s="199">
        <v>284.79199999999997</v>
      </c>
      <c r="I892" s="200"/>
      <c r="J892" s="13"/>
      <c r="K892" s="13"/>
      <c r="L892" s="196"/>
      <c r="M892" s="201"/>
      <c r="N892" s="202"/>
      <c r="O892" s="202"/>
      <c r="P892" s="202"/>
      <c r="Q892" s="202"/>
      <c r="R892" s="202"/>
      <c r="S892" s="202"/>
      <c r="T892" s="203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T892" s="197" t="s">
        <v>241</v>
      </c>
      <c r="AU892" s="197" t="s">
        <v>89</v>
      </c>
      <c r="AV892" s="13" t="s">
        <v>89</v>
      </c>
      <c r="AW892" s="13" t="s">
        <v>34</v>
      </c>
      <c r="AX892" s="13" t="s">
        <v>79</v>
      </c>
      <c r="AY892" s="197" t="s">
        <v>133</v>
      </c>
    </row>
    <row r="893" s="13" customFormat="1">
      <c r="A893" s="13"/>
      <c r="B893" s="196"/>
      <c r="C893" s="13"/>
      <c r="D893" s="186" t="s">
        <v>241</v>
      </c>
      <c r="E893" s="197" t="s">
        <v>1</v>
      </c>
      <c r="F893" s="198" t="s">
        <v>461</v>
      </c>
      <c r="G893" s="13"/>
      <c r="H893" s="199">
        <v>85.680000000000007</v>
      </c>
      <c r="I893" s="200"/>
      <c r="J893" s="13"/>
      <c r="K893" s="13"/>
      <c r="L893" s="196"/>
      <c r="M893" s="201"/>
      <c r="N893" s="202"/>
      <c r="O893" s="202"/>
      <c r="P893" s="202"/>
      <c r="Q893" s="202"/>
      <c r="R893" s="202"/>
      <c r="S893" s="202"/>
      <c r="T893" s="203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197" t="s">
        <v>241</v>
      </c>
      <c r="AU893" s="197" t="s">
        <v>89</v>
      </c>
      <c r="AV893" s="13" t="s">
        <v>89</v>
      </c>
      <c r="AW893" s="13" t="s">
        <v>34</v>
      </c>
      <c r="AX893" s="13" t="s">
        <v>79</v>
      </c>
      <c r="AY893" s="197" t="s">
        <v>133</v>
      </c>
    </row>
    <row r="894" s="13" customFormat="1">
      <c r="A894" s="13"/>
      <c r="B894" s="196"/>
      <c r="C894" s="13"/>
      <c r="D894" s="186" t="s">
        <v>241</v>
      </c>
      <c r="E894" s="197" t="s">
        <v>1</v>
      </c>
      <c r="F894" s="198" t="s">
        <v>462</v>
      </c>
      <c r="G894" s="13"/>
      <c r="H894" s="199">
        <v>250.03999999999999</v>
      </c>
      <c r="I894" s="200"/>
      <c r="J894" s="13"/>
      <c r="K894" s="13"/>
      <c r="L894" s="196"/>
      <c r="M894" s="201"/>
      <c r="N894" s="202"/>
      <c r="O894" s="202"/>
      <c r="P894" s="202"/>
      <c r="Q894" s="202"/>
      <c r="R894" s="202"/>
      <c r="S894" s="202"/>
      <c r="T894" s="203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197" t="s">
        <v>241</v>
      </c>
      <c r="AU894" s="197" t="s">
        <v>89</v>
      </c>
      <c r="AV894" s="13" t="s">
        <v>89</v>
      </c>
      <c r="AW894" s="13" t="s">
        <v>34</v>
      </c>
      <c r="AX894" s="13" t="s">
        <v>79</v>
      </c>
      <c r="AY894" s="197" t="s">
        <v>133</v>
      </c>
    </row>
    <row r="895" s="13" customFormat="1">
      <c r="A895" s="13"/>
      <c r="B895" s="196"/>
      <c r="C895" s="13"/>
      <c r="D895" s="186" t="s">
        <v>241</v>
      </c>
      <c r="E895" s="197" t="s">
        <v>1</v>
      </c>
      <c r="F895" s="198" t="s">
        <v>434</v>
      </c>
      <c r="G895" s="13"/>
      <c r="H895" s="199">
        <v>82.920000000000002</v>
      </c>
      <c r="I895" s="200"/>
      <c r="J895" s="13"/>
      <c r="K895" s="13"/>
      <c r="L895" s="196"/>
      <c r="M895" s="201"/>
      <c r="N895" s="202"/>
      <c r="O895" s="202"/>
      <c r="P895" s="202"/>
      <c r="Q895" s="202"/>
      <c r="R895" s="202"/>
      <c r="S895" s="202"/>
      <c r="T895" s="203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197" t="s">
        <v>241</v>
      </c>
      <c r="AU895" s="197" t="s">
        <v>89</v>
      </c>
      <c r="AV895" s="13" t="s">
        <v>89</v>
      </c>
      <c r="AW895" s="13" t="s">
        <v>34</v>
      </c>
      <c r="AX895" s="13" t="s">
        <v>79</v>
      </c>
      <c r="AY895" s="197" t="s">
        <v>133</v>
      </c>
    </row>
    <row r="896" s="13" customFormat="1">
      <c r="A896" s="13"/>
      <c r="B896" s="196"/>
      <c r="C896" s="13"/>
      <c r="D896" s="186" t="s">
        <v>241</v>
      </c>
      <c r="E896" s="197" t="s">
        <v>1</v>
      </c>
      <c r="F896" s="198" t="s">
        <v>463</v>
      </c>
      <c r="G896" s="13"/>
      <c r="H896" s="199">
        <v>151.90000000000001</v>
      </c>
      <c r="I896" s="200"/>
      <c r="J896" s="13"/>
      <c r="K896" s="13"/>
      <c r="L896" s="196"/>
      <c r="M896" s="201"/>
      <c r="N896" s="202"/>
      <c r="O896" s="202"/>
      <c r="P896" s="202"/>
      <c r="Q896" s="202"/>
      <c r="R896" s="202"/>
      <c r="S896" s="202"/>
      <c r="T896" s="203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197" t="s">
        <v>241</v>
      </c>
      <c r="AU896" s="197" t="s">
        <v>89</v>
      </c>
      <c r="AV896" s="13" t="s">
        <v>89</v>
      </c>
      <c r="AW896" s="13" t="s">
        <v>34</v>
      </c>
      <c r="AX896" s="13" t="s">
        <v>79</v>
      </c>
      <c r="AY896" s="197" t="s">
        <v>133</v>
      </c>
    </row>
    <row r="897" s="13" customFormat="1">
      <c r="A897" s="13"/>
      <c r="B897" s="196"/>
      <c r="C897" s="13"/>
      <c r="D897" s="186" t="s">
        <v>241</v>
      </c>
      <c r="E897" s="197" t="s">
        <v>1</v>
      </c>
      <c r="F897" s="198" t="s">
        <v>1364</v>
      </c>
      <c r="G897" s="13"/>
      <c r="H897" s="199">
        <v>10.26</v>
      </c>
      <c r="I897" s="200"/>
      <c r="J897" s="13"/>
      <c r="K897" s="13"/>
      <c r="L897" s="196"/>
      <c r="M897" s="201"/>
      <c r="N897" s="202"/>
      <c r="O897" s="202"/>
      <c r="P897" s="202"/>
      <c r="Q897" s="202"/>
      <c r="R897" s="202"/>
      <c r="S897" s="202"/>
      <c r="T897" s="203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197" t="s">
        <v>241</v>
      </c>
      <c r="AU897" s="197" t="s">
        <v>89</v>
      </c>
      <c r="AV897" s="13" t="s">
        <v>89</v>
      </c>
      <c r="AW897" s="13" t="s">
        <v>34</v>
      </c>
      <c r="AX897" s="13" t="s">
        <v>79</v>
      </c>
      <c r="AY897" s="197" t="s">
        <v>133</v>
      </c>
    </row>
    <row r="898" s="14" customFormat="1">
      <c r="A898" s="14"/>
      <c r="B898" s="204"/>
      <c r="C898" s="14"/>
      <c r="D898" s="186" t="s">
        <v>241</v>
      </c>
      <c r="E898" s="205" t="s">
        <v>1</v>
      </c>
      <c r="F898" s="206" t="s">
        <v>245</v>
      </c>
      <c r="G898" s="14"/>
      <c r="H898" s="207">
        <v>2420.7020000000002</v>
      </c>
      <c r="I898" s="208"/>
      <c r="J898" s="14"/>
      <c r="K898" s="14"/>
      <c r="L898" s="204"/>
      <c r="M898" s="209"/>
      <c r="N898" s="210"/>
      <c r="O898" s="210"/>
      <c r="P898" s="210"/>
      <c r="Q898" s="210"/>
      <c r="R898" s="210"/>
      <c r="S898" s="210"/>
      <c r="T898" s="211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05" t="s">
        <v>241</v>
      </c>
      <c r="AU898" s="205" t="s">
        <v>89</v>
      </c>
      <c r="AV898" s="14" t="s">
        <v>154</v>
      </c>
      <c r="AW898" s="14" t="s">
        <v>34</v>
      </c>
      <c r="AX898" s="14" t="s">
        <v>87</v>
      </c>
      <c r="AY898" s="205" t="s">
        <v>133</v>
      </c>
    </row>
    <row r="899" s="2" customFormat="1" ht="24.15" customHeight="1">
      <c r="A899" s="37"/>
      <c r="B899" s="171"/>
      <c r="C899" s="172" t="s">
        <v>1365</v>
      </c>
      <c r="D899" s="172" t="s">
        <v>136</v>
      </c>
      <c r="E899" s="173" t="s">
        <v>1366</v>
      </c>
      <c r="F899" s="174" t="s">
        <v>1367</v>
      </c>
      <c r="G899" s="175" t="s">
        <v>239</v>
      </c>
      <c r="H899" s="176">
        <v>2410.442</v>
      </c>
      <c r="I899" s="177"/>
      <c r="J899" s="178">
        <f>ROUND(I899*H899,2)</f>
        <v>0</v>
      </c>
      <c r="K899" s="179"/>
      <c r="L899" s="38"/>
      <c r="M899" s="180" t="s">
        <v>1</v>
      </c>
      <c r="N899" s="181" t="s">
        <v>44</v>
      </c>
      <c r="O899" s="76"/>
      <c r="P899" s="182">
        <f>O899*H899</f>
        <v>0</v>
      </c>
      <c r="Q899" s="182">
        <v>0.00020000000000000001</v>
      </c>
      <c r="R899" s="182">
        <f>Q899*H899</f>
        <v>0.48208840000000003</v>
      </c>
      <c r="S899" s="182">
        <v>0</v>
      </c>
      <c r="T899" s="183">
        <f>S899*H899</f>
        <v>0</v>
      </c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  <c r="AE899" s="37"/>
      <c r="AR899" s="184" t="s">
        <v>310</v>
      </c>
      <c r="AT899" s="184" t="s">
        <v>136</v>
      </c>
      <c r="AU899" s="184" t="s">
        <v>89</v>
      </c>
      <c r="AY899" s="18" t="s">
        <v>133</v>
      </c>
      <c r="BE899" s="185">
        <f>IF(N899="základní",J899,0)</f>
        <v>0</v>
      </c>
      <c r="BF899" s="185">
        <f>IF(N899="snížená",J899,0)</f>
        <v>0</v>
      </c>
      <c r="BG899" s="185">
        <f>IF(N899="zákl. přenesená",J899,0)</f>
        <v>0</v>
      </c>
      <c r="BH899" s="185">
        <f>IF(N899="sníž. přenesená",J899,0)</f>
        <v>0</v>
      </c>
      <c r="BI899" s="185">
        <f>IF(N899="nulová",J899,0)</f>
        <v>0</v>
      </c>
      <c r="BJ899" s="18" t="s">
        <v>87</v>
      </c>
      <c r="BK899" s="185">
        <f>ROUND(I899*H899,2)</f>
        <v>0</v>
      </c>
      <c r="BL899" s="18" t="s">
        <v>310</v>
      </c>
      <c r="BM899" s="184" t="s">
        <v>1368</v>
      </c>
    </row>
    <row r="900" s="15" customFormat="1">
      <c r="A900" s="15"/>
      <c r="B900" s="212"/>
      <c r="C900" s="15"/>
      <c r="D900" s="186" t="s">
        <v>241</v>
      </c>
      <c r="E900" s="213" t="s">
        <v>1</v>
      </c>
      <c r="F900" s="214" t="s">
        <v>776</v>
      </c>
      <c r="G900" s="15"/>
      <c r="H900" s="213" t="s">
        <v>1</v>
      </c>
      <c r="I900" s="215"/>
      <c r="J900" s="15"/>
      <c r="K900" s="15"/>
      <c r="L900" s="212"/>
      <c r="M900" s="216"/>
      <c r="N900" s="217"/>
      <c r="O900" s="217"/>
      <c r="P900" s="217"/>
      <c r="Q900" s="217"/>
      <c r="R900" s="217"/>
      <c r="S900" s="217"/>
      <c r="T900" s="218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T900" s="213" t="s">
        <v>241</v>
      </c>
      <c r="AU900" s="213" t="s">
        <v>89</v>
      </c>
      <c r="AV900" s="15" t="s">
        <v>87</v>
      </c>
      <c r="AW900" s="15" t="s">
        <v>34</v>
      </c>
      <c r="AX900" s="15" t="s">
        <v>79</v>
      </c>
      <c r="AY900" s="213" t="s">
        <v>133</v>
      </c>
    </row>
    <row r="901" s="13" customFormat="1">
      <c r="A901" s="13"/>
      <c r="B901" s="196"/>
      <c r="C901" s="13"/>
      <c r="D901" s="186" t="s">
        <v>241</v>
      </c>
      <c r="E901" s="197" t="s">
        <v>1</v>
      </c>
      <c r="F901" s="198" t="s">
        <v>457</v>
      </c>
      <c r="G901" s="13"/>
      <c r="H901" s="199">
        <v>1362.79</v>
      </c>
      <c r="I901" s="200"/>
      <c r="J901" s="13"/>
      <c r="K901" s="13"/>
      <c r="L901" s="196"/>
      <c r="M901" s="201"/>
      <c r="N901" s="202"/>
      <c r="O901" s="202"/>
      <c r="P901" s="202"/>
      <c r="Q901" s="202"/>
      <c r="R901" s="202"/>
      <c r="S901" s="202"/>
      <c r="T901" s="203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197" t="s">
        <v>241</v>
      </c>
      <c r="AU901" s="197" t="s">
        <v>89</v>
      </c>
      <c r="AV901" s="13" t="s">
        <v>89</v>
      </c>
      <c r="AW901" s="13" t="s">
        <v>34</v>
      </c>
      <c r="AX901" s="13" t="s">
        <v>79</v>
      </c>
      <c r="AY901" s="197" t="s">
        <v>133</v>
      </c>
    </row>
    <row r="902" s="13" customFormat="1">
      <c r="A902" s="13"/>
      <c r="B902" s="196"/>
      <c r="C902" s="13"/>
      <c r="D902" s="186" t="s">
        <v>241</v>
      </c>
      <c r="E902" s="197" t="s">
        <v>1</v>
      </c>
      <c r="F902" s="198" t="s">
        <v>458</v>
      </c>
      <c r="G902" s="13"/>
      <c r="H902" s="199">
        <v>97.370000000000005</v>
      </c>
      <c r="I902" s="200"/>
      <c r="J902" s="13"/>
      <c r="K902" s="13"/>
      <c r="L902" s="196"/>
      <c r="M902" s="201"/>
      <c r="N902" s="202"/>
      <c r="O902" s="202"/>
      <c r="P902" s="202"/>
      <c r="Q902" s="202"/>
      <c r="R902" s="202"/>
      <c r="S902" s="202"/>
      <c r="T902" s="203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197" t="s">
        <v>241</v>
      </c>
      <c r="AU902" s="197" t="s">
        <v>89</v>
      </c>
      <c r="AV902" s="13" t="s">
        <v>89</v>
      </c>
      <c r="AW902" s="13" t="s">
        <v>34</v>
      </c>
      <c r="AX902" s="13" t="s">
        <v>79</v>
      </c>
      <c r="AY902" s="197" t="s">
        <v>133</v>
      </c>
    </row>
    <row r="903" s="13" customFormat="1">
      <c r="A903" s="13"/>
      <c r="B903" s="196"/>
      <c r="C903" s="13"/>
      <c r="D903" s="186" t="s">
        <v>241</v>
      </c>
      <c r="E903" s="197" t="s">
        <v>1</v>
      </c>
      <c r="F903" s="198" t="s">
        <v>459</v>
      </c>
      <c r="G903" s="13"/>
      <c r="H903" s="199">
        <v>94.950000000000003</v>
      </c>
      <c r="I903" s="200"/>
      <c r="J903" s="13"/>
      <c r="K903" s="13"/>
      <c r="L903" s="196"/>
      <c r="M903" s="201"/>
      <c r="N903" s="202"/>
      <c r="O903" s="202"/>
      <c r="P903" s="202"/>
      <c r="Q903" s="202"/>
      <c r="R903" s="202"/>
      <c r="S903" s="202"/>
      <c r="T903" s="203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197" t="s">
        <v>241</v>
      </c>
      <c r="AU903" s="197" t="s">
        <v>89</v>
      </c>
      <c r="AV903" s="13" t="s">
        <v>89</v>
      </c>
      <c r="AW903" s="13" t="s">
        <v>34</v>
      </c>
      <c r="AX903" s="13" t="s">
        <v>79</v>
      </c>
      <c r="AY903" s="197" t="s">
        <v>133</v>
      </c>
    </row>
    <row r="904" s="13" customFormat="1">
      <c r="A904" s="13"/>
      <c r="B904" s="196"/>
      <c r="C904" s="13"/>
      <c r="D904" s="186" t="s">
        <v>241</v>
      </c>
      <c r="E904" s="197" t="s">
        <v>1</v>
      </c>
      <c r="F904" s="198" t="s">
        <v>460</v>
      </c>
      <c r="G904" s="13"/>
      <c r="H904" s="199">
        <v>284.79199999999997</v>
      </c>
      <c r="I904" s="200"/>
      <c r="J904" s="13"/>
      <c r="K904" s="13"/>
      <c r="L904" s="196"/>
      <c r="M904" s="201"/>
      <c r="N904" s="202"/>
      <c r="O904" s="202"/>
      <c r="P904" s="202"/>
      <c r="Q904" s="202"/>
      <c r="R904" s="202"/>
      <c r="S904" s="202"/>
      <c r="T904" s="203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197" t="s">
        <v>241</v>
      </c>
      <c r="AU904" s="197" t="s">
        <v>89</v>
      </c>
      <c r="AV904" s="13" t="s">
        <v>89</v>
      </c>
      <c r="AW904" s="13" t="s">
        <v>34</v>
      </c>
      <c r="AX904" s="13" t="s">
        <v>79</v>
      </c>
      <c r="AY904" s="197" t="s">
        <v>133</v>
      </c>
    </row>
    <row r="905" s="13" customFormat="1">
      <c r="A905" s="13"/>
      <c r="B905" s="196"/>
      <c r="C905" s="13"/>
      <c r="D905" s="186" t="s">
        <v>241</v>
      </c>
      <c r="E905" s="197" t="s">
        <v>1</v>
      </c>
      <c r="F905" s="198" t="s">
        <v>461</v>
      </c>
      <c r="G905" s="13"/>
      <c r="H905" s="199">
        <v>85.680000000000007</v>
      </c>
      <c r="I905" s="200"/>
      <c r="J905" s="13"/>
      <c r="K905" s="13"/>
      <c r="L905" s="196"/>
      <c r="M905" s="201"/>
      <c r="N905" s="202"/>
      <c r="O905" s="202"/>
      <c r="P905" s="202"/>
      <c r="Q905" s="202"/>
      <c r="R905" s="202"/>
      <c r="S905" s="202"/>
      <c r="T905" s="203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197" t="s">
        <v>241</v>
      </c>
      <c r="AU905" s="197" t="s">
        <v>89</v>
      </c>
      <c r="AV905" s="13" t="s">
        <v>89</v>
      </c>
      <c r="AW905" s="13" t="s">
        <v>34</v>
      </c>
      <c r="AX905" s="13" t="s">
        <v>79</v>
      </c>
      <c r="AY905" s="197" t="s">
        <v>133</v>
      </c>
    </row>
    <row r="906" s="13" customFormat="1">
      <c r="A906" s="13"/>
      <c r="B906" s="196"/>
      <c r="C906" s="13"/>
      <c r="D906" s="186" t="s">
        <v>241</v>
      </c>
      <c r="E906" s="197" t="s">
        <v>1</v>
      </c>
      <c r="F906" s="198" t="s">
        <v>462</v>
      </c>
      <c r="G906" s="13"/>
      <c r="H906" s="199">
        <v>250.03999999999999</v>
      </c>
      <c r="I906" s="200"/>
      <c r="J906" s="13"/>
      <c r="K906" s="13"/>
      <c r="L906" s="196"/>
      <c r="M906" s="201"/>
      <c r="N906" s="202"/>
      <c r="O906" s="202"/>
      <c r="P906" s="202"/>
      <c r="Q906" s="202"/>
      <c r="R906" s="202"/>
      <c r="S906" s="202"/>
      <c r="T906" s="203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197" t="s">
        <v>241</v>
      </c>
      <c r="AU906" s="197" t="s">
        <v>89</v>
      </c>
      <c r="AV906" s="13" t="s">
        <v>89</v>
      </c>
      <c r="AW906" s="13" t="s">
        <v>34</v>
      </c>
      <c r="AX906" s="13" t="s">
        <v>79</v>
      </c>
      <c r="AY906" s="197" t="s">
        <v>133</v>
      </c>
    </row>
    <row r="907" s="13" customFormat="1">
      <c r="A907" s="13"/>
      <c r="B907" s="196"/>
      <c r="C907" s="13"/>
      <c r="D907" s="186" t="s">
        <v>241</v>
      </c>
      <c r="E907" s="197" t="s">
        <v>1</v>
      </c>
      <c r="F907" s="198" t="s">
        <v>434</v>
      </c>
      <c r="G907" s="13"/>
      <c r="H907" s="199">
        <v>82.920000000000002</v>
      </c>
      <c r="I907" s="200"/>
      <c r="J907" s="13"/>
      <c r="K907" s="13"/>
      <c r="L907" s="196"/>
      <c r="M907" s="201"/>
      <c r="N907" s="202"/>
      <c r="O907" s="202"/>
      <c r="P907" s="202"/>
      <c r="Q907" s="202"/>
      <c r="R907" s="202"/>
      <c r="S907" s="202"/>
      <c r="T907" s="203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197" t="s">
        <v>241</v>
      </c>
      <c r="AU907" s="197" t="s">
        <v>89</v>
      </c>
      <c r="AV907" s="13" t="s">
        <v>89</v>
      </c>
      <c r="AW907" s="13" t="s">
        <v>34</v>
      </c>
      <c r="AX907" s="13" t="s">
        <v>79</v>
      </c>
      <c r="AY907" s="197" t="s">
        <v>133</v>
      </c>
    </row>
    <row r="908" s="13" customFormat="1">
      <c r="A908" s="13"/>
      <c r="B908" s="196"/>
      <c r="C908" s="13"/>
      <c r="D908" s="186" t="s">
        <v>241</v>
      </c>
      <c r="E908" s="197" t="s">
        <v>1</v>
      </c>
      <c r="F908" s="198" t="s">
        <v>463</v>
      </c>
      <c r="G908" s="13"/>
      <c r="H908" s="199">
        <v>151.90000000000001</v>
      </c>
      <c r="I908" s="200"/>
      <c r="J908" s="13"/>
      <c r="K908" s="13"/>
      <c r="L908" s="196"/>
      <c r="M908" s="201"/>
      <c r="N908" s="202"/>
      <c r="O908" s="202"/>
      <c r="P908" s="202"/>
      <c r="Q908" s="202"/>
      <c r="R908" s="202"/>
      <c r="S908" s="202"/>
      <c r="T908" s="203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197" t="s">
        <v>241</v>
      </c>
      <c r="AU908" s="197" t="s">
        <v>89</v>
      </c>
      <c r="AV908" s="13" t="s">
        <v>89</v>
      </c>
      <c r="AW908" s="13" t="s">
        <v>34</v>
      </c>
      <c r="AX908" s="13" t="s">
        <v>79</v>
      </c>
      <c r="AY908" s="197" t="s">
        <v>133</v>
      </c>
    </row>
    <row r="909" s="14" customFormat="1">
      <c r="A909" s="14"/>
      <c r="B909" s="204"/>
      <c r="C909" s="14"/>
      <c r="D909" s="186" t="s">
        <v>241</v>
      </c>
      <c r="E909" s="205" t="s">
        <v>1</v>
      </c>
      <c r="F909" s="206" t="s">
        <v>245</v>
      </c>
      <c r="G909" s="14"/>
      <c r="H909" s="207">
        <v>2410.442</v>
      </c>
      <c r="I909" s="208"/>
      <c r="J909" s="14"/>
      <c r="K909" s="14"/>
      <c r="L909" s="204"/>
      <c r="M909" s="230"/>
      <c r="N909" s="231"/>
      <c r="O909" s="231"/>
      <c r="P909" s="231"/>
      <c r="Q909" s="231"/>
      <c r="R909" s="231"/>
      <c r="S909" s="231"/>
      <c r="T909" s="232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05" t="s">
        <v>241</v>
      </c>
      <c r="AU909" s="205" t="s">
        <v>89</v>
      </c>
      <c r="AV909" s="14" t="s">
        <v>154</v>
      </c>
      <c r="AW909" s="14" t="s">
        <v>34</v>
      </c>
      <c r="AX909" s="14" t="s">
        <v>87</v>
      </c>
      <c r="AY909" s="205" t="s">
        <v>133</v>
      </c>
    </row>
    <row r="910" s="2" customFormat="1" ht="6.96" customHeight="1">
      <c r="A910" s="37"/>
      <c r="B910" s="59"/>
      <c r="C910" s="60"/>
      <c r="D910" s="60"/>
      <c r="E910" s="60"/>
      <c r="F910" s="60"/>
      <c r="G910" s="60"/>
      <c r="H910" s="60"/>
      <c r="I910" s="60"/>
      <c r="J910" s="60"/>
      <c r="K910" s="60"/>
      <c r="L910" s="38"/>
      <c r="M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  <c r="AE910" s="37"/>
    </row>
  </sheetData>
  <autoFilter ref="C137:K909"/>
  <mergeCells count="9">
    <mergeCell ref="E7:H7"/>
    <mergeCell ref="E9:H9"/>
    <mergeCell ref="E18:H18"/>
    <mergeCell ref="E27:H27"/>
    <mergeCell ref="E85:H85"/>
    <mergeCell ref="E87:H87"/>
    <mergeCell ref="E128:H128"/>
    <mergeCell ref="E130:H13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95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89</v>
      </c>
    </row>
    <row r="4" s="1" customFormat="1" ht="24.96" customHeight="1">
      <c r="B4" s="21"/>
      <c r="D4" s="22" t="s">
        <v>102</v>
      </c>
      <c r="L4" s="21"/>
      <c r="M4" s="119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16.5" customHeight="1">
      <c r="B7" s="21"/>
      <c r="E7" s="120" t="str">
        <f>'Rekapitulace stavby'!K6</f>
        <v>Revitalizace objektu MŠ JAHŮDKA v Praze 12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103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1369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28. 4. 2025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">
        <v>26</v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">
        <v>27</v>
      </c>
      <c r="F15" s="37"/>
      <c r="G15" s="37"/>
      <c r="H15" s="37"/>
      <c r="I15" s="31" t="s">
        <v>28</v>
      </c>
      <c r="J15" s="26" t="s">
        <v>1</v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29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28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31</v>
      </c>
      <c r="E20" s="37"/>
      <c r="F20" s="37"/>
      <c r="G20" s="37"/>
      <c r="H20" s="37"/>
      <c r="I20" s="31" t="s">
        <v>25</v>
      </c>
      <c r="J20" s="26" t="s">
        <v>32</v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">
        <v>33</v>
      </c>
      <c r="F21" s="37"/>
      <c r="G21" s="37"/>
      <c r="H21" s="37"/>
      <c r="I21" s="31" t="s">
        <v>28</v>
      </c>
      <c r="J21" s="26" t="s">
        <v>1</v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35</v>
      </c>
      <c r="E23" s="37"/>
      <c r="F23" s="37"/>
      <c r="G23" s="37"/>
      <c r="H23" s="37"/>
      <c r="I23" s="31" t="s">
        <v>25</v>
      </c>
      <c r="J23" s="26" t="str">
        <f>IF('Rekapitulace stavby'!AN19="","",'Rekapitulace stavby'!AN19)</f>
        <v/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tr">
        <f>IF('Rekapitulace stavby'!E20="","",'Rekapitulace stavby'!E20)</f>
        <v xml:space="preserve"> </v>
      </c>
      <c r="F24" s="37"/>
      <c r="G24" s="37"/>
      <c r="H24" s="37"/>
      <c r="I24" s="31" t="s">
        <v>28</v>
      </c>
      <c r="J24" s="26" t="str">
        <f>IF('Rekapitulace stavby'!AN20="","",'Rekapitulace stavby'!AN20)</f>
        <v/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37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55.25" customHeight="1">
      <c r="A27" s="121"/>
      <c r="B27" s="122"/>
      <c r="C27" s="121"/>
      <c r="D27" s="121"/>
      <c r="E27" s="35" t="s">
        <v>105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4" t="s">
        <v>39</v>
      </c>
      <c r="E30" s="37"/>
      <c r="F30" s="37"/>
      <c r="G30" s="37"/>
      <c r="H30" s="37"/>
      <c r="I30" s="37"/>
      <c r="J30" s="95">
        <f>ROUND(J119,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41</v>
      </c>
      <c r="G32" s="37"/>
      <c r="H32" s="37"/>
      <c r="I32" s="42" t="s">
        <v>40</v>
      </c>
      <c r="J32" s="42" t="s">
        <v>42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5" t="s">
        <v>43</v>
      </c>
      <c r="E33" s="31" t="s">
        <v>44</v>
      </c>
      <c r="F33" s="126">
        <f>ROUND((SUM(BE119:BE195)),  2)</f>
        <v>0</v>
      </c>
      <c r="G33" s="37"/>
      <c r="H33" s="37"/>
      <c r="I33" s="127">
        <v>0.20999999999999999</v>
      </c>
      <c r="J33" s="126">
        <f>ROUND(((SUM(BE119:BE195))*I33),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45</v>
      </c>
      <c r="F34" s="126">
        <f>ROUND((SUM(BF119:BF195)),  2)</f>
        <v>0</v>
      </c>
      <c r="G34" s="37"/>
      <c r="H34" s="37"/>
      <c r="I34" s="127">
        <v>0.12</v>
      </c>
      <c r="J34" s="126">
        <f>ROUND(((SUM(BF119:BF195))*I34),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46</v>
      </c>
      <c r="F35" s="126">
        <f>ROUND((SUM(BG119:BG195)),  2)</f>
        <v>0</v>
      </c>
      <c r="G35" s="37"/>
      <c r="H35" s="37"/>
      <c r="I35" s="127">
        <v>0.20999999999999999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47</v>
      </c>
      <c r="F36" s="126">
        <f>ROUND((SUM(BH119:BH195)),  2)</f>
        <v>0</v>
      </c>
      <c r="G36" s="37"/>
      <c r="H36" s="37"/>
      <c r="I36" s="127">
        <v>0.12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48</v>
      </c>
      <c r="F37" s="126">
        <f>ROUND((SUM(BI119:BI195)),  2)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8"/>
      <c r="D39" s="129" t="s">
        <v>49</v>
      </c>
      <c r="E39" s="80"/>
      <c r="F39" s="80"/>
      <c r="G39" s="130" t="s">
        <v>50</v>
      </c>
      <c r="H39" s="131" t="s">
        <v>51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52</v>
      </c>
      <c r="E50" s="56"/>
      <c r="F50" s="56"/>
      <c r="G50" s="55" t="s">
        <v>53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54</v>
      </c>
      <c r="E61" s="40"/>
      <c r="F61" s="134" t="s">
        <v>55</v>
      </c>
      <c r="G61" s="57" t="s">
        <v>54</v>
      </c>
      <c r="H61" s="40"/>
      <c r="I61" s="40"/>
      <c r="J61" s="135" t="s">
        <v>55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56</v>
      </c>
      <c r="E65" s="58"/>
      <c r="F65" s="58"/>
      <c r="G65" s="55" t="s">
        <v>57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54</v>
      </c>
      <c r="E76" s="40"/>
      <c r="F76" s="134" t="s">
        <v>55</v>
      </c>
      <c r="G76" s="57" t="s">
        <v>54</v>
      </c>
      <c r="H76" s="40"/>
      <c r="I76" s="40"/>
      <c r="J76" s="135" t="s">
        <v>55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106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120" t="str">
        <f>E7</f>
        <v>Revitalizace objektu MŠ JAHŮDKA v Praze 12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103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02 - VZT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>Krouzova 10, č.p. 3036, 143 00 Praha 12</v>
      </c>
      <c r="G89" s="37"/>
      <c r="H89" s="37"/>
      <c r="I89" s="31" t="s">
        <v>22</v>
      </c>
      <c r="J89" s="68" t="str">
        <f>IF(J12="","",J12)</f>
        <v>28. 4. 2025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40.05" customHeight="1">
      <c r="A91" s="37"/>
      <c r="B91" s="38"/>
      <c r="C91" s="31" t="s">
        <v>24</v>
      </c>
      <c r="D91" s="37"/>
      <c r="E91" s="37"/>
      <c r="F91" s="26" t="str">
        <f>E15</f>
        <v>MČ Praha 12, Generála Šišky 2375/6, Praha4,Modřany</v>
      </c>
      <c r="G91" s="37"/>
      <c r="H91" s="37"/>
      <c r="I91" s="31" t="s">
        <v>31</v>
      </c>
      <c r="J91" s="35" t="str">
        <f>E21</f>
        <v>Ing.arch. Jan Mudra,Holoubkov 81,338 01 Holoubkov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29</v>
      </c>
      <c r="D92" s="37"/>
      <c r="E92" s="37"/>
      <c r="F92" s="26" t="str">
        <f>IF(E18="","",E18)</f>
        <v>Vyplň údaj</v>
      </c>
      <c r="G92" s="37"/>
      <c r="H92" s="37"/>
      <c r="I92" s="31" t="s">
        <v>35</v>
      </c>
      <c r="J92" s="35" t="str">
        <f>E24</f>
        <v xml:space="preserve"> 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6" t="s">
        <v>107</v>
      </c>
      <c r="D94" s="128"/>
      <c r="E94" s="128"/>
      <c r="F94" s="128"/>
      <c r="G94" s="128"/>
      <c r="H94" s="128"/>
      <c r="I94" s="128"/>
      <c r="J94" s="137" t="s">
        <v>108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8" t="s">
        <v>109</v>
      </c>
      <c r="D96" s="37"/>
      <c r="E96" s="37"/>
      <c r="F96" s="37"/>
      <c r="G96" s="37"/>
      <c r="H96" s="37"/>
      <c r="I96" s="37"/>
      <c r="J96" s="95">
        <f>J119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110</v>
      </c>
    </row>
    <row r="97" s="9" customFormat="1" ht="24.96" customHeight="1">
      <c r="A97" s="9"/>
      <c r="B97" s="139"/>
      <c r="C97" s="9"/>
      <c r="D97" s="140" t="s">
        <v>1370</v>
      </c>
      <c r="E97" s="141"/>
      <c r="F97" s="141"/>
      <c r="G97" s="141"/>
      <c r="H97" s="141"/>
      <c r="I97" s="141"/>
      <c r="J97" s="142">
        <f>J120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39"/>
      <c r="C98" s="9"/>
      <c r="D98" s="140" t="s">
        <v>1371</v>
      </c>
      <c r="E98" s="141"/>
      <c r="F98" s="141"/>
      <c r="G98" s="141"/>
      <c r="H98" s="141"/>
      <c r="I98" s="141"/>
      <c r="J98" s="142">
        <f>J147</f>
        <v>0</v>
      </c>
      <c r="K98" s="9"/>
      <c r="L98" s="13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39"/>
      <c r="C99" s="9"/>
      <c r="D99" s="140" t="s">
        <v>1372</v>
      </c>
      <c r="E99" s="141"/>
      <c r="F99" s="141"/>
      <c r="G99" s="141"/>
      <c r="H99" s="141"/>
      <c r="I99" s="141"/>
      <c r="J99" s="142">
        <f>J153</f>
        <v>0</v>
      </c>
      <c r="K99" s="9"/>
      <c r="L99" s="13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7"/>
      <c r="B100" s="38"/>
      <c r="C100" s="37"/>
      <c r="D100" s="37"/>
      <c r="E100" s="37"/>
      <c r="F100" s="37"/>
      <c r="G100" s="37"/>
      <c r="H100" s="37"/>
      <c r="I100" s="37"/>
      <c r="J100" s="37"/>
      <c r="K100" s="37"/>
      <c r="L100" s="54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1" s="2" customFormat="1" ht="6.96" customHeight="1">
      <c r="A101" s="37"/>
      <c r="B101" s="59"/>
      <c r="C101" s="60"/>
      <c r="D101" s="60"/>
      <c r="E101" s="60"/>
      <c r="F101" s="60"/>
      <c r="G101" s="60"/>
      <c r="H101" s="60"/>
      <c r="I101" s="60"/>
      <c r="J101" s="60"/>
      <c r="K101" s="60"/>
      <c r="L101" s="54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5" s="2" customFormat="1" ht="6.96" customHeight="1">
      <c r="A105" s="37"/>
      <c r="B105" s="61"/>
      <c r="C105" s="62"/>
      <c r="D105" s="62"/>
      <c r="E105" s="62"/>
      <c r="F105" s="62"/>
      <c r="G105" s="62"/>
      <c r="H105" s="62"/>
      <c r="I105" s="62"/>
      <c r="J105" s="62"/>
      <c r="K105" s="62"/>
      <c r="L105" s="54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24.96" customHeight="1">
      <c r="A106" s="37"/>
      <c r="B106" s="38"/>
      <c r="C106" s="22" t="s">
        <v>118</v>
      </c>
      <c r="D106" s="37"/>
      <c r="E106" s="37"/>
      <c r="F106" s="37"/>
      <c r="G106" s="37"/>
      <c r="H106" s="37"/>
      <c r="I106" s="37"/>
      <c r="J106" s="37"/>
      <c r="K106" s="37"/>
      <c r="L106" s="54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6.96" customHeight="1">
      <c r="A107" s="37"/>
      <c r="B107" s="38"/>
      <c r="C107" s="37"/>
      <c r="D107" s="37"/>
      <c r="E107" s="37"/>
      <c r="F107" s="37"/>
      <c r="G107" s="37"/>
      <c r="H107" s="37"/>
      <c r="I107" s="37"/>
      <c r="J107" s="37"/>
      <c r="K107" s="37"/>
      <c r="L107" s="54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2" customHeight="1">
      <c r="A108" s="37"/>
      <c r="B108" s="38"/>
      <c r="C108" s="31" t="s">
        <v>16</v>
      </c>
      <c r="D108" s="37"/>
      <c r="E108" s="37"/>
      <c r="F108" s="37"/>
      <c r="G108" s="37"/>
      <c r="H108" s="37"/>
      <c r="I108" s="37"/>
      <c r="J108" s="37"/>
      <c r="K108" s="37"/>
      <c r="L108" s="54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6.5" customHeight="1">
      <c r="A109" s="37"/>
      <c r="B109" s="38"/>
      <c r="C109" s="37"/>
      <c r="D109" s="37"/>
      <c r="E109" s="120" t="str">
        <f>E7</f>
        <v>Revitalizace objektu MŠ JAHŮDKA v Praze 12</v>
      </c>
      <c r="F109" s="31"/>
      <c r="G109" s="31"/>
      <c r="H109" s="31"/>
      <c r="I109" s="37"/>
      <c r="J109" s="37"/>
      <c r="K109" s="37"/>
      <c r="L109" s="54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103</v>
      </c>
      <c r="D110" s="37"/>
      <c r="E110" s="37"/>
      <c r="F110" s="37"/>
      <c r="G110" s="37"/>
      <c r="H110" s="37"/>
      <c r="I110" s="37"/>
      <c r="J110" s="37"/>
      <c r="K110" s="37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6.5" customHeight="1">
      <c r="A111" s="37"/>
      <c r="B111" s="38"/>
      <c r="C111" s="37"/>
      <c r="D111" s="37"/>
      <c r="E111" s="66" t="str">
        <f>E9</f>
        <v>02 - VZT</v>
      </c>
      <c r="F111" s="37"/>
      <c r="G111" s="37"/>
      <c r="H111" s="37"/>
      <c r="I111" s="37"/>
      <c r="J111" s="37"/>
      <c r="K111" s="37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7"/>
      <c r="D112" s="37"/>
      <c r="E112" s="37"/>
      <c r="F112" s="37"/>
      <c r="G112" s="37"/>
      <c r="H112" s="37"/>
      <c r="I112" s="37"/>
      <c r="J112" s="37"/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20</v>
      </c>
      <c r="D113" s="37"/>
      <c r="E113" s="37"/>
      <c r="F113" s="26" t="str">
        <f>F12</f>
        <v>Krouzova 10, č.p. 3036, 143 00 Praha 12</v>
      </c>
      <c r="G113" s="37"/>
      <c r="H113" s="37"/>
      <c r="I113" s="31" t="s">
        <v>22</v>
      </c>
      <c r="J113" s="68" t="str">
        <f>IF(J12="","",J12)</f>
        <v>28. 4. 2025</v>
      </c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7"/>
      <c r="D114" s="37"/>
      <c r="E114" s="37"/>
      <c r="F114" s="37"/>
      <c r="G114" s="37"/>
      <c r="H114" s="37"/>
      <c r="I114" s="37"/>
      <c r="J114" s="37"/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40.05" customHeight="1">
      <c r="A115" s="37"/>
      <c r="B115" s="38"/>
      <c r="C115" s="31" t="s">
        <v>24</v>
      </c>
      <c r="D115" s="37"/>
      <c r="E115" s="37"/>
      <c r="F115" s="26" t="str">
        <f>E15</f>
        <v>MČ Praha 12, Generála Šišky 2375/6, Praha4,Modřany</v>
      </c>
      <c r="G115" s="37"/>
      <c r="H115" s="37"/>
      <c r="I115" s="31" t="s">
        <v>31</v>
      </c>
      <c r="J115" s="35" t="str">
        <f>E21</f>
        <v>Ing.arch. Jan Mudra,Holoubkov 81,338 01 Holoubkov</v>
      </c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5.15" customHeight="1">
      <c r="A116" s="37"/>
      <c r="B116" s="38"/>
      <c r="C116" s="31" t="s">
        <v>29</v>
      </c>
      <c r="D116" s="37"/>
      <c r="E116" s="37"/>
      <c r="F116" s="26" t="str">
        <f>IF(E18="","",E18)</f>
        <v>Vyplň údaj</v>
      </c>
      <c r="G116" s="37"/>
      <c r="H116" s="37"/>
      <c r="I116" s="31" t="s">
        <v>35</v>
      </c>
      <c r="J116" s="35" t="str">
        <f>E24</f>
        <v xml:space="preserve"> </v>
      </c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0.32" customHeight="1">
      <c r="A117" s="37"/>
      <c r="B117" s="38"/>
      <c r="C117" s="37"/>
      <c r="D117" s="37"/>
      <c r="E117" s="37"/>
      <c r="F117" s="37"/>
      <c r="G117" s="37"/>
      <c r="H117" s="37"/>
      <c r="I117" s="37"/>
      <c r="J117" s="37"/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11" customFormat="1" ht="29.28" customHeight="1">
      <c r="A118" s="147"/>
      <c r="B118" s="148"/>
      <c r="C118" s="149" t="s">
        <v>119</v>
      </c>
      <c r="D118" s="150" t="s">
        <v>64</v>
      </c>
      <c r="E118" s="150" t="s">
        <v>60</v>
      </c>
      <c r="F118" s="150" t="s">
        <v>61</v>
      </c>
      <c r="G118" s="150" t="s">
        <v>120</v>
      </c>
      <c r="H118" s="150" t="s">
        <v>121</v>
      </c>
      <c r="I118" s="150" t="s">
        <v>122</v>
      </c>
      <c r="J118" s="151" t="s">
        <v>108</v>
      </c>
      <c r="K118" s="152" t="s">
        <v>123</v>
      </c>
      <c r="L118" s="153"/>
      <c r="M118" s="85" t="s">
        <v>1</v>
      </c>
      <c r="N118" s="86" t="s">
        <v>43</v>
      </c>
      <c r="O118" s="86" t="s">
        <v>124</v>
      </c>
      <c r="P118" s="86" t="s">
        <v>125</v>
      </c>
      <c r="Q118" s="86" t="s">
        <v>126</v>
      </c>
      <c r="R118" s="86" t="s">
        <v>127</v>
      </c>
      <c r="S118" s="86" t="s">
        <v>128</v>
      </c>
      <c r="T118" s="87" t="s">
        <v>129</v>
      </c>
      <c r="U118" s="147"/>
      <c r="V118" s="147"/>
      <c r="W118" s="147"/>
      <c r="X118" s="147"/>
      <c r="Y118" s="147"/>
      <c r="Z118" s="147"/>
      <c r="AA118" s="147"/>
      <c r="AB118" s="147"/>
      <c r="AC118" s="147"/>
      <c r="AD118" s="147"/>
      <c r="AE118" s="147"/>
    </row>
    <row r="119" s="2" customFormat="1" ht="22.8" customHeight="1">
      <c r="A119" s="37"/>
      <c r="B119" s="38"/>
      <c r="C119" s="92" t="s">
        <v>130</v>
      </c>
      <c r="D119" s="37"/>
      <c r="E119" s="37"/>
      <c r="F119" s="37"/>
      <c r="G119" s="37"/>
      <c r="H119" s="37"/>
      <c r="I119" s="37"/>
      <c r="J119" s="154">
        <f>BK119</f>
        <v>0</v>
      </c>
      <c r="K119" s="37"/>
      <c r="L119" s="38"/>
      <c r="M119" s="88"/>
      <c r="N119" s="72"/>
      <c r="O119" s="89"/>
      <c r="P119" s="155">
        <f>P120+P147+P153</f>
        <v>0</v>
      </c>
      <c r="Q119" s="89"/>
      <c r="R119" s="155">
        <f>R120+R147+R153</f>
        <v>0</v>
      </c>
      <c r="S119" s="89"/>
      <c r="T119" s="156">
        <f>T120+T147+T153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18" t="s">
        <v>78</v>
      </c>
      <c r="AU119" s="18" t="s">
        <v>110</v>
      </c>
      <c r="BK119" s="157">
        <f>BK120+BK147+BK153</f>
        <v>0</v>
      </c>
    </row>
    <row r="120" s="12" customFormat="1" ht="25.92" customHeight="1">
      <c r="A120" s="12"/>
      <c r="B120" s="158"/>
      <c r="C120" s="12"/>
      <c r="D120" s="159" t="s">
        <v>78</v>
      </c>
      <c r="E120" s="160" t="s">
        <v>1373</v>
      </c>
      <c r="F120" s="160" t="s">
        <v>1374</v>
      </c>
      <c r="G120" s="12"/>
      <c r="H120" s="12"/>
      <c r="I120" s="161"/>
      <c r="J120" s="162">
        <f>BK120</f>
        <v>0</v>
      </c>
      <c r="K120" s="12"/>
      <c r="L120" s="158"/>
      <c r="M120" s="163"/>
      <c r="N120" s="164"/>
      <c r="O120" s="164"/>
      <c r="P120" s="165">
        <f>SUM(P121:P146)</f>
        <v>0</v>
      </c>
      <c r="Q120" s="164"/>
      <c r="R120" s="165">
        <f>SUM(R121:R146)</f>
        <v>0</v>
      </c>
      <c r="S120" s="164"/>
      <c r="T120" s="166">
        <f>SUM(T121:T146)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159" t="s">
        <v>87</v>
      </c>
      <c r="AT120" s="167" t="s">
        <v>78</v>
      </c>
      <c r="AU120" s="167" t="s">
        <v>79</v>
      </c>
      <c r="AY120" s="159" t="s">
        <v>133</v>
      </c>
      <c r="BK120" s="168">
        <f>SUM(BK121:BK146)</f>
        <v>0</v>
      </c>
    </row>
    <row r="121" s="2" customFormat="1" ht="76.35" customHeight="1">
      <c r="A121" s="37"/>
      <c r="B121" s="171"/>
      <c r="C121" s="172" t="s">
        <v>87</v>
      </c>
      <c r="D121" s="172" t="s">
        <v>136</v>
      </c>
      <c r="E121" s="173" t="s">
        <v>1375</v>
      </c>
      <c r="F121" s="174" t="s">
        <v>1376</v>
      </c>
      <c r="G121" s="175" t="s">
        <v>139</v>
      </c>
      <c r="H121" s="176">
        <v>1</v>
      </c>
      <c r="I121" s="177"/>
      <c r="J121" s="178">
        <f>ROUND(I121*H121,2)</f>
        <v>0</v>
      </c>
      <c r="K121" s="179"/>
      <c r="L121" s="38"/>
      <c r="M121" s="180" t="s">
        <v>1</v>
      </c>
      <c r="N121" s="181" t="s">
        <v>44</v>
      </c>
      <c r="O121" s="76"/>
      <c r="P121" s="182">
        <f>O121*H121</f>
        <v>0</v>
      </c>
      <c r="Q121" s="182">
        <v>0</v>
      </c>
      <c r="R121" s="182">
        <f>Q121*H121</f>
        <v>0</v>
      </c>
      <c r="S121" s="182">
        <v>0</v>
      </c>
      <c r="T121" s="183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84" t="s">
        <v>154</v>
      </c>
      <c r="AT121" s="184" t="s">
        <v>136</v>
      </c>
      <c r="AU121" s="184" t="s">
        <v>87</v>
      </c>
      <c r="AY121" s="18" t="s">
        <v>133</v>
      </c>
      <c r="BE121" s="185">
        <f>IF(N121="základní",J121,0)</f>
        <v>0</v>
      </c>
      <c r="BF121" s="185">
        <f>IF(N121="snížená",J121,0)</f>
        <v>0</v>
      </c>
      <c r="BG121" s="185">
        <f>IF(N121="zákl. přenesená",J121,0)</f>
        <v>0</v>
      </c>
      <c r="BH121" s="185">
        <f>IF(N121="sníž. přenesená",J121,0)</f>
        <v>0</v>
      </c>
      <c r="BI121" s="185">
        <f>IF(N121="nulová",J121,0)</f>
        <v>0</v>
      </c>
      <c r="BJ121" s="18" t="s">
        <v>87</v>
      </c>
      <c r="BK121" s="185">
        <f>ROUND(I121*H121,2)</f>
        <v>0</v>
      </c>
      <c r="BL121" s="18" t="s">
        <v>154</v>
      </c>
      <c r="BM121" s="184" t="s">
        <v>89</v>
      </c>
    </row>
    <row r="122" s="2" customFormat="1" ht="37.8" customHeight="1">
      <c r="A122" s="37"/>
      <c r="B122" s="171"/>
      <c r="C122" s="172" t="s">
        <v>89</v>
      </c>
      <c r="D122" s="172" t="s">
        <v>136</v>
      </c>
      <c r="E122" s="173" t="s">
        <v>1377</v>
      </c>
      <c r="F122" s="174" t="s">
        <v>1378</v>
      </c>
      <c r="G122" s="175" t="s">
        <v>139</v>
      </c>
      <c r="H122" s="176">
        <v>1</v>
      </c>
      <c r="I122" s="177"/>
      <c r="J122" s="178">
        <f>ROUND(I122*H122,2)</f>
        <v>0</v>
      </c>
      <c r="K122" s="179"/>
      <c r="L122" s="38"/>
      <c r="M122" s="180" t="s">
        <v>1</v>
      </c>
      <c r="N122" s="181" t="s">
        <v>44</v>
      </c>
      <c r="O122" s="76"/>
      <c r="P122" s="182">
        <f>O122*H122</f>
        <v>0</v>
      </c>
      <c r="Q122" s="182">
        <v>0</v>
      </c>
      <c r="R122" s="182">
        <f>Q122*H122</f>
        <v>0</v>
      </c>
      <c r="S122" s="182">
        <v>0</v>
      </c>
      <c r="T122" s="183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84" t="s">
        <v>154</v>
      </c>
      <c r="AT122" s="184" t="s">
        <v>136</v>
      </c>
      <c r="AU122" s="184" t="s">
        <v>87</v>
      </c>
      <c r="AY122" s="18" t="s">
        <v>133</v>
      </c>
      <c r="BE122" s="185">
        <f>IF(N122="základní",J122,0)</f>
        <v>0</v>
      </c>
      <c r="BF122" s="185">
        <f>IF(N122="snížená",J122,0)</f>
        <v>0</v>
      </c>
      <c r="BG122" s="185">
        <f>IF(N122="zákl. přenesená",J122,0)</f>
        <v>0</v>
      </c>
      <c r="BH122" s="185">
        <f>IF(N122="sníž. přenesená",J122,0)</f>
        <v>0</v>
      </c>
      <c r="BI122" s="185">
        <f>IF(N122="nulová",J122,0)</f>
        <v>0</v>
      </c>
      <c r="BJ122" s="18" t="s">
        <v>87</v>
      </c>
      <c r="BK122" s="185">
        <f>ROUND(I122*H122,2)</f>
        <v>0</v>
      </c>
      <c r="BL122" s="18" t="s">
        <v>154</v>
      </c>
      <c r="BM122" s="184" t="s">
        <v>154</v>
      </c>
    </row>
    <row r="123" s="2" customFormat="1" ht="37.8" customHeight="1">
      <c r="A123" s="37"/>
      <c r="B123" s="171"/>
      <c r="C123" s="172" t="s">
        <v>147</v>
      </c>
      <c r="D123" s="172" t="s">
        <v>136</v>
      </c>
      <c r="E123" s="173" t="s">
        <v>1379</v>
      </c>
      <c r="F123" s="174" t="s">
        <v>1380</v>
      </c>
      <c r="G123" s="175" t="s">
        <v>259</v>
      </c>
      <c r="H123" s="176">
        <v>11</v>
      </c>
      <c r="I123" s="177"/>
      <c r="J123" s="178">
        <f>ROUND(I123*H123,2)</f>
        <v>0</v>
      </c>
      <c r="K123" s="179"/>
      <c r="L123" s="38"/>
      <c r="M123" s="180" t="s">
        <v>1</v>
      </c>
      <c r="N123" s="181" t="s">
        <v>44</v>
      </c>
      <c r="O123" s="76"/>
      <c r="P123" s="182">
        <f>O123*H123</f>
        <v>0</v>
      </c>
      <c r="Q123" s="182">
        <v>0</v>
      </c>
      <c r="R123" s="182">
        <f>Q123*H123</f>
        <v>0</v>
      </c>
      <c r="S123" s="182">
        <v>0</v>
      </c>
      <c r="T123" s="183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84" t="s">
        <v>154</v>
      </c>
      <c r="AT123" s="184" t="s">
        <v>136</v>
      </c>
      <c r="AU123" s="184" t="s">
        <v>87</v>
      </c>
      <c r="AY123" s="18" t="s">
        <v>133</v>
      </c>
      <c r="BE123" s="185">
        <f>IF(N123="základní",J123,0)</f>
        <v>0</v>
      </c>
      <c r="BF123" s="185">
        <f>IF(N123="snížená",J123,0)</f>
        <v>0</v>
      </c>
      <c r="BG123" s="185">
        <f>IF(N123="zákl. přenesená",J123,0)</f>
        <v>0</v>
      </c>
      <c r="BH123" s="185">
        <f>IF(N123="sníž. přenesená",J123,0)</f>
        <v>0</v>
      </c>
      <c r="BI123" s="185">
        <f>IF(N123="nulová",J123,0)</f>
        <v>0</v>
      </c>
      <c r="BJ123" s="18" t="s">
        <v>87</v>
      </c>
      <c r="BK123" s="185">
        <f>ROUND(I123*H123,2)</f>
        <v>0</v>
      </c>
      <c r="BL123" s="18" t="s">
        <v>154</v>
      </c>
      <c r="BM123" s="184" t="s">
        <v>162</v>
      </c>
    </row>
    <row r="124" s="2" customFormat="1" ht="55.5" customHeight="1">
      <c r="A124" s="37"/>
      <c r="B124" s="171"/>
      <c r="C124" s="172" t="s">
        <v>154</v>
      </c>
      <c r="D124" s="172" t="s">
        <v>136</v>
      </c>
      <c r="E124" s="173" t="s">
        <v>1381</v>
      </c>
      <c r="F124" s="174" t="s">
        <v>1382</v>
      </c>
      <c r="G124" s="175" t="s">
        <v>1383</v>
      </c>
      <c r="H124" s="176">
        <v>1</v>
      </c>
      <c r="I124" s="177"/>
      <c r="J124" s="178">
        <f>ROUND(I124*H124,2)</f>
        <v>0</v>
      </c>
      <c r="K124" s="179"/>
      <c r="L124" s="38"/>
      <c r="M124" s="180" t="s">
        <v>1</v>
      </c>
      <c r="N124" s="181" t="s">
        <v>44</v>
      </c>
      <c r="O124" s="76"/>
      <c r="P124" s="182">
        <f>O124*H124</f>
        <v>0</v>
      </c>
      <c r="Q124" s="182">
        <v>0</v>
      </c>
      <c r="R124" s="182">
        <f>Q124*H124</f>
        <v>0</v>
      </c>
      <c r="S124" s="182">
        <v>0</v>
      </c>
      <c r="T124" s="183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84" t="s">
        <v>154</v>
      </c>
      <c r="AT124" s="184" t="s">
        <v>136</v>
      </c>
      <c r="AU124" s="184" t="s">
        <v>87</v>
      </c>
      <c r="AY124" s="18" t="s">
        <v>133</v>
      </c>
      <c r="BE124" s="185">
        <f>IF(N124="základní",J124,0)</f>
        <v>0</v>
      </c>
      <c r="BF124" s="185">
        <f>IF(N124="snížená",J124,0)</f>
        <v>0</v>
      </c>
      <c r="BG124" s="185">
        <f>IF(N124="zákl. přenesená",J124,0)</f>
        <v>0</v>
      </c>
      <c r="BH124" s="185">
        <f>IF(N124="sníž. přenesená",J124,0)</f>
        <v>0</v>
      </c>
      <c r="BI124" s="185">
        <f>IF(N124="nulová",J124,0)</f>
        <v>0</v>
      </c>
      <c r="BJ124" s="18" t="s">
        <v>87</v>
      </c>
      <c r="BK124" s="185">
        <f>ROUND(I124*H124,2)</f>
        <v>0</v>
      </c>
      <c r="BL124" s="18" t="s">
        <v>154</v>
      </c>
      <c r="BM124" s="184" t="s">
        <v>173</v>
      </c>
    </row>
    <row r="125" s="2" customFormat="1" ht="37.8" customHeight="1">
      <c r="A125" s="37"/>
      <c r="B125" s="171"/>
      <c r="C125" s="172" t="s">
        <v>153</v>
      </c>
      <c r="D125" s="172" t="s">
        <v>136</v>
      </c>
      <c r="E125" s="173" t="s">
        <v>1384</v>
      </c>
      <c r="F125" s="174" t="s">
        <v>1385</v>
      </c>
      <c r="G125" s="175" t="s">
        <v>817</v>
      </c>
      <c r="H125" s="176">
        <v>2</v>
      </c>
      <c r="I125" s="177"/>
      <c r="J125" s="178">
        <f>ROUND(I125*H125,2)</f>
        <v>0</v>
      </c>
      <c r="K125" s="179"/>
      <c r="L125" s="38"/>
      <c r="M125" s="180" t="s">
        <v>1</v>
      </c>
      <c r="N125" s="181" t="s">
        <v>44</v>
      </c>
      <c r="O125" s="76"/>
      <c r="P125" s="182">
        <f>O125*H125</f>
        <v>0</v>
      </c>
      <c r="Q125" s="182">
        <v>0</v>
      </c>
      <c r="R125" s="182">
        <f>Q125*H125</f>
        <v>0</v>
      </c>
      <c r="S125" s="182">
        <v>0</v>
      </c>
      <c r="T125" s="183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84" t="s">
        <v>154</v>
      </c>
      <c r="AT125" s="184" t="s">
        <v>136</v>
      </c>
      <c r="AU125" s="184" t="s">
        <v>87</v>
      </c>
      <c r="AY125" s="18" t="s">
        <v>133</v>
      </c>
      <c r="BE125" s="185">
        <f>IF(N125="základní",J125,0)</f>
        <v>0</v>
      </c>
      <c r="BF125" s="185">
        <f>IF(N125="snížená",J125,0)</f>
        <v>0</v>
      </c>
      <c r="BG125" s="185">
        <f>IF(N125="zákl. přenesená",J125,0)</f>
        <v>0</v>
      </c>
      <c r="BH125" s="185">
        <f>IF(N125="sníž. přenesená",J125,0)</f>
        <v>0</v>
      </c>
      <c r="BI125" s="185">
        <f>IF(N125="nulová",J125,0)</f>
        <v>0</v>
      </c>
      <c r="BJ125" s="18" t="s">
        <v>87</v>
      </c>
      <c r="BK125" s="185">
        <f>ROUND(I125*H125,2)</f>
        <v>0</v>
      </c>
      <c r="BL125" s="18" t="s">
        <v>154</v>
      </c>
      <c r="BM125" s="184" t="s">
        <v>184</v>
      </c>
    </row>
    <row r="126" s="2" customFormat="1" ht="24.15" customHeight="1">
      <c r="A126" s="37"/>
      <c r="B126" s="171"/>
      <c r="C126" s="172" t="s">
        <v>162</v>
      </c>
      <c r="D126" s="172" t="s">
        <v>136</v>
      </c>
      <c r="E126" s="173" t="s">
        <v>1386</v>
      </c>
      <c r="F126" s="174" t="s">
        <v>1387</v>
      </c>
      <c r="G126" s="175" t="s">
        <v>817</v>
      </c>
      <c r="H126" s="176">
        <v>1</v>
      </c>
      <c r="I126" s="177"/>
      <c r="J126" s="178">
        <f>ROUND(I126*H126,2)</f>
        <v>0</v>
      </c>
      <c r="K126" s="179"/>
      <c r="L126" s="38"/>
      <c r="M126" s="180" t="s">
        <v>1</v>
      </c>
      <c r="N126" s="181" t="s">
        <v>44</v>
      </c>
      <c r="O126" s="76"/>
      <c r="P126" s="182">
        <f>O126*H126</f>
        <v>0</v>
      </c>
      <c r="Q126" s="182">
        <v>0</v>
      </c>
      <c r="R126" s="182">
        <f>Q126*H126</f>
        <v>0</v>
      </c>
      <c r="S126" s="182">
        <v>0</v>
      </c>
      <c r="T126" s="183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84" t="s">
        <v>154</v>
      </c>
      <c r="AT126" s="184" t="s">
        <v>136</v>
      </c>
      <c r="AU126" s="184" t="s">
        <v>87</v>
      </c>
      <c r="AY126" s="18" t="s">
        <v>133</v>
      </c>
      <c r="BE126" s="185">
        <f>IF(N126="základní",J126,0)</f>
        <v>0</v>
      </c>
      <c r="BF126" s="185">
        <f>IF(N126="snížená",J126,0)</f>
        <v>0</v>
      </c>
      <c r="BG126" s="185">
        <f>IF(N126="zákl. přenesená",J126,0)</f>
        <v>0</v>
      </c>
      <c r="BH126" s="185">
        <f>IF(N126="sníž. přenesená",J126,0)</f>
        <v>0</v>
      </c>
      <c r="BI126" s="185">
        <f>IF(N126="nulová",J126,0)</f>
        <v>0</v>
      </c>
      <c r="BJ126" s="18" t="s">
        <v>87</v>
      </c>
      <c r="BK126" s="185">
        <f>ROUND(I126*H126,2)</f>
        <v>0</v>
      </c>
      <c r="BL126" s="18" t="s">
        <v>154</v>
      </c>
      <c r="BM126" s="184" t="s">
        <v>8</v>
      </c>
    </row>
    <row r="127" s="2" customFormat="1" ht="21.75" customHeight="1">
      <c r="A127" s="37"/>
      <c r="B127" s="171"/>
      <c r="C127" s="172" t="s">
        <v>168</v>
      </c>
      <c r="D127" s="172" t="s">
        <v>136</v>
      </c>
      <c r="E127" s="173" t="s">
        <v>1388</v>
      </c>
      <c r="F127" s="174" t="s">
        <v>1389</v>
      </c>
      <c r="G127" s="175" t="s">
        <v>817</v>
      </c>
      <c r="H127" s="176">
        <v>1</v>
      </c>
      <c r="I127" s="177"/>
      <c r="J127" s="178">
        <f>ROUND(I127*H127,2)</f>
        <v>0</v>
      </c>
      <c r="K127" s="179"/>
      <c r="L127" s="38"/>
      <c r="M127" s="180" t="s">
        <v>1</v>
      </c>
      <c r="N127" s="181" t="s">
        <v>44</v>
      </c>
      <c r="O127" s="76"/>
      <c r="P127" s="182">
        <f>O127*H127</f>
        <v>0</v>
      </c>
      <c r="Q127" s="182">
        <v>0</v>
      </c>
      <c r="R127" s="182">
        <f>Q127*H127</f>
        <v>0</v>
      </c>
      <c r="S127" s="182">
        <v>0</v>
      </c>
      <c r="T127" s="183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84" t="s">
        <v>154</v>
      </c>
      <c r="AT127" s="184" t="s">
        <v>136</v>
      </c>
      <c r="AU127" s="184" t="s">
        <v>87</v>
      </c>
      <c r="AY127" s="18" t="s">
        <v>133</v>
      </c>
      <c r="BE127" s="185">
        <f>IF(N127="základní",J127,0)</f>
        <v>0</v>
      </c>
      <c r="BF127" s="185">
        <f>IF(N127="snížená",J127,0)</f>
        <v>0</v>
      </c>
      <c r="BG127" s="185">
        <f>IF(N127="zákl. přenesená",J127,0)</f>
        <v>0</v>
      </c>
      <c r="BH127" s="185">
        <f>IF(N127="sníž. přenesená",J127,0)</f>
        <v>0</v>
      </c>
      <c r="BI127" s="185">
        <f>IF(N127="nulová",J127,0)</f>
        <v>0</v>
      </c>
      <c r="BJ127" s="18" t="s">
        <v>87</v>
      </c>
      <c r="BK127" s="185">
        <f>ROUND(I127*H127,2)</f>
        <v>0</v>
      </c>
      <c r="BL127" s="18" t="s">
        <v>154</v>
      </c>
      <c r="BM127" s="184" t="s">
        <v>206</v>
      </c>
    </row>
    <row r="128" s="2" customFormat="1" ht="16.5" customHeight="1">
      <c r="A128" s="37"/>
      <c r="B128" s="171"/>
      <c r="C128" s="172" t="s">
        <v>173</v>
      </c>
      <c r="D128" s="172" t="s">
        <v>136</v>
      </c>
      <c r="E128" s="173" t="s">
        <v>1390</v>
      </c>
      <c r="F128" s="174" t="s">
        <v>1391</v>
      </c>
      <c r="G128" s="175" t="s">
        <v>817</v>
      </c>
      <c r="H128" s="176">
        <v>1</v>
      </c>
      <c r="I128" s="177"/>
      <c r="J128" s="178">
        <f>ROUND(I128*H128,2)</f>
        <v>0</v>
      </c>
      <c r="K128" s="179"/>
      <c r="L128" s="38"/>
      <c r="M128" s="180" t="s">
        <v>1</v>
      </c>
      <c r="N128" s="181" t="s">
        <v>44</v>
      </c>
      <c r="O128" s="76"/>
      <c r="P128" s="182">
        <f>O128*H128</f>
        <v>0</v>
      </c>
      <c r="Q128" s="182">
        <v>0</v>
      </c>
      <c r="R128" s="182">
        <f>Q128*H128</f>
        <v>0</v>
      </c>
      <c r="S128" s="182">
        <v>0</v>
      </c>
      <c r="T128" s="183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84" t="s">
        <v>154</v>
      </c>
      <c r="AT128" s="184" t="s">
        <v>136</v>
      </c>
      <c r="AU128" s="184" t="s">
        <v>87</v>
      </c>
      <c r="AY128" s="18" t="s">
        <v>133</v>
      </c>
      <c r="BE128" s="185">
        <f>IF(N128="základní",J128,0)</f>
        <v>0</v>
      </c>
      <c r="BF128" s="185">
        <f>IF(N128="snížená",J128,0)</f>
        <v>0</v>
      </c>
      <c r="BG128" s="185">
        <f>IF(N128="zákl. přenesená",J128,0)</f>
        <v>0</v>
      </c>
      <c r="BH128" s="185">
        <f>IF(N128="sníž. přenesená",J128,0)</f>
        <v>0</v>
      </c>
      <c r="BI128" s="185">
        <f>IF(N128="nulová",J128,0)</f>
        <v>0</v>
      </c>
      <c r="BJ128" s="18" t="s">
        <v>87</v>
      </c>
      <c r="BK128" s="185">
        <f>ROUND(I128*H128,2)</f>
        <v>0</v>
      </c>
      <c r="BL128" s="18" t="s">
        <v>154</v>
      </c>
      <c r="BM128" s="184" t="s">
        <v>310</v>
      </c>
    </row>
    <row r="129" s="2" customFormat="1" ht="16.5" customHeight="1">
      <c r="A129" s="37"/>
      <c r="B129" s="171"/>
      <c r="C129" s="172" t="s">
        <v>180</v>
      </c>
      <c r="D129" s="172" t="s">
        <v>136</v>
      </c>
      <c r="E129" s="173" t="s">
        <v>1392</v>
      </c>
      <c r="F129" s="174" t="s">
        <v>1393</v>
      </c>
      <c r="G129" s="175" t="s">
        <v>817</v>
      </c>
      <c r="H129" s="176">
        <v>1</v>
      </c>
      <c r="I129" s="177"/>
      <c r="J129" s="178">
        <f>ROUND(I129*H129,2)</f>
        <v>0</v>
      </c>
      <c r="K129" s="179"/>
      <c r="L129" s="38"/>
      <c r="M129" s="180" t="s">
        <v>1</v>
      </c>
      <c r="N129" s="181" t="s">
        <v>44</v>
      </c>
      <c r="O129" s="76"/>
      <c r="P129" s="182">
        <f>O129*H129</f>
        <v>0</v>
      </c>
      <c r="Q129" s="182">
        <v>0</v>
      </c>
      <c r="R129" s="182">
        <f>Q129*H129</f>
        <v>0</v>
      </c>
      <c r="S129" s="182">
        <v>0</v>
      </c>
      <c r="T129" s="183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84" t="s">
        <v>154</v>
      </c>
      <c r="AT129" s="184" t="s">
        <v>136</v>
      </c>
      <c r="AU129" s="184" t="s">
        <v>87</v>
      </c>
      <c r="AY129" s="18" t="s">
        <v>133</v>
      </c>
      <c r="BE129" s="185">
        <f>IF(N129="základní",J129,0)</f>
        <v>0</v>
      </c>
      <c r="BF129" s="185">
        <f>IF(N129="snížená",J129,0)</f>
        <v>0</v>
      </c>
      <c r="BG129" s="185">
        <f>IF(N129="zákl. přenesená",J129,0)</f>
        <v>0</v>
      </c>
      <c r="BH129" s="185">
        <f>IF(N129="sníž. přenesená",J129,0)</f>
        <v>0</v>
      </c>
      <c r="BI129" s="185">
        <f>IF(N129="nulová",J129,0)</f>
        <v>0</v>
      </c>
      <c r="BJ129" s="18" t="s">
        <v>87</v>
      </c>
      <c r="BK129" s="185">
        <f>ROUND(I129*H129,2)</f>
        <v>0</v>
      </c>
      <c r="BL129" s="18" t="s">
        <v>154</v>
      </c>
      <c r="BM129" s="184" t="s">
        <v>321</v>
      </c>
    </row>
    <row r="130" s="2" customFormat="1" ht="16.5" customHeight="1">
      <c r="A130" s="37"/>
      <c r="B130" s="171"/>
      <c r="C130" s="172" t="s">
        <v>184</v>
      </c>
      <c r="D130" s="172" t="s">
        <v>136</v>
      </c>
      <c r="E130" s="173" t="s">
        <v>1394</v>
      </c>
      <c r="F130" s="174" t="s">
        <v>1395</v>
      </c>
      <c r="G130" s="175" t="s">
        <v>817</v>
      </c>
      <c r="H130" s="176">
        <v>1</v>
      </c>
      <c r="I130" s="177"/>
      <c r="J130" s="178">
        <f>ROUND(I130*H130,2)</f>
        <v>0</v>
      </c>
      <c r="K130" s="179"/>
      <c r="L130" s="38"/>
      <c r="M130" s="180" t="s">
        <v>1</v>
      </c>
      <c r="N130" s="181" t="s">
        <v>44</v>
      </c>
      <c r="O130" s="76"/>
      <c r="P130" s="182">
        <f>O130*H130</f>
        <v>0</v>
      </c>
      <c r="Q130" s="182">
        <v>0</v>
      </c>
      <c r="R130" s="182">
        <f>Q130*H130</f>
        <v>0</v>
      </c>
      <c r="S130" s="182">
        <v>0</v>
      </c>
      <c r="T130" s="183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84" t="s">
        <v>154</v>
      </c>
      <c r="AT130" s="184" t="s">
        <v>136</v>
      </c>
      <c r="AU130" s="184" t="s">
        <v>87</v>
      </c>
      <c r="AY130" s="18" t="s">
        <v>133</v>
      </c>
      <c r="BE130" s="185">
        <f>IF(N130="základní",J130,0)</f>
        <v>0</v>
      </c>
      <c r="BF130" s="185">
        <f>IF(N130="snížená",J130,0)</f>
        <v>0</v>
      </c>
      <c r="BG130" s="185">
        <f>IF(N130="zákl. přenesená",J130,0)</f>
        <v>0</v>
      </c>
      <c r="BH130" s="185">
        <f>IF(N130="sníž. přenesená",J130,0)</f>
        <v>0</v>
      </c>
      <c r="BI130" s="185">
        <f>IF(N130="nulová",J130,0)</f>
        <v>0</v>
      </c>
      <c r="BJ130" s="18" t="s">
        <v>87</v>
      </c>
      <c r="BK130" s="185">
        <f>ROUND(I130*H130,2)</f>
        <v>0</v>
      </c>
      <c r="BL130" s="18" t="s">
        <v>154</v>
      </c>
      <c r="BM130" s="184" t="s">
        <v>329</v>
      </c>
    </row>
    <row r="131" s="2" customFormat="1" ht="16.5" customHeight="1">
      <c r="A131" s="37"/>
      <c r="B131" s="171"/>
      <c r="C131" s="172" t="s">
        <v>191</v>
      </c>
      <c r="D131" s="172" t="s">
        <v>136</v>
      </c>
      <c r="E131" s="173" t="s">
        <v>1396</v>
      </c>
      <c r="F131" s="174" t="s">
        <v>1397</v>
      </c>
      <c r="G131" s="175" t="s">
        <v>817</v>
      </c>
      <c r="H131" s="176">
        <v>4</v>
      </c>
      <c r="I131" s="177"/>
      <c r="J131" s="178">
        <f>ROUND(I131*H131,2)</f>
        <v>0</v>
      </c>
      <c r="K131" s="179"/>
      <c r="L131" s="38"/>
      <c r="M131" s="180" t="s">
        <v>1</v>
      </c>
      <c r="N131" s="181" t="s">
        <v>44</v>
      </c>
      <c r="O131" s="76"/>
      <c r="P131" s="182">
        <f>O131*H131</f>
        <v>0</v>
      </c>
      <c r="Q131" s="182">
        <v>0</v>
      </c>
      <c r="R131" s="182">
        <f>Q131*H131</f>
        <v>0</v>
      </c>
      <c r="S131" s="182">
        <v>0</v>
      </c>
      <c r="T131" s="183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84" t="s">
        <v>154</v>
      </c>
      <c r="AT131" s="184" t="s">
        <v>136</v>
      </c>
      <c r="AU131" s="184" t="s">
        <v>87</v>
      </c>
      <c r="AY131" s="18" t="s">
        <v>133</v>
      </c>
      <c r="BE131" s="185">
        <f>IF(N131="základní",J131,0)</f>
        <v>0</v>
      </c>
      <c r="BF131" s="185">
        <f>IF(N131="snížená",J131,0)</f>
        <v>0</v>
      </c>
      <c r="BG131" s="185">
        <f>IF(N131="zákl. přenesená",J131,0)</f>
        <v>0</v>
      </c>
      <c r="BH131" s="185">
        <f>IF(N131="sníž. přenesená",J131,0)</f>
        <v>0</v>
      </c>
      <c r="BI131" s="185">
        <f>IF(N131="nulová",J131,0)</f>
        <v>0</v>
      </c>
      <c r="BJ131" s="18" t="s">
        <v>87</v>
      </c>
      <c r="BK131" s="185">
        <f>ROUND(I131*H131,2)</f>
        <v>0</v>
      </c>
      <c r="BL131" s="18" t="s">
        <v>154</v>
      </c>
      <c r="BM131" s="184" t="s">
        <v>338</v>
      </c>
    </row>
    <row r="132" s="2" customFormat="1" ht="16.5" customHeight="1">
      <c r="A132" s="37"/>
      <c r="B132" s="171"/>
      <c r="C132" s="172" t="s">
        <v>8</v>
      </c>
      <c r="D132" s="172" t="s">
        <v>136</v>
      </c>
      <c r="E132" s="173" t="s">
        <v>1398</v>
      </c>
      <c r="F132" s="174" t="s">
        <v>1399</v>
      </c>
      <c r="G132" s="175" t="s">
        <v>259</v>
      </c>
      <c r="H132" s="176">
        <v>4</v>
      </c>
      <c r="I132" s="177"/>
      <c r="J132" s="178">
        <f>ROUND(I132*H132,2)</f>
        <v>0</v>
      </c>
      <c r="K132" s="179"/>
      <c r="L132" s="38"/>
      <c r="M132" s="180" t="s">
        <v>1</v>
      </c>
      <c r="N132" s="181" t="s">
        <v>44</v>
      </c>
      <c r="O132" s="76"/>
      <c r="P132" s="182">
        <f>O132*H132</f>
        <v>0</v>
      </c>
      <c r="Q132" s="182">
        <v>0</v>
      </c>
      <c r="R132" s="182">
        <f>Q132*H132</f>
        <v>0</v>
      </c>
      <c r="S132" s="182">
        <v>0</v>
      </c>
      <c r="T132" s="183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84" t="s">
        <v>154</v>
      </c>
      <c r="AT132" s="184" t="s">
        <v>136</v>
      </c>
      <c r="AU132" s="184" t="s">
        <v>87</v>
      </c>
      <c r="AY132" s="18" t="s">
        <v>133</v>
      </c>
      <c r="BE132" s="185">
        <f>IF(N132="základní",J132,0)</f>
        <v>0</v>
      </c>
      <c r="BF132" s="185">
        <f>IF(N132="snížená",J132,0)</f>
        <v>0</v>
      </c>
      <c r="BG132" s="185">
        <f>IF(N132="zákl. přenesená",J132,0)</f>
        <v>0</v>
      </c>
      <c r="BH132" s="185">
        <f>IF(N132="sníž. přenesená",J132,0)</f>
        <v>0</v>
      </c>
      <c r="BI132" s="185">
        <f>IF(N132="nulová",J132,0)</f>
        <v>0</v>
      </c>
      <c r="BJ132" s="18" t="s">
        <v>87</v>
      </c>
      <c r="BK132" s="185">
        <f>ROUND(I132*H132,2)</f>
        <v>0</v>
      </c>
      <c r="BL132" s="18" t="s">
        <v>154</v>
      </c>
      <c r="BM132" s="184" t="s">
        <v>349</v>
      </c>
    </row>
    <row r="133" s="2" customFormat="1" ht="16.5" customHeight="1">
      <c r="A133" s="37"/>
      <c r="B133" s="171"/>
      <c r="C133" s="172" t="s">
        <v>201</v>
      </c>
      <c r="D133" s="172" t="s">
        <v>136</v>
      </c>
      <c r="E133" s="173" t="s">
        <v>1400</v>
      </c>
      <c r="F133" s="174" t="s">
        <v>1401</v>
      </c>
      <c r="G133" s="175" t="s">
        <v>817</v>
      </c>
      <c r="H133" s="176">
        <v>2</v>
      </c>
      <c r="I133" s="177"/>
      <c r="J133" s="178">
        <f>ROUND(I133*H133,2)</f>
        <v>0</v>
      </c>
      <c r="K133" s="179"/>
      <c r="L133" s="38"/>
      <c r="M133" s="180" t="s">
        <v>1</v>
      </c>
      <c r="N133" s="181" t="s">
        <v>44</v>
      </c>
      <c r="O133" s="76"/>
      <c r="P133" s="182">
        <f>O133*H133</f>
        <v>0</v>
      </c>
      <c r="Q133" s="182">
        <v>0</v>
      </c>
      <c r="R133" s="182">
        <f>Q133*H133</f>
        <v>0</v>
      </c>
      <c r="S133" s="182">
        <v>0</v>
      </c>
      <c r="T133" s="183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84" t="s">
        <v>154</v>
      </c>
      <c r="AT133" s="184" t="s">
        <v>136</v>
      </c>
      <c r="AU133" s="184" t="s">
        <v>87</v>
      </c>
      <c r="AY133" s="18" t="s">
        <v>133</v>
      </c>
      <c r="BE133" s="185">
        <f>IF(N133="základní",J133,0)</f>
        <v>0</v>
      </c>
      <c r="BF133" s="185">
        <f>IF(N133="snížená",J133,0)</f>
        <v>0</v>
      </c>
      <c r="BG133" s="185">
        <f>IF(N133="zákl. přenesená",J133,0)</f>
        <v>0</v>
      </c>
      <c r="BH133" s="185">
        <f>IF(N133="sníž. přenesená",J133,0)</f>
        <v>0</v>
      </c>
      <c r="BI133" s="185">
        <f>IF(N133="nulová",J133,0)</f>
        <v>0</v>
      </c>
      <c r="BJ133" s="18" t="s">
        <v>87</v>
      </c>
      <c r="BK133" s="185">
        <f>ROUND(I133*H133,2)</f>
        <v>0</v>
      </c>
      <c r="BL133" s="18" t="s">
        <v>154</v>
      </c>
      <c r="BM133" s="184" t="s">
        <v>363</v>
      </c>
    </row>
    <row r="134" s="2" customFormat="1" ht="16.5" customHeight="1">
      <c r="A134" s="37"/>
      <c r="B134" s="171"/>
      <c r="C134" s="172" t="s">
        <v>206</v>
      </c>
      <c r="D134" s="172" t="s">
        <v>136</v>
      </c>
      <c r="E134" s="173" t="s">
        <v>1402</v>
      </c>
      <c r="F134" s="174" t="s">
        <v>1403</v>
      </c>
      <c r="G134" s="175" t="s">
        <v>259</v>
      </c>
      <c r="H134" s="176">
        <v>1</v>
      </c>
      <c r="I134" s="177"/>
      <c r="J134" s="178">
        <f>ROUND(I134*H134,2)</f>
        <v>0</v>
      </c>
      <c r="K134" s="179"/>
      <c r="L134" s="38"/>
      <c r="M134" s="180" t="s">
        <v>1</v>
      </c>
      <c r="N134" s="181" t="s">
        <v>44</v>
      </c>
      <c r="O134" s="76"/>
      <c r="P134" s="182">
        <f>O134*H134</f>
        <v>0</v>
      </c>
      <c r="Q134" s="182">
        <v>0</v>
      </c>
      <c r="R134" s="182">
        <f>Q134*H134</f>
        <v>0</v>
      </c>
      <c r="S134" s="182">
        <v>0</v>
      </c>
      <c r="T134" s="183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84" t="s">
        <v>154</v>
      </c>
      <c r="AT134" s="184" t="s">
        <v>136</v>
      </c>
      <c r="AU134" s="184" t="s">
        <v>87</v>
      </c>
      <c r="AY134" s="18" t="s">
        <v>133</v>
      </c>
      <c r="BE134" s="185">
        <f>IF(N134="základní",J134,0)</f>
        <v>0</v>
      </c>
      <c r="BF134" s="185">
        <f>IF(N134="snížená",J134,0)</f>
        <v>0</v>
      </c>
      <c r="BG134" s="185">
        <f>IF(N134="zákl. přenesená",J134,0)</f>
        <v>0</v>
      </c>
      <c r="BH134" s="185">
        <f>IF(N134="sníž. přenesená",J134,0)</f>
        <v>0</v>
      </c>
      <c r="BI134" s="185">
        <f>IF(N134="nulová",J134,0)</f>
        <v>0</v>
      </c>
      <c r="BJ134" s="18" t="s">
        <v>87</v>
      </c>
      <c r="BK134" s="185">
        <f>ROUND(I134*H134,2)</f>
        <v>0</v>
      </c>
      <c r="BL134" s="18" t="s">
        <v>154</v>
      </c>
      <c r="BM134" s="184" t="s">
        <v>375</v>
      </c>
    </row>
    <row r="135" s="2" customFormat="1" ht="16.5" customHeight="1">
      <c r="A135" s="37"/>
      <c r="B135" s="171"/>
      <c r="C135" s="172" t="s">
        <v>303</v>
      </c>
      <c r="D135" s="172" t="s">
        <v>136</v>
      </c>
      <c r="E135" s="173" t="s">
        <v>1404</v>
      </c>
      <c r="F135" s="174" t="s">
        <v>1405</v>
      </c>
      <c r="G135" s="175" t="s">
        <v>259</v>
      </c>
      <c r="H135" s="176">
        <v>1</v>
      </c>
      <c r="I135" s="177"/>
      <c r="J135" s="178">
        <f>ROUND(I135*H135,2)</f>
        <v>0</v>
      </c>
      <c r="K135" s="179"/>
      <c r="L135" s="38"/>
      <c r="M135" s="180" t="s">
        <v>1</v>
      </c>
      <c r="N135" s="181" t="s">
        <v>44</v>
      </c>
      <c r="O135" s="76"/>
      <c r="P135" s="182">
        <f>O135*H135</f>
        <v>0</v>
      </c>
      <c r="Q135" s="182">
        <v>0</v>
      </c>
      <c r="R135" s="182">
        <f>Q135*H135</f>
        <v>0</v>
      </c>
      <c r="S135" s="182">
        <v>0</v>
      </c>
      <c r="T135" s="183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84" t="s">
        <v>154</v>
      </c>
      <c r="AT135" s="184" t="s">
        <v>136</v>
      </c>
      <c r="AU135" s="184" t="s">
        <v>87</v>
      </c>
      <c r="AY135" s="18" t="s">
        <v>133</v>
      </c>
      <c r="BE135" s="185">
        <f>IF(N135="základní",J135,0)</f>
        <v>0</v>
      </c>
      <c r="BF135" s="185">
        <f>IF(N135="snížená",J135,0)</f>
        <v>0</v>
      </c>
      <c r="BG135" s="185">
        <f>IF(N135="zákl. přenesená",J135,0)</f>
        <v>0</v>
      </c>
      <c r="BH135" s="185">
        <f>IF(N135="sníž. přenesená",J135,0)</f>
        <v>0</v>
      </c>
      <c r="BI135" s="185">
        <f>IF(N135="nulová",J135,0)</f>
        <v>0</v>
      </c>
      <c r="BJ135" s="18" t="s">
        <v>87</v>
      </c>
      <c r="BK135" s="185">
        <f>ROUND(I135*H135,2)</f>
        <v>0</v>
      </c>
      <c r="BL135" s="18" t="s">
        <v>154</v>
      </c>
      <c r="BM135" s="184" t="s">
        <v>387</v>
      </c>
    </row>
    <row r="136" s="2" customFormat="1" ht="21.75" customHeight="1">
      <c r="A136" s="37"/>
      <c r="B136" s="171"/>
      <c r="C136" s="172" t="s">
        <v>310</v>
      </c>
      <c r="D136" s="172" t="s">
        <v>136</v>
      </c>
      <c r="E136" s="173" t="s">
        <v>1406</v>
      </c>
      <c r="F136" s="174" t="s">
        <v>1407</v>
      </c>
      <c r="G136" s="175" t="s">
        <v>259</v>
      </c>
      <c r="H136" s="176">
        <v>38</v>
      </c>
      <c r="I136" s="177"/>
      <c r="J136" s="178">
        <f>ROUND(I136*H136,2)</f>
        <v>0</v>
      </c>
      <c r="K136" s="179"/>
      <c r="L136" s="38"/>
      <c r="M136" s="180" t="s">
        <v>1</v>
      </c>
      <c r="N136" s="181" t="s">
        <v>44</v>
      </c>
      <c r="O136" s="76"/>
      <c r="P136" s="182">
        <f>O136*H136</f>
        <v>0</v>
      </c>
      <c r="Q136" s="182">
        <v>0</v>
      </c>
      <c r="R136" s="182">
        <f>Q136*H136</f>
        <v>0</v>
      </c>
      <c r="S136" s="182">
        <v>0</v>
      </c>
      <c r="T136" s="183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84" t="s">
        <v>154</v>
      </c>
      <c r="AT136" s="184" t="s">
        <v>136</v>
      </c>
      <c r="AU136" s="184" t="s">
        <v>87</v>
      </c>
      <c r="AY136" s="18" t="s">
        <v>133</v>
      </c>
      <c r="BE136" s="185">
        <f>IF(N136="základní",J136,0)</f>
        <v>0</v>
      </c>
      <c r="BF136" s="185">
        <f>IF(N136="snížená",J136,0)</f>
        <v>0</v>
      </c>
      <c r="BG136" s="185">
        <f>IF(N136="zákl. přenesená",J136,0)</f>
        <v>0</v>
      </c>
      <c r="BH136" s="185">
        <f>IF(N136="sníž. přenesená",J136,0)</f>
        <v>0</v>
      </c>
      <c r="BI136" s="185">
        <f>IF(N136="nulová",J136,0)</f>
        <v>0</v>
      </c>
      <c r="BJ136" s="18" t="s">
        <v>87</v>
      </c>
      <c r="BK136" s="185">
        <f>ROUND(I136*H136,2)</f>
        <v>0</v>
      </c>
      <c r="BL136" s="18" t="s">
        <v>154</v>
      </c>
      <c r="BM136" s="184" t="s">
        <v>401</v>
      </c>
    </row>
    <row r="137" s="2" customFormat="1" ht="21.75" customHeight="1">
      <c r="A137" s="37"/>
      <c r="B137" s="171"/>
      <c r="C137" s="172" t="s">
        <v>315</v>
      </c>
      <c r="D137" s="172" t="s">
        <v>136</v>
      </c>
      <c r="E137" s="173" t="s">
        <v>1408</v>
      </c>
      <c r="F137" s="174" t="s">
        <v>1409</v>
      </c>
      <c r="G137" s="175" t="s">
        <v>259</v>
      </c>
      <c r="H137" s="176">
        <v>6</v>
      </c>
      <c r="I137" s="177"/>
      <c r="J137" s="178">
        <f>ROUND(I137*H137,2)</f>
        <v>0</v>
      </c>
      <c r="K137" s="179"/>
      <c r="L137" s="38"/>
      <c r="M137" s="180" t="s">
        <v>1</v>
      </c>
      <c r="N137" s="181" t="s">
        <v>44</v>
      </c>
      <c r="O137" s="76"/>
      <c r="P137" s="182">
        <f>O137*H137</f>
        <v>0</v>
      </c>
      <c r="Q137" s="182">
        <v>0</v>
      </c>
      <c r="R137" s="182">
        <f>Q137*H137</f>
        <v>0</v>
      </c>
      <c r="S137" s="182">
        <v>0</v>
      </c>
      <c r="T137" s="183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84" t="s">
        <v>154</v>
      </c>
      <c r="AT137" s="184" t="s">
        <v>136</v>
      </c>
      <c r="AU137" s="184" t="s">
        <v>87</v>
      </c>
      <c r="AY137" s="18" t="s">
        <v>133</v>
      </c>
      <c r="BE137" s="185">
        <f>IF(N137="základní",J137,0)</f>
        <v>0</v>
      </c>
      <c r="BF137" s="185">
        <f>IF(N137="snížená",J137,0)</f>
        <v>0</v>
      </c>
      <c r="BG137" s="185">
        <f>IF(N137="zákl. přenesená",J137,0)</f>
        <v>0</v>
      </c>
      <c r="BH137" s="185">
        <f>IF(N137="sníž. přenesená",J137,0)</f>
        <v>0</v>
      </c>
      <c r="BI137" s="185">
        <f>IF(N137="nulová",J137,0)</f>
        <v>0</v>
      </c>
      <c r="BJ137" s="18" t="s">
        <v>87</v>
      </c>
      <c r="BK137" s="185">
        <f>ROUND(I137*H137,2)</f>
        <v>0</v>
      </c>
      <c r="BL137" s="18" t="s">
        <v>154</v>
      </c>
      <c r="BM137" s="184" t="s">
        <v>412</v>
      </c>
    </row>
    <row r="138" s="2" customFormat="1" ht="21.75" customHeight="1">
      <c r="A138" s="37"/>
      <c r="B138" s="171"/>
      <c r="C138" s="172" t="s">
        <v>321</v>
      </c>
      <c r="D138" s="172" t="s">
        <v>136</v>
      </c>
      <c r="E138" s="173" t="s">
        <v>1410</v>
      </c>
      <c r="F138" s="174" t="s">
        <v>1411</v>
      </c>
      <c r="G138" s="175" t="s">
        <v>259</v>
      </c>
      <c r="H138" s="176">
        <v>3</v>
      </c>
      <c r="I138" s="177"/>
      <c r="J138" s="178">
        <f>ROUND(I138*H138,2)</f>
        <v>0</v>
      </c>
      <c r="K138" s="179"/>
      <c r="L138" s="38"/>
      <c r="M138" s="180" t="s">
        <v>1</v>
      </c>
      <c r="N138" s="181" t="s">
        <v>44</v>
      </c>
      <c r="O138" s="76"/>
      <c r="P138" s="182">
        <f>O138*H138</f>
        <v>0</v>
      </c>
      <c r="Q138" s="182">
        <v>0</v>
      </c>
      <c r="R138" s="182">
        <f>Q138*H138</f>
        <v>0</v>
      </c>
      <c r="S138" s="182">
        <v>0</v>
      </c>
      <c r="T138" s="183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84" t="s">
        <v>154</v>
      </c>
      <c r="AT138" s="184" t="s">
        <v>136</v>
      </c>
      <c r="AU138" s="184" t="s">
        <v>87</v>
      </c>
      <c r="AY138" s="18" t="s">
        <v>133</v>
      </c>
      <c r="BE138" s="185">
        <f>IF(N138="základní",J138,0)</f>
        <v>0</v>
      </c>
      <c r="BF138" s="185">
        <f>IF(N138="snížená",J138,0)</f>
        <v>0</v>
      </c>
      <c r="BG138" s="185">
        <f>IF(N138="zákl. přenesená",J138,0)</f>
        <v>0</v>
      </c>
      <c r="BH138" s="185">
        <f>IF(N138="sníž. přenesená",J138,0)</f>
        <v>0</v>
      </c>
      <c r="BI138" s="185">
        <f>IF(N138="nulová",J138,0)</f>
        <v>0</v>
      </c>
      <c r="BJ138" s="18" t="s">
        <v>87</v>
      </c>
      <c r="BK138" s="185">
        <f>ROUND(I138*H138,2)</f>
        <v>0</v>
      </c>
      <c r="BL138" s="18" t="s">
        <v>154</v>
      </c>
      <c r="BM138" s="184" t="s">
        <v>425</v>
      </c>
    </row>
    <row r="139" s="2" customFormat="1" ht="21.75" customHeight="1">
      <c r="A139" s="37"/>
      <c r="B139" s="171"/>
      <c r="C139" s="172" t="s">
        <v>326</v>
      </c>
      <c r="D139" s="172" t="s">
        <v>136</v>
      </c>
      <c r="E139" s="173" t="s">
        <v>1412</v>
      </c>
      <c r="F139" s="174" t="s">
        <v>1413</v>
      </c>
      <c r="G139" s="175" t="s">
        <v>239</v>
      </c>
      <c r="H139" s="176">
        <v>28</v>
      </c>
      <c r="I139" s="177"/>
      <c r="J139" s="178">
        <f>ROUND(I139*H139,2)</f>
        <v>0</v>
      </c>
      <c r="K139" s="179"/>
      <c r="L139" s="38"/>
      <c r="M139" s="180" t="s">
        <v>1</v>
      </c>
      <c r="N139" s="181" t="s">
        <v>44</v>
      </c>
      <c r="O139" s="76"/>
      <c r="P139" s="182">
        <f>O139*H139</f>
        <v>0</v>
      </c>
      <c r="Q139" s="182">
        <v>0</v>
      </c>
      <c r="R139" s="182">
        <f>Q139*H139</f>
        <v>0</v>
      </c>
      <c r="S139" s="182">
        <v>0</v>
      </c>
      <c r="T139" s="183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84" t="s">
        <v>154</v>
      </c>
      <c r="AT139" s="184" t="s">
        <v>136</v>
      </c>
      <c r="AU139" s="184" t="s">
        <v>87</v>
      </c>
      <c r="AY139" s="18" t="s">
        <v>133</v>
      </c>
      <c r="BE139" s="185">
        <f>IF(N139="základní",J139,0)</f>
        <v>0</v>
      </c>
      <c r="BF139" s="185">
        <f>IF(N139="snížená",J139,0)</f>
        <v>0</v>
      </c>
      <c r="BG139" s="185">
        <f>IF(N139="zákl. přenesená",J139,0)</f>
        <v>0</v>
      </c>
      <c r="BH139" s="185">
        <f>IF(N139="sníž. přenesená",J139,0)</f>
        <v>0</v>
      </c>
      <c r="BI139" s="185">
        <f>IF(N139="nulová",J139,0)</f>
        <v>0</v>
      </c>
      <c r="BJ139" s="18" t="s">
        <v>87</v>
      </c>
      <c r="BK139" s="185">
        <f>ROUND(I139*H139,2)</f>
        <v>0</v>
      </c>
      <c r="BL139" s="18" t="s">
        <v>154</v>
      </c>
      <c r="BM139" s="184" t="s">
        <v>435</v>
      </c>
    </row>
    <row r="140" s="2" customFormat="1" ht="16.5" customHeight="1">
      <c r="A140" s="37"/>
      <c r="B140" s="171"/>
      <c r="C140" s="172" t="s">
        <v>329</v>
      </c>
      <c r="D140" s="172" t="s">
        <v>136</v>
      </c>
      <c r="E140" s="173" t="s">
        <v>1414</v>
      </c>
      <c r="F140" s="174" t="s">
        <v>1415</v>
      </c>
      <c r="G140" s="175" t="s">
        <v>817</v>
      </c>
      <c r="H140" s="176">
        <v>2</v>
      </c>
      <c r="I140" s="177"/>
      <c r="J140" s="178">
        <f>ROUND(I140*H140,2)</f>
        <v>0</v>
      </c>
      <c r="K140" s="179"/>
      <c r="L140" s="38"/>
      <c r="M140" s="180" t="s">
        <v>1</v>
      </c>
      <c r="N140" s="181" t="s">
        <v>44</v>
      </c>
      <c r="O140" s="76"/>
      <c r="P140" s="182">
        <f>O140*H140</f>
        <v>0</v>
      </c>
      <c r="Q140" s="182">
        <v>0</v>
      </c>
      <c r="R140" s="182">
        <f>Q140*H140</f>
        <v>0</v>
      </c>
      <c r="S140" s="182">
        <v>0</v>
      </c>
      <c r="T140" s="183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84" t="s">
        <v>154</v>
      </c>
      <c r="AT140" s="184" t="s">
        <v>136</v>
      </c>
      <c r="AU140" s="184" t="s">
        <v>87</v>
      </c>
      <c r="AY140" s="18" t="s">
        <v>133</v>
      </c>
      <c r="BE140" s="185">
        <f>IF(N140="základní",J140,0)</f>
        <v>0</v>
      </c>
      <c r="BF140" s="185">
        <f>IF(N140="snížená",J140,0)</f>
        <v>0</v>
      </c>
      <c r="BG140" s="185">
        <f>IF(N140="zákl. přenesená",J140,0)</f>
        <v>0</v>
      </c>
      <c r="BH140" s="185">
        <f>IF(N140="sníž. přenesená",J140,0)</f>
        <v>0</v>
      </c>
      <c r="BI140" s="185">
        <f>IF(N140="nulová",J140,0)</f>
        <v>0</v>
      </c>
      <c r="BJ140" s="18" t="s">
        <v>87</v>
      </c>
      <c r="BK140" s="185">
        <f>ROUND(I140*H140,2)</f>
        <v>0</v>
      </c>
      <c r="BL140" s="18" t="s">
        <v>154</v>
      </c>
      <c r="BM140" s="184" t="s">
        <v>443</v>
      </c>
    </row>
    <row r="141" s="2" customFormat="1" ht="55.5" customHeight="1">
      <c r="A141" s="37"/>
      <c r="B141" s="171"/>
      <c r="C141" s="172" t="s">
        <v>7</v>
      </c>
      <c r="D141" s="172" t="s">
        <v>136</v>
      </c>
      <c r="E141" s="173" t="s">
        <v>1416</v>
      </c>
      <c r="F141" s="174" t="s">
        <v>1417</v>
      </c>
      <c r="G141" s="175" t="s">
        <v>390</v>
      </c>
      <c r="H141" s="176">
        <v>67</v>
      </c>
      <c r="I141" s="177"/>
      <c r="J141" s="178">
        <f>ROUND(I141*H141,2)</f>
        <v>0</v>
      </c>
      <c r="K141" s="179"/>
      <c r="L141" s="38"/>
      <c r="M141" s="180" t="s">
        <v>1</v>
      </c>
      <c r="N141" s="181" t="s">
        <v>44</v>
      </c>
      <c r="O141" s="76"/>
      <c r="P141" s="182">
        <f>O141*H141</f>
        <v>0</v>
      </c>
      <c r="Q141" s="182">
        <v>0</v>
      </c>
      <c r="R141" s="182">
        <f>Q141*H141</f>
        <v>0</v>
      </c>
      <c r="S141" s="182">
        <v>0</v>
      </c>
      <c r="T141" s="183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84" t="s">
        <v>154</v>
      </c>
      <c r="AT141" s="184" t="s">
        <v>136</v>
      </c>
      <c r="AU141" s="184" t="s">
        <v>87</v>
      </c>
      <c r="AY141" s="18" t="s">
        <v>133</v>
      </c>
      <c r="BE141" s="185">
        <f>IF(N141="základní",J141,0)</f>
        <v>0</v>
      </c>
      <c r="BF141" s="185">
        <f>IF(N141="snížená",J141,0)</f>
        <v>0</v>
      </c>
      <c r="BG141" s="185">
        <f>IF(N141="zákl. přenesená",J141,0)</f>
        <v>0</v>
      </c>
      <c r="BH141" s="185">
        <f>IF(N141="sníž. přenesená",J141,0)</f>
        <v>0</v>
      </c>
      <c r="BI141" s="185">
        <f>IF(N141="nulová",J141,0)</f>
        <v>0</v>
      </c>
      <c r="BJ141" s="18" t="s">
        <v>87</v>
      </c>
      <c r="BK141" s="185">
        <f>ROUND(I141*H141,2)</f>
        <v>0</v>
      </c>
      <c r="BL141" s="18" t="s">
        <v>154</v>
      </c>
      <c r="BM141" s="184" t="s">
        <v>452</v>
      </c>
    </row>
    <row r="142" s="2" customFormat="1" ht="16.5" customHeight="1">
      <c r="A142" s="37"/>
      <c r="B142" s="171"/>
      <c r="C142" s="172" t="s">
        <v>338</v>
      </c>
      <c r="D142" s="172" t="s">
        <v>136</v>
      </c>
      <c r="E142" s="173" t="s">
        <v>1418</v>
      </c>
      <c r="F142" s="174" t="s">
        <v>1419</v>
      </c>
      <c r="G142" s="175" t="s">
        <v>1383</v>
      </c>
      <c r="H142" s="176">
        <v>1</v>
      </c>
      <c r="I142" s="177"/>
      <c r="J142" s="178">
        <f>ROUND(I142*H142,2)</f>
        <v>0</v>
      </c>
      <c r="K142" s="179"/>
      <c r="L142" s="38"/>
      <c r="M142" s="180" t="s">
        <v>1</v>
      </c>
      <c r="N142" s="181" t="s">
        <v>44</v>
      </c>
      <c r="O142" s="76"/>
      <c r="P142" s="182">
        <f>O142*H142</f>
        <v>0</v>
      </c>
      <c r="Q142" s="182">
        <v>0</v>
      </c>
      <c r="R142" s="182">
        <f>Q142*H142</f>
        <v>0</v>
      </c>
      <c r="S142" s="182">
        <v>0</v>
      </c>
      <c r="T142" s="183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84" t="s">
        <v>154</v>
      </c>
      <c r="AT142" s="184" t="s">
        <v>136</v>
      </c>
      <c r="AU142" s="184" t="s">
        <v>87</v>
      </c>
      <c r="AY142" s="18" t="s">
        <v>133</v>
      </c>
      <c r="BE142" s="185">
        <f>IF(N142="základní",J142,0)</f>
        <v>0</v>
      </c>
      <c r="BF142" s="185">
        <f>IF(N142="snížená",J142,0)</f>
        <v>0</v>
      </c>
      <c r="BG142" s="185">
        <f>IF(N142="zákl. přenesená",J142,0)</f>
        <v>0</v>
      </c>
      <c r="BH142" s="185">
        <f>IF(N142="sníž. přenesená",J142,0)</f>
        <v>0</v>
      </c>
      <c r="BI142" s="185">
        <f>IF(N142="nulová",J142,0)</f>
        <v>0</v>
      </c>
      <c r="BJ142" s="18" t="s">
        <v>87</v>
      </c>
      <c r="BK142" s="185">
        <f>ROUND(I142*H142,2)</f>
        <v>0</v>
      </c>
      <c r="BL142" s="18" t="s">
        <v>154</v>
      </c>
      <c r="BM142" s="184" t="s">
        <v>470</v>
      </c>
    </row>
    <row r="143" s="2" customFormat="1" ht="16.5" customHeight="1">
      <c r="A143" s="37"/>
      <c r="B143" s="171"/>
      <c r="C143" s="172" t="s">
        <v>343</v>
      </c>
      <c r="D143" s="172" t="s">
        <v>136</v>
      </c>
      <c r="E143" s="173" t="s">
        <v>1420</v>
      </c>
      <c r="F143" s="174" t="s">
        <v>1421</v>
      </c>
      <c r="G143" s="175" t="s">
        <v>1422</v>
      </c>
      <c r="H143" s="176">
        <v>12</v>
      </c>
      <c r="I143" s="177"/>
      <c r="J143" s="178">
        <f>ROUND(I143*H143,2)</f>
        <v>0</v>
      </c>
      <c r="K143" s="179"/>
      <c r="L143" s="38"/>
      <c r="M143" s="180" t="s">
        <v>1</v>
      </c>
      <c r="N143" s="181" t="s">
        <v>44</v>
      </c>
      <c r="O143" s="76"/>
      <c r="P143" s="182">
        <f>O143*H143</f>
        <v>0</v>
      </c>
      <c r="Q143" s="182">
        <v>0</v>
      </c>
      <c r="R143" s="182">
        <f>Q143*H143</f>
        <v>0</v>
      </c>
      <c r="S143" s="182">
        <v>0</v>
      </c>
      <c r="T143" s="183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84" t="s">
        <v>154</v>
      </c>
      <c r="AT143" s="184" t="s">
        <v>136</v>
      </c>
      <c r="AU143" s="184" t="s">
        <v>87</v>
      </c>
      <c r="AY143" s="18" t="s">
        <v>133</v>
      </c>
      <c r="BE143" s="185">
        <f>IF(N143="základní",J143,0)</f>
        <v>0</v>
      </c>
      <c r="BF143" s="185">
        <f>IF(N143="snížená",J143,0)</f>
        <v>0</v>
      </c>
      <c r="BG143" s="185">
        <f>IF(N143="zákl. přenesená",J143,0)</f>
        <v>0</v>
      </c>
      <c r="BH143" s="185">
        <f>IF(N143="sníž. přenesená",J143,0)</f>
        <v>0</v>
      </c>
      <c r="BI143" s="185">
        <f>IF(N143="nulová",J143,0)</f>
        <v>0</v>
      </c>
      <c r="BJ143" s="18" t="s">
        <v>87</v>
      </c>
      <c r="BK143" s="185">
        <f>ROUND(I143*H143,2)</f>
        <v>0</v>
      </c>
      <c r="BL143" s="18" t="s">
        <v>154</v>
      </c>
      <c r="BM143" s="184" t="s">
        <v>482</v>
      </c>
    </row>
    <row r="144" s="2" customFormat="1" ht="21.75" customHeight="1">
      <c r="A144" s="37"/>
      <c r="B144" s="171"/>
      <c r="C144" s="172" t="s">
        <v>349</v>
      </c>
      <c r="D144" s="172" t="s">
        <v>136</v>
      </c>
      <c r="E144" s="173" t="s">
        <v>1423</v>
      </c>
      <c r="F144" s="174" t="s">
        <v>1424</v>
      </c>
      <c r="G144" s="175" t="s">
        <v>1383</v>
      </c>
      <c r="H144" s="176">
        <v>1</v>
      </c>
      <c r="I144" s="177"/>
      <c r="J144" s="178">
        <f>ROUND(I144*H144,2)</f>
        <v>0</v>
      </c>
      <c r="K144" s="179"/>
      <c r="L144" s="38"/>
      <c r="M144" s="180" t="s">
        <v>1</v>
      </c>
      <c r="N144" s="181" t="s">
        <v>44</v>
      </c>
      <c r="O144" s="76"/>
      <c r="P144" s="182">
        <f>O144*H144</f>
        <v>0</v>
      </c>
      <c r="Q144" s="182">
        <v>0</v>
      </c>
      <c r="R144" s="182">
        <f>Q144*H144</f>
        <v>0</v>
      </c>
      <c r="S144" s="182">
        <v>0</v>
      </c>
      <c r="T144" s="183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84" t="s">
        <v>154</v>
      </c>
      <c r="AT144" s="184" t="s">
        <v>136</v>
      </c>
      <c r="AU144" s="184" t="s">
        <v>87</v>
      </c>
      <c r="AY144" s="18" t="s">
        <v>133</v>
      </c>
      <c r="BE144" s="185">
        <f>IF(N144="základní",J144,0)</f>
        <v>0</v>
      </c>
      <c r="BF144" s="185">
        <f>IF(N144="snížená",J144,0)</f>
        <v>0</v>
      </c>
      <c r="BG144" s="185">
        <f>IF(N144="zákl. přenesená",J144,0)</f>
        <v>0</v>
      </c>
      <c r="BH144" s="185">
        <f>IF(N144="sníž. přenesená",J144,0)</f>
        <v>0</v>
      </c>
      <c r="BI144" s="185">
        <f>IF(N144="nulová",J144,0)</f>
        <v>0</v>
      </c>
      <c r="BJ144" s="18" t="s">
        <v>87</v>
      </c>
      <c r="BK144" s="185">
        <f>ROUND(I144*H144,2)</f>
        <v>0</v>
      </c>
      <c r="BL144" s="18" t="s">
        <v>154</v>
      </c>
      <c r="BM144" s="184" t="s">
        <v>492</v>
      </c>
    </row>
    <row r="145" s="2" customFormat="1" ht="16.5" customHeight="1">
      <c r="A145" s="37"/>
      <c r="B145" s="171"/>
      <c r="C145" s="172" t="s">
        <v>355</v>
      </c>
      <c r="D145" s="172" t="s">
        <v>136</v>
      </c>
      <c r="E145" s="173" t="s">
        <v>1425</v>
      </c>
      <c r="F145" s="174" t="s">
        <v>1426</v>
      </c>
      <c r="G145" s="175" t="s">
        <v>1383</v>
      </c>
      <c r="H145" s="176">
        <v>1</v>
      </c>
      <c r="I145" s="177"/>
      <c r="J145" s="178">
        <f>ROUND(I145*H145,2)</f>
        <v>0</v>
      </c>
      <c r="K145" s="179"/>
      <c r="L145" s="38"/>
      <c r="M145" s="180" t="s">
        <v>1</v>
      </c>
      <c r="N145" s="181" t="s">
        <v>44</v>
      </c>
      <c r="O145" s="76"/>
      <c r="P145" s="182">
        <f>O145*H145</f>
        <v>0</v>
      </c>
      <c r="Q145" s="182">
        <v>0</v>
      </c>
      <c r="R145" s="182">
        <f>Q145*H145</f>
        <v>0</v>
      </c>
      <c r="S145" s="182">
        <v>0</v>
      </c>
      <c r="T145" s="183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84" t="s">
        <v>154</v>
      </c>
      <c r="AT145" s="184" t="s">
        <v>136</v>
      </c>
      <c r="AU145" s="184" t="s">
        <v>87</v>
      </c>
      <c r="AY145" s="18" t="s">
        <v>133</v>
      </c>
      <c r="BE145" s="185">
        <f>IF(N145="základní",J145,0)</f>
        <v>0</v>
      </c>
      <c r="BF145" s="185">
        <f>IF(N145="snížená",J145,0)</f>
        <v>0</v>
      </c>
      <c r="BG145" s="185">
        <f>IF(N145="zákl. přenesená",J145,0)</f>
        <v>0</v>
      </c>
      <c r="BH145" s="185">
        <f>IF(N145="sníž. přenesená",J145,0)</f>
        <v>0</v>
      </c>
      <c r="BI145" s="185">
        <f>IF(N145="nulová",J145,0)</f>
        <v>0</v>
      </c>
      <c r="BJ145" s="18" t="s">
        <v>87</v>
      </c>
      <c r="BK145" s="185">
        <f>ROUND(I145*H145,2)</f>
        <v>0</v>
      </c>
      <c r="BL145" s="18" t="s">
        <v>154</v>
      </c>
      <c r="BM145" s="184" t="s">
        <v>503</v>
      </c>
    </row>
    <row r="146" s="2" customFormat="1" ht="16.5" customHeight="1">
      <c r="A146" s="37"/>
      <c r="B146" s="171"/>
      <c r="C146" s="172" t="s">
        <v>363</v>
      </c>
      <c r="D146" s="172" t="s">
        <v>136</v>
      </c>
      <c r="E146" s="173" t="s">
        <v>1427</v>
      </c>
      <c r="F146" s="174" t="s">
        <v>1428</v>
      </c>
      <c r="G146" s="175" t="s">
        <v>1429</v>
      </c>
      <c r="H146" s="176">
        <v>1</v>
      </c>
      <c r="I146" s="177"/>
      <c r="J146" s="178">
        <f>ROUND(I146*H146,2)</f>
        <v>0</v>
      </c>
      <c r="K146" s="179"/>
      <c r="L146" s="38"/>
      <c r="M146" s="180" t="s">
        <v>1</v>
      </c>
      <c r="N146" s="181" t="s">
        <v>44</v>
      </c>
      <c r="O146" s="76"/>
      <c r="P146" s="182">
        <f>O146*H146</f>
        <v>0</v>
      </c>
      <c r="Q146" s="182">
        <v>0</v>
      </c>
      <c r="R146" s="182">
        <f>Q146*H146</f>
        <v>0</v>
      </c>
      <c r="S146" s="182">
        <v>0</v>
      </c>
      <c r="T146" s="183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84" t="s">
        <v>154</v>
      </c>
      <c r="AT146" s="184" t="s">
        <v>136</v>
      </c>
      <c r="AU146" s="184" t="s">
        <v>87</v>
      </c>
      <c r="AY146" s="18" t="s">
        <v>133</v>
      </c>
      <c r="BE146" s="185">
        <f>IF(N146="základní",J146,0)</f>
        <v>0</v>
      </c>
      <c r="BF146" s="185">
        <f>IF(N146="snížená",J146,0)</f>
        <v>0</v>
      </c>
      <c r="BG146" s="185">
        <f>IF(N146="zákl. přenesená",J146,0)</f>
        <v>0</v>
      </c>
      <c r="BH146" s="185">
        <f>IF(N146="sníž. přenesená",J146,0)</f>
        <v>0</v>
      </c>
      <c r="BI146" s="185">
        <f>IF(N146="nulová",J146,0)</f>
        <v>0</v>
      </c>
      <c r="BJ146" s="18" t="s">
        <v>87</v>
      </c>
      <c r="BK146" s="185">
        <f>ROUND(I146*H146,2)</f>
        <v>0</v>
      </c>
      <c r="BL146" s="18" t="s">
        <v>154</v>
      </c>
      <c r="BM146" s="184" t="s">
        <v>512</v>
      </c>
    </row>
    <row r="147" s="12" customFormat="1" ht="25.92" customHeight="1">
      <c r="A147" s="12"/>
      <c r="B147" s="158"/>
      <c r="C147" s="12"/>
      <c r="D147" s="159" t="s">
        <v>78</v>
      </c>
      <c r="E147" s="160" t="s">
        <v>1430</v>
      </c>
      <c r="F147" s="160" t="s">
        <v>1431</v>
      </c>
      <c r="G147" s="12"/>
      <c r="H147" s="12"/>
      <c r="I147" s="161"/>
      <c r="J147" s="162">
        <f>BK147</f>
        <v>0</v>
      </c>
      <c r="K147" s="12"/>
      <c r="L147" s="158"/>
      <c r="M147" s="163"/>
      <c r="N147" s="164"/>
      <c r="O147" s="164"/>
      <c r="P147" s="165">
        <f>SUM(P148:P152)</f>
        <v>0</v>
      </c>
      <c r="Q147" s="164"/>
      <c r="R147" s="165">
        <f>SUM(R148:R152)</f>
        <v>0</v>
      </c>
      <c r="S147" s="164"/>
      <c r="T147" s="166">
        <f>SUM(T148:T152)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159" t="s">
        <v>87</v>
      </c>
      <c r="AT147" s="167" t="s">
        <v>78</v>
      </c>
      <c r="AU147" s="167" t="s">
        <v>79</v>
      </c>
      <c r="AY147" s="159" t="s">
        <v>133</v>
      </c>
      <c r="BK147" s="168">
        <f>SUM(BK148:BK152)</f>
        <v>0</v>
      </c>
    </row>
    <row r="148" s="2" customFormat="1" ht="24.15" customHeight="1">
      <c r="A148" s="37"/>
      <c r="B148" s="171"/>
      <c r="C148" s="172" t="s">
        <v>369</v>
      </c>
      <c r="D148" s="172" t="s">
        <v>136</v>
      </c>
      <c r="E148" s="173" t="s">
        <v>1432</v>
      </c>
      <c r="F148" s="174" t="s">
        <v>1433</v>
      </c>
      <c r="G148" s="175" t="s">
        <v>1422</v>
      </c>
      <c r="H148" s="176">
        <v>32</v>
      </c>
      <c r="I148" s="177"/>
      <c r="J148" s="178">
        <f>ROUND(I148*H148,2)</f>
        <v>0</v>
      </c>
      <c r="K148" s="179"/>
      <c r="L148" s="38"/>
      <c r="M148" s="180" t="s">
        <v>1</v>
      </c>
      <c r="N148" s="181" t="s">
        <v>44</v>
      </c>
      <c r="O148" s="76"/>
      <c r="P148" s="182">
        <f>O148*H148</f>
        <v>0</v>
      </c>
      <c r="Q148" s="182">
        <v>0</v>
      </c>
      <c r="R148" s="182">
        <f>Q148*H148</f>
        <v>0</v>
      </c>
      <c r="S148" s="182">
        <v>0</v>
      </c>
      <c r="T148" s="183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84" t="s">
        <v>154</v>
      </c>
      <c r="AT148" s="184" t="s">
        <v>136</v>
      </c>
      <c r="AU148" s="184" t="s">
        <v>87</v>
      </c>
      <c r="AY148" s="18" t="s">
        <v>133</v>
      </c>
      <c r="BE148" s="185">
        <f>IF(N148="základní",J148,0)</f>
        <v>0</v>
      </c>
      <c r="BF148" s="185">
        <f>IF(N148="snížená",J148,0)</f>
        <v>0</v>
      </c>
      <c r="BG148" s="185">
        <f>IF(N148="zákl. přenesená",J148,0)</f>
        <v>0</v>
      </c>
      <c r="BH148" s="185">
        <f>IF(N148="sníž. přenesená",J148,0)</f>
        <v>0</v>
      </c>
      <c r="BI148" s="185">
        <f>IF(N148="nulová",J148,0)</f>
        <v>0</v>
      </c>
      <c r="BJ148" s="18" t="s">
        <v>87</v>
      </c>
      <c r="BK148" s="185">
        <f>ROUND(I148*H148,2)</f>
        <v>0</v>
      </c>
      <c r="BL148" s="18" t="s">
        <v>154</v>
      </c>
      <c r="BM148" s="184" t="s">
        <v>523</v>
      </c>
    </row>
    <row r="149" s="2" customFormat="1" ht="24.15" customHeight="1">
      <c r="A149" s="37"/>
      <c r="B149" s="171"/>
      <c r="C149" s="172" t="s">
        <v>375</v>
      </c>
      <c r="D149" s="172" t="s">
        <v>136</v>
      </c>
      <c r="E149" s="173" t="s">
        <v>1434</v>
      </c>
      <c r="F149" s="174" t="s">
        <v>1435</v>
      </c>
      <c r="G149" s="175" t="s">
        <v>1383</v>
      </c>
      <c r="H149" s="176">
        <v>12</v>
      </c>
      <c r="I149" s="177"/>
      <c r="J149" s="178">
        <f>ROUND(I149*H149,2)</f>
        <v>0</v>
      </c>
      <c r="K149" s="179"/>
      <c r="L149" s="38"/>
      <c r="M149" s="180" t="s">
        <v>1</v>
      </c>
      <c r="N149" s="181" t="s">
        <v>44</v>
      </c>
      <c r="O149" s="76"/>
      <c r="P149" s="182">
        <f>O149*H149</f>
        <v>0</v>
      </c>
      <c r="Q149" s="182">
        <v>0</v>
      </c>
      <c r="R149" s="182">
        <f>Q149*H149</f>
        <v>0</v>
      </c>
      <c r="S149" s="182">
        <v>0</v>
      </c>
      <c r="T149" s="183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84" t="s">
        <v>154</v>
      </c>
      <c r="AT149" s="184" t="s">
        <v>136</v>
      </c>
      <c r="AU149" s="184" t="s">
        <v>87</v>
      </c>
      <c r="AY149" s="18" t="s">
        <v>133</v>
      </c>
      <c r="BE149" s="185">
        <f>IF(N149="základní",J149,0)</f>
        <v>0</v>
      </c>
      <c r="BF149" s="185">
        <f>IF(N149="snížená",J149,0)</f>
        <v>0</v>
      </c>
      <c r="BG149" s="185">
        <f>IF(N149="zákl. přenesená",J149,0)</f>
        <v>0</v>
      </c>
      <c r="BH149" s="185">
        <f>IF(N149="sníž. přenesená",J149,0)</f>
        <v>0</v>
      </c>
      <c r="BI149" s="185">
        <f>IF(N149="nulová",J149,0)</f>
        <v>0</v>
      </c>
      <c r="BJ149" s="18" t="s">
        <v>87</v>
      </c>
      <c r="BK149" s="185">
        <f>ROUND(I149*H149,2)</f>
        <v>0</v>
      </c>
      <c r="BL149" s="18" t="s">
        <v>154</v>
      </c>
      <c r="BM149" s="184" t="s">
        <v>535</v>
      </c>
    </row>
    <row r="150" s="2" customFormat="1" ht="33" customHeight="1">
      <c r="A150" s="37"/>
      <c r="B150" s="171"/>
      <c r="C150" s="172" t="s">
        <v>381</v>
      </c>
      <c r="D150" s="172" t="s">
        <v>136</v>
      </c>
      <c r="E150" s="173" t="s">
        <v>1436</v>
      </c>
      <c r="F150" s="174" t="s">
        <v>1437</v>
      </c>
      <c r="G150" s="175" t="s">
        <v>1383</v>
      </c>
      <c r="H150" s="176">
        <v>12</v>
      </c>
      <c r="I150" s="177"/>
      <c r="J150" s="178">
        <f>ROUND(I150*H150,2)</f>
        <v>0</v>
      </c>
      <c r="K150" s="179"/>
      <c r="L150" s="38"/>
      <c r="M150" s="180" t="s">
        <v>1</v>
      </c>
      <c r="N150" s="181" t="s">
        <v>44</v>
      </c>
      <c r="O150" s="76"/>
      <c r="P150" s="182">
        <f>O150*H150</f>
        <v>0</v>
      </c>
      <c r="Q150" s="182">
        <v>0</v>
      </c>
      <c r="R150" s="182">
        <f>Q150*H150</f>
        <v>0</v>
      </c>
      <c r="S150" s="182">
        <v>0</v>
      </c>
      <c r="T150" s="183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84" t="s">
        <v>154</v>
      </c>
      <c r="AT150" s="184" t="s">
        <v>136</v>
      </c>
      <c r="AU150" s="184" t="s">
        <v>87</v>
      </c>
      <c r="AY150" s="18" t="s">
        <v>133</v>
      </c>
      <c r="BE150" s="185">
        <f>IF(N150="základní",J150,0)</f>
        <v>0</v>
      </c>
      <c r="BF150" s="185">
        <f>IF(N150="snížená",J150,0)</f>
        <v>0</v>
      </c>
      <c r="BG150" s="185">
        <f>IF(N150="zákl. přenesená",J150,0)</f>
        <v>0</v>
      </c>
      <c r="BH150" s="185">
        <f>IF(N150="sníž. přenesená",J150,0)</f>
        <v>0</v>
      </c>
      <c r="BI150" s="185">
        <f>IF(N150="nulová",J150,0)</f>
        <v>0</v>
      </c>
      <c r="BJ150" s="18" t="s">
        <v>87</v>
      </c>
      <c r="BK150" s="185">
        <f>ROUND(I150*H150,2)</f>
        <v>0</v>
      </c>
      <c r="BL150" s="18" t="s">
        <v>154</v>
      </c>
      <c r="BM150" s="184" t="s">
        <v>545</v>
      </c>
    </row>
    <row r="151" s="2" customFormat="1" ht="33" customHeight="1">
      <c r="A151" s="37"/>
      <c r="B151" s="171"/>
      <c r="C151" s="172" t="s">
        <v>387</v>
      </c>
      <c r="D151" s="172" t="s">
        <v>136</v>
      </c>
      <c r="E151" s="173" t="s">
        <v>1438</v>
      </c>
      <c r="F151" s="174" t="s">
        <v>1439</v>
      </c>
      <c r="G151" s="175" t="s">
        <v>390</v>
      </c>
      <c r="H151" s="176">
        <v>22</v>
      </c>
      <c r="I151" s="177"/>
      <c r="J151" s="178">
        <f>ROUND(I151*H151,2)</f>
        <v>0</v>
      </c>
      <c r="K151" s="179"/>
      <c r="L151" s="38"/>
      <c r="M151" s="180" t="s">
        <v>1</v>
      </c>
      <c r="N151" s="181" t="s">
        <v>44</v>
      </c>
      <c r="O151" s="76"/>
      <c r="P151" s="182">
        <f>O151*H151</f>
        <v>0</v>
      </c>
      <c r="Q151" s="182">
        <v>0</v>
      </c>
      <c r="R151" s="182">
        <f>Q151*H151</f>
        <v>0</v>
      </c>
      <c r="S151" s="182">
        <v>0</v>
      </c>
      <c r="T151" s="183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84" t="s">
        <v>154</v>
      </c>
      <c r="AT151" s="184" t="s">
        <v>136</v>
      </c>
      <c r="AU151" s="184" t="s">
        <v>87</v>
      </c>
      <c r="AY151" s="18" t="s">
        <v>133</v>
      </c>
      <c r="BE151" s="185">
        <f>IF(N151="základní",J151,0)</f>
        <v>0</v>
      </c>
      <c r="BF151" s="185">
        <f>IF(N151="snížená",J151,0)</f>
        <v>0</v>
      </c>
      <c r="BG151" s="185">
        <f>IF(N151="zákl. přenesená",J151,0)</f>
        <v>0</v>
      </c>
      <c r="BH151" s="185">
        <f>IF(N151="sníž. přenesená",J151,0)</f>
        <v>0</v>
      </c>
      <c r="BI151" s="185">
        <f>IF(N151="nulová",J151,0)</f>
        <v>0</v>
      </c>
      <c r="BJ151" s="18" t="s">
        <v>87</v>
      </c>
      <c r="BK151" s="185">
        <f>ROUND(I151*H151,2)</f>
        <v>0</v>
      </c>
      <c r="BL151" s="18" t="s">
        <v>154</v>
      </c>
      <c r="BM151" s="184" t="s">
        <v>555</v>
      </c>
    </row>
    <row r="152" s="2" customFormat="1" ht="16.5" customHeight="1">
      <c r="A152" s="37"/>
      <c r="B152" s="171"/>
      <c r="C152" s="172" t="s">
        <v>395</v>
      </c>
      <c r="D152" s="172" t="s">
        <v>136</v>
      </c>
      <c r="E152" s="173" t="s">
        <v>1440</v>
      </c>
      <c r="F152" s="174" t="s">
        <v>1441</v>
      </c>
      <c r="G152" s="175" t="s">
        <v>1383</v>
      </c>
      <c r="H152" s="176">
        <v>1</v>
      </c>
      <c r="I152" s="177"/>
      <c r="J152" s="178">
        <f>ROUND(I152*H152,2)</f>
        <v>0</v>
      </c>
      <c r="K152" s="179"/>
      <c r="L152" s="38"/>
      <c r="M152" s="180" t="s">
        <v>1</v>
      </c>
      <c r="N152" s="181" t="s">
        <v>44</v>
      </c>
      <c r="O152" s="76"/>
      <c r="P152" s="182">
        <f>O152*H152</f>
        <v>0</v>
      </c>
      <c r="Q152" s="182">
        <v>0</v>
      </c>
      <c r="R152" s="182">
        <f>Q152*H152</f>
        <v>0</v>
      </c>
      <c r="S152" s="182">
        <v>0</v>
      </c>
      <c r="T152" s="183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84" t="s">
        <v>154</v>
      </c>
      <c r="AT152" s="184" t="s">
        <v>136</v>
      </c>
      <c r="AU152" s="184" t="s">
        <v>87</v>
      </c>
      <c r="AY152" s="18" t="s">
        <v>133</v>
      </c>
      <c r="BE152" s="185">
        <f>IF(N152="základní",J152,0)</f>
        <v>0</v>
      </c>
      <c r="BF152" s="185">
        <f>IF(N152="snížená",J152,0)</f>
        <v>0</v>
      </c>
      <c r="BG152" s="185">
        <f>IF(N152="zákl. přenesená",J152,0)</f>
        <v>0</v>
      </c>
      <c r="BH152" s="185">
        <f>IF(N152="sníž. přenesená",J152,0)</f>
        <v>0</v>
      </c>
      <c r="BI152" s="185">
        <f>IF(N152="nulová",J152,0)</f>
        <v>0</v>
      </c>
      <c r="BJ152" s="18" t="s">
        <v>87</v>
      </c>
      <c r="BK152" s="185">
        <f>ROUND(I152*H152,2)</f>
        <v>0</v>
      </c>
      <c r="BL152" s="18" t="s">
        <v>154</v>
      </c>
      <c r="BM152" s="184" t="s">
        <v>565</v>
      </c>
    </row>
    <row r="153" s="12" customFormat="1" ht="25.92" customHeight="1">
      <c r="A153" s="12"/>
      <c r="B153" s="158"/>
      <c r="C153" s="12"/>
      <c r="D153" s="159" t="s">
        <v>78</v>
      </c>
      <c r="E153" s="160" t="s">
        <v>1442</v>
      </c>
      <c r="F153" s="160" t="s">
        <v>1443</v>
      </c>
      <c r="G153" s="12"/>
      <c r="H153" s="12"/>
      <c r="I153" s="161"/>
      <c r="J153" s="162">
        <f>BK153</f>
        <v>0</v>
      </c>
      <c r="K153" s="12"/>
      <c r="L153" s="158"/>
      <c r="M153" s="163"/>
      <c r="N153" s="164"/>
      <c r="O153" s="164"/>
      <c r="P153" s="165">
        <f>SUM(P154:P195)</f>
        <v>0</v>
      </c>
      <c r="Q153" s="164"/>
      <c r="R153" s="165">
        <f>SUM(R154:R195)</f>
        <v>0</v>
      </c>
      <c r="S153" s="164"/>
      <c r="T153" s="166">
        <f>SUM(T154:T195)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159" t="s">
        <v>87</v>
      </c>
      <c r="AT153" s="167" t="s">
        <v>78</v>
      </c>
      <c r="AU153" s="167" t="s">
        <v>79</v>
      </c>
      <c r="AY153" s="159" t="s">
        <v>133</v>
      </c>
      <c r="BK153" s="168">
        <f>SUM(BK154:BK195)</f>
        <v>0</v>
      </c>
    </row>
    <row r="154" s="2" customFormat="1" ht="16.5" customHeight="1">
      <c r="A154" s="37"/>
      <c r="B154" s="171"/>
      <c r="C154" s="172" t="s">
        <v>401</v>
      </c>
      <c r="D154" s="172" t="s">
        <v>136</v>
      </c>
      <c r="E154" s="173" t="s">
        <v>1444</v>
      </c>
      <c r="F154" s="174" t="s">
        <v>1445</v>
      </c>
      <c r="G154" s="175" t="s">
        <v>817</v>
      </c>
      <c r="H154" s="176">
        <v>1</v>
      </c>
      <c r="I154" s="177"/>
      <c r="J154" s="178">
        <f>ROUND(I154*H154,2)</f>
        <v>0</v>
      </c>
      <c r="K154" s="179"/>
      <c r="L154" s="38"/>
      <c r="M154" s="180" t="s">
        <v>1</v>
      </c>
      <c r="N154" s="181" t="s">
        <v>44</v>
      </c>
      <c r="O154" s="76"/>
      <c r="P154" s="182">
        <f>O154*H154</f>
        <v>0</v>
      </c>
      <c r="Q154" s="182">
        <v>0</v>
      </c>
      <c r="R154" s="182">
        <f>Q154*H154</f>
        <v>0</v>
      </c>
      <c r="S154" s="182">
        <v>0</v>
      </c>
      <c r="T154" s="183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84" t="s">
        <v>154</v>
      </c>
      <c r="AT154" s="184" t="s">
        <v>136</v>
      </c>
      <c r="AU154" s="184" t="s">
        <v>87</v>
      </c>
      <c r="AY154" s="18" t="s">
        <v>133</v>
      </c>
      <c r="BE154" s="185">
        <f>IF(N154="základní",J154,0)</f>
        <v>0</v>
      </c>
      <c r="BF154" s="185">
        <f>IF(N154="snížená",J154,0)</f>
        <v>0</v>
      </c>
      <c r="BG154" s="185">
        <f>IF(N154="zákl. přenesená",J154,0)</f>
        <v>0</v>
      </c>
      <c r="BH154" s="185">
        <f>IF(N154="sníž. přenesená",J154,0)</f>
        <v>0</v>
      </c>
      <c r="BI154" s="185">
        <f>IF(N154="nulová",J154,0)</f>
        <v>0</v>
      </c>
      <c r="BJ154" s="18" t="s">
        <v>87</v>
      </c>
      <c r="BK154" s="185">
        <f>ROUND(I154*H154,2)</f>
        <v>0</v>
      </c>
      <c r="BL154" s="18" t="s">
        <v>154</v>
      </c>
      <c r="BM154" s="184" t="s">
        <v>584</v>
      </c>
    </row>
    <row r="155" s="2" customFormat="1" ht="21.75" customHeight="1">
      <c r="A155" s="37"/>
      <c r="B155" s="171"/>
      <c r="C155" s="172" t="s">
        <v>407</v>
      </c>
      <c r="D155" s="172" t="s">
        <v>136</v>
      </c>
      <c r="E155" s="173" t="s">
        <v>1446</v>
      </c>
      <c r="F155" s="174" t="s">
        <v>1447</v>
      </c>
      <c r="G155" s="175" t="s">
        <v>817</v>
      </c>
      <c r="H155" s="176">
        <v>1</v>
      </c>
      <c r="I155" s="177"/>
      <c r="J155" s="178">
        <f>ROUND(I155*H155,2)</f>
        <v>0</v>
      </c>
      <c r="K155" s="179"/>
      <c r="L155" s="38"/>
      <c r="M155" s="180" t="s">
        <v>1</v>
      </c>
      <c r="N155" s="181" t="s">
        <v>44</v>
      </c>
      <c r="O155" s="76"/>
      <c r="P155" s="182">
        <f>O155*H155</f>
        <v>0</v>
      </c>
      <c r="Q155" s="182">
        <v>0</v>
      </c>
      <c r="R155" s="182">
        <f>Q155*H155</f>
        <v>0</v>
      </c>
      <c r="S155" s="182">
        <v>0</v>
      </c>
      <c r="T155" s="183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84" t="s">
        <v>154</v>
      </c>
      <c r="AT155" s="184" t="s">
        <v>136</v>
      </c>
      <c r="AU155" s="184" t="s">
        <v>87</v>
      </c>
      <c r="AY155" s="18" t="s">
        <v>133</v>
      </c>
      <c r="BE155" s="185">
        <f>IF(N155="základní",J155,0)</f>
        <v>0</v>
      </c>
      <c r="BF155" s="185">
        <f>IF(N155="snížená",J155,0)</f>
        <v>0</v>
      </c>
      <c r="BG155" s="185">
        <f>IF(N155="zákl. přenesená",J155,0)</f>
        <v>0</v>
      </c>
      <c r="BH155" s="185">
        <f>IF(N155="sníž. přenesená",J155,0)</f>
        <v>0</v>
      </c>
      <c r="BI155" s="185">
        <f>IF(N155="nulová",J155,0)</f>
        <v>0</v>
      </c>
      <c r="BJ155" s="18" t="s">
        <v>87</v>
      </c>
      <c r="BK155" s="185">
        <f>ROUND(I155*H155,2)</f>
        <v>0</v>
      </c>
      <c r="BL155" s="18" t="s">
        <v>154</v>
      </c>
      <c r="BM155" s="184" t="s">
        <v>592</v>
      </c>
    </row>
    <row r="156" s="2" customFormat="1" ht="16.5" customHeight="1">
      <c r="A156" s="37"/>
      <c r="B156" s="171"/>
      <c r="C156" s="172" t="s">
        <v>412</v>
      </c>
      <c r="D156" s="172" t="s">
        <v>136</v>
      </c>
      <c r="E156" s="173" t="s">
        <v>1448</v>
      </c>
      <c r="F156" s="174" t="s">
        <v>1449</v>
      </c>
      <c r="G156" s="175" t="s">
        <v>1383</v>
      </c>
      <c r="H156" s="176">
        <v>2</v>
      </c>
      <c r="I156" s="177"/>
      <c r="J156" s="178">
        <f>ROUND(I156*H156,2)</f>
        <v>0</v>
      </c>
      <c r="K156" s="179"/>
      <c r="L156" s="38"/>
      <c r="M156" s="180" t="s">
        <v>1</v>
      </c>
      <c r="N156" s="181" t="s">
        <v>44</v>
      </c>
      <c r="O156" s="76"/>
      <c r="P156" s="182">
        <f>O156*H156</f>
        <v>0</v>
      </c>
      <c r="Q156" s="182">
        <v>0</v>
      </c>
      <c r="R156" s="182">
        <f>Q156*H156</f>
        <v>0</v>
      </c>
      <c r="S156" s="182">
        <v>0</v>
      </c>
      <c r="T156" s="183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84" t="s">
        <v>154</v>
      </c>
      <c r="AT156" s="184" t="s">
        <v>136</v>
      </c>
      <c r="AU156" s="184" t="s">
        <v>87</v>
      </c>
      <c r="AY156" s="18" t="s">
        <v>133</v>
      </c>
      <c r="BE156" s="185">
        <f>IF(N156="základní",J156,0)</f>
        <v>0</v>
      </c>
      <c r="BF156" s="185">
        <f>IF(N156="snížená",J156,0)</f>
        <v>0</v>
      </c>
      <c r="BG156" s="185">
        <f>IF(N156="zákl. přenesená",J156,0)</f>
        <v>0</v>
      </c>
      <c r="BH156" s="185">
        <f>IF(N156="sníž. přenesená",J156,0)</f>
        <v>0</v>
      </c>
      <c r="BI156" s="185">
        <f>IF(N156="nulová",J156,0)</f>
        <v>0</v>
      </c>
      <c r="BJ156" s="18" t="s">
        <v>87</v>
      </c>
      <c r="BK156" s="185">
        <f>ROUND(I156*H156,2)</f>
        <v>0</v>
      </c>
      <c r="BL156" s="18" t="s">
        <v>154</v>
      </c>
      <c r="BM156" s="184" t="s">
        <v>604</v>
      </c>
    </row>
    <row r="157" s="2" customFormat="1" ht="16.5" customHeight="1">
      <c r="A157" s="37"/>
      <c r="B157" s="171"/>
      <c r="C157" s="172" t="s">
        <v>418</v>
      </c>
      <c r="D157" s="172" t="s">
        <v>136</v>
      </c>
      <c r="E157" s="173" t="s">
        <v>1450</v>
      </c>
      <c r="F157" s="174" t="s">
        <v>1451</v>
      </c>
      <c r="G157" s="175" t="s">
        <v>1383</v>
      </c>
      <c r="H157" s="176">
        <v>1</v>
      </c>
      <c r="I157" s="177"/>
      <c r="J157" s="178">
        <f>ROUND(I157*H157,2)</f>
        <v>0</v>
      </c>
      <c r="K157" s="179"/>
      <c r="L157" s="38"/>
      <c r="M157" s="180" t="s">
        <v>1</v>
      </c>
      <c r="N157" s="181" t="s">
        <v>44</v>
      </c>
      <c r="O157" s="76"/>
      <c r="P157" s="182">
        <f>O157*H157</f>
        <v>0</v>
      </c>
      <c r="Q157" s="182">
        <v>0</v>
      </c>
      <c r="R157" s="182">
        <f>Q157*H157</f>
        <v>0</v>
      </c>
      <c r="S157" s="182">
        <v>0</v>
      </c>
      <c r="T157" s="183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84" t="s">
        <v>154</v>
      </c>
      <c r="AT157" s="184" t="s">
        <v>136</v>
      </c>
      <c r="AU157" s="184" t="s">
        <v>87</v>
      </c>
      <c r="AY157" s="18" t="s">
        <v>133</v>
      </c>
      <c r="BE157" s="185">
        <f>IF(N157="základní",J157,0)</f>
        <v>0</v>
      </c>
      <c r="BF157" s="185">
        <f>IF(N157="snížená",J157,0)</f>
        <v>0</v>
      </c>
      <c r="BG157" s="185">
        <f>IF(N157="zákl. přenesená",J157,0)</f>
        <v>0</v>
      </c>
      <c r="BH157" s="185">
        <f>IF(N157="sníž. přenesená",J157,0)</f>
        <v>0</v>
      </c>
      <c r="BI157" s="185">
        <f>IF(N157="nulová",J157,0)</f>
        <v>0</v>
      </c>
      <c r="BJ157" s="18" t="s">
        <v>87</v>
      </c>
      <c r="BK157" s="185">
        <f>ROUND(I157*H157,2)</f>
        <v>0</v>
      </c>
      <c r="BL157" s="18" t="s">
        <v>154</v>
      </c>
      <c r="BM157" s="184" t="s">
        <v>613</v>
      </c>
    </row>
    <row r="158" s="2" customFormat="1" ht="16.5" customHeight="1">
      <c r="A158" s="37"/>
      <c r="B158" s="171"/>
      <c r="C158" s="172" t="s">
        <v>425</v>
      </c>
      <c r="D158" s="172" t="s">
        <v>136</v>
      </c>
      <c r="E158" s="173" t="s">
        <v>1452</v>
      </c>
      <c r="F158" s="174" t="s">
        <v>1453</v>
      </c>
      <c r="G158" s="175" t="s">
        <v>1383</v>
      </c>
      <c r="H158" s="176">
        <v>1</v>
      </c>
      <c r="I158" s="177"/>
      <c r="J158" s="178">
        <f>ROUND(I158*H158,2)</f>
        <v>0</v>
      </c>
      <c r="K158" s="179"/>
      <c r="L158" s="38"/>
      <c r="M158" s="180" t="s">
        <v>1</v>
      </c>
      <c r="N158" s="181" t="s">
        <v>44</v>
      </c>
      <c r="O158" s="76"/>
      <c r="P158" s="182">
        <f>O158*H158</f>
        <v>0</v>
      </c>
      <c r="Q158" s="182">
        <v>0</v>
      </c>
      <c r="R158" s="182">
        <f>Q158*H158</f>
        <v>0</v>
      </c>
      <c r="S158" s="182">
        <v>0</v>
      </c>
      <c r="T158" s="183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84" t="s">
        <v>154</v>
      </c>
      <c r="AT158" s="184" t="s">
        <v>136</v>
      </c>
      <c r="AU158" s="184" t="s">
        <v>87</v>
      </c>
      <c r="AY158" s="18" t="s">
        <v>133</v>
      </c>
      <c r="BE158" s="185">
        <f>IF(N158="základní",J158,0)</f>
        <v>0</v>
      </c>
      <c r="BF158" s="185">
        <f>IF(N158="snížená",J158,0)</f>
        <v>0</v>
      </c>
      <c r="BG158" s="185">
        <f>IF(N158="zákl. přenesená",J158,0)</f>
        <v>0</v>
      </c>
      <c r="BH158" s="185">
        <f>IF(N158="sníž. přenesená",J158,0)</f>
        <v>0</v>
      </c>
      <c r="BI158" s="185">
        <f>IF(N158="nulová",J158,0)</f>
        <v>0</v>
      </c>
      <c r="BJ158" s="18" t="s">
        <v>87</v>
      </c>
      <c r="BK158" s="185">
        <f>ROUND(I158*H158,2)</f>
        <v>0</v>
      </c>
      <c r="BL158" s="18" t="s">
        <v>154</v>
      </c>
      <c r="BM158" s="184" t="s">
        <v>622</v>
      </c>
    </row>
    <row r="159" s="2" customFormat="1">
      <c r="A159" s="37"/>
      <c r="B159" s="38"/>
      <c r="C159" s="37"/>
      <c r="D159" s="186" t="s">
        <v>142</v>
      </c>
      <c r="E159" s="37"/>
      <c r="F159" s="187" t="s">
        <v>658</v>
      </c>
      <c r="G159" s="37"/>
      <c r="H159" s="37"/>
      <c r="I159" s="188"/>
      <c r="J159" s="37"/>
      <c r="K159" s="37"/>
      <c r="L159" s="38"/>
      <c r="M159" s="189"/>
      <c r="N159" s="190"/>
      <c r="O159" s="76"/>
      <c r="P159" s="76"/>
      <c r="Q159" s="76"/>
      <c r="R159" s="76"/>
      <c r="S159" s="76"/>
      <c r="T159" s="7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18" t="s">
        <v>142</v>
      </c>
      <c r="AU159" s="18" t="s">
        <v>87</v>
      </c>
    </row>
    <row r="160" s="2" customFormat="1" ht="16.5" customHeight="1">
      <c r="A160" s="37"/>
      <c r="B160" s="171"/>
      <c r="C160" s="172" t="s">
        <v>430</v>
      </c>
      <c r="D160" s="172" t="s">
        <v>136</v>
      </c>
      <c r="E160" s="173" t="s">
        <v>1454</v>
      </c>
      <c r="F160" s="174" t="s">
        <v>1455</v>
      </c>
      <c r="G160" s="175" t="s">
        <v>1383</v>
      </c>
      <c r="H160" s="176">
        <v>1</v>
      </c>
      <c r="I160" s="177"/>
      <c r="J160" s="178">
        <f>ROUND(I160*H160,2)</f>
        <v>0</v>
      </c>
      <c r="K160" s="179"/>
      <c r="L160" s="38"/>
      <c r="M160" s="180" t="s">
        <v>1</v>
      </c>
      <c r="N160" s="181" t="s">
        <v>44</v>
      </c>
      <c r="O160" s="76"/>
      <c r="P160" s="182">
        <f>O160*H160</f>
        <v>0</v>
      </c>
      <c r="Q160" s="182">
        <v>0</v>
      </c>
      <c r="R160" s="182">
        <f>Q160*H160</f>
        <v>0</v>
      </c>
      <c r="S160" s="182">
        <v>0</v>
      </c>
      <c r="T160" s="183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84" t="s">
        <v>154</v>
      </c>
      <c r="AT160" s="184" t="s">
        <v>136</v>
      </c>
      <c r="AU160" s="184" t="s">
        <v>87</v>
      </c>
      <c r="AY160" s="18" t="s">
        <v>133</v>
      </c>
      <c r="BE160" s="185">
        <f>IF(N160="základní",J160,0)</f>
        <v>0</v>
      </c>
      <c r="BF160" s="185">
        <f>IF(N160="snížená",J160,0)</f>
        <v>0</v>
      </c>
      <c r="BG160" s="185">
        <f>IF(N160="zákl. přenesená",J160,0)</f>
        <v>0</v>
      </c>
      <c r="BH160" s="185">
        <f>IF(N160="sníž. přenesená",J160,0)</f>
        <v>0</v>
      </c>
      <c r="BI160" s="185">
        <f>IF(N160="nulová",J160,0)</f>
        <v>0</v>
      </c>
      <c r="BJ160" s="18" t="s">
        <v>87</v>
      </c>
      <c r="BK160" s="185">
        <f>ROUND(I160*H160,2)</f>
        <v>0</v>
      </c>
      <c r="BL160" s="18" t="s">
        <v>154</v>
      </c>
      <c r="BM160" s="184" t="s">
        <v>631</v>
      </c>
    </row>
    <row r="161" s="2" customFormat="1">
      <c r="A161" s="37"/>
      <c r="B161" s="38"/>
      <c r="C161" s="37"/>
      <c r="D161" s="186" t="s">
        <v>142</v>
      </c>
      <c r="E161" s="37"/>
      <c r="F161" s="187" t="s">
        <v>658</v>
      </c>
      <c r="G161" s="37"/>
      <c r="H161" s="37"/>
      <c r="I161" s="188"/>
      <c r="J161" s="37"/>
      <c r="K161" s="37"/>
      <c r="L161" s="38"/>
      <c r="M161" s="189"/>
      <c r="N161" s="190"/>
      <c r="O161" s="76"/>
      <c r="P161" s="76"/>
      <c r="Q161" s="76"/>
      <c r="R161" s="76"/>
      <c r="S161" s="76"/>
      <c r="T161" s="7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18" t="s">
        <v>142</v>
      </c>
      <c r="AU161" s="18" t="s">
        <v>87</v>
      </c>
    </row>
    <row r="162" s="2" customFormat="1" ht="24.15" customHeight="1">
      <c r="A162" s="37"/>
      <c r="B162" s="171"/>
      <c r="C162" s="172" t="s">
        <v>435</v>
      </c>
      <c r="D162" s="172" t="s">
        <v>136</v>
      </c>
      <c r="E162" s="173" t="s">
        <v>1456</v>
      </c>
      <c r="F162" s="174" t="s">
        <v>1457</v>
      </c>
      <c r="G162" s="175" t="s">
        <v>1383</v>
      </c>
      <c r="H162" s="176">
        <v>1</v>
      </c>
      <c r="I162" s="177"/>
      <c r="J162" s="178">
        <f>ROUND(I162*H162,2)</f>
        <v>0</v>
      </c>
      <c r="K162" s="179"/>
      <c r="L162" s="38"/>
      <c r="M162" s="180" t="s">
        <v>1</v>
      </c>
      <c r="N162" s="181" t="s">
        <v>44</v>
      </c>
      <c r="O162" s="76"/>
      <c r="P162" s="182">
        <f>O162*H162</f>
        <v>0</v>
      </c>
      <c r="Q162" s="182">
        <v>0</v>
      </c>
      <c r="R162" s="182">
        <f>Q162*H162</f>
        <v>0</v>
      </c>
      <c r="S162" s="182">
        <v>0</v>
      </c>
      <c r="T162" s="183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84" t="s">
        <v>154</v>
      </c>
      <c r="AT162" s="184" t="s">
        <v>136</v>
      </c>
      <c r="AU162" s="184" t="s">
        <v>87</v>
      </c>
      <c r="AY162" s="18" t="s">
        <v>133</v>
      </c>
      <c r="BE162" s="185">
        <f>IF(N162="základní",J162,0)</f>
        <v>0</v>
      </c>
      <c r="BF162" s="185">
        <f>IF(N162="snížená",J162,0)</f>
        <v>0</v>
      </c>
      <c r="BG162" s="185">
        <f>IF(N162="zákl. přenesená",J162,0)</f>
        <v>0</v>
      </c>
      <c r="BH162" s="185">
        <f>IF(N162="sníž. přenesená",J162,0)</f>
        <v>0</v>
      </c>
      <c r="BI162" s="185">
        <f>IF(N162="nulová",J162,0)</f>
        <v>0</v>
      </c>
      <c r="BJ162" s="18" t="s">
        <v>87</v>
      </c>
      <c r="BK162" s="185">
        <f>ROUND(I162*H162,2)</f>
        <v>0</v>
      </c>
      <c r="BL162" s="18" t="s">
        <v>154</v>
      </c>
      <c r="BM162" s="184" t="s">
        <v>642</v>
      </c>
    </row>
    <row r="163" s="2" customFormat="1">
      <c r="A163" s="37"/>
      <c r="B163" s="38"/>
      <c r="C163" s="37"/>
      <c r="D163" s="186" t="s">
        <v>142</v>
      </c>
      <c r="E163" s="37"/>
      <c r="F163" s="187" t="s">
        <v>658</v>
      </c>
      <c r="G163" s="37"/>
      <c r="H163" s="37"/>
      <c r="I163" s="188"/>
      <c r="J163" s="37"/>
      <c r="K163" s="37"/>
      <c r="L163" s="38"/>
      <c r="M163" s="189"/>
      <c r="N163" s="190"/>
      <c r="O163" s="76"/>
      <c r="P163" s="76"/>
      <c r="Q163" s="76"/>
      <c r="R163" s="76"/>
      <c r="S163" s="76"/>
      <c r="T163" s="7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18" t="s">
        <v>142</v>
      </c>
      <c r="AU163" s="18" t="s">
        <v>87</v>
      </c>
    </row>
    <row r="164" s="2" customFormat="1" ht="16.5" customHeight="1">
      <c r="A164" s="37"/>
      <c r="B164" s="171"/>
      <c r="C164" s="172" t="s">
        <v>439</v>
      </c>
      <c r="D164" s="172" t="s">
        <v>136</v>
      </c>
      <c r="E164" s="173" t="s">
        <v>1458</v>
      </c>
      <c r="F164" s="174" t="s">
        <v>1459</v>
      </c>
      <c r="G164" s="175" t="s">
        <v>1383</v>
      </c>
      <c r="H164" s="176">
        <v>2</v>
      </c>
      <c r="I164" s="177"/>
      <c r="J164" s="178">
        <f>ROUND(I164*H164,2)</f>
        <v>0</v>
      </c>
      <c r="K164" s="179"/>
      <c r="L164" s="38"/>
      <c r="M164" s="180" t="s">
        <v>1</v>
      </c>
      <c r="N164" s="181" t="s">
        <v>44</v>
      </c>
      <c r="O164" s="76"/>
      <c r="P164" s="182">
        <f>O164*H164</f>
        <v>0</v>
      </c>
      <c r="Q164" s="182">
        <v>0</v>
      </c>
      <c r="R164" s="182">
        <f>Q164*H164</f>
        <v>0</v>
      </c>
      <c r="S164" s="182">
        <v>0</v>
      </c>
      <c r="T164" s="183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84" t="s">
        <v>154</v>
      </c>
      <c r="AT164" s="184" t="s">
        <v>136</v>
      </c>
      <c r="AU164" s="184" t="s">
        <v>87</v>
      </c>
      <c r="AY164" s="18" t="s">
        <v>133</v>
      </c>
      <c r="BE164" s="185">
        <f>IF(N164="základní",J164,0)</f>
        <v>0</v>
      </c>
      <c r="BF164" s="185">
        <f>IF(N164="snížená",J164,0)</f>
        <v>0</v>
      </c>
      <c r="BG164" s="185">
        <f>IF(N164="zákl. přenesená",J164,0)</f>
        <v>0</v>
      </c>
      <c r="BH164" s="185">
        <f>IF(N164="sníž. přenesená",J164,0)</f>
        <v>0</v>
      </c>
      <c r="BI164" s="185">
        <f>IF(N164="nulová",J164,0)</f>
        <v>0</v>
      </c>
      <c r="BJ164" s="18" t="s">
        <v>87</v>
      </c>
      <c r="BK164" s="185">
        <f>ROUND(I164*H164,2)</f>
        <v>0</v>
      </c>
      <c r="BL164" s="18" t="s">
        <v>154</v>
      </c>
      <c r="BM164" s="184" t="s">
        <v>654</v>
      </c>
    </row>
    <row r="165" s="2" customFormat="1">
      <c r="A165" s="37"/>
      <c r="B165" s="38"/>
      <c r="C165" s="37"/>
      <c r="D165" s="186" t="s">
        <v>142</v>
      </c>
      <c r="E165" s="37"/>
      <c r="F165" s="187" t="s">
        <v>658</v>
      </c>
      <c r="G165" s="37"/>
      <c r="H165" s="37"/>
      <c r="I165" s="188"/>
      <c r="J165" s="37"/>
      <c r="K165" s="37"/>
      <c r="L165" s="38"/>
      <c r="M165" s="189"/>
      <c r="N165" s="190"/>
      <c r="O165" s="76"/>
      <c r="P165" s="76"/>
      <c r="Q165" s="76"/>
      <c r="R165" s="76"/>
      <c r="S165" s="76"/>
      <c r="T165" s="7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18" t="s">
        <v>142</v>
      </c>
      <c r="AU165" s="18" t="s">
        <v>87</v>
      </c>
    </row>
    <row r="166" s="2" customFormat="1" ht="33" customHeight="1">
      <c r="A166" s="37"/>
      <c r="B166" s="171"/>
      <c r="C166" s="172" t="s">
        <v>443</v>
      </c>
      <c r="D166" s="172" t="s">
        <v>136</v>
      </c>
      <c r="E166" s="173" t="s">
        <v>1460</v>
      </c>
      <c r="F166" s="174" t="s">
        <v>1461</v>
      </c>
      <c r="G166" s="175" t="s">
        <v>139</v>
      </c>
      <c r="H166" s="176">
        <v>2</v>
      </c>
      <c r="I166" s="177"/>
      <c r="J166" s="178">
        <f>ROUND(I166*H166,2)</f>
        <v>0</v>
      </c>
      <c r="K166" s="179"/>
      <c r="L166" s="38"/>
      <c r="M166" s="180" t="s">
        <v>1</v>
      </c>
      <c r="N166" s="181" t="s">
        <v>44</v>
      </c>
      <c r="O166" s="76"/>
      <c r="P166" s="182">
        <f>O166*H166</f>
        <v>0</v>
      </c>
      <c r="Q166" s="182">
        <v>0</v>
      </c>
      <c r="R166" s="182">
        <f>Q166*H166</f>
        <v>0</v>
      </c>
      <c r="S166" s="182">
        <v>0</v>
      </c>
      <c r="T166" s="183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84" t="s">
        <v>154</v>
      </c>
      <c r="AT166" s="184" t="s">
        <v>136</v>
      </c>
      <c r="AU166" s="184" t="s">
        <v>87</v>
      </c>
      <c r="AY166" s="18" t="s">
        <v>133</v>
      </c>
      <c r="BE166" s="185">
        <f>IF(N166="základní",J166,0)</f>
        <v>0</v>
      </c>
      <c r="BF166" s="185">
        <f>IF(N166="snížená",J166,0)</f>
        <v>0</v>
      </c>
      <c r="BG166" s="185">
        <f>IF(N166="zákl. přenesená",J166,0)</f>
        <v>0</v>
      </c>
      <c r="BH166" s="185">
        <f>IF(N166="sníž. přenesená",J166,0)</f>
        <v>0</v>
      </c>
      <c r="BI166" s="185">
        <f>IF(N166="nulová",J166,0)</f>
        <v>0</v>
      </c>
      <c r="BJ166" s="18" t="s">
        <v>87</v>
      </c>
      <c r="BK166" s="185">
        <f>ROUND(I166*H166,2)</f>
        <v>0</v>
      </c>
      <c r="BL166" s="18" t="s">
        <v>154</v>
      </c>
      <c r="BM166" s="184" t="s">
        <v>1462</v>
      </c>
    </row>
    <row r="167" s="2" customFormat="1">
      <c r="A167" s="37"/>
      <c r="B167" s="38"/>
      <c r="C167" s="37"/>
      <c r="D167" s="186" t="s">
        <v>142</v>
      </c>
      <c r="E167" s="37"/>
      <c r="F167" s="187" t="s">
        <v>1463</v>
      </c>
      <c r="G167" s="37"/>
      <c r="H167" s="37"/>
      <c r="I167" s="188"/>
      <c r="J167" s="37"/>
      <c r="K167" s="37"/>
      <c r="L167" s="38"/>
      <c r="M167" s="189"/>
      <c r="N167" s="190"/>
      <c r="O167" s="76"/>
      <c r="P167" s="76"/>
      <c r="Q167" s="76"/>
      <c r="R167" s="76"/>
      <c r="S167" s="76"/>
      <c r="T167" s="7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18" t="s">
        <v>142</v>
      </c>
      <c r="AU167" s="18" t="s">
        <v>87</v>
      </c>
    </row>
    <row r="168" s="13" customFormat="1">
      <c r="A168" s="13"/>
      <c r="B168" s="196"/>
      <c r="C168" s="13"/>
      <c r="D168" s="186" t="s">
        <v>241</v>
      </c>
      <c r="E168" s="197" t="s">
        <v>1</v>
      </c>
      <c r="F168" s="198" t="s">
        <v>89</v>
      </c>
      <c r="G168" s="13"/>
      <c r="H168" s="199">
        <v>2</v>
      </c>
      <c r="I168" s="200"/>
      <c r="J168" s="13"/>
      <c r="K168" s="13"/>
      <c r="L168" s="196"/>
      <c r="M168" s="201"/>
      <c r="N168" s="202"/>
      <c r="O168" s="202"/>
      <c r="P168" s="202"/>
      <c r="Q168" s="202"/>
      <c r="R168" s="202"/>
      <c r="S168" s="202"/>
      <c r="T168" s="20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197" t="s">
        <v>241</v>
      </c>
      <c r="AU168" s="197" t="s">
        <v>87</v>
      </c>
      <c r="AV168" s="13" t="s">
        <v>89</v>
      </c>
      <c r="AW168" s="13" t="s">
        <v>34</v>
      </c>
      <c r="AX168" s="13" t="s">
        <v>79</v>
      </c>
      <c r="AY168" s="197" t="s">
        <v>133</v>
      </c>
    </row>
    <row r="169" s="14" customFormat="1">
      <c r="A169" s="14"/>
      <c r="B169" s="204"/>
      <c r="C169" s="14"/>
      <c r="D169" s="186" t="s">
        <v>241</v>
      </c>
      <c r="E169" s="205" t="s">
        <v>1</v>
      </c>
      <c r="F169" s="206" t="s">
        <v>245</v>
      </c>
      <c r="G169" s="14"/>
      <c r="H169" s="207">
        <v>2</v>
      </c>
      <c r="I169" s="208"/>
      <c r="J169" s="14"/>
      <c r="K169" s="14"/>
      <c r="L169" s="204"/>
      <c r="M169" s="209"/>
      <c r="N169" s="210"/>
      <c r="O169" s="210"/>
      <c r="P169" s="210"/>
      <c r="Q169" s="210"/>
      <c r="R169" s="210"/>
      <c r="S169" s="210"/>
      <c r="T169" s="211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05" t="s">
        <v>241</v>
      </c>
      <c r="AU169" s="205" t="s">
        <v>87</v>
      </c>
      <c r="AV169" s="14" t="s">
        <v>154</v>
      </c>
      <c r="AW169" s="14" t="s">
        <v>34</v>
      </c>
      <c r="AX169" s="14" t="s">
        <v>87</v>
      </c>
      <c r="AY169" s="205" t="s">
        <v>133</v>
      </c>
    </row>
    <row r="170" s="2" customFormat="1" ht="16.5" customHeight="1">
      <c r="A170" s="37"/>
      <c r="B170" s="171"/>
      <c r="C170" s="172" t="s">
        <v>448</v>
      </c>
      <c r="D170" s="172" t="s">
        <v>136</v>
      </c>
      <c r="E170" s="173" t="s">
        <v>1464</v>
      </c>
      <c r="F170" s="174" t="s">
        <v>1465</v>
      </c>
      <c r="G170" s="175" t="s">
        <v>259</v>
      </c>
      <c r="H170" s="176">
        <v>36</v>
      </c>
      <c r="I170" s="177"/>
      <c r="J170" s="178">
        <f>ROUND(I170*H170,2)</f>
        <v>0</v>
      </c>
      <c r="K170" s="179"/>
      <c r="L170" s="38"/>
      <c r="M170" s="180" t="s">
        <v>1</v>
      </c>
      <c r="N170" s="181" t="s">
        <v>44</v>
      </c>
      <c r="O170" s="76"/>
      <c r="P170" s="182">
        <f>O170*H170</f>
        <v>0</v>
      </c>
      <c r="Q170" s="182">
        <v>0</v>
      </c>
      <c r="R170" s="182">
        <f>Q170*H170</f>
        <v>0</v>
      </c>
      <c r="S170" s="182">
        <v>0</v>
      </c>
      <c r="T170" s="183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84" t="s">
        <v>154</v>
      </c>
      <c r="AT170" s="184" t="s">
        <v>136</v>
      </c>
      <c r="AU170" s="184" t="s">
        <v>87</v>
      </c>
      <c r="AY170" s="18" t="s">
        <v>133</v>
      </c>
      <c r="BE170" s="185">
        <f>IF(N170="základní",J170,0)</f>
        <v>0</v>
      </c>
      <c r="BF170" s="185">
        <f>IF(N170="snížená",J170,0)</f>
        <v>0</v>
      </c>
      <c r="BG170" s="185">
        <f>IF(N170="zákl. přenesená",J170,0)</f>
        <v>0</v>
      </c>
      <c r="BH170" s="185">
        <f>IF(N170="sníž. přenesená",J170,0)</f>
        <v>0</v>
      </c>
      <c r="BI170" s="185">
        <f>IF(N170="nulová",J170,0)</f>
        <v>0</v>
      </c>
      <c r="BJ170" s="18" t="s">
        <v>87</v>
      </c>
      <c r="BK170" s="185">
        <f>ROUND(I170*H170,2)</f>
        <v>0</v>
      </c>
      <c r="BL170" s="18" t="s">
        <v>154</v>
      </c>
      <c r="BM170" s="184" t="s">
        <v>1466</v>
      </c>
    </row>
    <row r="171" s="2" customFormat="1">
      <c r="A171" s="37"/>
      <c r="B171" s="38"/>
      <c r="C171" s="37"/>
      <c r="D171" s="186" t="s">
        <v>142</v>
      </c>
      <c r="E171" s="37"/>
      <c r="F171" s="187" t="s">
        <v>658</v>
      </c>
      <c r="G171" s="37"/>
      <c r="H171" s="37"/>
      <c r="I171" s="188"/>
      <c r="J171" s="37"/>
      <c r="K171" s="37"/>
      <c r="L171" s="38"/>
      <c r="M171" s="189"/>
      <c r="N171" s="190"/>
      <c r="O171" s="76"/>
      <c r="P171" s="76"/>
      <c r="Q171" s="76"/>
      <c r="R171" s="76"/>
      <c r="S171" s="76"/>
      <c r="T171" s="7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18" t="s">
        <v>142</v>
      </c>
      <c r="AU171" s="18" t="s">
        <v>87</v>
      </c>
    </row>
    <row r="172" s="2" customFormat="1" ht="16.5" customHeight="1">
      <c r="A172" s="37"/>
      <c r="B172" s="171"/>
      <c r="C172" s="172" t="s">
        <v>452</v>
      </c>
      <c r="D172" s="172" t="s">
        <v>136</v>
      </c>
      <c r="E172" s="173" t="s">
        <v>1467</v>
      </c>
      <c r="F172" s="174" t="s">
        <v>1468</v>
      </c>
      <c r="G172" s="175" t="s">
        <v>259</v>
      </c>
      <c r="H172" s="176">
        <v>36</v>
      </c>
      <c r="I172" s="177"/>
      <c r="J172" s="178">
        <f>ROUND(I172*H172,2)</f>
        <v>0</v>
      </c>
      <c r="K172" s="179"/>
      <c r="L172" s="38"/>
      <c r="M172" s="180" t="s">
        <v>1</v>
      </c>
      <c r="N172" s="181" t="s">
        <v>44</v>
      </c>
      <c r="O172" s="76"/>
      <c r="P172" s="182">
        <f>O172*H172</f>
        <v>0</v>
      </c>
      <c r="Q172" s="182">
        <v>0</v>
      </c>
      <c r="R172" s="182">
        <f>Q172*H172</f>
        <v>0</v>
      </c>
      <c r="S172" s="182">
        <v>0</v>
      </c>
      <c r="T172" s="183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184" t="s">
        <v>154</v>
      </c>
      <c r="AT172" s="184" t="s">
        <v>136</v>
      </c>
      <c r="AU172" s="184" t="s">
        <v>87</v>
      </c>
      <c r="AY172" s="18" t="s">
        <v>133</v>
      </c>
      <c r="BE172" s="185">
        <f>IF(N172="základní",J172,0)</f>
        <v>0</v>
      </c>
      <c r="BF172" s="185">
        <f>IF(N172="snížená",J172,0)</f>
        <v>0</v>
      </c>
      <c r="BG172" s="185">
        <f>IF(N172="zákl. přenesená",J172,0)</f>
        <v>0</v>
      </c>
      <c r="BH172" s="185">
        <f>IF(N172="sníž. přenesená",J172,0)</f>
        <v>0</v>
      </c>
      <c r="BI172" s="185">
        <f>IF(N172="nulová",J172,0)</f>
        <v>0</v>
      </c>
      <c r="BJ172" s="18" t="s">
        <v>87</v>
      </c>
      <c r="BK172" s="185">
        <f>ROUND(I172*H172,2)</f>
        <v>0</v>
      </c>
      <c r="BL172" s="18" t="s">
        <v>154</v>
      </c>
      <c r="BM172" s="184" t="s">
        <v>1469</v>
      </c>
    </row>
    <row r="173" s="2" customFormat="1">
      <c r="A173" s="37"/>
      <c r="B173" s="38"/>
      <c r="C173" s="37"/>
      <c r="D173" s="186" t="s">
        <v>142</v>
      </c>
      <c r="E173" s="37"/>
      <c r="F173" s="187" t="s">
        <v>658</v>
      </c>
      <c r="G173" s="37"/>
      <c r="H173" s="37"/>
      <c r="I173" s="188"/>
      <c r="J173" s="37"/>
      <c r="K173" s="37"/>
      <c r="L173" s="38"/>
      <c r="M173" s="189"/>
      <c r="N173" s="190"/>
      <c r="O173" s="76"/>
      <c r="P173" s="76"/>
      <c r="Q173" s="76"/>
      <c r="R173" s="76"/>
      <c r="S173" s="76"/>
      <c r="T173" s="7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18" t="s">
        <v>142</v>
      </c>
      <c r="AU173" s="18" t="s">
        <v>87</v>
      </c>
    </row>
    <row r="174" s="2" customFormat="1" ht="16.5" customHeight="1">
      <c r="A174" s="37"/>
      <c r="B174" s="171"/>
      <c r="C174" s="172" t="s">
        <v>464</v>
      </c>
      <c r="D174" s="172" t="s">
        <v>136</v>
      </c>
      <c r="E174" s="173" t="s">
        <v>1470</v>
      </c>
      <c r="F174" s="174" t="s">
        <v>1471</v>
      </c>
      <c r="G174" s="175" t="s">
        <v>259</v>
      </c>
      <c r="H174" s="176">
        <v>39</v>
      </c>
      <c r="I174" s="177"/>
      <c r="J174" s="178">
        <f>ROUND(I174*H174,2)</f>
        <v>0</v>
      </c>
      <c r="K174" s="179"/>
      <c r="L174" s="38"/>
      <c r="M174" s="180" t="s">
        <v>1</v>
      </c>
      <c r="N174" s="181" t="s">
        <v>44</v>
      </c>
      <c r="O174" s="76"/>
      <c r="P174" s="182">
        <f>O174*H174</f>
        <v>0</v>
      </c>
      <c r="Q174" s="182">
        <v>0</v>
      </c>
      <c r="R174" s="182">
        <f>Q174*H174</f>
        <v>0</v>
      </c>
      <c r="S174" s="182">
        <v>0</v>
      </c>
      <c r="T174" s="183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84" t="s">
        <v>154</v>
      </c>
      <c r="AT174" s="184" t="s">
        <v>136</v>
      </c>
      <c r="AU174" s="184" t="s">
        <v>87</v>
      </c>
      <c r="AY174" s="18" t="s">
        <v>133</v>
      </c>
      <c r="BE174" s="185">
        <f>IF(N174="základní",J174,0)</f>
        <v>0</v>
      </c>
      <c r="BF174" s="185">
        <f>IF(N174="snížená",J174,0)</f>
        <v>0</v>
      </c>
      <c r="BG174" s="185">
        <f>IF(N174="zákl. přenesená",J174,0)</f>
        <v>0</v>
      </c>
      <c r="BH174" s="185">
        <f>IF(N174="sníž. přenesená",J174,0)</f>
        <v>0</v>
      </c>
      <c r="BI174" s="185">
        <f>IF(N174="nulová",J174,0)</f>
        <v>0</v>
      </c>
      <c r="BJ174" s="18" t="s">
        <v>87</v>
      </c>
      <c r="BK174" s="185">
        <f>ROUND(I174*H174,2)</f>
        <v>0</v>
      </c>
      <c r="BL174" s="18" t="s">
        <v>154</v>
      </c>
      <c r="BM174" s="184" t="s">
        <v>1472</v>
      </c>
    </row>
    <row r="175" s="2" customFormat="1">
      <c r="A175" s="37"/>
      <c r="B175" s="38"/>
      <c r="C175" s="37"/>
      <c r="D175" s="186" t="s">
        <v>142</v>
      </c>
      <c r="E175" s="37"/>
      <c r="F175" s="187" t="s">
        <v>658</v>
      </c>
      <c r="G175" s="37"/>
      <c r="H175" s="37"/>
      <c r="I175" s="188"/>
      <c r="J175" s="37"/>
      <c r="K175" s="37"/>
      <c r="L175" s="38"/>
      <c r="M175" s="189"/>
      <c r="N175" s="190"/>
      <c r="O175" s="76"/>
      <c r="P175" s="76"/>
      <c r="Q175" s="76"/>
      <c r="R175" s="76"/>
      <c r="S175" s="76"/>
      <c r="T175" s="7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18" t="s">
        <v>142</v>
      </c>
      <c r="AU175" s="18" t="s">
        <v>87</v>
      </c>
    </row>
    <row r="176" s="2" customFormat="1" ht="16.5" customHeight="1">
      <c r="A176" s="37"/>
      <c r="B176" s="171"/>
      <c r="C176" s="172" t="s">
        <v>470</v>
      </c>
      <c r="D176" s="172" t="s">
        <v>136</v>
      </c>
      <c r="E176" s="173" t="s">
        <v>1473</v>
      </c>
      <c r="F176" s="174" t="s">
        <v>1474</v>
      </c>
      <c r="G176" s="175" t="s">
        <v>259</v>
      </c>
      <c r="H176" s="176">
        <v>39</v>
      </c>
      <c r="I176" s="177"/>
      <c r="J176" s="178">
        <f>ROUND(I176*H176,2)</f>
        <v>0</v>
      </c>
      <c r="K176" s="179"/>
      <c r="L176" s="38"/>
      <c r="M176" s="180" t="s">
        <v>1</v>
      </c>
      <c r="N176" s="181" t="s">
        <v>44</v>
      </c>
      <c r="O176" s="76"/>
      <c r="P176" s="182">
        <f>O176*H176</f>
        <v>0</v>
      </c>
      <c r="Q176" s="182">
        <v>0</v>
      </c>
      <c r="R176" s="182">
        <f>Q176*H176</f>
        <v>0</v>
      </c>
      <c r="S176" s="182">
        <v>0</v>
      </c>
      <c r="T176" s="183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84" t="s">
        <v>154</v>
      </c>
      <c r="AT176" s="184" t="s">
        <v>136</v>
      </c>
      <c r="AU176" s="184" t="s">
        <v>87</v>
      </c>
      <c r="AY176" s="18" t="s">
        <v>133</v>
      </c>
      <c r="BE176" s="185">
        <f>IF(N176="základní",J176,0)</f>
        <v>0</v>
      </c>
      <c r="BF176" s="185">
        <f>IF(N176="snížená",J176,0)</f>
        <v>0</v>
      </c>
      <c r="BG176" s="185">
        <f>IF(N176="zákl. přenesená",J176,0)</f>
        <v>0</v>
      </c>
      <c r="BH176" s="185">
        <f>IF(N176="sníž. přenesená",J176,0)</f>
        <v>0</v>
      </c>
      <c r="BI176" s="185">
        <f>IF(N176="nulová",J176,0)</f>
        <v>0</v>
      </c>
      <c r="BJ176" s="18" t="s">
        <v>87</v>
      </c>
      <c r="BK176" s="185">
        <f>ROUND(I176*H176,2)</f>
        <v>0</v>
      </c>
      <c r="BL176" s="18" t="s">
        <v>154</v>
      </c>
      <c r="BM176" s="184" t="s">
        <v>1475</v>
      </c>
    </row>
    <row r="177" s="2" customFormat="1">
      <c r="A177" s="37"/>
      <c r="B177" s="38"/>
      <c r="C177" s="37"/>
      <c r="D177" s="186" t="s">
        <v>142</v>
      </c>
      <c r="E177" s="37"/>
      <c r="F177" s="187" t="s">
        <v>658</v>
      </c>
      <c r="G177" s="37"/>
      <c r="H177" s="37"/>
      <c r="I177" s="188"/>
      <c r="J177" s="37"/>
      <c r="K177" s="37"/>
      <c r="L177" s="38"/>
      <c r="M177" s="189"/>
      <c r="N177" s="190"/>
      <c r="O177" s="76"/>
      <c r="P177" s="76"/>
      <c r="Q177" s="76"/>
      <c r="R177" s="76"/>
      <c r="S177" s="76"/>
      <c r="T177" s="7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18" t="s">
        <v>142</v>
      </c>
      <c r="AU177" s="18" t="s">
        <v>87</v>
      </c>
    </row>
    <row r="178" s="2" customFormat="1" ht="24.15" customHeight="1">
      <c r="A178" s="37"/>
      <c r="B178" s="171"/>
      <c r="C178" s="172" t="s">
        <v>476</v>
      </c>
      <c r="D178" s="172" t="s">
        <v>136</v>
      </c>
      <c r="E178" s="173" t="s">
        <v>1476</v>
      </c>
      <c r="F178" s="174" t="s">
        <v>1477</v>
      </c>
      <c r="G178" s="175" t="s">
        <v>259</v>
      </c>
      <c r="H178" s="176">
        <v>75</v>
      </c>
      <c r="I178" s="177"/>
      <c r="J178" s="178">
        <f>ROUND(I178*H178,2)</f>
        <v>0</v>
      </c>
      <c r="K178" s="179"/>
      <c r="L178" s="38"/>
      <c r="M178" s="180" t="s">
        <v>1</v>
      </c>
      <c r="N178" s="181" t="s">
        <v>44</v>
      </c>
      <c r="O178" s="76"/>
      <c r="P178" s="182">
        <f>O178*H178</f>
        <v>0</v>
      </c>
      <c r="Q178" s="182">
        <v>0</v>
      </c>
      <c r="R178" s="182">
        <f>Q178*H178</f>
        <v>0</v>
      </c>
      <c r="S178" s="182">
        <v>0</v>
      </c>
      <c r="T178" s="183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184" t="s">
        <v>154</v>
      </c>
      <c r="AT178" s="184" t="s">
        <v>136</v>
      </c>
      <c r="AU178" s="184" t="s">
        <v>87</v>
      </c>
      <c r="AY178" s="18" t="s">
        <v>133</v>
      </c>
      <c r="BE178" s="185">
        <f>IF(N178="základní",J178,0)</f>
        <v>0</v>
      </c>
      <c r="BF178" s="185">
        <f>IF(N178="snížená",J178,0)</f>
        <v>0</v>
      </c>
      <c r="BG178" s="185">
        <f>IF(N178="zákl. přenesená",J178,0)</f>
        <v>0</v>
      </c>
      <c r="BH178" s="185">
        <f>IF(N178="sníž. přenesená",J178,0)</f>
        <v>0</v>
      </c>
      <c r="BI178" s="185">
        <f>IF(N178="nulová",J178,0)</f>
        <v>0</v>
      </c>
      <c r="BJ178" s="18" t="s">
        <v>87</v>
      </c>
      <c r="BK178" s="185">
        <f>ROUND(I178*H178,2)</f>
        <v>0</v>
      </c>
      <c r="BL178" s="18" t="s">
        <v>154</v>
      </c>
      <c r="BM178" s="184" t="s">
        <v>1478</v>
      </c>
    </row>
    <row r="179" s="2" customFormat="1">
      <c r="A179" s="37"/>
      <c r="B179" s="38"/>
      <c r="C179" s="37"/>
      <c r="D179" s="186" t="s">
        <v>142</v>
      </c>
      <c r="E179" s="37"/>
      <c r="F179" s="187" t="s">
        <v>658</v>
      </c>
      <c r="G179" s="37"/>
      <c r="H179" s="37"/>
      <c r="I179" s="188"/>
      <c r="J179" s="37"/>
      <c r="K179" s="37"/>
      <c r="L179" s="38"/>
      <c r="M179" s="189"/>
      <c r="N179" s="190"/>
      <c r="O179" s="76"/>
      <c r="P179" s="76"/>
      <c r="Q179" s="76"/>
      <c r="R179" s="76"/>
      <c r="S179" s="76"/>
      <c r="T179" s="7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T179" s="18" t="s">
        <v>142</v>
      </c>
      <c r="AU179" s="18" t="s">
        <v>87</v>
      </c>
    </row>
    <row r="180" s="2" customFormat="1" ht="24.15" customHeight="1">
      <c r="A180" s="37"/>
      <c r="B180" s="171"/>
      <c r="C180" s="172" t="s">
        <v>482</v>
      </c>
      <c r="D180" s="172" t="s">
        <v>136</v>
      </c>
      <c r="E180" s="173" t="s">
        <v>1479</v>
      </c>
      <c r="F180" s="174" t="s">
        <v>1480</v>
      </c>
      <c r="G180" s="175" t="s">
        <v>259</v>
      </c>
      <c r="H180" s="176">
        <v>75</v>
      </c>
      <c r="I180" s="177"/>
      <c r="J180" s="178">
        <f>ROUND(I180*H180,2)</f>
        <v>0</v>
      </c>
      <c r="K180" s="179"/>
      <c r="L180" s="38"/>
      <c r="M180" s="180" t="s">
        <v>1</v>
      </c>
      <c r="N180" s="181" t="s">
        <v>44</v>
      </c>
      <c r="O180" s="76"/>
      <c r="P180" s="182">
        <f>O180*H180</f>
        <v>0</v>
      </c>
      <c r="Q180" s="182">
        <v>0</v>
      </c>
      <c r="R180" s="182">
        <f>Q180*H180</f>
        <v>0</v>
      </c>
      <c r="S180" s="182">
        <v>0</v>
      </c>
      <c r="T180" s="183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84" t="s">
        <v>154</v>
      </c>
      <c r="AT180" s="184" t="s">
        <v>136</v>
      </c>
      <c r="AU180" s="184" t="s">
        <v>87</v>
      </c>
      <c r="AY180" s="18" t="s">
        <v>133</v>
      </c>
      <c r="BE180" s="185">
        <f>IF(N180="základní",J180,0)</f>
        <v>0</v>
      </c>
      <c r="BF180" s="185">
        <f>IF(N180="snížená",J180,0)</f>
        <v>0</v>
      </c>
      <c r="BG180" s="185">
        <f>IF(N180="zákl. přenesená",J180,0)</f>
        <v>0</v>
      </c>
      <c r="BH180" s="185">
        <f>IF(N180="sníž. přenesená",J180,0)</f>
        <v>0</v>
      </c>
      <c r="BI180" s="185">
        <f>IF(N180="nulová",J180,0)</f>
        <v>0</v>
      </c>
      <c r="BJ180" s="18" t="s">
        <v>87</v>
      </c>
      <c r="BK180" s="185">
        <f>ROUND(I180*H180,2)</f>
        <v>0</v>
      </c>
      <c r="BL180" s="18" t="s">
        <v>154</v>
      </c>
      <c r="BM180" s="184" t="s">
        <v>1481</v>
      </c>
    </row>
    <row r="181" s="2" customFormat="1">
      <c r="A181" s="37"/>
      <c r="B181" s="38"/>
      <c r="C181" s="37"/>
      <c r="D181" s="186" t="s">
        <v>142</v>
      </c>
      <c r="E181" s="37"/>
      <c r="F181" s="187" t="s">
        <v>658</v>
      </c>
      <c r="G181" s="37"/>
      <c r="H181" s="37"/>
      <c r="I181" s="188"/>
      <c r="J181" s="37"/>
      <c r="K181" s="37"/>
      <c r="L181" s="38"/>
      <c r="M181" s="189"/>
      <c r="N181" s="190"/>
      <c r="O181" s="76"/>
      <c r="P181" s="76"/>
      <c r="Q181" s="76"/>
      <c r="R181" s="76"/>
      <c r="S181" s="76"/>
      <c r="T181" s="7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18" t="s">
        <v>142</v>
      </c>
      <c r="AU181" s="18" t="s">
        <v>87</v>
      </c>
    </row>
    <row r="182" s="2" customFormat="1" ht="16.5" customHeight="1">
      <c r="A182" s="37"/>
      <c r="B182" s="171"/>
      <c r="C182" s="172" t="s">
        <v>487</v>
      </c>
      <c r="D182" s="172" t="s">
        <v>136</v>
      </c>
      <c r="E182" s="173" t="s">
        <v>1482</v>
      </c>
      <c r="F182" s="174" t="s">
        <v>1483</v>
      </c>
      <c r="G182" s="175" t="s">
        <v>139</v>
      </c>
      <c r="H182" s="176">
        <v>12</v>
      </c>
      <c r="I182" s="177"/>
      <c r="J182" s="178">
        <f>ROUND(I182*H182,2)</f>
        <v>0</v>
      </c>
      <c r="K182" s="179"/>
      <c r="L182" s="38"/>
      <c r="M182" s="180" t="s">
        <v>1</v>
      </c>
      <c r="N182" s="181" t="s">
        <v>44</v>
      </c>
      <c r="O182" s="76"/>
      <c r="P182" s="182">
        <f>O182*H182</f>
        <v>0</v>
      </c>
      <c r="Q182" s="182">
        <v>0</v>
      </c>
      <c r="R182" s="182">
        <f>Q182*H182</f>
        <v>0</v>
      </c>
      <c r="S182" s="182">
        <v>0</v>
      </c>
      <c r="T182" s="183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184" t="s">
        <v>154</v>
      </c>
      <c r="AT182" s="184" t="s">
        <v>136</v>
      </c>
      <c r="AU182" s="184" t="s">
        <v>87</v>
      </c>
      <c r="AY182" s="18" t="s">
        <v>133</v>
      </c>
      <c r="BE182" s="185">
        <f>IF(N182="základní",J182,0)</f>
        <v>0</v>
      </c>
      <c r="BF182" s="185">
        <f>IF(N182="snížená",J182,0)</f>
        <v>0</v>
      </c>
      <c r="BG182" s="185">
        <f>IF(N182="zákl. přenesená",J182,0)</f>
        <v>0</v>
      </c>
      <c r="BH182" s="185">
        <f>IF(N182="sníž. přenesená",J182,0)</f>
        <v>0</v>
      </c>
      <c r="BI182" s="185">
        <f>IF(N182="nulová",J182,0)</f>
        <v>0</v>
      </c>
      <c r="BJ182" s="18" t="s">
        <v>87</v>
      </c>
      <c r="BK182" s="185">
        <f>ROUND(I182*H182,2)</f>
        <v>0</v>
      </c>
      <c r="BL182" s="18" t="s">
        <v>154</v>
      </c>
      <c r="BM182" s="184" t="s">
        <v>1484</v>
      </c>
    </row>
    <row r="183" s="2" customFormat="1">
      <c r="A183" s="37"/>
      <c r="B183" s="38"/>
      <c r="C183" s="37"/>
      <c r="D183" s="186" t="s">
        <v>142</v>
      </c>
      <c r="E183" s="37"/>
      <c r="F183" s="187" t="s">
        <v>658</v>
      </c>
      <c r="G183" s="37"/>
      <c r="H183" s="37"/>
      <c r="I183" s="188"/>
      <c r="J183" s="37"/>
      <c r="K183" s="37"/>
      <c r="L183" s="38"/>
      <c r="M183" s="189"/>
      <c r="N183" s="190"/>
      <c r="O183" s="76"/>
      <c r="P183" s="76"/>
      <c r="Q183" s="76"/>
      <c r="R183" s="76"/>
      <c r="S183" s="76"/>
      <c r="T183" s="7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T183" s="18" t="s">
        <v>142</v>
      </c>
      <c r="AU183" s="18" t="s">
        <v>87</v>
      </c>
    </row>
    <row r="184" s="2" customFormat="1" ht="24.15" customHeight="1">
      <c r="A184" s="37"/>
      <c r="B184" s="171"/>
      <c r="C184" s="172" t="s">
        <v>492</v>
      </c>
      <c r="D184" s="172" t="s">
        <v>136</v>
      </c>
      <c r="E184" s="173" t="s">
        <v>1485</v>
      </c>
      <c r="F184" s="174" t="s">
        <v>1486</v>
      </c>
      <c r="G184" s="175" t="s">
        <v>139</v>
      </c>
      <c r="H184" s="176">
        <v>12</v>
      </c>
      <c r="I184" s="177"/>
      <c r="J184" s="178">
        <f>ROUND(I184*H184,2)</f>
        <v>0</v>
      </c>
      <c r="K184" s="179"/>
      <c r="L184" s="38"/>
      <c r="M184" s="180" t="s">
        <v>1</v>
      </c>
      <c r="N184" s="181" t="s">
        <v>44</v>
      </c>
      <c r="O184" s="76"/>
      <c r="P184" s="182">
        <f>O184*H184</f>
        <v>0</v>
      </c>
      <c r="Q184" s="182">
        <v>0</v>
      </c>
      <c r="R184" s="182">
        <f>Q184*H184</f>
        <v>0</v>
      </c>
      <c r="S184" s="182">
        <v>0</v>
      </c>
      <c r="T184" s="183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184" t="s">
        <v>154</v>
      </c>
      <c r="AT184" s="184" t="s">
        <v>136</v>
      </c>
      <c r="AU184" s="184" t="s">
        <v>87</v>
      </c>
      <c r="AY184" s="18" t="s">
        <v>133</v>
      </c>
      <c r="BE184" s="185">
        <f>IF(N184="základní",J184,0)</f>
        <v>0</v>
      </c>
      <c r="BF184" s="185">
        <f>IF(N184="snížená",J184,0)</f>
        <v>0</v>
      </c>
      <c r="BG184" s="185">
        <f>IF(N184="zákl. přenesená",J184,0)</f>
        <v>0</v>
      </c>
      <c r="BH184" s="185">
        <f>IF(N184="sníž. přenesená",J184,0)</f>
        <v>0</v>
      </c>
      <c r="BI184" s="185">
        <f>IF(N184="nulová",J184,0)</f>
        <v>0</v>
      </c>
      <c r="BJ184" s="18" t="s">
        <v>87</v>
      </c>
      <c r="BK184" s="185">
        <f>ROUND(I184*H184,2)</f>
        <v>0</v>
      </c>
      <c r="BL184" s="18" t="s">
        <v>154</v>
      </c>
      <c r="BM184" s="184" t="s">
        <v>1487</v>
      </c>
    </row>
    <row r="185" s="2" customFormat="1">
      <c r="A185" s="37"/>
      <c r="B185" s="38"/>
      <c r="C185" s="37"/>
      <c r="D185" s="186" t="s">
        <v>142</v>
      </c>
      <c r="E185" s="37"/>
      <c r="F185" s="187" t="s">
        <v>658</v>
      </c>
      <c r="G185" s="37"/>
      <c r="H185" s="37"/>
      <c r="I185" s="188"/>
      <c r="J185" s="37"/>
      <c r="K185" s="37"/>
      <c r="L185" s="38"/>
      <c r="M185" s="189"/>
      <c r="N185" s="190"/>
      <c r="O185" s="76"/>
      <c r="P185" s="76"/>
      <c r="Q185" s="76"/>
      <c r="R185" s="76"/>
      <c r="S185" s="76"/>
      <c r="T185" s="7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18" t="s">
        <v>142</v>
      </c>
      <c r="AU185" s="18" t="s">
        <v>87</v>
      </c>
    </row>
    <row r="186" s="2" customFormat="1" ht="24.15" customHeight="1">
      <c r="A186" s="37"/>
      <c r="B186" s="171"/>
      <c r="C186" s="172" t="s">
        <v>498</v>
      </c>
      <c r="D186" s="172" t="s">
        <v>136</v>
      </c>
      <c r="E186" s="173" t="s">
        <v>1488</v>
      </c>
      <c r="F186" s="174" t="s">
        <v>1489</v>
      </c>
      <c r="G186" s="175" t="s">
        <v>259</v>
      </c>
      <c r="H186" s="176">
        <v>3.5</v>
      </c>
      <c r="I186" s="177"/>
      <c r="J186" s="178">
        <f>ROUND(I186*H186,2)</f>
        <v>0</v>
      </c>
      <c r="K186" s="179"/>
      <c r="L186" s="38"/>
      <c r="M186" s="180" t="s">
        <v>1</v>
      </c>
      <c r="N186" s="181" t="s">
        <v>44</v>
      </c>
      <c r="O186" s="76"/>
      <c r="P186" s="182">
        <f>O186*H186</f>
        <v>0</v>
      </c>
      <c r="Q186" s="182">
        <v>0</v>
      </c>
      <c r="R186" s="182">
        <f>Q186*H186</f>
        <v>0</v>
      </c>
      <c r="S186" s="182">
        <v>0</v>
      </c>
      <c r="T186" s="183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184" t="s">
        <v>154</v>
      </c>
      <c r="AT186" s="184" t="s">
        <v>136</v>
      </c>
      <c r="AU186" s="184" t="s">
        <v>87</v>
      </c>
      <c r="AY186" s="18" t="s">
        <v>133</v>
      </c>
      <c r="BE186" s="185">
        <f>IF(N186="základní",J186,0)</f>
        <v>0</v>
      </c>
      <c r="BF186" s="185">
        <f>IF(N186="snížená",J186,0)</f>
        <v>0</v>
      </c>
      <c r="BG186" s="185">
        <f>IF(N186="zákl. přenesená",J186,0)</f>
        <v>0</v>
      </c>
      <c r="BH186" s="185">
        <f>IF(N186="sníž. přenesená",J186,0)</f>
        <v>0</v>
      </c>
      <c r="BI186" s="185">
        <f>IF(N186="nulová",J186,0)</f>
        <v>0</v>
      </c>
      <c r="BJ186" s="18" t="s">
        <v>87</v>
      </c>
      <c r="BK186" s="185">
        <f>ROUND(I186*H186,2)</f>
        <v>0</v>
      </c>
      <c r="BL186" s="18" t="s">
        <v>154</v>
      </c>
      <c r="BM186" s="184" t="s">
        <v>1490</v>
      </c>
    </row>
    <row r="187" s="2" customFormat="1">
      <c r="A187" s="37"/>
      <c r="B187" s="38"/>
      <c r="C187" s="37"/>
      <c r="D187" s="186" t="s">
        <v>142</v>
      </c>
      <c r="E187" s="37"/>
      <c r="F187" s="187" t="s">
        <v>658</v>
      </c>
      <c r="G187" s="37"/>
      <c r="H187" s="37"/>
      <c r="I187" s="188"/>
      <c r="J187" s="37"/>
      <c r="K187" s="37"/>
      <c r="L187" s="38"/>
      <c r="M187" s="189"/>
      <c r="N187" s="190"/>
      <c r="O187" s="76"/>
      <c r="P187" s="76"/>
      <c r="Q187" s="76"/>
      <c r="R187" s="76"/>
      <c r="S187" s="76"/>
      <c r="T187" s="7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18" t="s">
        <v>142</v>
      </c>
      <c r="AU187" s="18" t="s">
        <v>87</v>
      </c>
    </row>
    <row r="188" s="2" customFormat="1" ht="24.15" customHeight="1">
      <c r="A188" s="37"/>
      <c r="B188" s="171"/>
      <c r="C188" s="172" t="s">
        <v>503</v>
      </c>
      <c r="D188" s="172" t="s">
        <v>136</v>
      </c>
      <c r="E188" s="173" t="s">
        <v>1491</v>
      </c>
      <c r="F188" s="174" t="s">
        <v>1492</v>
      </c>
      <c r="G188" s="175" t="s">
        <v>259</v>
      </c>
      <c r="H188" s="176">
        <v>10</v>
      </c>
      <c r="I188" s="177"/>
      <c r="J188" s="178">
        <f>ROUND(I188*H188,2)</f>
        <v>0</v>
      </c>
      <c r="K188" s="179"/>
      <c r="L188" s="38"/>
      <c r="M188" s="180" t="s">
        <v>1</v>
      </c>
      <c r="N188" s="181" t="s">
        <v>44</v>
      </c>
      <c r="O188" s="76"/>
      <c r="P188" s="182">
        <f>O188*H188</f>
        <v>0</v>
      </c>
      <c r="Q188" s="182">
        <v>0</v>
      </c>
      <c r="R188" s="182">
        <f>Q188*H188</f>
        <v>0</v>
      </c>
      <c r="S188" s="182">
        <v>0</v>
      </c>
      <c r="T188" s="183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184" t="s">
        <v>154</v>
      </c>
      <c r="AT188" s="184" t="s">
        <v>136</v>
      </c>
      <c r="AU188" s="184" t="s">
        <v>87</v>
      </c>
      <c r="AY188" s="18" t="s">
        <v>133</v>
      </c>
      <c r="BE188" s="185">
        <f>IF(N188="základní",J188,0)</f>
        <v>0</v>
      </c>
      <c r="BF188" s="185">
        <f>IF(N188="snížená",J188,0)</f>
        <v>0</v>
      </c>
      <c r="BG188" s="185">
        <f>IF(N188="zákl. přenesená",J188,0)</f>
        <v>0</v>
      </c>
      <c r="BH188" s="185">
        <f>IF(N188="sníž. přenesená",J188,0)</f>
        <v>0</v>
      </c>
      <c r="BI188" s="185">
        <f>IF(N188="nulová",J188,0)</f>
        <v>0</v>
      </c>
      <c r="BJ188" s="18" t="s">
        <v>87</v>
      </c>
      <c r="BK188" s="185">
        <f>ROUND(I188*H188,2)</f>
        <v>0</v>
      </c>
      <c r="BL188" s="18" t="s">
        <v>154</v>
      </c>
      <c r="BM188" s="184" t="s">
        <v>1493</v>
      </c>
    </row>
    <row r="189" s="2" customFormat="1">
      <c r="A189" s="37"/>
      <c r="B189" s="38"/>
      <c r="C189" s="37"/>
      <c r="D189" s="186" t="s">
        <v>142</v>
      </c>
      <c r="E189" s="37"/>
      <c r="F189" s="187" t="s">
        <v>658</v>
      </c>
      <c r="G189" s="37"/>
      <c r="H189" s="37"/>
      <c r="I189" s="188"/>
      <c r="J189" s="37"/>
      <c r="K189" s="37"/>
      <c r="L189" s="38"/>
      <c r="M189" s="189"/>
      <c r="N189" s="190"/>
      <c r="O189" s="76"/>
      <c r="P189" s="76"/>
      <c r="Q189" s="76"/>
      <c r="R189" s="76"/>
      <c r="S189" s="76"/>
      <c r="T189" s="7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18" t="s">
        <v>142</v>
      </c>
      <c r="AU189" s="18" t="s">
        <v>87</v>
      </c>
    </row>
    <row r="190" s="2" customFormat="1" ht="37.8" customHeight="1">
      <c r="A190" s="37"/>
      <c r="B190" s="171"/>
      <c r="C190" s="172" t="s">
        <v>507</v>
      </c>
      <c r="D190" s="172" t="s">
        <v>136</v>
      </c>
      <c r="E190" s="173" t="s">
        <v>1494</v>
      </c>
      <c r="F190" s="174" t="s">
        <v>1495</v>
      </c>
      <c r="G190" s="175" t="s">
        <v>139</v>
      </c>
      <c r="H190" s="176">
        <v>1</v>
      </c>
      <c r="I190" s="177"/>
      <c r="J190" s="178">
        <f>ROUND(I190*H190,2)</f>
        <v>0</v>
      </c>
      <c r="K190" s="179"/>
      <c r="L190" s="38"/>
      <c r="M190" s="180" t="s">
        <v>1</v>
      </c>
      <c r="N190" s="181" t="s">
        <v>44</v>
      </c>
      <c r="O190" s="76"/>
      <c r="P190" s="182">
        <f>O190*H190</f>
        <v>0</v>
      </c>
      <c r="Q190" s="182">
        <v>0</v>
      </c>
      <c r="R190" s="182">
        <f>Q190*H190</f>
        <v>0</v>
      </c>
      <c r="S190" s="182">
        <v>0</v>
      </c>
      <c r="T190" s="183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184" t="s">
        <v>154</v>
      </c>
      <c r="AT190" s="184" t="s">
        <v>136</v>
      </c>
      <c r="AU190" s="184" t="s">
        <v>87</v>
      </c>
      <c r="AY190" s="18" t="s">
        <v>133</v>
      </c>
      <c r="BE190" s="185">
        <f>IF(N190="základní",J190,0)</f>
        <v>0</v>
      </c>
      <c r="BF190" s="185">
        <f>IF(N190="snížená",J190,0)</f>
        <v>0</v>
      </c>
      <c r="BG190" s="185">
        <f>IF(N190="zákl. přenesená",J190,0)</f>
        <v>0</v>
      </c>
      <c r="BH190" s="185">
        <f>IF(N190="sníž. přenesená",J190,0)</f>
        <v>0</v>
      </c>
      <c r="BI190" s="185">
        <f>IF(N190="nulová",J190,0)</f>
        <v>0</v>
      </c>
      <c r="BJ190" s="18" t="s">
        <v>87</v>
      </c>
      <c r="BK190" s="185">
        <f>ROUND(I190*H190,2)</f>
        <v>0</v>
      </c>
      <c r="BL190" s="18" t="s">
        <v>154</v>
      </c>
      <c r="BM190" s="184" t="s">
        <v>1496</v>
      </c>
    </row>
    <row r="191" s="2" customFormat="1">
      <c r="A191" s="37"/>
      <c r="B191" s="38"/>
      <c r="C191" s="37"/>
      <c r="D191" s="186" t="s">
        <v>142</v>
      </c>
      <c r="E191" s="37"/>
      <c r="F191" s="187" t="s">
        <v>658</v>
      </c>
      <c r="G191" s="37"/>
      <c r="H191" s="37"/>
      <c r="I191" s="188"/>
      <c r="J191" s="37"/>
      <c r="K191" s="37"/>
      <c r="L191" s="38"/>
      <c r="M191" s="189"/>
      <c r="N191" s="190"/>
      <c r="O191" s="76"/>
      <c r="P191" s="76"/>
      <c r="Q191" s="76"/>
      <c r="R191" s="76"/>
      <c r="S191" s="76"/>
      <c r="T191" s="7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T191" s="18" t="s">
        <v>142</v>
      </c>
      <c r="AU191" s="18" t="s">
        <v>87</v>
      </c>
    </row>
    <row r="192" s="2" customFormat="1" ht="37.8" customHeight="1">
      <c r="A192" s="37"/>
      <c r="B192" s="171"/>
      <c r="C192" s="172" t="s">
        <v>512</v>
      </c>
      <c r="D192" s="172" t="s">
        <v>136</v>
      </c>
      <c r="E192" s="173" t="s">
        <v>1497</v>
      </c>
      <c r="F192" s="174" t="s">
        <v>1498</v>
      </c>
      <c r="G192" s="175" t="s">
        <v>139</v>
      </c>
      <c r="H192" s="176">
        <v>1</v>
      </c>
      <c r="I192" s="177"/>
      <c r="J192" s="178">
        <f>ROUND(I192*H192,2)</f>
        <v>0</v>
      </c>
      <c r="K192" s="179"/>
      <c r="L192" s="38"/>
      <c r="M192" s="180" t="s">
        <v>1</v>
      </c>
      <c r="N192" s="181" t="s">
        <v>44</v>
      </c>
      <c r="O192" s="76"/>
      <c r="P192" s="182">
        <f>O192*H192</f>
        <v>0</v>
      </c>
      <c r="Q192" s="182">
        <v>0</v>
      </c>
      <c r="R192" s="182">
        <f>Q192*H192</f>
        <v>0</v>
      </c>
      <c r="S192" s="182">
        <v>0</v>
      </c>
      <c r="T192" s="183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184" t="s">
        <v>154</v>
      </c>
      <c r="AT192" s="184" t="s">
        <v>136</v>
      </c>
      <c r="AU192" s="184" t="s">
        <v>87</v>
      </c>
      <c r="AY192" s="18" t="s">
        <v>133</v>
      </c>
      <c r="BE192" s="185">
        <f>IF(N192="základní",J192,0)</f>
        <v>0</v>
      </c>
      <c r="BF192" s="185">
        <f>IF(N192="snížená",J192,0)</f>
        <v>0</v>
      </c>
      <c r="BG192" s="185">
        <f>IF(N192="zákl. přenesená",J192,0)</f>
        <v>0</v>
      </c>
      <c r="BH192" s="185">
        <f>IF(N192="sníž. přenesená",J192,0)</f>
        <v>0</v>
      </c>
      <c r="BI192" s="185">
        <f>IF(N192="nulová",J192,0)</f>
        <v>0</v>
      </c>
      <c r="BJ192" s="18" t="s">
        <v>87</v>
      </c>
      <c r="BK192" s="185">
        <f>ROUND(I192*H192,2)</f>
        <v>0</v>
      </c>
      <c r="BL192" s="18" t="s">
        <v>154</v>
      </c>
      <c r="BM192" s="184" t="s">
        <v>1499</v>
      </c>
    </row>
    <row r="193" s="2" customFormat="1">
      <c r="A193" s="37"/>
      <c r="B193" s="38"/>
      <c r="C193" s="37"/>
      <c r="D193" s="186" t="s">
        <v>142</v>
      </c>
      <c r="E193" s="37"/>
      <c r="F193" s="187" t="s">
        <v>658</v>
      </c>
      <c r="G193" s="37"/>
      <c r="H193" s="37"/>
      <c r="I193" s="188"/>
      <c r="J193" s="37"/>
      <c r="K193" s="37"/>
      <c r="L193" s="38"/>
      <c r="M193" s="189"/>
      <c r="N193" s="190"/>
      <c r="O193" s="76"/>
      <c r="P193" s="76"/>
      <c r="Q193" s="76"/>
      <c r="R193" s="76"/>
      <c r="S193" s="76"/>
      <c r="T193" s="7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T193" s="18" t="s">
        <v>142</v>
      </c>
      <c r="AU193" s="18" t="s">
        <v>87</v>
      </c>
    </row>
    <row r="194" s="2" customFormat="1" ht="24.15" customHeight="1">
      <c r="A194" s="37"/>
      <c r="B194" s="171"/>
      <c r="C194" s="172" t="s">
        <v>518</v>
      </c>
      <c r="D194" s="172" t="s">
        <v>136</v>
      </c>
      <c r="E194" s="173" t="s">
        <v>1500</v>
      </c>
      <c r="F194" s="174" t="s">
        <v>1501</v>
      </c>
      <c r="G194" s="175" t="s">
        <v>139</v>
      </c>
      <c r="H194" s="176">
        <v>2</v>
      </c>
      <c r="I194" s="177"/>
      <c r="J194" s="178">
        <f>ROUND(I194*H194,2)</f>
        <v>0</v>
      </c>
      <c r="K194" s="179"/>
      <c r="L194" s="38"/>
      <c r="M194" s="180" t="s">
        <v>1</v>
      </c>
      <c r="N194" s="181" t="s">
        <v>44</v>
      </c>
      <c r="O194" s="76"/>
      <c r="P194" s="182">
        <f>O194*H194</f>
        <v>0</v>
      </c>
      <c r="Q194" s="182">
        <v>0</v>
      </c>
      <c r="R194" s="182">
        <f>Q194*H194</f>
        <v>0</v>
      </c>
      <c r="S194" s="182">
        <v>0</v>
      </c>
      <c r="T194" s="183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184" t="s">
        <v>154</v>
      </c>
      <c r="AT194" s="184" t="s">
        <v>136</v>
      </c>
      <c r="AU194" s="184" t="s">
        <v>87</v>
      </c>
      <c r="AY194" s="18" t="s">
        <v>133</v>
      </c>
      <c r="BE194" s="185">
        <f>IF(N194="základní",J194,0)</f>
        <v>0</v>
      </c>
      <c r="BF194" s="185">
        <f>IF(N194="snížená",J194,0)</f>
        <v>0</v>
      </c>
      <c r="BG194" s="185">
        <f>IF(N194="zákl. přenesená",J194,0)</f>
        <v>0</v>
      </c>
      <c r="BH194" s="185">
        <f>IF(N194="sníž. přenesená",J194,0)</f>
        <v>0</v>
      </c>
      <c r="BI194" s="185">
        <f>IF(N194="nulová",J194,0)</f>
        <v>0</v>
      </c>
      <c r="BJ194" s="18" t="s">
        <v>87</v>
      </c>
      <c r="BK194" s="185">
        <f>ROUND(I194*H194,2)</f>
        <v>0</v>
      </c>
      <c r="BL194" s="18" t="s">
        <v>154</v>
      </c>
      <c r="BM194" s="184" t="s">
        <v>1502</v>
      </c>
    </row>
    <row r="195" s="2" customFormat="1">
      <c r="A195" s="37"/>
      <c r="B195" s="38"/>
      <c r="C195" s="37"/>
      <c r="D195" s="186" t="s">
        <v>142</v>
      </c>
      <c r="E195" s="37"/>
      <c r="F195" s="187" t="s">
        <v>658</v>
      </c>
      <c r="G195" s="37"/>
      <c r="H195" s="37"/>
      <c r="I195" s="188"/>
      <c r="J195" s="37"/>
      <c r="K195" s="37"/>
      <c r="L195" s="38"/>
      <c r="M195" s="192"/>
      <c r="N195" s="193"/>
      <c r="O195" s="194"/>
      <c r="P195" s="194"/>
      <c r="Q195" s="194"/>
      <c r="R195" s="194"/>
      <c r="S195" s="194"/>
      <c r="T195" s="195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T195" s="18" t="s">
        <v>142</v>
      </c>
      <c r="AU195" s="18" t="s">
        <v>87</v>
      </c>
    </row>
    <row r="196" s="2" customFormat="1" ht="6.96" customHeight="1">
      <c r="A196" s="37"/>
      <c r="B196" s="59"/>
      <c r="C196" s="60"/>
      <c r="D196" s="60"/>
      <c r="E196" s="60"/>
      <c r="F196" s="60"/>
      <c r="G196" s="60"/>
      <c r="H196" s="60"/>
      <c r="I196" s="60"/>
      <c r="J196" s="60"/>
      <c r="K196" s="60"/>
      <c r="L196" s="38"/>
      <c r="M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</row>
  </sheetData>
  <autoFilter ref="C118:K195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98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89</v>
      </c>
    </row>
    <row r="4" s="1" customFormat="1" ht="24.96" customHeight="1">
      <c r="B4" s="21"/>
      <c r="D4" s="22" t="s">
        <v>102</v>
      </c>
      <c r="L4" s="21"/>
      <c r="M4" s="119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16.5" customHeight="1">
      <c r="B7" s="21"/>
      <c r="E7" s="120" t="str">
        <f>'Rekapitulace stavby'!K6</f>
        <v>Revitalizace objektu MŠ JAHŮDKA v Praze 12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103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1503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28. 4. 2025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">
        <v>26</v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">
        <v>27</v>
      </c>
      <c r="F15" s="37"/>
      <c r="G15" s="37"/>
      <c r="H15" s="37"/>
      <c r="I15" s="31" t="s">
        <v>28</v>
      </c>
      <c r="J15" s="26" t="s">
        <v>1</v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29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28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31</v>
      </c>
      <c r="E20" s="37"/>
      <c r="F20" s="37"/>
      <c r="G20" s="37"/>
      <c r="H20" s="37"/>
      <c r="I20" s="31" t="s">
        <v>25</v>
      </c>
      <c r="J20" s="26" t="s">
        <v>32</v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">
        <v>33</v>
      </c>
      <c r="F21" s="37"/>
      <c r="G21" s="37"/>
      <c r="H21" s="37"/>
      <c r="I21" s="31" t="s">
        <v>28</v>
      </c>
      <c r="J21" s="26" t="s">
        <v>1</v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35</v>
      </c>
      <c r="E23" s="37"/>
      <c r="F23" s="37"/>
      <c r="G23" s="37"/>
      <c r="H23" s="37"/>
      <c r="I23" s="31" t="s">
        <v>25</v>
      </c>
      <c r="J23" s="26" t="str">
        <f>IF('Rekapitulace stavby'!AN19="","",'Rekapitulace stavby'!AN19)</f>
        <v/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tr">
        <f>IF('Rekapitulace stavby'!E20="","",'Rekapitulace stavby'!E20)</f>
        <v xml:space="preserve"> </v>
      </c>
      <c r="F24" s="37"/>
      <c r="G24" s="37"/>
      <c r="H24" s="37"/>
      <c r="I24" s="31" t="s">
        <v>28</v>
      </c>
      <c r="J24" s="26" t="str">
        <f>IF('Rekapitulace stavby'!AN20="","",'Rekapitulace stavby'!AN20)</f>
        <v/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37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55.25" customHeight="1">
      <c r="A27" s="121"/>
      <c r="B27" s="122"/>
      <c r="C27" s="121"/>
      <c r="D27" s="121"/>
      <c r="E27" s="35" t="s">
        <v>105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4" t="s">
        <v>39</v>
      </c>
      <c r="E30" s="37"/>
      <c r="F30" s="37"/>
      <c r="G30" s="37"/>
      <c r="H30" s="37"/>
      <c r="I30" s="37"/>
      <c r="J30" s="95">
        <f>ROUND(J118,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41</v>
      </c>
      <c r="G32" s="37"/>
      <c r="H32" s="37"/>
      <c r="I32" s="42" t="s">
        <v>40</v>
      </c>
      <c r="J32" s="42" t="s">
        <v>42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5" t="s">
        <v>43</v>
      </c>
      <c r="E33" s="31" t="s">
        <v>44</v>
      </c>
      <c r="F33" s="126">
        <f>ROUND((SUM(BE118:BE187)),  2)</f>
        <v>0</v>
      </c>
      <c r="G33" s="37"/>
      <c r="H33" s="37"/>
      <c r="I33" s="127">
        <v>0.20999999999999999</v>
      </c>
      <c r="J33" s="126">
        <f>ROUND(((SUM(BE118:BE187))*I33),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45</v>
      </c>
      <c r="F34" s="126">
        <f>ROUND((SUM(BF118:BF187)),  2)</f>
        <v>0</v>
      </c>
      <c r="G34" s="37"/>
      <c r="H34" s="37"/>
      <c r="I34" s="127">
        <v>0.12</v>
      </c>
      <c r="J34" s="126">
        <f>ROUND(((SUM(BF118:BF187))*I34),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46</v>
      </c>
      <c r="F35" s="126">
        <f>ROUND((SUM(BG118:BG187)),  2)</f>
        <v>0</v>
      </c>
      <c r="G35" s="37"/>
      <c r="H35" s="37"/>
      <c r="I35" s="127">
        <v>0.20999999999999999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47</v>
      </c>
      <c r="F36" s="126">
        <f>ROUND((SUM(BH118:BH187)),  2)</f>
        <v>0</v>
      </c>
      <c r="G36" s="37"/>
      <c r="H36" s="37"/>
      <c r="I36" s="127">
        <v>0.12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48</v>
      </c>
      <c r="F37" s="126">
        <f>ROUND((SUM(BI118:BI187)),  2)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8"/>
      <c r="D39" s="129" t="s">
        <v>49</v>
      </c>
      <c r="E39" s="80"/>
      <c r="F39" s="80"/>
      <c r="G39" s="130" t="s">
        <v>50</v>
      </c>
      <c r="H39" s="131" t="s">
        <v>51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52</v>
      </c>
      <c r="E50" s="56"/>
      <c r="F50" s="56"/>
      <c r="G50" s="55" t="s">
        <v>53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54</v>
      </c>
      <c r="E61" s="40"/>
      <c r="F61" s="134" t="s">
        <v>55</v>
      </c>
      <c r="G61" s="57" t="s">
        <v>54</v>
      </c>
      <c r="H61" s="40"/>
      <c r="I61" s="40"/>
      <c r="J61" s="135" t="s">
        <v>55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56</v>
      </c>
      <c r="E65" s="58"/>
      <c r="F65" s="58"/>
      <c r="G65" s="55" t="s">
        <v>57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54</v>
      </c>
      <c r="E76" s="40"/>
      <c r="F76" s="134" t="s">
        <v>55</v>
      </c>
      <c r="G76" s="57" t="s">
        <v>54</v>
      </c>
      <c r="H76" s="40"/>
      <c r="I76" s="40"/>
      <c r="J76" s="135" t="s">
        <v>55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106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120" t="str">
        <f>E7</f>
        <v>Revitalizace objektu MŠ JAHŮDKA v Praze 12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103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03 - Dendrologické řešení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>Krouzova 10, č.p. 3036, 143 00 Praha 12</v>
      </c>
      <c r="G89" s="37"/>
      <c r="H89" s="37"/>
      <c r="I89" s="31" t="s">
        <v>22</v>
      </c>
      <c r="J89" s="68" t="str">
        <f>IF(J12="","",J12)</f>
        <v>28. 4. 2025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40.05" customHeight="1">
      <c r="A91" s="37"/>
      <c r="B91" s="38"/>
      <c r="C91" s="31" t="s">
        <v>24</v>
      </c>
      <c r="D91" s="37"/>
      <c r="E91" s="37"/>
      <c r="F91" s="26" t="str">
        <f>E15</f>
        <v>MČ Praha 12, Generála Šišky 2375/6, Praha4,Modřany</v>
      </c>
      <c r="G91" s="37"/>
      <c r="H91" s="37"/>
      <c r="I91" s="31" t="s">
        <v>31</v>
      </c>
      <c r="J91" s="35" t="str">
        <f>E21</f>
        <v>Ing.arch. Jan Mudra,Holoubkov 81,338 01 Holoubkov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29</v>
      </c>
      <c r="D92" s="37"/>
      <c r="E92" s="37"/>
      <c r="F92" s="26" t="str">
        <f>IF(E18="","",E18)</f>
        <v>Vyplň údaj</v>
      </c>
      <c r="G92" s="37"/>
      <c r="H92" s="37"/>
      <c r="I92" s="31" t="s">
        <v>35</v>
      </c>
      <c r="J92" s="35" t="str">
        <f>E24</f>
        <v xml:space="preserve"> 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6" t="s">
        <v>107</v>
      </c>
      <c r="D94" s="128"/>
      <c r="E94" s="128"/>
      <c r="F94" s="128"/>
      <c r="G94" s="128"/>
      <c r="H94" s="128"/>
      <c r="I94" s="128"/>
      <c r="J94" s="137" t="s">
        <v>108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8" t="s">
        <v>109</v>
      </c>
      <c r="D96" s="37"/>
      <c r="E96" s="37"/>
      <c r="F96" s="37"/>
      <c r="G96" s="37"/>
      <c r="H96" s="37"/>
      <c r="I96" s="37"/>
      <c r="J96" s="95">
        <f>J118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110</v>
      </c>
    </row>
    <row r="97" s="9" customFormat="1" ht="24.96" customHeight="1">
      <c r="A97" s="9"/>
      <c r="B97" s="139"/>
      <c r="C97" s="9"/>
      <c r="D97" s="140" t="s">
        <v>1504</v>
      </c>
      <c r="E97" s="141"/>
      <c r="F97" s="141"/>
      <c r="G97" s="141"/>
      <c r="H97" s="141"/>
      <c r="I97" s="141"/>
      <c r="J97" s="142">
        <f>J119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39"/>
      <c r="C98" s="9"/>
      <c r="D98" s="140" t="s">
        <v>1505</v>
      </c>
      <c r="E98" s="141"/>
      <c r="F98" s="141"/>
      <c r="G98" s="141"/>
      <c r="H98" s="141"/>
      <c r="I98" s="141"/>
      <c r="J98" s="142">
        <f>J180</f>
        <v>0</v>
      </c>
      <c r="K98" s="9"/>
      <c r="L98" s="13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2" customFormat="1" ht="21.84" customHeight="1">
      <c r="A99" s="37"/>
      <c r="B99" s="38"/>
      <c r="C99" s="37"/>
      <c r="D99" s="37"/>
      <c r="E99" s="37"/>
      <c r="F99" s="37"/>
      <c r="G99" s="37"/>
      <c r="H99" s="37"/>
      <c r="I99" s="37"/>
      <c r="J99" s="37"/>
      <c r="K99" s="37"/>
      <c r="L99" s="54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6.96" customHeight="1">
      <c r="A100" s="37"/>
      <c r="B100" s="59"/>
      <c r="C100" s="60"/>
      <c r="D100" s="60"/>
      <c r="E100" s="60"/>
      <c r="F100" s="60"/>
      <c r="G100" s="60"/>
      <c r="H100" s="60"/>
      <c r="I100" s="60"/>
      <c r="J100" s="60"/>
      <c r="K100" s="60"/>
      <c r="L100" s="54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4" s="2" customFormat="1" ht="6.96" customHeight="1">
      <c r="A104" s="37"/>
      <c r="B104" s="61"/>
      <c r="C104" s="62"/>
      <c r="D104" s="62"/>
      <c r="E104" s="62"/>
      <c r="F104" s="62"/>
      <c r="G104" s="62"/>
      <c r="H104" s="62"/>
      <c r="I104" s="62"/>
      <c r="J104" s="62"/>
      <c r="K104" s="62"/>
      <c r="L104" s="54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24.96" customHeight="1">
      <c r="A105" s="37"/>
      <c r="B105" s="38"/>
      <c r="C105" s="22" t="s">
        <v>118</v>
      </c>
      <c r="D105" s="37"/>
      <c r="E105" s="37"/>
      <c r="F105" s="37"/>
      <c r="G105" s="37"/>
      <c r="H105" s="37"/>
      <c r="I105" s="37"/>
      <c r="J105" s="37"/>
      <c r="K105" s="37"/>
      <c r="L105" s="54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6.96" customHeight="1">
      <c r="A106" s="37"/>
      <c r="B106" s="38"/>
      <c r="C106" s="37"/>
      <c r="D106" s="37"/>
      <c r="E106" s="37"/>
      <c r="F106" s="37"/>
      <c r="G106" s="37"/>
      <c r="H106" s="37"/>
      <c r="I106" s="37"/>
      <c r="J106" s="37"/>
      <c r="K106" s="37"/>
      <c r="L106" s="54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12" customHeight="1">
      <c r="A107" s="37"/>
      <c r="B107" s="38"/>
      <c r="C107" s="31" t="s">
        <v>16</v>
      </c>
      <c r="D107" s="37"/>
      <c r="E107" s="37"/>
      <c r="F107" s="37"/>
      <c r="G107" s="37"/>
      <c r="H107" s="37"/>
      <c r="I107" s="37"/>
      <c r="J107" s="37"/>
      <c r="K107" s="37"/>
      <c r="L107" s="54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6.5" customHeight="1">
      <c r="A108" s="37"/>
      <c r="B108" s="38"/>
      <c r="C108" s="37"/>
      <c r="D108" s="37"/>
      <c r="E108" s="120" t="str">
        <f>E7</f>
        <v>Revitalizace objektu MŠ JAHŮDKA v Praze 12</v>
      </c>
      <c r="F108" s="31"/>
      <c r="G108" s="31"/>
      <c r="H108" s="31"/>
      <c r="I108" s="37"/>
      <c r="J108" s="37"/>
      <c r="K108" s="37"/>
      <c r="L108" s="54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2" customHeight="1">
      <c r="A109" s="37"/>
      <c r="B109" s="38"/>
      <c r="C109" s="31" t="s">
        <v>103</v>
      </c>
      <c r="D109" s="37"/>
      <c r="E109" s="37"/>
      <c r="F109" s="37"/>
      <c r="G109" s="37"/>
      <c r="H109" s="37"/>
      <c r="I109" s="37"/>
      <c r="J109" s="37"/>
      <c r="K109" s="37"/>
      <c r="L109" s="54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6.5" customHeight="1">
      <c r="A110" s="37"/>
      <c r="B110" s="38"/>
      <c r="C110" s="37"/>
      <c r="D110" s="37"/>
      <c r="E110" s="66" t="str">
        <f>E9</f>
        <v>03 - Dendrologické řešení</v>
      </c>
      <c r="F110" s="37"/>
      <c r="G110" s="37"/>
      <c r="H110" s="37"/>
      <c r="I110" s="37"/>
      <c r="J110" s="37"/>
      <c r="K110" s="37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7"/>
      <c r="D111" s="37"/>
      <c r="E111" s="37"/>
      <c r="F111" s="37"/>
      <c r="G111" s="37"/>
      <c r="H111" s="37"/>
      <c r="I111" s="37"/>
      <c r="J111" s="37"/>
      <c r="K111" s="37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20</v>
      </c>
      <c r="D112" s="37"/>
      <c r="E112" s="37"/>
      <c r="F112" s="26" t="str">
        <f>F12</f>
        <v>Krouzova 10, č.p. 3036, 143 00 Praha 12</v>
      </c>
      <c r="G112" s="37"/>
      <c r="H112" s="37"/>
      <c r="I112" s="31" t="s">
        <v>22</v>
      </c>
      <c r="J112" s="68" t="str">
        <f>IF(J12="","",J12)</f>
        <v>28. 4. 2025</v>
      </c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7"/>
      <c r="D113" s="37"/>
      <c r="E113" s="37"/>
      <c r="F113" s="37"/>
      <c r="G113" s="37"/>
      <c r="H113" s="37"/>
      <c r="I113" s="37"/>
      <c r="J113" s="37"/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40.05" customHeight="1">
      <c r="A114" s="37"/>
      <c r="B114" s="38"/>
      <c r="C114" s="31" t="s">
        <v>24</v>
      </c>
      <c r="D114" s="37"/>
      <c r="E114" s="37"/>
      <c r="F114" s="26" t="str">
        <f>E15</f>
        <v>MČ Praha 12, Generála Šišky 2375/6, Praha4,Modřany</v>
      </c>
      <c r="G114" s="37"/>
      <c r="H114" s="37"/>
      <c r="I114" s="31" t="s">
        <v>31</v>
      </c>
      <c r="J114" s="35" t="str">
        <f>E21</f>
        <v>Ing.arch. Jan Mudra,Holoubkov 81,338 01 Holoubkov</v>
      </c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5.15" customHeight="1">
      <c r="A115" s="37"/>
      <c r="B115" s="38"/>
      <c r="C115" s="31" t="s">
        <v>29</v>
      </c>
      <c r="D115" s="37"/>
      <c r="E115" s="37"/>
      <c r="F115" s="26" t="str">
        <f>IF(E18="","",E18)</f>
        <v>Vyplň údaj</v>
      </c>
      <c r="G115" s="37"/>
      <c r="H115" s="37"/>
      <c r="I115" s="31" t="s">
        <v>35</v>
      </c>
      <c r="J115" s="35" t="str">
        <f>E24</f>
        <v xml:space="preserve"> </v>
      </c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0.32" customHeight="1">
      <c r="A116" s="37"/>
      <c r="B116" s="38"/>
      <c r="C116" s="37"/>
      <c r="D116" s="37"/>
      <c r="E116" s="37"/>
      <c r="F116" s="37"/>
      <c r="G116" s="37"/>
      <c r="H116" s="37"/>
      <c r="I116" s="37"/>
      <c r="J116" s="37"/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11" customFormat="1" ht="29.28" customHeight="1">
      <c r="A117" s="147"/>
      <c r="B117" s="148"/>
      <c r="C117" s="149" t="s">
        <v>119</v>
      </c>
      <c r="D117" s="150" t="s">
        <v>64</v>
      </c>
      <c r="E117" s="150" t="s">
        <v>60</v>
      </c>
      <c r="F117" s="150" t="s">
        <v>61</v>
      </c>
      <c r="G117" s="150" t="s">
        <v>120</v>
      </c>
      <c r="H117" s="150" t="s">
        <v>121</v>
      </c>
      <c r="I117" s="150" t="s">
        <v>122</v>
      </c>
      <c r="J117" s="151" t="s">
        <v>108</v>
      </c>
      <c r="K117" s="152" t="s">
        <v>123</v>
      </c>
      <c r="L117" s="153"/>
      <c r="M117" s="85" t="s">
        <v>1</v>
      </c>
      <c r="N117" s="86" t="s">
        <v>43</v>
      </c>
      <c r="O117" s="86" t="s">
        <v>124</v>
      </c>
      <c r="P117" s="86" t="s">
        <v>125</v>
      </c>
      <c r="Q117" s="86" t="s">
        <v>126</v>
      </c>
      <c r="R117" s="86" t="s">
        <v>127</v>
      </c>
      <c r="S117" s="86" t="s">
        <v>128</v>
      </c>
      <c r="T117" s="87" t="s">
        <v>129</v>
      </c>
      <c r="U117" s="147"/>
      <c r="V117" s="147"/>
      <c r="W117" s="147"/>
      <c r="X117" s="147"/>
      <c r="Y117" s="147"/>
      <c r="Z117" s="147"/>
      <c r="AA117" s="147"/>
      <c r="AB117" s="147"/>
      <c r="AC117" s="147"/>
      <c r="AD117" s="147"/>
      <c r="AE117" s="147"/>
    </row>
    <row r="118" s="2" customFormat="1" ht="22.8" customHeight="1">
      <c r="A118" s="37"/>
      <c r="B118" s="38"/>
      <c r="C118" s="92" t="s">
        <v>130</v>
      </c>
      <c r="D118" s="37"/>
      <c r="E118" s="37"/>
      <c r="F118" s="37"/>
      <c r="G118" s="37"/>
      <c r="H118" s="37"/>
      <c r="I118" s="37"/>
      <c r="J118" s="154">
        <f>BK118</f>
        <v>0</v>
      </c>
      <c r="K118" s="37"/>
      <c r="L118" s="38"/>
      <c r="M118" s="88"/>
      <c r="N118" s="72"/>
      <c r="O118" s="89"/>
      <c r="P118" s="155">
        <f>P119+P180</f>
        <v>0</v>
      </c>
      <c r="Q118" s="89"/>
      <c r="R118" s="155">
        <f>R119+R180</f>
        <v>0</v>
      </c>
      <c r="S118" s="89"/>
      <c r="T118" s="156">
        <f>T119+T180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18" t="s">
        <v>78</v>
      </c>
      <c r="AU118" s="18" t="s">
        <v>110</v>
      </c>
      <c r="BK118" s="157">
        <f>BK119+BK180</f>
        <v>0</v>
      </c>
    </row>
    <row r="119" s="12" customFormat="1" ht="25.92" customHeight="1">
      <c r="A119" s="12"/>
      <c r="B119" s="158"/>
      <c r="C119" s="12"/>
      <c r="D119" s="159" t="s">
        <v>78</v>
      </c>
      <c r="E119" s="160" t="s">
        <v>1506</v>
      </c>
      <c r="F119" s="160" t="s">
        <v>1507</v>
      </c>
      <c r="G119" s="12"/>
      <c r="H119" s="12"/>
      <c r="I119" s="161"/>
      <c r="J119" s="162">
        <f>BK119</f>
        <v>0</v>
      </c>
      <c r="K119" s="12"/>
      <c r="L119" s="158"/>
      <c r="M119" s="163"/>
      <c r="N119" s="164"/>
      <c r="O119" s="164"/>
      <c r="P119" s="165">
        <f>SUM(P120:P179)</f>
        <v>0</v>
      </c>
      <c r="Q119" s="164"/>
      <c r="R119" s="165">
        <f>SUM(R120:R179)</f>
        <v>0</v>
      </c>
      <c r="S119" s="164"/>
      <c r="T119" s="166">
        <f>SUM(T120:T179)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159" t="s">
        <v>87</v>
      </c>
      <c r="AT119" s="167" t="s">
        <v>78</v>
      </c>
      <c r="AU119" s="167" t="s">
        <v>79</v>
      </c>
      <c r="AY119" s="159" t="s">
        <v>133</v>
      </c>
      <c r="BK119" s="168">
        <f>SUM(BK120:BK179)</f>
        <v>0</v>
      </c>
    </row>
    <row r="120" s="2" customFormat="1" ht="16.5" customHeight="1">
      <c r="A120" s="37"/>
      <c r="B120" s="171"/>
      <c r="C120" s="219" t="s">
        <v>79</v>
      </c>
      <c r="D120" s="219" t="s">
        <v>316</v>
      </c>
      <c r="E120" s="220" t="s">
        <v>87</v>
      </c>
      <c r="F120" s="221" t="s">
        <v>1508</v>
      </c>
      <c r="G120" s="222" t="s">
        <v>817</v>
      </c>
      <c r="H120" s="223">
        <v>5</v>
      </c>
      <c r="I120" s="224"/>
      <c r="J120" s="225">
        <f>ROUND(I120*H120,2)</f>
        <v>0</v>
      </c>
      <c r="K120" s="226"/>
      <c r="L120" s="227"/>
      <c r="M120" s="228" t="s">
        <v>1</v>
      </c>
      <c r="N120" s="229" t="s">
        <v>44</v>
      </c>
      <c r="O120" s="76"/>
      <c r="P120" s="182">
        <f>O120*H120</f>
        <v>0</v>
      </c>
      <c r="Q120" s="182">
        <v>0</v>
      </c>
      <c r="R120" s="182">
        <f>Q120*H120</f>
        <v>0</v>
      </c>
      <c r="S120" s="182">
        <v>0</v>
      </c>
      <c r="T120" s="183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84" t="s">
        <v>173</v>
      </c>
      <c r="AT120" s="184" t="s">
        <v>316</v>
      </c>
      <c r="AU120" s="184" t="s">
        <v>87</v>
      </c>
      <c r="AY120" s="18" t="s">
        <v>133</v>
      </c>
      <c r="BE120" s="185">
        <f>IF(N120="základní",J120,0)</f>
        <v>0</v>
      </c>
      <c r="BF120" s="185">
        <f>IF(N120="snížená",J120,0)</f>
        <v>0</v>
      </c>
      <c r="BG120" s="185">
        <f>IF(N120="zákl. přenesená",J120,0)</f>
        <v>0</v>
      </c>
      <c r="BH120" s="185">
        <f>IF(N120="sníž. přenesená",J120,0)</f>
        <v>0</v>
      </c>
      <c r="BI120" s="185">
        <f>IF(N120="nulová",J120,0)</f>
        <v>0</v>
      </c>
      <c r="BJ120" s="18" t="s">
        <v>87</v>
      </c>
      <c r="BK120" s="185">
        <f>ROUND(I120*H120,2)</f>
        <v>0</v>
      </c>
      <c r="BL120" s="18" t="s">
        <v>154</v>
      </c>
      <c r="BM120" s="184" t="s">
        <v>89</v>
      </c>
    </row>
    <row r="121" s="2" customFormat="1">
      <c r="A121" s="37"/>
      <c r="B121" s="38"/>
      <c r="C121" s="37"/>
      <c r="D121" s="186" t="s">
        <v>142</v>
      </c>
      <c r="E121" s="37"/>
      <c r="F121" s="187" t="s">
        <v>1509</v>
      </c>
      <c r="G121" s="37"/>
      <c r="H121" s="37"/>
      <c r="I121" s="188"/>
      <c r="J121" s="37"/>
      <c r="K121" s="37"/>
      <c r="L121" s="38"/>
      <c r="M121" s="189"/>
      <c r="N121" s="190"/>
      <c r="O121" s="76"/>
      <c r="P121" s="76"/>
      <c r="Q121" s="76"/>
      <c r="R121" s="76"/>
      <c r="S121" s="76"/>
      <c r="T121" s="7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8" t="s">
        <v>142</v>
      </c>
      <c r="AU121" s="18" t="s">
        <v>87</v>
      </c>
    </row>
    <row r="122" s="2" customFormat="1" ht="16.5" customHeight="1">
      <c r="A122" s="37"/>
      <c r="B122" s="171"/>
      <c r="C122" s="219" t="s">
        <v>79</v>
      </c>
      <c r="D122" s="219" t="s">
        <v>316</v>
      </c>
      <c r="E122" s="220" t="s">
        <v>89</v>
      </c>
      <c r="F122" s="221" t="s">
        <v>1510</v>
      </c>
      <c r="G122" s="222" t="s">
        <v>817</v>
      </c>
      <c r="H122" s="223">
        <v>2</v>
      </c>
      <c r="I122" s="224"/>
      <c r="J122" s="225">
        <f>ROUND(I122*H122,2)</f>
        <v>0</v>
      </c>
      <c r="K122" s="226"/>
      <c r="L122" s="227"/>
      <c r="M122" s="228" t="s">
        <v>1</v>
      </c>
      <c r="N122" s="229" t="s">
        <v>44</v>
      </c>
      <c r="O122" s="76"/>
      <c r="P122" s="182">
        <f>O122*H122</f>
        <v>0</v>
      </c>
      <c r="Q122" s="182">
        <v>0</v>
      </c>
      <c r="R122" s="182">
        <f>Q122*H122</f>
        <v>0</v>
      </c>
      <c r="S122" s="182">
        <v>0</v>
      </c>
      <c r="T122" s="183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84" t="s">
        <v>173</v>
      </c>
      <c r="AT122" s="184" t="s">
        <v>316</v>
      </c>
      <c r="AU122" s="184" t="s">
        <v>87</v>
      </c>
      <c r="AY122" s="18" t="s">
        <v>133</v>
      </c>
      <c r="BE122" s="185">
        <f>IF(N122="základní",J122,0)</f>
        <v>0</v>
      </c>
      <c r="BF122" s="185">
        <f>IF(N122="snížená",J122,0)</f>
        <v>0</v>
      </c>
      <c r="BG122" s="185">
        <f>IF(N122="zákl. přenesená",J122,0)</f>
        <v>0</v>
      </c>
      <c r="BH122" s="185">
        <f>IF(N122="sníž. přenesená",J122,0)</f>
        <v>0</v>
      </c>
      <c r="BI122" s="185">
        <f>IF(N122="nulová",J122,0)</f>
        <v>0</v>
      </c>
      <c r="BJ122" s="18" t="s">
        <v>87</v>
      </c>
      <c r="BK122" s="185">
        <f>ROUND(I122*H122,2)</f>
        <v>0</v>
      </c>
      <c r="BL122" s="18" t="s">
        <v>154</v>
      </c>
      <c r="BM122" s="184" t="s">
        <v>154</v>
      </c>
    </row>
    <row r="123" s="2" customFormat="1">
      <c r="A123" s="37"/>
      <c r="B123" s="38"/>
      <c r="C123" s="37"/>
      <c r="D123" s="186" t="s">
        <v>142</v>
      </c>
      <c r="E123" s="37"/>
      <c r="F123" s="187" t="s">
        <v>1509</v>
      </c>
      <c r="G123" s="37"/>
      <c r="H123" s="37"/>
      <c r="I123" s="188"/>
      <c r="J123" s="37"/>
      <c r="K123" s="37"/>
      <c r="L123" s="38"/>
      <c r="M123" s="189"/>
      <c r="N123" s="190"/>
      <c r="O123" s="76"/>
      <c r="P123" s="76"/>
      <c r="Q123" s="76"/>
      <c r="R123" s="76"/>
      <c r="S123" s="76"/>
      <c r="T123" s="7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8" t="s">
        <v>142</v>
      </c>
      <c r="AU123" s="18" t="s">
        <v>87</v>
      </c>
    </row>
    <row r="124" s="2" customFormat="1" ht="16.5" customHeight="1">
      <c r="A124" s="37"/>
      <c r="B124" s="171"/>
      <c r="C124" s="219" t="s">
        <v>79</v>
      </c>
      <c r="D124" s="219" t="s">
        <v>316</v>
      </c>
      <c r="E124" s="220" t="s">
        <v>147</v>
      </c>
      <c r="F124" s="221" t="s">
        <v>1511</v>
      </c>
      <c r="G124" s="222" t="s">
        <v>817</v>
      </c>
      <c r="H124" s="223">
        <v>12</v>
      </c>
      <c r="I124" s="224"/>
      <c r="J124" s="225">
        <f>ROUND(I124*H124,2)</f>
        <v>0</v>
      </c>
      <c r="K124" s="226"/>
      <c r="L124" s="227"/>
      <c r="M124" s="228" t="s">
        <v>1</v>
      </c>
      <c r="N124" s="229" t="s">
        <v>44</v>
      </c>
      <c r="O124" s="76"/>
      <c r="P124" s="182">
        <f>O124*H124</f>
        <v>0</v>
      </c>
      <c r="Q124" s="182">
        <v>0</v>
      </c>
      <c r="R124" s="182">
        <f>Q124*H124</f>
        <v>0</v>
      </c>
      <c r="S124" s="182">
        <v>0</v>
      </c>
      <c r="T124" s="183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84" t="s">
        <v>173</v>
      </c>
      <c r="AT124" s="184" t="s">
        <v>316</v>
      </c>
      <c r="AU124" s="184" t="s">
        <v>87</v>
      </c>
      <c r="AY124" s="18" t="s">
        <v>133</v>
      </c>
      <c r="BE124" s="185">
        <f>IF(N124="základní",J124,0)</f>
        <v>0</v>
      </c>
      <c r="BF124" s="185">
        <f>IF(N124="snížená",J124,0)</f>
        <v>0</v>
      </c>
      <c r="BG124" s="185">
        <f>IF(N124="zákl. přenesená",J124,0)</f>
        <v>0</v>
      </c>
      <c r="BH124" s="185">
        <f>IF(N124="sníž. přenesená",J124,0)</f>
        <v>0</v>
      </c>
      <c r="BI124" s="185">
        <f>IF(N124="nulová",J124,0)</f>
        <v>0</v>
      </c>
      <c r="BJ124" s="18" t="s">
        <v>87</v>
      </c>
      <c r="BK124" s="185">
        <f>ROUND(I124*H124,2)</f>
        <v>0</v>
      </c>
      <c r="BL124" s="18" t="s">
        <v>154</v>
      </c>
      <c r="BM124" s="184" t="s">
        <v>162</v>
      </c>
    </row>
    <row r="125" s="2" customFormat="1">
      <c r="A125" s="37"/>
      <c r="B125" s="38"/>
      <c r="C125" s="37"/>
      <c r="D125" s="186" t="s">
        <v>142</v>
      </c>
      <c r="E125" s="37"/>
      <c r="F125" s="187" t="s">
        <v>1509</v>
      </c>
      <c r="G125" s="37"/>
      <c r="H125" s="37"/>
      <c r="I125" s="188"/>
      <c r="J125" s="37"/>
      <c r="K125" s="37"/>
      <c r="L125" s="38"/>
      <c r="M125" s="189"/>
      <c r="N125" s="190"/>
      <c r="O125" s="76"/>
      <c r="P125" s="76"/>
      <c r="Q125" s="76"/>
      <c r="R125" s="76"/>
      <c r="S125" s="76"/>
      <c r="T125" s="7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8" t="s">
        <v>142</v>
      </c>
      <c r="AU125" s="18" t="s">
        <v>87</v>
      </c>
    </row>
    <row r="126" s="2" customFormat="1" ht="16.5" customHeight="1">
      <c r="A126" s="37"/>
      <c r="B126" s="171"/>
      <c r="C126" s="219" t="s">
        <v>79</v>
      </c>
      <c r="D126" s="219" t="s">
        <v>316</v>
      </c>
      <c r="E126" s="220" t="s">
        <v>154</v>
      </c>
      <c r="F126" s="221" t="s">
        <v>1512</v>
      </c>
      <c r="G126" s="222" t="s">
        <v>817</v>
      </c>
      <c r="H126" s="223">
        <v>7</v>
      </c>
      <c r="I126" s="224"/>
      <c r="J126" s="225">
        <f>ROUND(I126*H126,2)</f>
        <v>0</v>
      </c>
      <c r="K126" s="226"/>
      <c r="L126" s="227"/>
      <c r="M126" s="228" t="s">
        <v>1</v>
      </c>
      <c r="N126" s="229" t="s">
        <v>44</v>
      </c>
      <c r="O126" s="76"/>
      <c r="P126" s="182">
        <f>O126*H126</f>
        <v>0</v>
      </c>
      <c r="Q126" s="182">
        <v>0</v>
      </c>
      <c r="R126" s="182">
        <f>Q126*H126</f>
        <v>0</v>
      </c>
      <c r="S126" s="182">
        <v>0</v>
      </c>
      <c r="T126" s="183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84" t="s">
        <v>173</v>
      </c>
      <c r="AT126" s="184" t="s">
        <v>316</v>
      </c>
      <c r="AU126" s="184" t="s">
        <v>87</v>
      </c>
      <c r="AY126" s="18" t="s">
        <v>133</v>
      </c>
      <c r="BE126" s="185">
        <f>IF(N126="základní",J126,0)</f>
        <v>0</v>
      </c>
      <c r="BF126" s="185">
        <f>IF(N126="snížená",J126,0)</f>
        <v>0</v>
      </c>
      <c r="BG126" s="185">
        <f>IF(N126="zákl. přenesená",J126,0)</f>
        <v>0</v>
      </c>
      <c r="BH126" s="185">
        <f>IF(N126="sníž. přenesená",J126,0)</f>
        <v>0</v>
      </c>
      <c r="BI126" s="185">
        <f>IF(N126="nulová",J126,0)</f>
        <v>0</v>
      </c>
      <c r="BJ126" s="18" t="s">
        <v>87</v>
      </c>
      <c r="BK126" s="185">
        <f>ROUND(I126*H126,2)</f>
        <v>0</v>
      </c>
      <c r="BL126" s="18" t="s">
        <v>154</v>
      </c>
      <c r="BM126" s="184" t="s">
        <v>173</v>
      </c>
    </row>
    <row r="127" s="2" customFormat="1">
      <c r="A127" s="37"/>
      <c r="B127" s="38"/>
      <c r="C127" s="37"/>
      <c r="D127" s="186" t="s">
        <v>142</v>
      </c>
      <c r="E127" s="37"/>
      <c r="F127" s="187" t="s">
        <v>1509</v>
      </c>
      <c r="G127" s="37"/>
      <c r="H127" s="37"/>
      <c r="I127" s="188"/>
      <c r="J127" s="37"/>
      <c r="K127" s="37"/>
      <c r="L127" s="38"/>
      <c r="M127" s="189"/>
      <c r="N127" s="190"/>
      <c r="O127" s="76"/>
      <c r="P127" s="76"/>
      <c r="Q127" s="76"/>
      <c r="R127" s="76"/>
      <c r="S127" s="76"/>
      <c r="T127" s="7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8" t="s">
        <v>142</v>
      </c>
      <c r="AU127" s="18" t="s">
        <v>87</v>
      </c>
    </row>
    <row r="128" s="2" customFormat="1" ht="16.5" customHeight="1">
      <c r="A128" s="37"/>
      <c r="B128" s="171"/>
      <c r="C128" s="219" t="s">
        <v>79</v>
      </c>
      <c r="D128" s="219" t="s">
        <v>316</v>
      </c>
      <c r="E128" s="220" t="s">
        <v>153</v>
      </c>
      <c r="F128" s="221" t="s">
        <v>1513</v>
      </c>
      <c r="G128" s="222" t="s">
        <v>817</v>
      </c>
      <c r="H128" s="223">
        <v>2</v>
      </c>
      <c r="I128" s="224"/>
      <c r="J128" s="225">
        <f>ROUND(I128*H128,2)</f>
        <v>0</v>
      </c>
      <c r="K128" s="226"/>
      <c r="L128" s="227"/>
      <c r="M128" s="228" t="s">
        <v>1</v>
      </c>
      <c r="N128" s="229" t="s">
        <v>44</v>
      </c>
      <c r="O128" s="76"/>
      <c r="P128" s="182">
        <f>O128*H128</f>
        <v>0</v>
      </c>
      <c r="Q128" s="182">
        <v>0</v>
      </c>
      <c r="R128" s="182">
        <f>Q128*H128</f>
        <v>0</v>
      </c>
      <c r="S128" s="182">
        <v>0</v>
      </c>
      <c r="T128" s="183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84" t="s">
        <v>173</v>
      </c>
      <c r="AT128" s="184" t="s">
        <v>316</v>
      </c>
      <c r="AU128" s="184" t="s">
        <v>87</v>
      </c>
      <c r="AY128" s="18" t="s">
        <v>133</v>
      </c>
      <c r="BE128" s="185">
        <f>IF(N128="základní",J128,0)</f>
        <v>0</v>
      </c>
      <c r="BF128" s="185">
        <f>IF(N128="snížená",J128,0)</f>
        <v>0</v>
      </c>
      <c r="BG128" s="185">
        <f>IF(N128="zákl. přenesená",J128,0)</f>
        <v>0</v>
      </c>
      <c r="BH128" s="185">
        <f>IF(N128="sníž. přenesená",J128,0)</f>
        <v>0</v>
      </c>
      <c r="BI128" s="185">
        <f>IF(N128="nulová",J128,0)</f>
        <v>0</v>
      </c>
      <c r="BJ128" s="18" t="s">
        <v>87</v>
      </c>
      <c r="BK128" s="185">
        <f>ROUND(I128*H128,2)</f>
        <v>0</v>
      </c>
      <c r="BL128" s="18" t="s">
        <v>154</v>
      </c>
      <c r="BM128" s="184" t="s">
        <v>184</v>
      </c>
    </row>
    <row r="129" s="2" customFormat="1">
      <c r="A129" s="37"/>
      <c r="B129" s="38"/>
      <c r="C129" s="37"/>
      <c r="D129" s="186" t="s">
        <v>142</v>
      </c>
      <c r="E129" s="37"/>
      <c r="F129" s="187" t="s">
        <v>1509</v>
      </c>
      <c r="G129" s="37"/>
      <c r="H129" s="37"/>
      <c r="I129" s="188"/>
      <c r="J129" s="37"/>
      <c r="K129" s="37"/>
      <c r="L129" s="38"/>
      <c r="M129" s="189"/>
      <c r="N129" s="190"/>
      <c r="O129" s="76"/>
      <c r="P129" s="76"/>
      <c r="Q129" s="76"/>
      <c r="R129" s="76"/>
      <c r="S129" s="76"/>
      <c r="T129" s="7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8" t="s">
        <v>142</v>
      </c>
      <c r="AU129" s="18" t="s">
        <v>87</v>
      </c>
    </row>
    <row r="130" s="2" customFormat="1" ht="16.5" customHeight="1">
      <c r="A130" s="37"/>
      <c r="B130" s="171"/>
      <c r="C130" s="219" t="s">
        <v>79</v>
      </c>
      <c r="D130" s="219" t="s">
        <v>316</v>
      </c>
      <c r="E130" s="220" t="s">
        <v>162</v>
      </c>
      <c r="F130" s="221" t="s">
        <v>1514</v>
      </c>
      <c r="G130" s="222" t="s">
        <v>817</v>
      </c>
      <c r="H130" s="223">
        <v>2</v>
      </c>
      <c r="I130" s="224"/>
      <c r="J130" s="225">
        <f>ROUND(I130*H130,2)</f>
        <v>0</v>
      </c>
      <c r="K130" s="226"/>
      <c r="L130" s="227"/>
      <c r="M130" s="228" t="s">
        <v>1</v>
      </c>
      <c r="N130" s="229" t="s">
        <v>44</v>
      </c>
      <c r="O130" s="76"/>
      <c r="P130" s="182">
        <f>O130*H130</f>
        <v>0</v>
      </c>
      <c r="Q130" s="182">
        <v>0</v>
      </c>
      <c r="R130" s="182">
        <f>Q130*H130</f>
        <v>0</v>
      </c>
      <c r="S130" s="182">
        <v>0</v>
      </c>
      <c r="T130" s="183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84" t="s">
        <v>173</v>
      </c>
      <c r="AT130" s="184" t="s">
        <v>316</v>
      </c>
      <c r="AU130" s="184" t="s">
        <v>87</v>
      </c>
      <c r="AY130" s="18" t="s">
        <v>133</v>
      </c>
      <c r="BE130" s="185">
        <f>IF(N130="základní",J130,0)</f>
        <v>0</v>
      </c>
      <c r="BF130" s="185">
        <f>IF(N130="snížená",J130,0)</f>
        <v>0</v>
      </c>
      <c r="BG130" s="185">
        <f>IF(N130="zákl. přenesená",J130,0)</f>
        <v>0</v>
      </c>
      <c r="BH130" s="185">
        <f>IF(N130="sníž. přenesená",J130,0)</f>
        <v>0</v>
      </c>
      <c r="BI130" s="185">
        <f>IF(N130="nulová",J130,0)</f>
        <v>0</v>
      </c>
      <c r="BJ130" s="18" t="s">
        <v>87</v>
      </c>
      <c r="BK130" s="185">
        <f>ROUND(I130*H130,2)</f>
        <v>0</v>
      </c>
      <c r="BL130" s="18" t="s">
        <v>154</v>
      </c>
      <c r="BM130" s="184" t="s">
        <v>8</v>
      </c>
    </row>
    <row r="131" s="2" customFormat="1">
      <c r="A131" s="37"/>
      <c r="B131" s="38"/>
      <c r="C131" s="37"/>
      <c r="D131" s="186" t="s">
        <v>142</v>
      </c>
      <c r="E131" s="37"/>
      <c r="F131" s="187" t="s">
        <v>1509</v>
      </c>
      <c r="G131" s="37"/>
      <c r="H131" s="37"/>
      <c r="I131" s="188"/>
      <c r="J131" s="37"/>
      <c r="K131" s="37"/>
      <c r="L131" s="38"/>
      <c r="M131" s="189"/>
      <c r="N131" s="190"/>
      <c r="O131" s="76"/>
      <c r="P131" s="76"/>
      <c r="Q131" s="76"/>
      <c r="R131" s="76"/>
      <c r="S131" s="76"/>
      <c r="T131" s="7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8" t="s">
        <v>142</v>
      </c>
      <c r="AU131" s="18" t="s">
        <v>87</v>
      </c>
    </row>
    <row r="132" s="2" customFormat="1" ht="16.5" customHeight="1">
      <c r="A132" s="37"/>
      <c r="B132" s="171"/>
      <c r="C132" s="219" t="s">
        <v>79</v>
      </c>
      <c r="D132" s="219" t="s">
        <v>316</v>
      </c>
      <c r="E132" s="220" t="s">
        <v>168</v>
      </c>
      <c r="F132" s="221" t="s">
        <v>1515</v>
      </c>
      <c r="G132" s="222" t="s">
        <v>817</v>
      </c>
      <c r="H132" s="223">
        <v>5</v>
      </c>
      <c r="I132" s="224"/>
      <c r="J132" s="225">
        <f>ROUND(I132*H132,2)</f>
        <v>0</v>
      </c>
      <c r="K132" s="226"/>
      <c r="L132" s="227"/>
      <c r="M132" s="228" t="s">
        <v>1</v>
      </c>
      <c r="N132" s="229" t="s">
        <v>44</v>
      </c>
      <c r="O132" s="76"/>
      <c r="P132" s="182">
        <f>O132*H132</f>
        <v>0</v>
      </c>
      <c r="Q132" s="182">
        <v>0</v>
      </c>
      <c r="R132" s="182">
        <f>Q132*H132</f>
        <v>0</v>
      </c>
      <c r="S132" s="182">
        <v>0</v>
      </c>
      <c r="T132" s="183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84" t="s">
        <v>173</v>
      </c>
      <c r="AT132" s="184" t="s">
        <v>316</v>
      </c>
      <c r="AU132" s="184" t="s">
        <v>87</v>
      </c>
      <c r="AY132" s="18" t="s">
        <v>133</v>
      </c>
      <c r="BE132" s="185">
        <f>IF(N132="základní",J132,0)</f>
        <v>0</v>
      </c>
      <c r="BF132" s="185">
        <f>IF(N132="snížená",J132,0)</f>
        <v>0</v>
      </c>
      <c r="BG132" s="185">
        <f>IF(N132="zákl. přenesená",J132,0)</f>
        <v>0</v>
      </c>
      <c r="BH132" s="185">
        <f>IF(N132="sníž. přenesená",J132,0)</f>
        <v>0</v>
      </c>
      <c r="BI132" s="185">
        <f>IF(N132="nulová",J132,0)</f>
        <v>0</v>
      </c>
      <c r="BJ132" s="18" t="s">
        <v>87</v>
      </c>
      <c r="BK132" s="185">
        <f>ROUND(I132*H132,2)</f>
        <v>0</v>
      </c>
      <c r="BL132" s="18" t="s">
        <v>154</v>
      </c>
      <c r="BM132" s="184" t="s">
        <v>206</v>
      </c>
    </row>
    <row r="133" s="2" customFormat="1">
      <c r="A133" s="37"/>
      <c r="B133" s="38"/>
      <c r="C133" s="37"/>
      <c r="D133" s="186" t="s">
        <v>142</v>
      </c>
      <c r="E133" s="37"/>
      <c r="F133" s="187" t="s">
        <v>1516</v>
      </c>
      <c r="G133" s="37"/>
      <c r="H133" s="37"/>
      <c r="I133" s="188"/>
      <c r="J133" s="37"/>
      <c r="K133" s="37"/>
      <c r="L133" s="38"/>
      <c r="M133" s="189"/>
      <c r="N133" s="190"/>
      <c r="O133" s="76"/>
      <c r="P133" s="76"/>
      <c r="Q133" s="76"/>
      <c r="R133" s="76"/>
      <c r="S133" s="76"/>
      <c r="T133" s="7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8" t="s">
        <v>142</v>
      </c>
      <c r="AU133" s="18" t="s">
        <v>87</v>
      </c>
    </row>
    <row r="134" s="2" customFormat="1" ht="16.5" customHeight="1">
      <c r="A134" s="37"/>
      <c r="B134" s="171"/>
      <c r="C134" s="219" t="s">
        <v>79</v>
      </c>
      <c r="D134" s="219" t="s">
        <v>316</v>
      </c>
      <c r="E134" s="220" t="s">
        <v>173</v>
      </c>
      <c r="F134" s="221" t="s">
        <v>1517</v>
      </c>
      <c r="G134" s="222" t="s">
        <v>817</v>
      </c>
      <c r="H134" s="223">
        <v>4</v>
      </c>
      <c r="I134" s="224"/>
      <c r="J134" s="225">
        <f>ROUND(I134*H134,2)</f>
        <v>0</v>
      </c>
      <c r="K134" s="226"/>
      <c r="L134" s="227"/>
      <c r="M134" s="228" t="s">
        <v>1</v>
      </c>
      <c r="N134" s="229" t="s">
        <v>44</v>
      </c>
      <c r="O134" s="76"/>
      <c r="P134" s="182">
        <f>O134*H134</f>
        <v>0</v>
      </c>
      <c r="Q134" s="182">
        <v>0</v>
      </c>
      <c r="R134" s="182">
        <f>Q134*H134</f>
        <v>0</v>
      </c>
      <c r="S134" s="182">
        <v>0</v>
      </c>
      <c r="T134" s="183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84" t="s">
        <v>173</v>
      </c>
      <c r="AT134" s="184" t="s">
        <v>316</v>
      </c>
      <c r="AU134" s="184" t="s">
        <v>87</v>
      </c>
      <c r="AY134" s="18" t="s">
        <v>133</v>
      </c>
      <c r="BE134" s="185">
        <f>IF(N134="základní",J134,0)</f>
        <v>0</v>
      </c>
      <c r="BF134" s="185">
        <f>IF(N134="snížená",J134,0)</f>
        <v>0</v>
      </c>
      <c r="BG134" s="185">
        <f>IF(N134="zákl. přenesená",J134,0)</f>
        <v>0</v>
      </c>
      <c r="BH134" s="185">
        <f>IF(N134="sníž. přenesená",J134,0)</f>
        <v>0</v>
      </c>
      <c r="BI134" s="185">
        <f>IF(N134="nulová",J134,0)</f>
        <v>0</v>
      </c>
      <c r="BJ134" s="18" t="s">
        <v>87</v>
      </c>
      <c r="BK134" s="185">
        <f>ROUND(I134*H134,2)</f>
        <v>0</v>
      </c>
      <c r="BL134" s="18" t="s">
        <v>154</v>
      </c>
      <c r="BM134" s="184" t="s">
        <v>310</v>
      </c>
    </row>
    <row r="135" s="2" customFormat="1">
      <c r="A135" s="37"/>
      <c r="B135" s="38"/>
      <c r="C135" s="37"/>
      <c r="D135" s="186" t="s">
        <v>142</v>
      </c>
      <c r="E135" s="37"/>
      <c r="F135" s="187" t="s">
        <v>1516</v>
      </c>
      <c r="G135" s="37"/>
      <c r="H135" s="37"/>
      <c r="I135" s="188"/>
      <c r="J135" s="37"/>
      <c r="K135" s="37"/>
      <c r="L135" s="38"/>
      <c r="M135" s="189"/>
      <c r="N135" s="190"/>
      <c r="O135" s="76"/>
      <c r="P135" s="76"/>
      <c r="Q135" s="76"/>
      <c r="R135" s="76"/>
      <c r="S135" s="76"/>
      <c r="T135" s="7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8" t="s">
        <v>142</v>
      </c>
      <c r="AU135" s="18" t="s">
        <v>87</v>
      </c>
    </row>
    <row r="136" s="2" customFormat="1" ht="16.5" customHeight="1">
      <c r="A136" s="37"/>
      <c r="B136" s="171"/>
      <c r="C136" s="219" t="s">
        <v>79</v>
      </c>
      <c r="D136" s="219" t="s">
        <v>316</v>
      </c>
      <c r="E136" s="220" t="s">
        <v>180</v>
      </c>
      <c r="F136" s="221" t="s">
        <v>1518</v>
      </c>
      <c r="G136" s="222" t="s">
        <v>817</v>
      </c>
      <c r="H136" s="223">
        <v>6</v>
      </c>
      <c r="I136" s="224"/>
      <c r="J136" s="225">
        <f>ROUND(I136*H136,2)</f>
        <v>0</v>
      </c>
      <c r="K136" s="226"/>
      <c r="L136" s="227"/>
      <c r="M136" s="228" t="s">
        <v>1</v>
      </c>
      <c r="N136" s="229" t="s">
        <v>44</v>
      </c>
      <c r="O136" s="76"/>
      <c r="P136" s="182">
        <f>O136*H136</f>
        <v>0</v>
      </c>
      <c r="Q136" s="182">
        <v>0</v>
      </c>
      <c r="R136" s="182">
        <f>Q136*H136</f>
        <v>0</v>
      </c>
      <c r="S136" s="182">
        <v>0</v>
      </c>
      <c r="T136" s="183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84" t="s">
        <v>173</v>
      </c>
      <c r="AT136" s="184" t="s">
        <v>316</v>
      </c>
      <c r="AU136" s="184" t="s">
        <v>87</v>
      </c>
      <c r="AY136" s="18" t="s">
        <v>133</v>
      </c>
      <c r="BE136" s="185">
        <f>IF(N136="základní",J136,0)</f>
        <v>0</v>
      </c>
      <c r="BF136" s="185">
        <f>IF(N136="snížená",J136,0)</f>
        <v>0</v>
      </c>
      <c r="BG136" s="185">
        <f>IF(N136="zákl. přenesená",J136,0)</f>
        <v>0</v>
      </c>
      <c r="BH136" s="185">
        <f>IF(N136="sníž. přenesená",J136,0)</f>
        <v>0</v>
      </c>
      <c r="BI136" s="185">
        <f>IF(N136="nulová",J136,0)</f>
        <v>0</v>
      </c>
      <c r="BJ136" s="18" t="s">
        <v>87</v>
      </c>
      <c r="BK136" s="185">
        <f>ROUND(I136*H136,2)</f>
        <v>0</v>
      </c>
      <c r="BL136" s="18" t="s">
        <v>154</v>
      </c>
      <c r="BM136" s="184" t="s">
        <v>321</v>
      </c>
    </row>
    <row r="137" s="2" customFormat="1">
      <c r="A137" s="37"/>
      <c r="B137" s="38"/>
      <c r="C137" s="37"/>
      <c r="D137" s="186" t="s">
        <v>142</v>
      </c>
      <c r="E137" s="37"/>
      <c r="F137" s="187" t="s">
        <v>1516</v>
      </c>
      <c r="G137" s="37"/>
      <c r="H137" s="37"/>
      <c r="I137" s="188"/>
      <c r="J137" s="37"/>
      <c r="K137" s="37"/>
      <c r="L137" s="38"/>
      <c r="M137" s="189"/>
      <c r="N137" s="190"/>
      <c r="O137" s="76"/>
      <c r="P137" s="76"/>
      <c r="Q137" s="76"/>
      <c r="R137" s="76"/>
      <c r="S137" s="76"/>
      <c r="T137" s="7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8" t="s">
        <v>142</v>
      </c>
      <c r="AU137" s="18" t="s">
        <v>87</v>
      </c>
    </row>
    <row r="138" s="2" customFormat="1" ht="16.5" customHeight="1">
      <c r="A138" s="37"/>
      <c r="B138" s="171"/>
      <c r="C138" s="219" t="s">
        <v>79</v>
      </c>
      <c r="D138" s="219" t="s">
        <v>316</v>
      </c>
      <c r="E138" s="220" t="s">
        <v>184</v>
      </c>
      <c r="F138" s="221" t="s">
        <v>1519</v>
      </c>
      <c r="G138" s="222" t="s">
        <v>817</v>
      </c>
      <c r="H138" s="223">
        <v>6</v>
      </c>
      <c r="I138" s="224"/>
      <c r="J138" s="225">
        <f>ROUND(I138*H138,2)</f>
        <v>0</v>
      </c>
      <c r="K138" s="226"/>
      <c r="L138" s="227"/>
      <c r="M138" s="228" t="s">
        <v>1</v>
      </c>
      <c r="N138" s="229" t="s">
        <v>44</v>
      </c>
      <c r="O138" s="76"/>
      <c r="P138" s="182">
        <f>O138*H138</f>
        <v>0</v>
      </c>
      <c r="Q138" s="182">
        <v>0</v>
      </c>
      <c r="R138" s="182">
        <f>Q138*H138</f>
        <v>0</v>
      </c>
      <c r="S138" s="182">
        <v>0</v>
      </c>
      <c r="T138" s="183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84" t="s">
        <v>173</v>
      </c>
      <c r="AT138" s="184" t="s">
        <v>316</v>
      </c>
      <c r="AU138" s="184" t="s">
        <v>87</v>
      </c>
      <c r="AY138" s="18" t="s">
        <v>133</v>
      </c>
      <c r="BE138" s="185">
        <f>IF(N138="základní",J138,0)</f>
        <v>0</v>
      </c>
      <c r="BF138" s="185">
        <f>IF(N138="snížená",J138,0)</f>
        <v>0</v>
      </c>
      <c r="BG138" s="185">
        <f>IF(N138="zákl. přenesená",J138,0)</f>
        <v>0</v>
      </c>
      <c r="BH138" s="185">
        <f>IF(N138="sníž. přenesená",J138,0)</f>
        <v>0</v>
      </c>
      <c r="BI138" s="185">
        <f>IF(N138="nulová",J138,0)</f>
        <v>0</v>
      </c>
      <c r="BJ138" s="18" t="s">
        <v>87</v>
      </c>
      <c r="BK138" s="185">
        <f>ROUND(I138*H138,2)</f>
        <v>0</v>
      </c>
      <c r="BL138" s="18" t="s">
        <v>154</v>
      </c>
      <c r="BM138" s="184" t="s">
        <v>329</v>
      </c>
    </row>
    <row r="139" s="2" customFormat="1">
      <c r="A139" s="37"/>
      <c r="B139" s="38"/>
      <c r="C139" s="37"/>
      <c r="D139" s="186" t="s">
        <v>142</v>
      </c>
      <c r="E139" s="37"/>
      <c r="F139" s="187" t="s">
        <v>1516</v>
      </c>
      <c r="G139" s="37"/>
      <c r="H139" s="37"/>
      <c r="I139" s="188"/>
      <c r="J139" s="37"/>
      <c r="K139" s="37"/>
      <c r="L139" s="38"/>
      <c r="M139" s="189"/>
      <c r="N139" s="190"/>
      <c r="O139" s="76"/>
      <c r="P139" s="76"/>
      <c r="Q139" s="76"/>
      <c r="R139" s="76"/>
      <c r="S139" s="76"/>
      <c r="T139" s="7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8" t="s">
        <v>142</v>
      </c>
      <c r="AU139" s="18" t="s">
        <v>87</v>
      </c>
    </row>
    <row r="140" s="2" customFormat="1" ht="21.75" customHeight="1">
      <c r="A140" s="37"/>
      <c r="B140" s="171"/>
      <c r="C140" s="219" t="s">
        <v>79</v>
      </c>
      <c r="D140" s="219" t="s">
        <v>316</v>
      </c>
      <c r="E140" s="220" t="s">
        <v>191</v>
      </c>
      <c r="F140" s="221" t="s">
        <v>1520</v>
      </c>
      <c r="G140" s="222" t="s">
        <v>817</v>
      </c>
      <c r="H140" s="223">
        <v>4</v>
      </c>
      <c r="I140" s="224"/>
      <c r="J140" s="225">
        <f>ROUND(I140*H140,2)</f>
        <v>0</v>
      </c>
      <c r="K140" s="226"/>
      <c r="L140" s="227"/>
      <c r="M140" s="228" t="s">
        <v>1</v>
      </c>
      <c r="N140" s="229" t="s">
        <v>44</v>
      </c>
      <c r="O140" s="76"/>
      <c r="P140" s="182">
        <f>O140*H140</f>
        <v>0</v>
      </c>
      <c r="Q140" s="182">
        <v>0</v>
      </c>
      <c r="R140" s="182">
        <f>Q140*H140</f>
        <v>0</v>
      </c>
      <c r="S140" s="182">
        <v>0</v>
      </c>
      <c r="T140" s="183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84" t="s">
        <v>173</v>
      </c>
      <c r="AT140" s="184" t="s">
        <v>316</v>
      </c>
      <c r="AU140" s="184" t="s">
        <v>87</v>
      </c>
      <c r="AY140" s="18" t="s">
        <v>133</v>
      </c>
      <c r="BE140" s="185">
        <f>IF(N140="základní",J140,0)</f>
        <v>0</v>
      </c>
      <c r="BF140" s="185">
        <f>IF(N140="snížená",J140,0)</f>
        <v>0</v>
      </c>
      <c r="BG140" s="185">
        <f>IF(N140="zákl. přenesená",J140,0)</f>
        <v>0</v>
      </c>
      <c r="BH140" s="185">
        <f>IF(N140="sníž. přenesená",J140,0)</f>
        <v>0</v>
      </c>
      <c r="BI140" s="185">
        <f>IF(N140="nulová",J140,0)</f>
        <v>0</v>
      </c>
      <c r="BJ140" s="18" t="s">
        <v>87</v>
      </c>
      <c r="BK140" s="185">
        <f>ROUND(I140*H140,2)</f>
        <v>0</v>
      </c>
      <c r="BL140" s="18" t="s">
        <v>154</v>
      </c>
      <c r="BM140" s="184" t="s">
        <v>338</v>
      </c>
    </row>
    <row r="141" s="2" customFormat="1">
      <c r="A141" s="37"/>
      <c r="B141" s="38"/>
      <c r="C141" s="37"/>
      <c r="D141" s="186" t="s">
        <v>142</v>
      </c>
      <c r="E141" s="37"/>
      <c r="F141" s="187" t="s">
        <v>1521</v>
      </c>
      <c r="G141" s="37"/>
      <c r="H141" s="37"/>
      <c r="I141" s="188"/>
      <c r="J141" s="37"/>
      <c r="K141" s="37"/>
      <c r="L141" s="38"/>
      <c r="M141" s="189"/>
      <c r="N141" s="190"/>
      <c r="O141" s="76"/>
      <c r="P141" s="76"/>
      <c r="Q141" s="76"/>
      <c r="R141" s="76"/>
      <c r="S141" s="76"/>
      <c r="T141" s="7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8" t="s">
        <v>142</v>
      </c>
      <c r="AU141" s="18" t="s">
        <v>87</v>
      </c>
    </row>
    <row r="142" s="2" customFormat="1" ht="16.5" customHeight="1">
      <c r="A142" s="37"/>
      <c r="B142" s="171"/>
      <c r="C142" s="219" t="s">
        <v>79</v>
      </c>
      <c r="D142" s="219" t="s">
        <v>316</v>
      </c>
      <c r="E142" s="220" t="s">
        <v>201</v>
      </c>
      <c r="F142" s="221" t="s">
        <v>1522</v>
      </c>
      <c r="G142" s="222" t="s">
        <v>817</v>
      </c>
      <c r="H142" s="223">
        <v>6</v>
      </c>
      <c r="I142" s="224"/>
      <c r="J142" s="225">
        <f>ROUND(I142*H142,2)</f>
        <v>0</v>
      </c>
      <c r="K142" s="226"/>
      <c r="L142" s="227"/>
      <c r="M142" s="228" t="s">
        <v>1</v>
      </c>
      <c r="N142" s="229" t="s">
        <v>44</v>
      </c>
      <c r="O142" s="76"/>
      <c r="P142" s="182">
        <f>O142*H142</f>
        <v>0</v>
      </c>
      <c r="Q142" s="182">
        <v>0</v>
      </c>
      <c r="R142" s="182">
        <f>Q142*H142</f>
        <v>0</v>
      </c>
      <c r="S142" s="182">
        <v>0</v>
      </c>
      <c r="T142" s="183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84" t="s">
        <v>173</v>
      </c>
      <c r="AT142" s="184" t="s">
        <v>316</v>
      </c>
      <c r="AU142" s="184" t="s">
        <v>87</v>
      </c>
      <c r="AY142" s="18" t="s">
        <v>133</v>
      </c>
      <c r="BE142" s="185">
        <f>IF(N142="základní",J142,0)</f>
        <v>0</v>
      </c>
      <c r="BF142" s="185">
        <f>IF(N142="snížená",J142,0)</f>
        <v>0</v>
      </c>
      <c r="BG142" s="185">
        <f>IF(N142="zákl. přenesená",J142,0)</f>
        <v>0</v>
      </c>
      <c r="BH142" s="185">
        <f>IF(N142="sníž. přenesená",J142,0)</f>
        <v>0</v>
      </c>
      <c r="BI142" s="185">
        <f>IF(N142="nulová",J142,0)</f>
        <v>0</v>
      </c>
      <c r="BJ142" s="18" t="s">
        <v>87</v>
      </c>
      <c r="BK142" s="185">
        <f>ROUND(I142*H142,2)</f>
        <v>0</v>
      </c>
      <c r="BL142" s="18" t="s">
        <v>154</v>
      </c>
      <c r="BM142" s="184" t="s">
        <v>349</v>
      </c>
    </row>
    <row r="143" s="2" customFormat="1">
      <c r="A143" s="37"/>
      <c r="B143" s="38"/>
      <c r="C143" s="37"/>
      <c r="D143" s="186" t="s">
        <v>142</v>
      </c>
      <c r="E143" s="37"/>
      <c r="F143" s="187" t="s">
        <v>1521</v>
      </c>
      <c r="G143" s="37"/>
      <c r="H143" s="37"/>
      <c r="I143" s="188"/>
      <c r="J143" s="37"/>
      <c r="K143" s="37"/>
      <c r="L143" s="38"/>
      <c r="M143" s="189"/>
      <c r="N143" s="190"/>
      <c r="O143" s="76"/>
      <c r="P143" s="76"/>
      <c r="Q143" s="76"/>
      <c r="R143" s="76"/>
      <c r="S143" s="76"/>
      <c r="T143" s="7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8" t="s">
        <v>142</v>
      </c>
      <c r="AU143" s="18" t="s">
        <v>87</v>
      </c>
    </row>
    <row r="144" s="2" customFormat="1" ht="16.5" customHeight="1">
      <c r="A144" s="37"/>
      <c r="B144" s="171"/>
      <c r="C144" s="219" t="s">
        <v>79</v>
      </c>
      <c r="D144" s="219" t="s">
        <v>316</v>
      </c>
      <c r="E144" s="220" t="s">
        <v>8</v>
      </c>
      <c r="F144" s="221" t="s">
        <v>1523</v>
      </c>
      <c r="G144" s="222" t="s">
        <v>817</v>
      </c>
      <c r="H144" s="223">
        <v>3</v>
      </c>
      <c r="I144" s="224"/>
      <c r="J144" s="225">
        <f>ROUND(I144*H144,2)</f>
        <v>0</v>
      </c>
      <c r="K144" s="226"/>
      <c r="L144" s="227"/>
      <c r="M144" s="228" t="s">
        <v>1</v>
      </c>
      <c r="N144" s="229" t="s">
        <v>44</v>
      </c>
      <c r="O144" s="76"/>
      <c r="P144" s="182">
        <f>O144*H144</f>
        <v>0</v>
      </c>
      <c r="Q144" s="182">
        <v>0</v>
      </c>
      <c r="R144" s="182">
        <f>Q144*H144</f>
        <v>0</v>
      </c>
      <c r="S144" s="182">
        <v>0</v>
      </c>
      <c r="T144" s="183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84" t="s">
        <v>173</v>
      </c>
      <c r="AT144" s="184" t="s">
        <v>316</v>
      </c>
      <c r="AU144" s="184" t="s">
        <v>87</v>
      </c>
      <c r="AY144" s="18" t="s">
        <v>133</v>
      </c>
      <c r="BE144" s="185">
        <f>IF(N144="základní",J144,0)</f>
        <v>0</v>
      </c>
      <c r="BF144" s="185">
        <f>IF(N144="snížená",J144,0)</f>
        <v>0</v>
      </c>
      <c r="BG144" s="185">
        <f>IF(N144="zákl. přenesená",J144,0)</f>
        <v>0</v>
      </c>
      <c r="BH144" s="185">
        <f>IF(N144="sníž. přenesená",J144,0)</f>
        <v>0</v>
      </c>
      <c r="BI144" s="185">
        <f>IF(N144="nulová",J144,0)</f>
        <v>0</v>
      </c>
      <c r="BJ144" s="18" t="s">
        <v>87</v>
      </c>
      <c r="BK144" s="185">
        <f>ROUND(I144*H144,2)</f>
        <v>0</v>
      </c>
      <c r="BL144" s="18" t="s">
        <v>154</v>
      </c>
      <c r="BM144" s="184" t="s">
        <v>363</v>
      </c>
    </row>
    <row r="145" s="2" customFormat="1">
      <c r="A145" s="37"/>
      <c r="B145" s="38"/>
      <c r="C145" s="37"/>
      <c r="D145" s="186" t="s">
        <v>142</v>
      </c>
      <c r="E145" s="37"/>
      <c r="F145" s="187" t="s">
        <v>1521</v>
      </c>
      <c r="G145" s="37"/>
      <c r="H145" s="37"/>
      <c r="I145" s="188"/>
      <c r="J145" s="37"/>
      <c r="K145" s="37"/>
      <c r="L145" s="38"/>
      <c r="M145" s="189"/>
      <c r="N145" s="190"/>
      <c r="O145" s="76"/>
      <c r="P145" s="76"/>
      <c r="Q145" s="76"/>
      <c r="R145" s="76"/>
      <c r="S145" s="76"/>
      <c r="T145" s="7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8" t="s">
        <v>142</v>
      </c>
      <c r="AU145" s="18" t="s">
        <v>87</v>
      </c>
    </row>
    <row r="146" s="2" customFormat="1" ht="16.5" customHeight="1">
      <c r="A146" s="37"/>
      <c r="B146" s="171"/>
      <c r="C146" s="219" t="s">
        <v>79</v>
      </c>
      <c r="D146" s="219" t="s">
        <v>316</v>
      </c>
      <c r="E146" s="220" t="s">
        <v>206</v>
      </c>
      <c r="F146" s="221" t="s">
        <v>1524</v>
      </c>
      <c r="G146" s="222" t="s">
        <v>817</v>
      </c>
      <c r="H146" s="223">
        <v>2</v>
      </c>
      <c r="I146" s="224"/>
      <c r="J146" s="225">
        <f>ROUND(I146*H146,2)</f>
        <v>0</v>
      </c>
      <c r="K146" s="226"/>
      <c r="L146" s="227"/>
      <c r="M146" s="228" t="s">
        <v>1</v>
      </c>
      <c r="N146" s="229" t="s">
        <v>44</v>
      </c>
      <c r="O146" s="76"/>
      <c r="P146" s="182">
        <f>O146*H146</f>
        <v>0</v>
      </c>
      <c r="Q146" s="182">
        <v>0</v>
      </c>
      <c r="R146" s="182">
        <f>Q146*H146</f>
        <v>0</v>
      </c>
      <c r="S146" s="182">
        <v>0</v>
      </c>
      <c r="T146" s="183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84" t="s">
        <v>173</v>
      </c>
      <c r="AT146" s="184" t="s">
        <v>316</v>
      </c>
      <c r="AU146" s="184" t="s">
        <v>87</v>
      </c>
      <c r="AY146" s="18" t="s">
        <v>133</v>
      </c>
      <c r="BE146" s="185">
        <f>IF(N146="základní",J146,0)</f>
        <v>0</v>
      </c>
      <c r="BF146" s="185">
        <f>IF(N146="snížená",J146,0)</f>
        <v>0</v>
      </c>
      <c r="BG146" s="185">
        <f>IF(N146="zákl. přenesená",J146,0)</f>
        <v>0</v>
      </c>
      <c r="BH146" s="185">
        <f>IF(N146="sníž. přenesená",J146,0)</f>
        <v>0</v>
      </c>
      <c r="BI146" s="185">
        <f>IF(N146="nulová",J146,0)</f>
        <v>0</v>
      </c>
      <c r="BJ146" s="18" t="s">
        <v>87</v>
      </c>
      <c r="BK146" s="185">
        <f>ROUND(I146*H146,2)</f>
        <v>0</v>
      </c>
      <c r="BL146" s="18" t="s">
        <v>154</v>
      </c>
      <c r="BM146" s="184" t="s">
        <v>375</v>
      </c>
    </row>
    <row r="147" s="2" customFormat="1">
      <c r="A147" s="37"/>
      <c r="B147" s="38"/>
      <c r="C147" s="37"/>
      <c r="D147" s="186" t="s">
        <v>142</v>
      </c>
      <c r="E147" s="37"/>
      <c r="F147" s="187" t="s">
        <v>1521</v>
      </c>
      <c r="G147" s="37"/>
      <c r="H147" s="37"/>
      <c r="I147" s="188"/>
      <c r="J147" s="37"/>
      <c r="K147" s="37"/>
      <c r="L147" s="38"/>
      <c r="M147" s="189"/>
      <c r="N147" s="190"/>
      <c r="O147" s="76"/>
      <c r="P147" s="76"/>
      <c r="Q147" s="76"/>
      <c r="R147" s="76"/>
      <c r="S147" s="76"/>
      <c r="T147" s="7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18" t="s">
        <v>142</v>
      </c>
      <c r="AU147" s="18" t="s">
        <v>87</v>
      </c>
    </row>
    <row r="148" s="2" customFormat="1" ht="16.5" customHeight="1">
      <c r="A148" s="37"/>
      <c r="B148" s="171"/>
      <c r="C148" s="219" t="s">
        <v>79</v>
      </c>
      <c r="D148" s="219" t="s">
        <v>316</v>
      </c>
      <c r="E148" s="220" t="s">
        <v>303</v>
      </c>
      <c r="F148" s="221" t="s">
        <v>1525</v>
      </c>
      <c r="G148" s="222" t="s">
        <v>817</v>
      </c>
      <c r="H148" s="223">
        <v>4</v>
      </c>
      <c r="I148" s="224"/>
      <c r="J148" s="225">
        <f>ROUND(I148*H148,2)</f>
        <v>0</v>
      </c>
      <c r="K148" s="226"/>
      <c r="L148" s="227"/>
      <c r="M148" s="228" t="s">
        <v>1</v>
      </c>
      <c r="N148" s="229" t="s">
        <v>44</v>
      </c>
      <c r="O148" s="76"/>
      <c r="P148" s="182">
        <f>O148*H148</f>
        <v>0</v>
      </c>
      <c r="Q148" s="182">
        <v>0</v>
      </c>
      <c r="R148" s="182">
        <f>Q148*H148</f>
        <v>0</v>
      </c>
      <c r="S148" s="182">
        <v>0</v>
      </c>
      <c r="T148" s="183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84" t="s">
        <v>173</v>
      </c>
      <c r="AT148" s="184" t="s">
        <v>316</v>
      </c>
      <c r="AU148" s="184" t="s">
        <v>87</v>
      </c>
      <c r="AY148" s="18" t="s">
        <v>133</v>
      </c>
      <c r="BE148" s="185">
        <f>IF(N148="základní",J148,0)</f>
        <v>0</v>
      </c>
      <c r="BF148" s="185">
        <f>IF(N148="snížená",J148,0)</f>
        <v>0</v>
      </c>
      <c r="BG148" s="185">
        <f>IF(N148="zákl. přenesená",J148,0)</f>
        <v>0</v>
      </c>
      <c r="BH148" s="185">
        <f>IF(N148="sníž. přenesená",J148,0)</f>
        <v>0</v>
      </c>
      <c r="BI148" s="185">
        <f>IF(N148="nulová",J148,0)</f>
        <v>0</v>
      </c>
      <c r="BJ148" s="18" t="s">
        <v>87</v>
      </c>
      <c r="BK148" s="185">
        <f>ROUND(I148*H148,2)</f>
        <v>0</v>
      </c>
      <c r="BL148" s="18" t="s">
        <v>154</v>
      </c>
      <c r="BM148" s="184" t="s">
        <v>387</v>
      </c>
    </row>
    <row r="149" s="2" customFormat="1">
      <c r="A149" s="37"/>
      <c r="B149" s="38"/>
      <c r="C149" s="37"/>
      <c r="D149" s="186" t="s">
        <v>142</v>
      </c>
      <c r="E149" s="37"/>
      <c r="F149" s="187" t="s">
        <v>1521</v>
      </c>
      <c r="G149" s="37"/>
      <c r="H149" s="37"/>
      <c r="I149" s="188"/>
      <c r="J149" s="37"/>
      <c r="K149" s="37"/>
      <c r="L149" s="38"/>
      <c r="M149" s="189"/>
      <c r="N149" s="190"/>
      <c r="O149" s="76"/>
      <c r="P149" s="76"/>
      <c r="Q149" s="76"/>
      <c r="R149" s="76"/>
      <c r="S149" s="76"/>
      <c r="T149" s="7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18" t="s">
        <v>142</v>
      </c>
      <c r="AU149" s="18" t="s">
        <v>87</v>
      </c>
    </row>
    <row r="150" s="2" customFormat="1" ht="16.5" customHeight="1">
      <c r="A150" s="37"/>
      <c r="B150" s="171"/>
      <c r="C150" s="219" t="s">
        <v>79</v>
      </c>
      <c r="D150" s="219" t="s">
        <v>316</v>
      </c>
      <c r="E150" s="220" t="s">
        <v>87</v>
      </c>
      <c r="F150" s="221" t="s">
        <v>1508</v>
      </c>
      <c r="G150" s="222" t="s">
        <v>817</v>
      </c>
      <c r="H150" s="223">
        <v>5</v>
      </c>
      <c r="I150" s="224"/>
      <c r="J150" s="225">
        <f>ROUND(I150*H150,2)</f>
        <v>0</v>
      </c>
      <c r="K150" s="226"/>
      <c r="L150" s="227"/>
      <c r="M150" s="228" t="s">
        <v>1</v>
      </c>
      <c r="N150" s="229" t="s">
        <v>44</v>
      </c>
      <c r="O150" s="76"/>
      <c r="P150" s="182">
        <f>O150*H150</f>
        <v>0</v>
      </c>
      <c r="Q150" s="182">
        <v>0</v>
      </c>
      <c r="R150" s="182">
        <f>Q150*H150</f>
        <v>0</v>
      </c>
      <c r="S150" s="182">
        <v>0</v>
      </c>
      <c r="T150" s="183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84" t="s">
        <v>173</v>
      </c>
      <c r="AT150" s="184" t="s">
        <v>316</v>
      </c>
      <c r="AU150" s="184" t="s">
        <v>87</v>
      </c>
      <c r="AY150" s="18" t="s">
        <v>133</v>
      </c>
      <c r="BE150" s="185">
        <f>IF(N150="základní",J150,0)</f>
        <v>0</v>
      </c>
      <c r="BF150" s="185">
        <f>IF(N150="snížená",J150,0)</f>
        <v>0</v>
      </c>
      <c r="BG150" s="185">
        <f>IF(N150="zákl. přenesená",J150,0)</f>
        <v>0</v>
      </c>
      <c r="BH150" s="185">
        <f>IF(N150="sníž. přenesená",J150,0)</f>
        <v>0</v>
      </c>
      <c r="BI150" s="185">
        <f>IF(N150="nulová",J150,0)</f>
        <v>0</v>
      </c>
      <c r="BJ150" s="18" t="s">
        <v>87</v>
      </c>
      <c r="BK150" s="185">
        <f>ROUND(I150*H150,2)</f>
        <v>0</v>
      </c>
      <c r="BL150" s="18" t="s">
        <v>154</v>
      </c>
      <c r="BM150" s="184" t="s">
        <v>401</v>
      </c>
    </row>
    <row r="151" s="2" customFormat="1">
      <c r="A151" s="37"/>
      <c r="B151" s="38"/>
      <c r="C151" s="37"/>
      <c r="D151" s="186" t="s">
        <v>142</v>
      </c>
      <c r="E151" s="37"/>
      <c r="F151" s="187" t="s">
        <v>1526</v>
      </c>
      <c r="G151" s="37"/>
      <c r="H151" s="37"/>
      <c r="I151" s="188"/>
      <c r="J151" s="37"/>
      <c r="K151" s="37"/>
      <c r="L151" s="38"/>
      <c r="M151" s="189"/>
      <c r="N151" s="190"/>
      <c r="O151" s="76"/>
      <c r="P151" s="76"/>
      <c r="Q151" s="76"/>
      <c r="R151" s="76"/>
      <c r="S151" s="76"/>
      <c r="T151" s="7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18" t="s">
        <v>142</v>
      </c>
      <c r="AU151" s="18" t="s">
        <v>87</v>
      </c>
    </row>
    <row r="152" s="2" customFormat="1" ht="16.5" customHeight="1">
      <c r="A152" s="37"/>
      <c r="B152" s="171"/>
      <c r="C152" s="219" t="s">
        <v>79</v>
      </c>
      <c r="D152" s="219" t="s">
        <v>316</v>
      </c>
      <c r="E152" s="220" t="s">
        <v>89</v>
      </c>
      <c r="F152" s="221" t="s">
        <v>1510</v>
      </c>
      <c r="G152" s="222" t="s">
        <v>817</v>
      </c>
      <c r="H152" s="223">
        <v>2</v>
      </c>
      <c r="I152" s="224"/>
      <c r="J152" s="225">
        <f>ROUND(I152*H152,2)</f>
        <v>0</v>
      </c>
      <c r="K152" s="226"/>
      <c r="L152" s="227"/>
      <c r="M152" s="228" t="s">
        <v>1</v>
      </c>
      <c r="N152" s="229" t="s">
        <v>44</v>
      </c>
      <c r="O152" s="76"/>
      <c r="P152" s="182">
        <f>O152*H152</f>
        <v>0</v>
      </c>
      <c r="Q152" s="182">
        <v>0</v>
      </c>
      <c r="R152" s="182">
        <f>Q152*H152</f>
        <v>0</v>
      </c>
      <c r="S152" s="182">
        <v>0</v>
      </c>
      <c r="T152" s="183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84" t="s">
        <v>173</v>
      </c>
      <c r="AT152" s="184" t="s">
        <v>316</v>
      </c>
      <c r="AU152" s="184" t="s">
        <v>87</v>
      </c>
      <c r="AY152" s="18" t="s">
        <v>133</v>
      </c>
      <c r="BE152" s="185">
        <f>IF(N152="základní",J152,0)</f>
        <v>0</v>
      </c>
      <c r="BF152" s="185">
        <f>IF(N152="snížená",J152,0)</f>
        <v>0</v>
      </c>
      <c r="BG152" s="185">
        <f>IF(N152="zákl. přenesená",J152,0)</f>
        <v>0</v>
      </c>
      <c r="BH152" s="185">
        <f>IF(N152="sníž. přenesená",J152,0)</f>
        <v>0</v>
      </c>
      <c r="BI152" s="185">
        <f>IF(N152="nulová",J152,0)</f>
        <v>0</v>
      </c>
      <c r="BJ152" s="18" t="s">
        <v>87</v>
      </c>
      <c r="BK152" s="185">
        <f>ROUND(I152*H152,2)</f>
        <v>0</v>
      </c>
      <c r="BL152" s="18" t="s">
        <v>154</v>
      </c>
      <c r="BM152" s="184" t="s">
        <v>412</v>
      </c>
    </row>
    <row r="153" s="2" customFormat="1">
      <c r="A153" s="37"/>
      <c r="B153" s="38"/>
      <c r="C153" s="37"/>
      <c r="D153" s="186" t="s">
        <v>142</v>
      </c>
      <c r="E153" s="37"/>
      <c r="F153" s="187" t="s">
        <v>1526</v>
      </c>
      <c r="G153" s="37"/>
      <c r="H153" s="37"/>
      <c r="I153" s="188"/>
      <c r="J153" s="37"/>
      <c r="K153" s="37"/>
      <c r="L153" s="38"/>
      <c r="M153" s="189"/>
      <c r="N153" s="190"/>
      <c r="O153" s="76"/>
      <c r="P153" s="76"/>
      <c r="Q153" s="76"/>
      <c r="R153" s="76"/>
      <c r="S153" s="76"/>
      <c r="T153" s="7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8" t="s">
        <v>142</v>
      </c>
      <c r="AU153" s="18" t="s">
        <v>87</v>
      </c>
    </row>
    <row r="154" s="2" customFormat="1" ht="16.5" customHeight="1">
      <c r="A154" s="37"/>
      <c r="B154" s="171"/>
      <c r="C154" s="219" t="s">
        <v>79</v>
      </c>
      <c r="D154" s="219" t="s">
        <v>316</v>
      </c>
      <c r="E154" s="220" t="s">
        <v>147</v>
      </c>
      <c r="F154" s="221" t="s">
        <v>1511</v>
      </c>
      <c r="G154" s="222" t="s">
        <v>817</v>
      </c>
      <c r="H154" s="223">
        <v>12</v>
      </c>
      <c r="I154" s="224"/>
      <c r="J154" s="225">
        <f>ROUND(I154*H154,2)</f>
        <v>0</v>
      </c>
      <c r="K154" s="226"/>
      <c r="L154" s="227"/>
      <c r="M154" s="228" t="s">
        <v>1</v>
      </c>
      <c r="N154" s="229" t="s">
        <v>44</v>
      </c>
      <c r="O154" s="76"/>
      <c r="P154" s="182">
        <f>O154*H154</f>
        <v>0</v>
      </c>
      <c r="Q154" s="182">
        <v>0</v>
      </c>
      <c r="R154" s="182">
        <f>Q154*H154</f>
        <v>0</v>
      </c>
      <c r="S154" s="182">
        <v>0</v>
      </c>
      <c r="T154" s="183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84" t="s">
        <v>173</v>
      </c>
      <c r="AT154" s="184" t="s">
        <v>316</v>
      </c>
      <c r="AU154" s="184" t="s">
        <v>87</v>
      </c>
      <c r="AY154" s="18" t="s">
        <v>133</v>
      </c>
      <c r="BE154" s="185">
        <f>IF(N154="základní",J154,0)</f>
        <v>0</v>
      </c>
      <c r="BF154" s="185">
        <f>IF(N154="snížená",J154,0)</f>
        <v>0</v>
      </c>
      <c r="BG154" s="185">
        <f>IF(N154="zákl. přenesená",J154,0)</f>
        <v>0</v>
      </c>
      <c r="BH154" s="185">
        <f>IF(N154="sníž. přenesená",J154,0)</f>
        <v>0</v>
      </c>
      <c r="BI154" s="185">
        <f>IF(N154="nulová",J154,0)</f>
        <v>0</v>
      </c>
      <c r="BJ154" s="18" t="s">
        <v>87</v>
      </c>
      <c r="BK154" s="185">
        <f>ROUND(I154*H154,2)</f>
        <v>0</v>
      </c>
      <c r="BL154" s="18" t="s">
        <v>154</v>
      </c>
      <c r="BM154" s="184" t="s">
        <v>425</v>
      </c>
    </row>
    <row r="155" s="2" customFormat="1">
      <c r="A155" s="37"/>
      <c r="B155" s="38"/>
      <c r="C155" s="37"/>
      <c r="D155" s="186" t="s">
        <v>142</v>
      </c>
      <c r="E155" s="37"/>
      <c r="F155" s="187" t="s">
        <v>1526</v>
      </c>
      <c r="G155" s="37"/>
      <c r="H155" s="37"/>
      <c r="I155" s="188"/>
      <c r="J155" s="37"/>
      <c r="K155" s="37"/>
      <c r="L155" s="38"/>
      <c r="M155" s="189"/>
      <c r="N155" s="190"/>
      <c r="O155" s="76"/>
      <c r="P155" s="76"/>
      <c r="Q155" s="76"/>
      <c r="R155" s="76"/>
      <c r="S155" s="76"/>
      <c r="T155" s="7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18" t="s">
        <v>142</v>
      </c>
      <c r="AU155" s="18" t="s">
        <v>87</v>
      </c>
    </row>
    <row r="156" s="2" customFormat="1" ht="16.5" customHeight="1">
      <c r="A156" s="37"/>
      <c r="B156" s="171"/>
      <c r="C156" s="219" t="s">
        <v>79</v>
      </c>
      <c r="D156" s="219" t="s">
        <v>316</v>
      </c>
      <c r="E156" s="220" t="s">
        <v>154</v>
      </c>
      <c r="F156" s="221" t="s">
        <v>1512</v>
      </c>
      <c r="G156" s="222" t="s">
        <v>817</v>
      </c>
      <c r="H156" s="223">
        <v>7</v>
      </c>
      <c r="I156" s="224"/>
      <c r="J156" s="225">
        <f>ROUND(I156*H156,2)</f>
        <v>0</v>
      </c>
      <c r="K156" s="226"/>
      <c r="L156" s="227"/>
      <c r="M156" s="228" t="s">
        <v>1</v>
      </c>
      <c r="N156" s="229" t="s">
        <v>44</v>
      </c>
      <c r="O156" s="76"/>
      <c r="P156" s="182">
        <f>O156*H156</f>
        <v>0</v>
      </c>
      <c r="Q156" s="182">
        <v>0</v>
      </c>
      <c r="R156" s="182">
        <f>Q156*H156</f>
        <v>0</v>
      </c>
      <c r="S156" s="182">
        <v>0</v>
      </c>
      <c r="T156" s="183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84" t="s">
        <v>173</v>
      </c>
      <c r="AT156" s="184" t="s">
        <v>316</v>
      </c>
      <c r="AU156" s="184" t="s">
        <v>87</v>
      </c>
      <c r="AY156" s="18" t="s">
        <v>133</v>
      </c>
      <c r="BE156" s="185">
        <f>IF(N156="základní",J156,0)</f>
        <v>0</v>
      </c>
      <c r="BF156" s="185">
        <f>IF(N156="snížená",J156,0)</f>
        <v>0</v>
      </c>
      <c r="BG156" s="185">
        <f>IF(N156="zákl. přenesená",J156,0)</f>
        <v>0</v>
      </c>
      <c r="BH156" s="185">
        <f>IF(N156="sníž. přenesená",J156,0)</f>
        <v>0</v>
      </c>
      <c r="BI156" s="185">
        <f>IF(N156="nulová",J156,0)</f>
        <v>0</v>
      </c>
      <c r="BJ156" s="18" t="s">
        <v>87</v>
      </c>
      <c r="BK156" s="185">
        <f>ROUND(I156*H156,2)</f>
        <v>0</v>
      </c>
      <c r="BL156" s="18" t="s">
        <v>154</v>
      </c>
      <c r="BM156" s="184" t="s">
        <v>435</v>
      </c>
    </row>
    <row r="157" s="2" customFormat="1">
      <c r="A157" s="37"/>
      <c r="B157" s="38"/>
      <c r="C157" s="37"/>
      <c r="D157" s="186" t="s">
        <v>142</v>
      </c>
      <c r="E157" s="37"/>
      <c r="F157" s="187" t="s">
        <v>1526</v>
      </c>
      <c r="G157" s="37"/>
      <c r="H157" s="37"/>
      <c r="I157" s="188"/>
      <c r="J157" s="37"/>
      <c r="K157" s="37"/>
      <c r="L157" s="38"/>
      <c r="M157" s="189"/>
      <c r="N157" s="190"/>
      <c r="O157" s="76"/>
      <c r="P157" s="76"/>
      <c r="Q157" s="76"/>
      <c r="R157" s="76"/>
      <c r="S157" s="76"/>
      <c r="T157" s="7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18" t="s">
        <v>142</v>
      </c>
      <c r="AU157" s="18" t="s">
        <v>87</v>
      </c>
    </row>
    <row r="158" s="2" customFormat="1" ht="16.5" customHeight="1">
      <c r="A158" s="37"/>
      <c r="B158" s="171"/>
      <c r="C158" s="219" t="s">
        <v>79</v>
      </c>
      <c r="D158" s="219" t="s">
        <v>316</v>
      </c>
      <c r="E158" s="220" t="s">
        <v>153</v>
      </c>
      <c r="F158" s="221" t="s">
        <v>1513</v>
      </c>
      <c r="G158" s="222" t="s">
        <v>817</v>
      </c>
      <c r="H158" s="223">
        <v>2</v>
      </c>
      <c r="I158" s="224"/>
      <c r="J158" s="225">
        <f>ROUND(I158*H158,2)</f>
        <v>0</v>
      </c>
      <c r="K158" s="226"/>
      <c r="L158" s="227"/>
      <c r="M158" s="228" t="s">
        <v>1</v>
      </c>
      <c r="N158" s="229" t="s">
        <v>44</v>
      </c>
      <c r="O158" s="76"/>
      <c r="P158" s="182">
        <f>O158*H158</f>
        <v>0</v>
      </c>
      <c r="Q158" s="182">
        <v>0</v>
      </c>
      <c r="R158" s="182">
        <f>Q158*H158</f>
        <v>0</v>
      </c>
      <c r="S158" s="182">
        <v>0</v>
      </c>
      <c r="T158" s="183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84" t="s">
        <v>173</v>
      </c>
      <c r="AT158" s="184" t="s">
        <v>316</v>
      </c>
      <c r="AU158" s="184" t="s">
        <v>87</v>
      </c>
      <c r="AY158" s="18" t="s">
        <v>133</v>
      </c>
      <c r="BE158" s="185">
        <f>IF(N158="základní",J158,0)</f>
        <v>0</v>
      </c>
      <c r="BF158" s="185">
        <f>IF(N158="snížená",J158,0)</f>
        <v>0</v>
      </c>
      <c r="BG158" s="185">
        <f>IF(N158="zákl. přenesená",J158,0)</f>
        <v>0</v>
      </c>
      <c r="BH158" s="185">
        <f>IF(N158="sníž. přenesená",J158,0)</f>
        <v>0</v>
      </c>
      <c r="BI158" s="185">
        <f>IF(N158="nulová",J158,0)</f>
        <v>0</v>
      </c>
      <c r="BJ158" s="18" t="s">
        <v>87</v>
      </c>
      <c r="BK158" s="185">
        <f>ROUND(I158*H158,2)</f>
        <v>0</v>
      </c>
      <c r="BL158" s="18" t="s">
        <v>154</v>
      </c>
      <c r="BM158" s="184" t="s">
        <v>443</v>
      </c>
    </row>
    <row r="159" s="2" customFormat="1">
      <c r="A159" s="37"/>
      <c r="B159" s="38"/>
      <c r="C159" s="37"/>
      <c r="D159" s="186" t="s">
        <v>142</v>
      </c>
      <c r="E159" s="37"/>
      <c r="F159" s="187" t="s">
        <v>1526</v>
      </c>
      <c r="G159" s="37"/>
      <c r="H159" s="37"/>
      <c r="I159" s="188"/>
      <c r="J159" s="37"/>
      <c r="K159" s="37"/>
      <c r="L159" s="38"/>
      <c r="M159" s="189"/>
      <c r="N159" s="190"/>
      <c r="O159" s="76"/>
      <c r="P159" s="76"/>
      <c r="Q159" s="76"/>
      <c r="R159" s="76"/>
      <c r="S159" s="76"/>
      <c r="T159" s="7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18" t="s">
        <v>142</v>
      </c>
      <c r="AU159" s="18" t="s">
        <v>87</v>
      </c>
    </row>
    <row r="160" s="2" customFormat="1" ht="16.5" customHeight="1">
      <c r="A160" s="37"/>
      <c r="B160" s="171"/>
      <c r="C160" s="219" t="s">
        <v>79</v>
      </c>
      <c r="D160" s="219" t="s">
        <v>316</v>
      </c>
      <c r="E160" s="220" t="s">
        <v>162</v>
      </c>
      <c r="F160" s="221" t="s">
        <v>1514</v>
      </c>
      <c r="G160" s="222" t="s">
        <v>817</v>
      </c>
      <c r="H160" s="223">
        <v>2</v>
      </c>
      <c r="I160" s="224"/>
      <c r="J160" s="225">
        <f>ROUND(I160*H160,2)</f>
        <v>0</v>
      </c>
      <c r="K160" s="226"/>
      <c r="L160" s="227"/>
      <c r="M160" s="228" t="s">
        <v>1</v>
      </c>
      <c r="N160" s="229" t="s">
        <v>44</v>
      </c>
      <c r="O160" s="76"/>
      <c r="P160" s="182">
        <f>O160*H160</f>
        <v>0</v>
      </c>
      <c r="Q160" s="182">
        <v>0</v>
      </c>
      <c r="R160" s="182">
        <f>Q160*H160</f>
        <v>0</v>
      </c>
      <c r="S160" s="182">
        <v>0</v>
      </c>
      <c r="T160" s="183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84" t="s">
        <v>173</v>
      </c>
      <c r="AT160" s="184" t="s">
        <v>316</v>
      </c>
      <c r="AU160" s="184" t="s">
        <v>87</v>
      </c>
      <c r="AY160" s="18" t="s">
        <v>133</v>
      </c>
      <c r="BE160" s="185">
        <f>IF(N160="základní",J160,0)</f>
        <v>0</v>
      </c>
      <c r="BF160" s="185">
        <f>IF(N160="snížená",J160,0)</f>
        <v>0</v>
      </c>
      <c r="BG160" s="185">
        <f>IF(N160="zákl. přenesená",J160,0)</f>
        <v>0</v>
      </c>
      <c r="BH160" s="185">
        <f>IF(N160="sníž. přenesená",J160,0)</f>
        <v>0</v>
      </c>
      <c r="BI160" s="185">
        <f>IF(N160="nulová",J160,0)</f>
        <v>0</v>
      </c>
      <c r="BJ160" s="18" t="s">
        <v>87</v>
      </c>
      <c r="BK160" s="185">
        <f>ROUND(I160*H160,2)</f>
        <v>0</v>
      </c>
      <c r="BL160" s="18" t="s">
        <v>154</v>
      </c>
      <c r="BM160" s="184" t="s">
        <v>452</v>
      </c>
    </row>
    <row r="161" s="2" customFormat="1">
      <c r="A161" s="37"/>
      <c r="B161" s="38"/>
      <c r="C161" s="37"/>
      <c r="D161" s="186" t="s">
        <v>142</v>
      </c>
      <c r="E161" s="37"/>
      <c r="F161" s="187" t="s">
        <v>1526</v>
      </c>
      <c r="G161" s="37"/>
      <c r="H161" s="37"/>
      <c r="I161" s="188"/>
      <c r="J161" s="37"/>
      <c r="K161" s="37"/>
      <c r="L161" s="38"/>
      <c r="M161" s="189"/>
      <c r="N161" s="190"/>
      <c r="O161" s="76"/>
      <c r="P161" s="76"/>
      <c r="Q161" s="76"/>
      <c r="R161" s="76"/>
      <c r="S161" s="76"/>
      <c r="T161" s="7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18" t="s">
        <v>142</v>
      </c>
      <c r="AU161" s="18" t="s">
        <v>87</v>
      </c>
    </row>
    <row r="162" s="2" customFormat="1" ht="16.5" customHeight="1">
      <c r="A162" s="37"/>
      <c r="B162" s="171"/>
      <c r="C162" s="219" t="s">
        <v>79</v>
      </c>
      <c r="D162" s="219" t="s">
        <v>316</v>
      </c>
      <c r="E162" s="220" t="s">
        <v>168</v>
      </c>
      <c r="F162" s="221" t="s">
        <v>1515</v>
      </c>
      <c r="G162" s="222" t="s">
        <v>817</v>
      </c>
      <c r="H162" s="223">
        <v>5</v>
      </c>
      <c r="I162" s="224"/>
      <c r="J162" s="225">
        <f>ROUND(I162*H162,2)</f>
        <v>0</v>
      </c>
      <c r="K162" s="226"/>
      <c r="L162" s="227"/>
      <c r="M162" s="228" t="s">
        <v>1</v>
      </c>
      <c r="N162" s="229" t="s">
        <v>44</v>
      </c>
      <c r="O162" s="76"/>
      <c r="P162" s="182">
        <f>O162*H162</f>
        <v>0</v>
      </c>
      <c r="Q162" s="182">
        <v>0</v>
      </c>
      <c r="R162" s="182">
        <f>Q162*H162</f>
        <v>0</v>
      </c>
      <c r="S162" s="182">
        <v>0</v>
      </c>
      <c r="T162" s="183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84" t="s">
        <v>173</v>
      </c>
      <c r="AT162" s="184" t="s">
        <v>316</v>
      </c>
      <c r="AU162" s="184" t="s">
        <v>87</v>
      </c>
      <c r="AY162" s="18" t="s">
        <v>133</v>
      </c>
      <c r="BE162" s="185">
        <f>IF(N162="základní",J162,0)</f>
        <v>0</v>
      </c>
      <c r="BF162" s="185">
        <f>IF(N162="snížená",J162,0)</f>
        <v>0</v>
      </c>
      <c r="BG162" s="185">
        <f>IF(N162="zákl. přenesená",J162,0)</f>
        <v>0</v>
      </c>
      <c r="BH162" s="185">
        <f>IF(N162="sníž. přenesená",J162,0)</f>
        <v>0</v>
      </c>
      <c r="BI162" s="185">
        <f>IF(N162="nulová",J162,0)</f>
        <v>0</v>
      </c>
      <c r="BJ162" s="18" t="s">
        <v>87</v>
      </c>
      <c r="BK162" s="185">
        <f>ROUND(I162*H162,2)</f>
        <v>0</v>
      </c>
      <c r="BL162" s="18" t="s">
        <v>154</v>
      </c>
      <c r="BM162" s="184" t="s">
        <v>470</v>
      </c>
    </row>
    <row r="163" s="2" customFormat="1">
      <c r="A163" s="37"/>
      <c r="B163" s="38"/>
      <c r="C163" s="37"/>
      <c r="D163" s="186" t="s">
        <v>142</v>
      </c>
      <c r="E163" s="37"/>
      <c r="F163" s="187" t="s">
        <v>1527</v>
      </c>
      <c r="G163" s="37"/>
      <c r="H163" s="37"/>
      <c r="I163" s="188"/>
      <c r="J163" s="37"/>
      <c r="K163" s="37"/>
      <c r="L163" s="38"/>
      <c r="M163" s="189"/>
      <c r="N163" s="190"/>
      <c r="O163" s="76"/>
      <c r="P163" s="76"/>
      <c r="Q163" s="76"/>
      <c r="R163" s="76"/>
      <c r="S163" s="76"/>
      <c r="T163" s="7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18" t="s">
        <v>142</v>
      </c>
      <c r="AU163" s="18" t="s">
        <v>87</v>
      </c>
    </row>
    <row r="164" s="2" customFormat="1" ht="16.5" customHeight="1">
      <c r="A164" s="37"/>
      <c r="B164" s="171"/>
      <c r="C164" s="219" t="s">
        <v>79</v>
      </c>
      <c r="D164" s="219" t="s">
        <v>316</v>
      </c>
      <c r="E164" s="220" t="s">
        <v>173</v>
      </c>
      <c r="F164" s="221" t="s">
        <v>1517</v>
      </c>
      <c r="G164" s="222" t="s">
        <v>817</v>
      </c>
      <c r="H164" s="223">
        <v>5</v>
      </c>
      <c r="I164" s="224"/>
      <c r="J164" s="225">
        <f>ROUND(I164*H164,2)</f>
        <v>0</v>
      </c>
      <c r="K164" s="226"/>
      <c r="L164" s="227"/>
      <c r="M164" s="228" t="s">
        <v>1</v>
      </c>
      <c r="N164" s="229" t="s">
        <v>44</v>
      </c>
      <c r="O164" s="76"/>
      <c r="P164" s="182">
        <f>O164*H164</f>
        <v>0</v>
      </c>
      <c r="Q164" s="182">
        <v>0</v>
      </c>
      <c r="R164" s="182">
        <f>Q164*H164</f>
        <v>0</v>
      </c>
      <c r="S164" s="182">
        <v>0</v>
      </c>
      <c r="T164" s="183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84" t="s">
        <v>173</v>
      </c>
      <c r="AT164" s="184" t="s">
        <v>316</v>
      </c>
      <c r="AU164" s="184" t="s">
        <v>87</v>
      </c>
      <c r="AY164" s="18" t="s">
        <v>133</v>
      </c>
      <c r="BE164" s="185">
        <f>IF(N164="základní",J164,0)</f>
        <v>0</v>
      </c>
      <c r="BF164" s="185">
        <f>IF(N164="snížená",J164,0)</f>
        <v>0</v>
      </c>
      <c r="BG164" s="185">
        <f>IF(N164="zákl. přenesená",J164,0)</f>
        <v>0</v>
      </c>
      <c r="BH164" s="185">
        <f>IF(N164="sníž. přenesená",J164,0)</f>
        <v>0</v>
      </c>
      <c r="BI164" s="185">
        <f>IF(N164="nulová",J164,0)</f>
        <v>0</v>
      </c>
      <c r="BJ164" s="18" t="s">
        <v>87</v>
      </c>
      <c r="BK164" s="185">
        <f>ROUND(I164*H164,2)</f>
        <v>0</v>
      </c>
      <c r="BL164" s="18" t="s">
        <v>154</v>
      </c>
      <c r="BM164" s="184" t="s">
        <v>482</v>
      </c>
    </row>
    <row r="165" s="2" customFormat="1">
      <c r="A165" s="37"/>
      <c r="B165" s="38"/>
      <c r="C165" s="37"/>
      <c r="D165" s="186" t="s">
        <v>142</v>
      </c>
      <c r="E165" s="37"/>
      <c r="F165" s="187" t="s">
        <v>1527</v>
      </c>
      <c r="G165" s="37"/>
      <c r="H165" s="37"/>
      <c r="I165" s="188"/>
      <c r="J165" s="37"/>
      <c r="K165" s="37"/>
      <c r="L165" s="38"/>
      <c r="M165" s="189"/>
      <c r="N165" s="190"/>
      <c r="O165" s="76"/>
      <c r="P165" s="76"/>
      <c r="Q165" s="76"/>
      <c r="R165" s="76"/>
      <c r="S165" s="76"/>
      <c r="T165" s="7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18" t="s">
        <v>142</v>
      </c>
      <c r="AU165" s="18" t="s">
        <v>87</v>
      </c>
    </row>
    <row r="166" s="2" customFormat="1" ht="16.5" customHeight="1">
      <c r="A166" s="37"/>
      <c r="B166" s="171"/>
      <c r="C166" s="219" t="s">
        <v>79</v>
      </c>
      <c r="D166" s="219" t="s">
        <v>316</v>
      </c>
      <c r="E166" s="220" t="s">
        <v>180</v>
      </c>
      <c r="F166" s="221" t="s">
        <v>1518</v>
      </c>
      <c r="G166" s="222" t="s">
        <v>817</v>
      </c>
      <c r="H166" s="223">
        <v>9</v>
      </c>
      <c r="I166" s="224"/>
      <c r="J166" s="225">
        <f>ROUND(I166*H166,2)</f>
        <v>0</v>
      </c>
      <c r="K166" s="226"/>
      <c r="L166" s="227"/>
      <c r="M166" s="228" t="s">
        <v>1</v>
      </c>
      <c r="N166" s="229" t="s">
        <v>44</v>
      </c>
      <c r="O166" s="76"/>
      <c r="P166" s="182">
        <f>O166*H166</f>
        <v>0</v>
      </c>
      <c r="Q166" s="182">
        <v>0</v>
      </c>
      <c r="R166" s="182">
        <f>Q166*H166</f>
        <v>0</v>
      </c>
      <c r="S166" s="182">
        <v>0</v>
      </c>
      <c r="T166" s="183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84" t="s">
        <v>173</v>
      </c>
      <c r="AT166" s="184" t="s">
        <v>316</v>
      </c>
      <c r="AU166" s="184" t="s">
        <v>87</v>
      </c>
      <c r="AY166" s="18" t="s">
        <v>133</v>
      </c>
      <c r="BE166" s="185">
        <f>IF(N166="základní",J166,0)</f>
        <v>0</v>
      </c>
      <c r="BF166" s="185">
        <f>IF(N166="snížená",J166,0)</f>
        <v>0</v>
      </c>
      <c r="BG166" s="185">
        <f>IF(N166="zákl. přenesená",J166,0)</f>
        <v>0</v>
      </c>
      <c r="BH166" s="185">
        <f>IF(N166="sníž. přenesená",J166,0)</f>
        <v>0</v>
      </c>
      <c r="BI166" s="185">
        <f>IF(N166="nulová",J166,0)</f>
        <v>0</v>
      </c>
      <c r="BJ166" s="18" t="s">
        <v>87</v>
      </c>
      <c r="BK166" s="185">
        <f>ROUND(I166*H166,2)</f>
        <v>0</v>
      </c>
      <c r="BL166" s="18" t="s">
        <v>154</v>
      </c>
      <c r="BM166" s="184" t="s">
        <v>492</v>
      </c>
    </row>
    <row r="167" s="2" customFormat="1">
      <c r="A167" s="37"/>
      <c r="B167" s="38"/>
      <c r="C167" s="37"/>
      <c r="D167" s="186" t="s">
        <v>142</v>
      </c>
      <c r="E167" s="37"/>
      <c r="F167" s="187" t="s">
        <v>1527</v>
      </c>
      <c r="G167" s="37"/>
      <c r="H167" s="37"/>
      <c r="I167" s="188"/>
      <c r="J167" s="37"/>
      <c r="K167" s="37"/>
      <c r="L167" s="38"/>
      <c r="M167" s="189"/>
      <c r="N167" s="190"/>
      <c r="O167" s="76"/>
      <c r="P167" s="76"/>
      <c r="Q167" s="76"/>
      <c r="R167" s="76"/>
      <c r="S167" s="76"/>
      <c r="T167" s="7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18" t="s">
        <v>142</v>
      </c>
      <c r="AU167" s="18" t="s">
        <v>87</v>
      </c>
    </row>
    <row r="168" s="2" customFormat="1" ht="16.5" customHeight="1">
      <c r="A168" s="37"/>
      <c r="B168" s="171"/>
      <c r="C168" s="219" t="s">
        <v>79</v>
      </c>
      <c r="D168" s="219" t="s">
        <v>316</v>
      </c>
      <c r="E168" s="220" t="s">
        <v>184</v>
      </c>
      <c r="F168" s="221" t="s">
        <v>1519</v>
      </c>
      <c r="G168" s="222" t="s">
        <v>817</v>
      </c>
      <c r="H168" s="223">
        <v>6</v>
      </c>
      <c r="I168" s="224"/>
      <c r="J168" s="225">
        <f>ROUND(I168*H168,2)</f>
        <v>0</v>
      </c>
      <c r="K168" s="226"/>
      <c r="L168" s="227"/>
      <c r="M168" s="228" t="s">
        <v>1</v>
      </c>
      <c r="N168" s="229" t="s">
        <v>44</v>
      </c>
      <c r="O168" s="76"/>
      <c r="P168" s="182">
        <f>O168*H168</f>
        <v>0</v>
      </c>
      <c r="Q168" s="182">
        <v>0</v>
      </c>
      <c r="R168" s="182">
        <f>Q168*H168</f>
        <v>0</v>
      </c>
      <c r="S168" s="182">
        <v>0</v>
      </c>
      <c r="T168" s="183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84" t="s">
        <v>173</v>
      </c>
      <c r="AT168" s="184" t="s">
        <v>316</v>
      </c>
      <c r="AU168" s="184" t="s">
        <v>87</v>
      </c>
      <c r="AY168" s="18" t="s">
        <v>133</v>
      </c>
      <c r="BE168" s="185">
        <f>IF(N168="základní",J168,0)</f>
        <v>0</v>
      </c>
      <c r="BF168" s="185">
        <f>IF(N168="snížená",J168,0)</f>
        <v>0</v>
      </c>
      <c r="BG168" s="185">
        <f>IF(N168="zákl. přenesená",J168,0)</f>
        <v>0</v>
      </c>
      <c r="BH168" s="185">
        <f>IF(N168="sníž. přenesená",J168,0)</f>
        <v>0</v>
      </c>
      <c r="BI168" s="185">
        <f>IF(N168="nulová",J168,0)</f>
        <v>0</v>
      </c>
      <c r="BJ168" s="18" t="s">
        <v>87</v>
      </c>
      <c r="BK168" s="185">
        <f>ROUND(I168*H168,2)</f>
        <v>0</v>
      </c>
      <c r="BL168" s="18" t="s">
        <v>154</v>
      </c>
      <c r="BM168" s="184" t="s">
        <v>503</v>
      </c>
    </row>
    <row r="169" s="2" customFormat="1">
      <c r="A169" s="37"/>
      <c r="B169" s="38"/>
      <c r="C169" s="37"/>
      <c r="D169" s="186" t="s">
        <v>142</v>
      </c>
      <c r="E169" s="37"/>
      <c r="F169" s="187" t="s">
        <v>1527</v>
      </c>
      <c r="G169" s="37"/>
      <c r="H169" s="37"/>
      <c r="I169" s="188"/>
      <c r="J169" s="37"/>
      <c r="K169" s="37"/>
      <c r="L169" s="38"/>
      <c r="M169" s="189"/>
      <c r="N169" s="190"/>
      <c r="O169" s="76"/>
      <c r="P169" s="76"/>
      <c r="Q169" s="76"/>
      <c r="R169" s="76"/>
      <c r="S169" s="76"/>
      <c r="T169" s="7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18" t="s">
        <v>142</v>
      </c>
      <c r="AU169" s="18" t="s">
        <v>87</v>
      </c>
    </row>
    <row r="170" s="2" customFormat="1" ht="21.75" customHeight="1">
      <c r="A170" s="37"/>
      <c r="B170" s="171"/>
      <c r="C170" s="219" t="s">
        <v>79</v>
      </c>
      <c r="D170" s="219" t="s">
        <v>316</v>
      </c>
      <c r="E170" s="220" t="s">
        <v>191</v>
      </c>
      <c r="F170" s="221" t="s">
        <v>1520</v>
      </c>
      <c r="G170" s="222" t="s">
        <v>817</v>
      </c>
      <c r="H170" s="223">
        <v>4</v>
      </c>
      <c r="I170" s="224"/>
      <c r="J170" s="225">
        <f>ROUND(I170*H170,2)</f>
        <v>0</v>
      </c>
      <c r="K170" s="226"/>
      <c r="L170" s="227"/>
      <c r="M170" s="228" t="s">
        <v>1</v>
      </c>
      <c r="N170" s="229" t="s">
        <v>44</v>
      </c>
      <c r="O170" s="76"/>
      <c r="P170" s="182">
        <f>O170*H170</f>
        <v>0</v>
      </c>
      <c r="Q170" s="182">
        <v>0</v>
      </c>
      <c r="R170" s="182">
        <f>Q170*H170</f>
        <v>0</v>
      </c>
      <c r="S170" s="182">
        <v>0</v>
      </c>
      <c r="T170" s="183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84" t="s">
        <v>173</v>
      </c>
      <c r="AT170" s="184" t="s">
        <v>316</v>
      </c>
      <c r="AU170" s="184" t="s">
        <v>87</v>
      </c>
      <c r="AY170" s="18" t="s">
        <v>133</v>
      </c>
      <c r="BE170" s="185">
        <f>IF(N170="základní",J170,0)</f>
        <v>0</v>
      </c>
      <c r="BF170" s="185">
        <f>IF(N170="snížená",J170,0)</f>
        <v>0</v>
      </c>
      <c r="BG170" s="185">
        <f>IF(N170="zákl. přenesená",J170,0)</f>
        <v>0</v>
      </c>
      <c r="BH170" s="185">
        <f>IF(N170="sníž. přenesená",J170,0)</f>
        <v>0</v>
      </c>
      <c r="BI170" s="185">
        <f>IF(N170="nulová",J170,0)</f>
        <v>0</v>
      </c>
      <c r="BJ170" s="18" t="s">
        <v>87</v>
      </c>
      <c r="BK170" s="185">
        <f>ROUND(I170*H170,2)</f>
        <v>0</v>
      </c>
      <c r="BL170" s="18" t="s">
        <v>154</v>
      </c>
      <c r="BM170" s="184" t="s">
        <v>512</v>
      </c>
    </row>
    <row r="171" s="2" customFormat="1">
      <c r="A171" s="37"/>
      <c r="B171" s="38"/>
      <c r="C171" s="37"/>
      <c r="D171" s="186" t="s">
        <v>142</v>
      </c>
      <c r="E171" s="37"/>
      <c r="F171" s="187" t="s">
        <v>1528</v>
      </c>
      <c r="G171" s="37"/>
      <c r="H171" s="37"/>
      <c r="I171" s="188"/>
      <c r="J171" s="37"/>
      <c r="K171" s="37"/>
      <c r="L171" s="38"/>
      <c r="M171" s="189"/>
      <c r="N171" s="190"/>
      <c r="O171" s="76"/>
      <c r="P171" s="76"/>
      <c r="Q171" s="76"/>
      <c r="R171" s="76"/>
      <c r="S171" s="76"/>
      <c r="T171" s="7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18" t="s">
        <v>142</v>
      </c>
      <c r="AU171" s="18" t="s">
        <v>87</v>
      </c>
    </row>
    <row r="172" s="2" customFormat="1" ht="16.5" customHeight="1">
      <c r="A172" s="37"/>
      <c r="B172" s="171"/>
      <c r="C172" s="219" t="s">
        <v>79</v>
      </c>
      <c r="D172" s="219" t="s">
        <v>316</v>
      </c>
      <c r="E172" s="220" t="s">
        <v>201</v>
      </c>
      <c r="F172" s="221" t="s">
        <v>1522</v>
      </c>
      <c r="G172" s="222" t="s">
        <v>817</v>
      </c>
      <c r="H172" s="223">
        <v>6</v>
      </c>
      <c r="I172" s="224"/>
      <c r="J172" s="225">
        <f>ROUND(I172*H172,2)</f>
        <v>0</v>
      </c>
      <c r="K172" s="226"/>
      <c r="L172" s="227"/>
      <c r="M172" s="228" t="s">
        <v>1</v>
      </c>
      <c r="N172" s="229" t="s">
        <v>44</v>
      </c>
      <c r="O172" s="76"/>
      <c r="P172" s="182">
        <f>O172*H172</f>
        <v>0</v>
      </c>
      <c r="Q172" s="182">
        <v>0</v>
      </c>
      <c r="R172" s="182">
        <f>Q172*H172</f>
        <v>0</v>
      </c>
      <c r="S172" s="182">
        <v>0</v>
      </c>
      <c r="T172" s="183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184" t="s">
        <v>173</v>
      </c>
      <c r="AT172" s="184" t="s">
        <v>316</v>
      </c>
      <c r="AU172" s="184" t="s">
        <v>87</v>
      </c>
      <c r="AY172" s="18" t="s">
        <v>133</v>
      </c>
      <c r="BE172" s="185">
        <f>IF(N172="základní",J172,0)</f>
        <v>0</v>
      </c>
      <c r="BF172" s="185">
        <f>IF(N172="snížená",J172,0)</f>
        <v>0</v>
      </c>
      <c r="BG172" s="185">
        <f>IF(N172="zákl. přenesená",J172,0)</f>
        <v>0</v>
      </c>
      <c r="BH172" s="185">
        <f>IF(N172="sníž. přenesená",J172,0)</f>
        <v>0</v>
      </c>
      <c r="BI172" s="185">
        <f>IF(N172="nulová",J172,0)</f>
        <v>0</v>
      </c>
      <c r="BJ172" s="18" t="s">
        <v>87</v>
      </c>
      <c r="BK172" s="185">
        <f>ROUND(I172*H172,2)</f>
        <v>0</v>
      </c>
      <c r="BL172" s="18" t="s">
        <v>154</v>
      </c>
      <c r="BM172" s="184" t="s">
        <v>523</v>
      </c>
    </row>
    <row r="173" s="2" customFormat="1">
      <c r="A173" s="37"/>
      <c r="B173" s="38"/>
      <c r="C173" s="37"/>
      <c r="D173" s="186" t="s">
        <v>142</v>
      </c>
      <c r="E173" s="37"/>
      <c r="F173" s="187" t="s">
        <v>1528</v>
      </c>
      <c r="G173" s="37"/>
      <c r="H173" s="37"/>
      <c r="I173" s="188"/>
      <c r="J173" s="37"/>
      <c r="K173" s="37"/>
      <c r="L173" s="38"/>
      <c r="M173" s="189"/>
      <c r="N173" s="190"/>
      <c r="O173" s="76"/>
      <c r="P173" s="76"/>
      <c r="Q173" s="76"/>
      <c r="R173" s="76"/>
      <c r="S173" s="76"/>
      <c r="T173" s="7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18" t="s">
        <v>142</v>
      </c>
      <c r="AU173" s="18" t="s">
        <v>87</v>
      </c>
    </row>
    <row r="174" s="2" customFormat="1" ht="16.5" customHeight="1">
      <c r="A174" s="37"/>
      <c r="B174" s="171"/>
      <c r="C174" s="219" t="s">
        <v>79</v>
      </c>
      <c r="D174" s="219" t="s">
        <v>316</v>
      </c>
      <c r="E174" s="220" t="s">
        <v>8</v>
      </c>
      <c r="F174" s="221" t="s">
        <v>1523</v>
      </c>
      <c r="G174" s="222" t="s">
        <v>817</v>
      </c>
      <c r="H174" s="223">
        <v>3</v>
      </c>
      <c r="I174" s="224"/>
      <c r="J174" s="225">
        <f>ROUND(I174*H174,2)</f>
        <v>0</v>
      </c>
      <c r="K174" s="226"/>
      <c r="L174" s="227"/>
      <c r="M174" s="228" t="s">
        <v>1</v>
      </c>
      <c r="N174" s="229" t="s">
        <v>44</v>
      </c>
      <c r="O174" s="76"/>
      <c r="P174" s="182">
        <f>O174*H174</f>
        <v>0</v>
      </c>
      <c r="Q174" s="182">
        <v>0</v>
      </c>
      <c r="R174" s="182">
        <f>Q174*H174</f>
        <v>0</v>
      </c>
      <c r="S174" s="182">
        <v>0</v>
      </c>
      <c r="T174" s="183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84" t="s">
        <v>173</v>
      </c>
      <c r="AT174" s="184" t="s">
        <v>316</v>
      </c>
      <c r="AU174" s="184" t="s">
        <v>87</v>
      </c>
      <c r="AY174" s="18" t="s">
        <v>133</v>
      </c>
      <c r="BE174" s="185">
        <f>IF(N174="základní",J174,0)</f>
        <v>0</v>
      </c>
      <c r="BF174" s="185">
        <f>IF(N174="snížená",J174,0)</f>
        <v>0</v>
      </c>
      <c r="BG174" s="185">
        <f>IF(N174="zákl. přenesená",J174,0)</f>
        <v>0</v>
      </c>
      <c r="BH174" s="185">
        <f>IF(N174="sníž. přenesená",J174,0)</f>
        <v>0</v>
      </c>
      <c r="BI174" s="185">
        <f>IF(N174="nulová",J174,0)</f>
        <v>0</v>
      </c>
      <c r="BJ174" s="18" t="s">
        <v>87</v>
      </c>
      <c r="BK174" s="185">
        <f>ROUND(I174*H174,2)</f>
        <v>0</v>
      </c>
      <c r="BL174" s="18" t="s">
        <v>154</v>
      </c>
      <c r="BM174" s="184" t="s">
        <v>535</v>
      </c>
    </row>
    <row r="175" s="2" customFormat="1">
      <c r="A175" s="37"/>
      <c r="B175" s="38"/>
      <c r="C175" s="37"/>
      <c r="D175" s="186" t="s">
        <v>142</v>
      </c>
      <c r="E175" s="37"/>
      <c r="F175" s="187" t="s">
        <v>1528</v>
      </c>
      <c r="G175" s="37"/>
      <c r="H175" s="37"/>
      <c r="I175" s="188"/>
      <c r="J175" s="37"/>
      <c r="K175" s="37"/>
      <c r="L175" s="38"/>
      <c r="M175" s="189"/>
      <c r="N175" s="190"/>
      <c r="O175" s="76"/>
      <c r="P175" s="76"/>
      <c r="Q175" s="76"/>
      <c r="R175" s="76"/>
      <c r="S175" s="76"/>
      <c r="T175" s="7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18" t="s">
        <v>142</v>
      </c>
      <c r="AU175" s="18" t="s">
        <v>87</v>
      </c>
    </row>
    <row r="176" s="2" customFormat="1" ht="16.5" customHeight="1">
      <c r="A176" s="37"/>
      <c r="B176" s="171"/>
      <c r="C176" s="219" t="s">
        <v>79</v>
      </c>
      <c r="D176" s="219" t="s">
        <v>316</v>
      </c>
      <c r="E176" s="220" t="s">
        <v>206</v>
      </c>
      <c r="F176" s="221" t="s">
        <v>1524</v>
      </c>
      <c r="G176" s="222" t="s">
        <v>817</v>
      </c>
      <c r="H176" s="223">
        <v>2</v>
      </c>
      <c r="I176" s="224"/>
      <c r="J176" s="225">
        <f>ROUND(I176*H176,2)</f>
        <v>0</v>
      </c>
      <c r="K176" s="226"/>
      <c r="L176" s="227"/>
      <c r="M176" s="228" t="s">
        <v>1</v>
      </c>
      <c r="N176" s="229" t="s">
        <v>44</v>
      </c>
      <c r="O176" s="76"/>
      <c r="P176" s="182">
        <f>O176*H176</f>
        <v>0</v>
      </c>
      <c r="Q176" s="182">
        <v>0</v>
      </c>
      <c r="R176" s="182">
        <f>Q176*H176</f>
        <v>0</v>
      </c>
      <c r="S176" s="182">
        <v>0</v>
      </c>
      <c r="T176" s="183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84" t="s">
        <v>173</v>
      </c>
      <c r="AT176" s="184" t="s">
        <v>316</v>
      </c>
      <c r="AU176" s="184" t="s">
        <v>87</v>
      </c>
      <c r="AY176" s="18" t="s">
        <v>133</v>
      </c>
      <c r="BE176" s="185">
        <f>IF(N176="základní",J176,0)</f>
        <v>0</v>
      </c>
      <c r="BF176" s="185">
        <f>IF(N176="snížená",J176,0)</f>
        <v>0</v>
      </c>
      <c r="BG176" s="185">
        <f>IF(N176="zákl. přenesená",J176,0)</f>
        <v>0</v>
      </c>
      <c r="BH176" s="185">
        <f>IF(N176="sníž. přenesená",J176,0)</f>
        <v>0</v>
      </c>
      <c r="BI176" s="185">
        <f>IF(N176="nulová",J176,0)</f>
        <v>0</v>
      </c>
      <c r="BJ176" s="18" t="s">
        <v>87</v>
      </c>
      <c r="BK176" s="185">
        <f>ROUND(I176*H176,2)</f>
        <v>0</v>
      </c>
      <c r="BL176" s="18" t="s">
        <v>154</v>
      </c>
      <c r="BM176" s="184" t="s">
        <v>545</v>
      </c>
    </row>
    <row r="177" s="2" customFormat="1">
      <c r="A177" s="37"/>
      <c r="B177" s="38"/>
      <c r="C177" s="37"/>
      <c r="D177" s="186" t="s">
        <v>142</v>
      </c>
      <c r="E177" s="37"/>
      <c r="F177" s="187" t="s">
        <v>1528</v>
      </c>
      <c r="G177" s="37"/>
      <c r="H177" s="37"/>
      <c r="I177" s="188"/>
      <c r="J177" s="37"/>
      <c r="K177" s="37"/>
      <c r="L177" s="38"/>
      <c r="M177" s="189"/>
      <c r="N177" s="190"/>
      <c r="O177" s="76"/>
      <c r="P177" s="76"/>
      <c r="Q177" s="76"/>
      <c r="R177" s="76"/>
      <c r="S177" s="76"/>
      <c r="T177" s="7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18" t="s">
        <v>142</v>
      </c>
      <c r="AU177" s="18" t="s">
        <v>87</v>
      </c>
    </row>
    <row r="178" s="2" customFormat="1" ht="16.5" customHeight="1">
      <c r="A178" s="37"/>
      <c r="B178" s="171"/>
      <c r="C178" s="219" t="s">
        <v>79</v>
      </c>
      <c r="D178" s="219" t="s">
        <v>316</v>
      </c>
      <c r="E178" s="220" t="s">
        <v>303</v>
      </c>
      <c r="F178" s="221" t="s">
        <v>1525</v>
      </c>
      <c r="G178" s="222" t="s">
        <v>817</v>
      </c>
      <c r="H178" s="223">
        <v>4</v>
      </c>
      <c r="I178" s="224"/>
      <c r="J178" s="225">
        <f>ROUND(I178*H178,2)</f>
        <v>0</v>
      </c>
      <c r="K178" s="226"/>
      <c r="L178" s="227"/>
      <c r="M178" s="228" t="s">
        <v>1</v>
      </c>
      <c r="N178" s="229" t="s">
        <v>44</v>
      </c>
      <c r="O178" s="76"/>
      <c r="P178" s="182">
        <f>O178*H178</f>
        <v>0</v>
      </c>
      <c r="Q178" s="182">
        <v>0</v>
      </c>
      <c r="R178" s="182">
        <f>Q178*H178</f>
        <v>0</v>
      </c>
      <c r="S178" s="182">
        <v>0</v>
      </c>
      <c r="T178" s="183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184" t="s">
        <v>173</v>
      </c>
      <c r="AT178" s="184" t="s">
        <v>316</v>
      </c>
      <c r="AU178" s="184" t="s">
        <v>87</v>
      </c>
      <c r="AY178" s="18" t="s">
        <v>133</v>
      </c>
      <c r="BE178" s="185">
        <f>IF(N178="základní",J178,0)</f>
        <v>0</v>
      </c>
      <c r="BF178" s="185">
        <f>IF(N178="snížená",J178,0)</f>
        <v>0</v>
      </c>
      <c r="BG178" s="185">
        <f>IF(N178="zákl. přenesená",J178,0)</f>
        <v>0</v>
      </c>
      <c r="BH178" s="185">
        <f>IF(N178="sníž. přenesená",J178,0)</f>
        <v>0</v>
      </c>
      <c r="BI178" s="185">
        <f>IF(N178="nulová",J178,0)</f>
        <v>0</v>
      </c>
      <c r="BJ178" s="18" t="s">
        <v>87</v>
      </c>
      <c r="BK178" s="185">
        <f>ROUND(I178*H178,2)</f>
        <v>0</v>
      </c>
      <c r="BL178" s="18" t="s">
        <v>154</v>
      </c>
      <c r="BM178" s="184" t="s">
        <v>555</v>
      </c>
    </row>
    <row r="179" s="2" customFormat="1">
      <c r="A179" s="37"/>
      <c r="B179" s="38"/>
      <c r="C179" s="37"/>
      <c r="D179" s="186" t="s">
        <v>142</v>
      </c>
      <c r="E179" s="37"/>
      <c r="F179" s="187" t="s">
        <v>1528</v>
      </c>
      <c r="G179" s="37"/>
      <c r="H179" s="37"/>
      <c r="I179" s="188"/>
      <c r="J179" s="37"/>
      <c r="K179" s="37"/>
      <c r="L179" s="38"/>
      <c r="M179" s="189"/>
      <c r="N179" s="190"/>
      <c r="O179" s="76"/>
      <c r="P179" s="76"/>
      <c r="Q179" s="76"/>
      <c r="R179" s="76"/>
      <c r="S179" s="76"/>
      <c r="T179" s="7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T179" s="18" t="s">
        <v>142</v>
      </c>
      <c r="AU179" s="18" t="s">
        <v>87</v>
      </c>
    </row>
    <row r="180" s="12" customFormat="1" ht="25.92" customHeight="1">
      <c r="A180" s="12"/>
      <c r="B180" s="158"/>
      <c r="C180" s="12"/>
      <c r="D180" s="159" t="s">
        <v>78</v>
      </c>
      <c r="E180" s="160" t="s">
        <v>1529</v>
      </c>
      <c r="F180" s="160" t="s">
        <v>1530</v>
      </c>
      <c r="G180" s="12"/>
      <c r="H180" s="12"/>
      <c r="I180" s="161"/>
      <c r="J180" s="162">
        <f>BK180</f>
        <v>0</v>
      </c>
      <c r="K180" s="12"/>
      <c r="L180" s="158"/>
      <c r="M180" s="163"/>
      <c r="N180" s="164"/>
      <c r="O180" s="164"/>
      <c r="P180" s="165">
        <f>SUM(P181:P187)</f>
        <v>0</v>
      </c>
      <c r="Q180" s="164"/>
      <c r="R180" s="165">
        <f>SUM(R181:R187)</f>
        <v>0</v>
      </c>
      <c r="S180" s="164"/>
      <c r="T180" s="166">
        <f>SUM(T181:T187)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159" t="s">
        <v>87</v>
      </c>
      <c r="AT180" s="167" t="s">
        <v>78</v>
      </c>
      <c r="AU180" s="167" t="s">
        <v>79</v>
      </c>
      <c r="AY180" s="159" t="s">
        <v>133</v>
      </c>
      <c r="BK180" s="168">
        <f>SUM(BK181:BK187)</f>
        <v>0</v>
      </c>
    </row>
    <row r="181" s="2" customFormat="1" ht="16.5" customHeight="1">
      <c r="A181" s="37"/>
      <c r="B181" s="171"/>
      <c r="C181" s="172" t="s">
        <v>79</v>
      </c>
      <c r="D181" s="172" t="s">
        <v>136</v>
      </c>
      <c r="E181" s="173" t="s">
        <v>1531</v>
      </c>
      <c r="F181" s="174" t="s">
        <v>1532</v>
      </c>
      <c r="G181" s="175" t="s">
        <v>817</v>
      </c>
      <c r="H181" s="176">
        <v>21</v>
      </c>
      <c r="I181" s="177"/>
      <c r="J181" s="178">
        <f>ROUND(I181*H181,2)</f>
        <v>0</v>
      </c>
      <c r="K181" s="179"/>
      <c r="L181" s="38"/>
      <c r="M181" s="180" t="s">
        <v>1</v>
      </c>
      <c r="N181" s="181" t="s">
        <v>44</v>
      </c>
      <c r="O181" s="76"/>
      <c r="P181" s="182">
        <f>O181*H181</f>
        <v>0</v>
      </c>
      <c r="Q181" s="182">
        <v>0</v>
      </c>
      <c r="R181" s="182">
        <f>Q181*H181</f>
        <v>0</v>
      </c>
      <c r="S181" s="182">
        <v>0</v>
      </c>
      <c r="T181" s="183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184" t="s">
        <v>154</v>
      </c>
      <c r="AT181" s="184" t="s">
        <v>136</v>
      </c>
      <c r="AU181" s="184" t="s">
        <v>87</v>
      </c>
      <c r="AY181" s="18" t="s">
        <v>133</v>
      </c>
      <c r="BE181" s="185">
        <f>IF(N181="základní",J181,0)</f>
        <v>0</v>
      </c>
      <c r="BF181" s="185">
        <f>IF(N181="snížená",J181,0)</f>
        <v>0</v>
      </c>
      <c r="BG181" s="185">
        <f>IF(N181="zákl. přenesená",J181,0)</f>
        <v>0</v>
      </c>
      <c r="BH181" s="185">
        <f>IF(N181="sníž. přenesená",J181,0)</f>
        <v>0</v>
      </c>
      <c r="BI181" s="185">
        <f>IF(N181="nulová",J181,0)</f>
        <v>0</v>
      </c>
      <c r="BJ181" s="18" t="s">
        <v>87</v>
      </c>
      <c r="BK181" s="185">
        <f>ROUND(I181*H181,2)</f>
        <v>0</v>
      </c>
      <c r="BL181" s="18" t="s">
        <v>154</v>
      </c>
      <c r="BM181" s="184" t="s">
        <v>565</v>
      </c>
    </row>
    <row r="182" s="2" customFormat="1" ht="16.5" customHeight="1">
      <c r="A182" s="37"/>
      <c r="B182" s="171"/>
      <c r="C182" s="172" t="s">
        <v>79</v>
      </c>
      <c r="D182" s="172" t="s">
        <v>136</v>
      </c>
      <c r="E182" s="173" t="s">
        <v>1533</v>
      </c>
      <c r="F182" s="174" t="s">
        <v>1534</v>
      </c>
      <c r="G182" s="175" t="s">
        <v>817</v>
      </c>
      <c r="H182" s="176">
        <v>30</v>
      </c>
      <c r="I182" s="177"/>
      <c r="J182" s="178">
        <f>ROUND(I182*H182,2)</f>
        <v>0</v>
      </c>
      <c r="K182" s="179"/>
      <c r="L182" s="38"/>
      <c r="M182" s="180" t="s">
        <v>1</v>
      </c>
      <c r="N182" s="181" t="s">
        <v>44</v>
      </c>
      <c r="O182" s="76"/>
      <c r="P182" s="182">
        <f>O182*H182</f>
        <v>0</v>
      </c>
      <c r="Q182" s="182">
        <v>0</v>
      </c>
      <c r="R182" s="182">
        <f>Q182*H182</f>
        <v>0</v>
      </c>
      <c r="S182" s="182">
        <v>0</v>
      </c>
      <c r="T182" s="183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184" t="s">
        <v>154</v>
      </c>
      <c r="AT182" s="184" t="s">
        <v>136</v>
      </c>
      <c r="AU182" s="184" t="s">
        <v>87</v>
      </c>
      <c r="AY182" s="18" t="s">
        <v>133</v>
      </c>
      <c r="BE182" s="185">
        <f>IF(N182="základní",J182,0)</f>
        <v>0</v>
      </c>
      <c r="BF182" s="185">
        <f>IF(N182="snížená",J182,0)</f>
        <v>0</v>
      </c>
      <c r="BG182" s="185">
        <f>IF(N182="zákl. přenesená",J182,0)</f>
        <v>0</v>
      </c>
      <c r="BH182" s="185">
        <f>IF(N182="sníž. přenesená",J182,0)</f>
        <v>0</v>
      </c>
      <c r="BI182" s="185">
        <f>IF(N182="nulová",J182,0)</f>
        <v>0</v>
      </c>
      <c r="BJ182" s="18" t="s">
        <v>87</v>
      </c>
      <c r="BK182" s="185">
        <f>ROUND(I182*H182,2)</f>
        <v>0</v>
      </c>
      <c r="BL182" s="18" t="s">
        <v>154</v>
      </c>
      <c r="BM182" s="184" t="s">
        <v>274</v>
      </c>
    </row>
    <row r="183" s="2" customFormat="1" ht="16.5" customHeight="1">
      <c r="A183" s="37"/>
      <c r="B183" s="171"/>
      <c r="C183" s="172" t="s">
        <v>79</v>
      </c>
      <c r="D183" s="172" t="s">
        <v>136</v>
      </c>
      <c r="E183" s="173" t="s">
        <v>1535</v>
      </c>
      <c r="F183" s="174" t="s">
        <v>1536</v>
      </c>
      <c r="G183" s="175" t="s">
        <v>817</v>
      </c>
      <c r="H183" s="176">
        <v>19</v>
      </c>
      <c r="I183" s="177"/>
      <c r="J183" s="178">
        <f>ROUND(I183*H183,2)</f>
        <v>0</v>
      </c>
      <c r="K183" s="179"/>
      <c r="L183" s="38"/>
      <c r="M183" s="180" t="s">
        <v>1</v>
      </c>
      <c r="N183" s="181" t="s">
        <v>44</v>
      </c>
      <c r="O183" s="76"/>
      <c r="P183" s="182">
        <f>O183*H183</f>
        <v>0</v>
      </c>
      <c r="Q183" s="182">
        <v>0</v>
      </c>
      <c r="R183" s="182">
        <f>Q183*H183</f>
        <v>0</v>
      </c>
      <c r="S183" s="182">
        <v>0</v>
      </c>
      <c r="T183" s="183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84" t="s">
        <v>154</v>
      </c>
      <c r="AT183" s="184" t="s">
        <v>136</v>
      </c>
      <c r="AU183" s="184" t="s">
        <v>87</v>
      </c>
      <c r="AY183" s="18" t="s">
        <v>133</v>
      </c>
      <c r="BE183" s="185">
        <f>IF(N183="základní",J183,0)</f>
        <v>0</v>
      </c>
      <c r="BF183" s="185">
        <f>IF(N183="snížená",J183,0)</f>
        <v>0</v>
      </c>
      <c r="BG183" s="185">
        <f>IF(N183="zákl. přenesená",J183,0)</f>
        <v>0</v>
      </c>
      <c r="BH183" s="185">
        <f>IF(N183="sníž. přenesená",J183,0)</f>
        <v>0</v>
      </c>
      <c r="BI183" s="185">
        <f>IF(N183="nulová",J183,0)</f>
        <v>0</v>
      </c>
      <c r="BJ183" s="18" t="s">
        <v>87</v>
      </c>
      <c r="BK183" s="185">
        <f>ROUND(I183*H183,2)</f>
        <v>0</v>
      </c>
      <c r="BL183" s="18" t="s">
        <v>154</v>
      </c>
      <c r="BM183" s="184" t="s">
        <v>584</v>
      </c>
    </row>
    <row r="184" s="2" customFormat="1" ht="16.5" customHeight="1">
      <c r="A184" s="37"/>
      <c r="B184" s="171"/>
      <c r="C184" s="172" t="s">
        <v>79</v>
      </c>
      <c r="D184" s="172" t="s">
        <v>136</v>
      </c>
      <c r="E184" s="173" t="s">
        <v>1537</v>
      </c>
      <c r="F184" s="174" t="s">
        <v>1538</v>
      </c>
      <c r="G184" s="175" t="s">
        <v>817</v>
      </c>
      <c r="H184" s="176">
        <v>25</v>
      </c>
      <c r="I184" s="177"/>
      <c r="J184" s="178">
        <f>ROUND(I184*H184,2)</f>
        <v>0</v>
      </c>
      <c r="K184" s="179"/>
      <c r="L184" s="38"/>
      <c r="M184" s="180" t="s">
        <v>1</v>
      </c>
      <c r="N184" s="181" t="s">
        <v>44</v>
      </c>
      <c r="O184" s="76"/>
      <c r="P184" s="182">
        <f>O184*H184</f>
        <v>0</v>
      </c>
      <c r="Q184" s="182">
        <v>0</v>
      </c>
      <c r="R184" s="182">
        <f>Q184*H184</f>
        <v>0</v>
      </c>
      <c r="S184" s="182">
        <v>0</v>
      </c>
      <c r="T184" s="183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184" t="s">
        <v>154</v>
      </c>
      <c r="AT184" s="184" t="s">
        <v>136</v>
      </c>
      <c r="AU184" s="184" t="s">
        <v>87</v>
      </c>
      <c r="AY184" s="18" t="s">
        <v>133</v>
      </c>
      <c r="BE184" s="185">
        <f>IF(N184="základní",J184,0)</f>
        <v>0</v>
      </c>
      <c r="BF184" s="185">
        <f>IF(N184="snížená",J184,0)</f>
        <v>0</v>
      </c>
      <c r="BG184" s="185">
        <f>IF(N184="zákl. přenesená",J184,0)</f>
        <v>0</v>
      </c>
      <c r="BH184" s="185">
        <f>IF(N184="sníž. přenesená",J184,0)</f>
        <v>0</v>
      </c>
      <c r="BI184" s="185">
        <f>IF(N184="nulová",J184,0)</f>
        <v>0</v>
      </c>
      <c r="BJ184" s="18" t="s">
        <v>87</v>
      </c>
      <c r="BK184" s="185">
        <f>ROUND(I184*H184,2)</f>
        <v>0</v>
      </c>
      <c r="BL184" s="18" t="s">
        <v>154</v>
      </c>
      <c r="BM184" s="184" t="s">
        <v>592</v>
      </c>
    </row>
    <row r="185" s="2" customFormat="1" ht="16.5" customHeight="1">
      <c r="A185" s="37"/>
      <c r="B185" s="171"/>
      <c r="C185" s="172" t="s">
        <v>79</v>
      </c>
      <c r="D185" s="172" t="s">
        <v>136</v>
      </c>
      <c r="E185" s="173" t="s">
        <v>1539</v>
      </c>
      <c r="F185" s="174" t="s">
        <v>1540</v>
      </c>
      <c r="G185" s="175" t="s">
        <v>817</v>
      </c>
      <c r="H185" s="176">
        <v>30</v>
      </c>
      <c r="I185" s="177"/>
      <c r="J185" s="178">
        <f>ROUND(I185*H185,2)</f>
        <v>0</v>
      </c>
      <c r="K185" s="179"/>
      <c r="L185" s="38"/>
      <c r="M185" s="180" t="s">
        <v>1</v>
      </c>
      <c r="N185" s="181" t="s">
        <v>44</v>
      </c>
      <c r="O185" s="76"/>
      <c r="P185" s="182">
        <f>O185*H185</f>
        <v>0</v>
      </c>
      <c r="Q185" s="182">
        <v>0</v>
      </c>
      <c r="R185" s="182">
        <f>Q185*H185</f>
        <v>0</v>
      </c>
      <c r="S185" s="182">
        <v>0</v>
      </c>
      <c r="T185" s="183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184" t="s">
        <v>154</v>
      </c>
      <c r="AT185" s="184" t="s">
        <v>136</v>
      </c>
      <c r="AU185" s="184" t="s">
        <v>87</v>
      </c>
      <c r="AY185" s="18" t="s">
        <v>133</v>
      </c>
      <c r="BE185" s="185">
        <f>IF(N185="základní",J185,0)</f>
        <v>0</v>
      </c>
      <c r="BF185" s="185">
        <f>IF(N185="snížená",J185,0)</f>
        <v>0</v>
      </c>
      <c r="BG185" s="185">
        <f>IF(N185="zákl. přenesená",J185,0)</f>
        <v>0</v>
      </c>
      <c r="BH185" s="185">
        <f>IF(N185="sníž. přenesená",J185,0)</f>
        <v>0</v>
      </c>
      <c r="BI185" s="185">
        <f>IF(N185="nulová",J185,0)</f>
        <v>0</v>
      </c>
      <c r="BJ185" s="18" t="s">
        <v>87</v>
      </c>
      <c r="BK185" s="185">
        <f>ROUND(I185*H185,2)</f>
        <v>0</v>
      </c>
      <c r="BL185" s="18" t="s">
        <v>154</v>
      </c>
      <c r="BM185" s="184" t="s">
        <v>604</v>
      </c>
    </row>
    <row r="186" s="2" customFormat="1" ht="16.5" customHeight="1">
      <c r="A186" s="37"/>
      <c r="B186" s="171"/>
      <c r="C186" s="172" t="s">
        <v>79</v>
      </c>
      <c r="D186" s="172" t="s">
        <v>136</v>
      </c>
      <c r="E186" s="173" t="s">
        <v>1541</v>
      </c>
      <c r="F186" s="174" t="s">
        <v>1542</v>
      </c>
      <c r="G186" s="175" t="s">
        <v>817</v>
      </c>
      <c r="H186" s="176">
        <v>19</v>
      </c>
      <c r="I186" s="177"/>
      <c r="J186" s="178">
        <f>ROUND(I186*H186,2)</f>
        <v>0</v>
      </c>
      <c r="K186" s="179"/>
      <c r="L186" s="38"/>
      <c r="M186" s="180" t="s">
        <v>1</v>
      </c>
      <c r="N186" s="181" t="s">
        <v>44</v>
      </c>
      <c r="O186" s="76"/>
      <c r="P186" s="182">
        <f>O186*H186</f>
        <v>0</v>
      </c>
      <c r="Q186" s="182">
        <v>0</v>
      </c>
      <c r="R186" s="182">
        <f>Q186*H186</f>
        <v>0</v>
      </c>
      <c r="S186" s="182">
        <v>0</v>
      </c>
      <c r="T186" s="183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184" t="s">
        <v>154</v>
      </c>
      <c r="AT186" s="184" t="s">
        <v>136</v>
      </c>
      <c r="AU186" s="184" t="s">
        <v>87</v>
      </c>
      <c r="AY186" s="18" t="s">
        <v>133</v>
      </c>
      <c r="BE186" s="185">
        <f>IF(N186="základní",J186,0)</f>
        <v>0</v>
      </c>
      <c r="BF186" s="185">
        <f>IF(N186="snížená",J186,0)</f>
        <v>0</v>
      </c>
      <c r="BG186" s="185">
        <f>IF(N186="zákl. přenesená",J186,0)</f>
        <v>0</v>
      </c>
      <c r="BH186" s="185">
        <f>IF(N186="sníž. přenesená",J186,0)</f>
        <v>0</v>
      </c>
      <c r="BI186" s="185">
        <f>IF(N186="nulová",J186,0)</f>
        <v>0</v>
      </c>
      <c r="BJ186" s="18" t="s">
        <v>87</v>
      </c>
      <c r="BK186" s="185">
        <f>ROUND(I186*H186,2)</f>
        <v>0</v>
      </c>
      <c r="BL186" s="18" t="s">
        <v>154</v>
      </c>
      <c r="BM186" s="184" t="s">
        <v>613</v>
      </c>
    </row>
    <row r="187" s="2" customFormat="1" ht="21.75" customHeight="1">
      <c r="A187" s="37"/>
      <c r="B187" s="171"/>
      <c r="C187" s="172" t="s">
        <v>79</v>
      </c>
      <c r="D187" s="172" t="s">
        <v>136</v>
      </c>
      <c r="E187" s="173" t="s">
        <v>1543</v>
      </c>
      <c r="F187" s="174" t="s">
        <v>1544</v>
      </c>
      <c r="G187" s="175" t="s">
        <v>156</v>
      </c>
      <c r="H187" s="191"/>
      <c r="I187" s="177"/>
      <c r="J187" s="178">
        <f>ROUND(I187*H187,2)</f>
        <v>0</v>
      </c>
      <c r="K187" s="179"/>
      <c r="L187" s="38"/>
      <c r="M187" s="233" t="s">
        <v>1</v>
      </c>
      <c r="N187" s="234" t="s">
        <v>44</v>
      </c>
      <c r="O187" s="194"/>
      <c r="P187" s="235">
        <f>O187*H187</f>
        <v>0</v>
      </c>
      <c r="Q187" s="235">
        <v>0</v>
      </c>
      <c r="R187" s="235">
        <f>Q187*H187</f>
        <v>0</v>
      </c>
      <c r="S187" s="235">
        <v>0</v>
      </c>
      <c r="T187" s="236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184" t="s">
        <v>154</v>
      </c>
      <c r="AT187" s="184" t="s">
        <v>136</v>
      </c>
      <c r="AU187" s="184" t="s">
        <v>87</v>
      </c>
      <c r="AY187" s="18" t="s">
        <v>133</v>
      </c>
      <c r="BE187" s="185">
        <f>IF(N187="základní",J187,0)</f>
        <v>0</v>
      </c>
      <c r="BF187" s="185">
        <f>IF(N187="snížená",J187,0)</f>
        <v>0</v>
      </c>
      <c r="BG187" s="185">
        <f>IF(N187="zákl. přenesená",J187,0)</f>
        <v>0</v>
      </c>
      <c r="BH187" s="185">
        <f>IF(N187="sníž. přenesená",J187,0)</f>
        <v>0</v>
      </c>
      <c r="BI187" s="185">
        <f>IF(N187="nulová",J187,0)</f>
        <v>0</v>
      </c>
      <c r="BJ187" s="18" t="s">
        <v>87</v>
      </c>
      <c r="BK187" s="185">
        <f>ROUND(I187*H187,2)</f>
        <v>0</v>
      </c>
      <c r="BL187" s="18" t="s">
        <v>154</v>
      </c>
      <c r="BM187" s="184" t="s">
        <v>622</v>
      </c>
    </row>
    <row r="188" s="2" customFormat="1" ht="6.96" customHeight="1">
      <c r="A188" s="37"/>
      <c r="B188" s="59"/>
      <c r="C188" s="60"/>
      <c r="D188" s="60"/>
      <c r="E188" s="60"/>
      <c r="F188" s="60"/>
      <c r="G188" s="60"/>
      <c r="H188" s="60"/>
      <c r="I188" s="60"/>
      <c r="J188" s="60"/>
      <c r="K188" s="60"/>
      <c r="L188" s="38"/>
      <c r="M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</row>
  </sheetData>
  <autoFilter ref="C117:K187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101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89</v>
      </c>
    </row>
    <row r="4" s="1" customFormat="1" ht="24.96" customHeight="1">
      <c r="B4" s="21"/>
      <c r="D4" s="22" t="s">
        <v>102</v>
      </c>
      <c r="L4" s="21"/>
      <c r="M4" s="119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16.5" customHeight="1">
      <c r="B7" s="21"/>
      <c r="E7" s="120" t="str">
        <f>'Rekapitulace stavby'!K6</f>
        <v>Revitalizace objektu MŠ JAHŮDKA v Praze 12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103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1545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28. 4. 2025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">
        <v>26</v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">
        <v>27</v>
      </c>
      <c r="F15" s="37"/>
      <c r="G15" s="37"/>
      <c r="H15" s="37"/>
      <c r="I15" s="31" t="s">
        <v>28</v>
      </c>
      <c r="J15" s="26" t="s">
        <v>1</v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29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28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31</v>
      </c>
      <c r="E20" s="37"/>
      <c r="F20" s="37"/>
      <c r="G20" s="37"/>
      <c r="H20" s="37"/>
      <c r="I20" s="31" t="s">
        <v>25</v>
      </c>
      <c r="J20" s="26" t="s">
        <v>32</v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">
        <v>33</v>
      </c>
      <c r="F21" s="37"/>
      <c r="G21" s="37"/>
      <c r="H21" s="37"/>
      <c r="I21" s="31" t="s">
        <v>28</v>
      </c>
      <c r="J21" s="26" t="s">
        <v>1</v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35</v>
      </c>
      <c r="E23" s="37"/>
      <c r="F23" s="37"/>
      <c r="G23" s="37"/>
      <c r="H23" s="37"/>
      <c r="I23" s="31" t="s">
        <v>25</v>
      </c>
      <c r="J23" s="26" t="str">
        <f>IF('Rekapitulace stavby'!AN19="","",'Rekapitulace stavby'!AN19)</f>
        <v/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tr">
        <f>IF('Rekapitulace stavby'!E20="","",'Rekapitulace stavby'!E20)</f>
        <v xml:space="preserve"> </v>
      </c>
      <c r="F24" s="37"/>
      <c r="G24" s="37"/>
      <c r="H24" s="37"/>
      <c r="I24" s="31" t="s">
        <v>28</v>
      </c>
      <c r="J24" s="26" t="str">
        <f>IF('Rekapitulace stavby'!AN20="","",'Rekapitulace stavby'!AN20)</f>
        <v/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37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55.25" customHeight="1">
      <c r="A27" s="121"/>
      <c r="B27" s="122"/>
      <c r="C27" s="121"/>
      <c r="D27" s="121"/>
      <c r="E27" s="35" t="s">
        <v>105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4" t="s">
        <v>39</v>
      </c>
      <c r="E30" s="37"/>
      <c r="F30" s="37"/>
      <c r="G30" s="37"/>
      <c r="H30" s="37"/>
      <c r="I30" s="37"/>
      <c r="J30" s="95">
        <f>ROUND(J123,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41</v>
      </c>
      <c r="G32" s="37"/>
      <c r="H32" s="37"/>
      <c r="I32" s="42" t="s">
        <v>40</v>
      </c>
      <c r="J32" s="42" t="s">
        <v>42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5" t="s">
        <v>43</v>
      </c>
      <c r="E33" s="31" t="s">
        <v>44</v>
      </c>
      <c r="F33" s="126">
        <f>ROUND((SUM(BE123:BE331)),  2)</f>
        <v>0</v>
      </c>
      <c r="G33" s="37"/>
      <c r="H33" s="37"/>
      <c r="I33" s="127">
        <v>0.20999999999999999</v>
      </c>
      <c r="J33" s="126">
        <f>ROUND(((SUM(BE123:BE331))*I33),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45</v>
      </c>
      <c r="F34" s="126">
        <f>ROUND((SUM(BF123:BF331)),  2)</f>
        <v>0</v>
      </c>
      <c r="G34" s="37"/>
      <c r="H34" s="37"/>
      <c r="I34" s="127">
        <v>0.12</v>
      </c>
      <c r="J34" s="126">
        <f>ROUND(((SUM(BF123:BF331))*I34),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46</v>
      </c>
      <c r="F35" s="126">
        <f>ROUND((SUM(BG123:BG331)),  2)</f>
        <v>0</v>
      </c>
      <c r="G35" s="37"/>
      <c r="H35" s="37"/>
      <c r="I35" s="127">
        <v>0.20999999999999999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47</v>
      </c>
      <c r="F36" s="126">
        <f>ROUND((SUM(BH123:BH331)),  2)</f>
        <v>0</v>
      </c>
      <c r="G36" s="37"/>
      <c r="H36" s="37"/>
      <c r="I36" s="127">
        <v>0.12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48</v>
      </c>
      <c r="F37" s="126">
        <f>ROUND((SUM(BI123:BI331)),  2)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8"/>
      <c r="D39" s="129" t="s">
        <v>49</v>
      </c>
      <c r="E39" s="80"/>
      <c r="F39" s="80"/>
      <c r="G39" s="130" t="s">
        <v>50</v>
      </c>
      <c r="H39" s="131" t="s">
        <v>51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52</v>
      </c>
      <c r="E50" s="56"/>
      <c r="F50" s="56"/>
      <c r="G50" s="55" t="s">
        <v>53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54</v>
      </c>
      <c r="E61" s="40"/>
      <c r="F61" s="134" t="s">
        <v>55</v>
      </c>
      <c r="G61" s="57" t="s">
        <v>54</v>
      </c>
      <c r="H61" s="40"/>
      <c r="I61" s="40"/>
      <c r="J61" s="135" t="s">
        <v>55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56</v>
      </c>
      <c r="E65" s="58"/>
      <c r="F65" s="58"/>
      <c r="G65" s="55" t="s">
        <v>57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54</v>
      </c>
      <c r="E76" s="40"/>
      <c r="F76" s="134" t="s">
        <v>55</v>
      </c>
      <c r="G76" s="57" t="s">
        <v>54</v>
      </c>
      <c r="H76" s="40"/>
      <c r="I76" s="40"/>
      <c r="J76" s="135" t="s">
        <v>55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106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120" t="str">
        <f>E7</f>
        <v>Revitalizace objektu MŠ JAHŮDKA v Praze 12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103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04 - Zavlažovací systém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>Krouzova 10, č.p. 3036, 143 00 Praha 12</v>
      </c>
      <c r="G89" s="37"/>
      <c r="H89" s="37"/>
      <c r="I89" s="31" t="s">
        <v>22</v>
      </c>
      <c r="J89" s="68" t="str">
        <f>IF(J12="","",J12)</f>
        <v>28. 4. 2025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40.05" customHeight="1">
      <c r="A91" s="37"/>
      <c r="B91" s="38"/>
      <c r="C91" s="31" t="s">
        <v>24</v>
      </c>
      <c r="D91" s="37"/>
      <c r="E91" s="37"/>
      <c r="F91" s="26" t="str">
        <f>E15</f>
        <v>MČ Praha 12, Generála Šišky 2375/6, Praha4,Modřany</v>
      </c>
      <c r="G91" s="37"/>
      <c r="H91" s="37"/>
      <c r="I91" s="31" t="s">
        <v>31</v>
      </c>
      <c r="J91" s="35" t="str">
        <f>E21</f>
        <v>Ing.arch. Jan Mudra,Holoubkov 81,338 01 Holoubkov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29</v>
      </c>
      <c r="D92" s="37"/>
      <c r="E92" s="37"/>
      <c r="F92" s="26" t="str">
        <f>IF(E18="","",E18)</f>
        <v>Vyplň údaj</v>
      </c>
      <c r="G92" s="37"/>
      <c r="H92" s="37"/>
      <c r="I92" s="31" t="s">
        <v>35</v>
      </c>
      <c r="J92" s="35" t="str">
        <f>E24</f>
        <v xml:space="preserve"> 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6" t="s">
        <v>107</v>
      </c>
      <c r="D94" s="128"/>
      <c r="E94" s="128"/>
      <c r="F94" s="128"/>
      <c r="G94" s="128"/>
      <c r="H94" s="128"/>
      <c r="I94" s="128"/>
      <c r="J94" s="137" t="s">
        <v>108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8" t="s">
        <v>109</v>
      </c>
      <c r="D96" s="37"/>
      <c r="E96" s="37"/>
      <c r="F96" s="37"/>
      <c r="G96" s="37"/>
      <c r="H96" s="37"/>
      <c r="I96" s="37"/>
      <c r="J96" s="95">
        <f>J123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110</v>
      </c>
    </row>
    <row r="97" s="9" customFormat="1" ht="24.96" customHeight="1">
      <c r="A97" s="9"/>
      <c r="B97" s="139"/>
      <c r="C97" s="9"/>
      <c r="D97" s="140" t="s">
        <v>1546</v>
      </c>
      <c r="E97" s="141"/>
      <c r="F97" s="141"/>
      <c r="G97" s="141"/>
      <c r="H97" s="141"/>
      <c r="I97" s="141"/>
      <c r="J97" s="142">
        <f>J124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39"/>
      <c r="C98" s="9"/>
      <c r="D98" s="140" t="s">
        <v>1547</v>
      </c>
      <c r="E98" s="141"/>
      <c r="F98" s="141"/>
      <c r="G98" s="141"/>
      <c r="H98" s="141"/>
      <c r="I98" s="141"/>
      <c r="J98" s="142">
        <f>J149</f>
        <v>0</v>
      </c>
      <c r="K98" s="9"/>
      <c r="L98" s="13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39"/>
      <c r="C99" s="9"/>
      <c r="D99" s="140" t="s">
        <v>1548</v>
      </c>
      <c r="E99" s="141"/>
      <c r="F99" s="141"/>
      <c r="G99" s="141"/>
      <c r="H99" s="141"/>
      <c r="I99" s="141"/>
      <c r="J99" s="142">
        <f>J186</f>
        <v>0</v>
      </c>
      <c r="K99" s="9"/>
      <c r="L99" s="13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39"/>
      <c r="C100" s="9"/>
      <c r="D100" s="140" t="s">
        <v>1549</v>
      </c>
      <c r="E100" s="141"/>
      <c r="F100" s="141"/>
      <c r="G100" s="141"/>
      <c r="H100" s="141"/>
      <c r="I100" s="141"/>
      <c r="J100" s="142">
        <f>J239</f>
        <v>0</v>
      </c>
      <c r="K100" s="9"/>
      <c r="L100" s="13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39"/>
      <c r="C101" s="9"/>
      <c r="D101" s="140" t="s">
        <v>1550</v>
      </c>
      <c r="E101" s="141"/>
      <c r="F101" s="141"/>
      <c r="G101" s="141"/>
      <c r="H101" s="141"/>
      <c r="I101" s="141"/>
      <c r="J101" s="142">
        <f>J248</f>
        <v>0</v>
      </c>
      <c r="K101" s="9"/>
      <c r="L101" s="13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39"/>
      <c r="C102" s="9"/>
      <c r="D102" s="140" t="s">
        <v>1551</v>
      </c>
      <c r="E102" s="141"/>
      <c r="F102" s="141"/>
      <c r="G102" s="141"/>
      <c r="H102" s="141"/>
      <c r="I102" s="141"/>
      <c r="J102" s="142">
        <f>J262</f>
        <v>0</v>
      </c>
      <c r="K102" s="9"/>
      <c r="L102" s="13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39"/>
      <c r="C103" s="9"/>
      <c r="D103" s="140" t="s">
        <v>1552</v>
      </c>
      <c r="E103" s="141"/>
      <c r="F103" s="141"/>
      <c r="G103" s="141"/>
      <c r="H103" s="141"/>
      <c r="I103" s="141"/>
      <c r="J103" s="142">
        <f>J291</f>
        <v>0</v>
      </c>
      <c r="K103" s="9"/>
      <c r="L103" s="13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7"/>
      <c r="B104" s="38"/>
      <c r="C104" s="37"/>
      <c r="D104" s="37"/>
      <c r="E104" s="37"/>
      <c r="F104" s="37"/>
      <c r="G104" s="37"/>
      <c r="H104" s="37"/>
      <c r="I104" s="37"/>
      <c r="J104" s="37"/>
      <c r="K104" s="37"/>
      <c r="L104" s="54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6.96" customHeight="1">
      <c r="A105" s="37"/>
      <c r="B105" s="59"/>
      <c r="C105" s="60"/>
      <c r="D105" s="60"/>
      <c r="E105" s="60"/>
      <c r="F105" s="60"/>
      <c r="G105" s="60"/>
      <c r="H105" s="60"/>
      <c r="I105" s="60"/>
      <c r="J105" s="60"/>
      <c r="K105" s="60"/>
      <c r="L105" s="54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9" s="2" customFormat="1" ht="6.96" customHeight="1">
      <c r="A109" s="37"/>
      <c r="B109" s="61"/>
      <c r="C109" s="62"/>
      <c r="D109" s="62"/>
      <c r="E109" s="62"/>
      <c r="F109" s="62"/>
      <c r="G109" s="62"/>
      <c r="H109" s="62"/>
      <c r="I109" s="62"/>
      <c r="J109" s="62"/>
      <c r="K109" s="62"/>
      <c r="L109" s="54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24.96" customHeight="1">
      <c r="A110" s="37"/>
      <c r="B110" s="38"/>
      <c r="C110" s="22" t="s">
        <v>118</v>
      </c>
      <c r="D110" s="37"/>
      <c r="E110" s="37"/>
      <c r="F110" s="37"/>
      <c r="G110" s="37"/>
      <c r="H110" s="37"/>
      <c r="I110" s="37"/>
      <c r="J110" s="37"/>
      <c r="K110" s="37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7"/>
      <c r="D111" s="37"/>
      <c r="E111" s="37"/>
      <c r="F111" s="37"/>
      <c r="G111" s="37"/>
      <c r="H111" s="37"/>
      <c r="I111" s="37"/>
      <c r="J111" s="37"/>
      <c r="K111" s="37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16</v>
      </c>
      <c r="D112" s="37"/>
      <c r="E112" s="37"/>
      <c r="F112" s="37"/>
      <c r="G112" s="37"/>
      <c r="H112" s="37"/>
      <c r="I112" s="37"/>
      <c r="J112" s="37"/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7"/>
      <c r="D113" s="37"/>
      <c r="E113" s="120" t="str">
        <f>E7</f>
        <v>Revitalizace objektu MŠ JAHŮDKA v Praze 12</v>
      </c>
      <c r="F113" s="31"/>
      <c r="G113" s="31"/>
      <c r="H113" s="31"/>
      <c r="I113" s="37"/>
      <c r="J113" s="37"/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103</v>
      </c>
      <c r="D114" s="37"/>
      <c r="E114" s="37"/>
      <c r="F114" s="37"/>
      <c r="G114" s="37"/>
      <c r="H114" s="37"/>
      <c r="I114" s="37"/>
      <c r="J114" s="37"/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6.5" customHeight="1">
      <c r="A115" s="37"/>
      <c r="B115" s="38"/>
      <c r="C115" s="37"/>
      <c r="D115" s="37"/>
      <c r="E115" s="66" t="str">
        <f>E9</f>
        <v>04 - Zavlažovací systém</v>
      </c>
      <c r="F115" s="37"/>
      <c r="G115" s="37"/>
      <c r="H115" s="37"/>
      <c r="I115" s="37"/>
      <c r="J115" s="37"/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7"/>
      <c r="D116" s="37"/>
      <c r="E116" s="37"/>
      <c r="F116" s="37"/>
      <c r="G116" s="37"/>
      <c r="H116" s="37"/>
      <c r="I116" s="37"/>
      <c r="J116" s="37"/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20</v>
      </c>
      <c r="D117" s="37"/>
      <c r="E117" s="37"/>
      <c r="F117" s="26" t="str">
        <f>F12</f>
        <v>Krouzova 10, č.p. 3036, 143 00 Praha 12</v>
      </c>
      <c r="G117" s="37"/>
      <c r="H117" s="37"/>
      <c r="I117" s="31" t="s">
        <v>22</v>
      </c>
      <c r="J117" s="68" t="str">
        <f>IF(J12="","",J12)</f>
        <v>28. 4. 2025</v>
      </c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7"/>
      <c r="D118" s="37"/>
      <c r="E118" s="37"/>
      <c r="F118" s="37"/>
      <c r="G118" s="37"/>
      <c r="H118" s="37"/>
      <c r="I118" s="37"/>
      <c r="J118" s="37"/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40.05" customHeight="1">
      <c r="A119" s="37"/>
      <c r="B119" s="38"/>
      <c r="C119" s="31" t="s">
        <v>24</v>
      </c>
      <c r="D119" s="37"/>
      <c r="E119" s="37"/>
      <c r="F119" s="26" t="str">
        <f>E15</f>
        <v>MČ Praha 12, Generála Šišky 2375/6, Praha4,Modřany</v>
      </c>
      <c r="G119" s="37"/>
      <c r="H119" s="37"/>
      <c r="I119" s="31" t="s">
        <v>31</v>
      </c>
      <c r="J119" s="35" t="str">
        <f>E21</f>
        <v>Ing.arch. Jan Mudra,Holoubkov 81,338 01 Holoubkov</v>
      </c>
      <c r="K119" s="37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5.15" customHeight="1">
      <c r="A120" s="37"/>
      <c r="B120" s="38"/>
      <c r="C120" s="31" t="s">
        <v>29</v>
      </c>
      <c r="D120" s="37"/>
      <c r="E120" s="37"/>
      <c r="F120" s="26" t="str">
        <f>IF(E18="","",E18)</f>
        <v>Vyplň údaj</v>
      </c>
      <c r="G120" s="37"/>
      <c r="H120" s="37"/>
      <c r="I120" s="31" t="s">
        <v>35</v>
      </c>
      <c r="J120" s="35" t="str">
        <f>E24</f>
        <v xml:space="preserve"> </v>
      </c>
      <c r="K120" s="37"/>
      <c r="L120" s="54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0.32" customHeight="1">
      <c r="A121" s="37"/>
      <c r="B121" s="38"/>
      <c r="C121" s="37"/>
      <c r="D121" s="37"/>
      <c r="E121" s="37"/>
      <c r="F121" s="37"/>
      <c r="G121" s="37"/>
      <c r="H121" s="37"/>
      <c r="I121" s="37"/>
      <c r="J121" s="37"/>
      <c r="K121" s="37"/>
      <c r="L121" s="54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11" customFormat="1" ht="29.28" customHeight="1">
      <c r="A122" s="147"/>
      <c r="B122" s="148"/>
      <c r="C122" s="149" t="s">
        <v>119</v>
      </c>
      <c r="D122" s="150" t="s">
        <v>64</v>
      </c>
      <c r="E122" s="150" t="s">
        <v>60</v>
      </c>
      <c r="F122" s="150" t="s">
        <v>61</v>
      </c>
      <c r="G122" s="150" t="s">
        <v>120</v>
      </c>
      <c r="H122" s="150" t="s">
        <v>121</v>
      </c>
      <c r="I122" s="150" t="s">
        <v>122</v>
      </c>
      <c r="J122" s="151" t="s">
        <v>108</v>
      </c>
      <c r="K122" s="152" t="s">
        <v>123</v>
      </c>
      <c r="L122" s="153"/>
      <c r="M122" s="85" t="s">
        <v>1</v>
      </c>
      <c r="N122" s="86" t="s">
        <v>43</v>
      </c>
      <c r="O122" s="86" t="s">
        <v>124</v>
      </c>
      <c r="P122" s="86" t="s">
        <v>125</v>
      </c>
      <c r="Q122" s="86" t="s">
        <v>126</v>
      </c>
      <c r="R122" s="86" t="s">
        <v>127</v>
      </c>
      <c r="S122" s="86" t="s">
        <v>128</v>
      </c>
      <c r="T122" s="87" t="s">
        <v>129</v>
      </c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</row>
    <row r="123" s="2" customFormat="1" ht="22.8" customHeight="1">
      <c r="A123" s="37"/>
      <c r="B123" s="38"/>
      <c r="C123" s="92" t="s">
        <v>130</v>
      </c>
      <c r="D123" s="37"/>
      <c r="E123" s="37"/>
      <c r="F123" s="37"/>
      <c r="G123" s="37"/>
      <c r="H123" s="37"/>
      <c r="I123" s="37"/>
      <c r="J123" s="154">
        <f>BK123</f>
        <v>0</v>
      </c>
      <c r="K123" s="37"/>
      <c r="L123" s="38"/>
      <c r="M123" s="88"/>
      <c r="N123" s="72"/>
      <c r="O123" s="89"/>
      <c r="P123" s="155">
        <f>P124+P149+P186+P239+P248+P262+P291</f>
        <v>0</v>
      </c>
      <c r="Q123" s="89"/>
      <c r="R123" s="155">
        <f>R124+R149+R186+R239+R248+R262+R291</f>
        <v>0</v>
      </c>
      <c r="S123" s="89"/>
      <c r="T123" s="156">
        <f>T124+T149+T186+T239+T248+T262+T291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8" t="s">
        <v>78</v>
      </c>
      <c r="AU123" s="18" t="s">
        <v>110</v>
      </c>
      <c r="BK123" s="157">
        <f>BK124+BK149+BK186+BK239+BK248+BK262+BK291</f>
        <v>0</v>
      </c>
    </row>
    <row r="124" s="12" customFormat="1" ht="25.92" customHeight="1">
      <c r="A124" s="12"/>
      <c r="B124" s="158"/>
      <c r="C124" s="12"/>
      <c r="D124" s="159" t="s">
        <v>78</v>
      </c>
      <c r="E124" s="160" t="s">
        <v>1506</v>
      </c>
      <c r="F124" s="160" t="s">
        <v>1553</v>
      </c>
      <c r="G124" s="12"/>
      <c r="H124" s="12"/>
      <c r="I124" s="161"/>
      <c r="J124" s="162">
        <f>BK124</f>
        <v>0</v>
      </c>
      <c r="K124" s="12"/>
      <c r="L124" s="158"/>
      <c r="M124" s="163"/>
      <c r="N124" s="164"/>
      <c r="O124" s="164"/>
      <c r="P124" s="165">
        <f>SUM(P125:P148)</f>
        <v>0</v>
      </c>
      <c r="Q124" s="164"/>
      <c r="R124" s="165">
        <f>SUM(R125:R148)</f>
        <v>0</v>
      </c>
      <c r="S124" s="164"/>
      <c r="T124" s="166">
        <f>SUM(T125:T148)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59" t="s">
        <v>87</v>
      </c>
      <c r="AT124" s="167" t="s">
        <v>78</v>
      </c>
      <c r="AU124" s="167" t="s">
        <v>79</v>
      </c>
      <c r="AY124" s="159" t="s">
        <v>133</v>
      </c>
      <c r="BK124" s="168">
        <f>SUM(BK125:BK148)</f>
        <v>0</v>
      </c>
    </row>
    <row r="125" s="2" customFormat="1" ht="66.75" customHeight="1">
      <c r="A125" s="37"/>
      <c r="B125" s="171"/>
      <c r="C125" s="172" t="s">
        <v>87</v>
      </c>
      <c r="D125" s="172" t="s">
        <v>136</v>
      </c>
      <c r="E125" s="173" t="s">
        <v>1554</v>
      </c>
      <c r="F125" s="174" t="s">
        <v>1555</v>
      </c>
      <c r="G125" s="175" t="s">
        <v>817</v>
      </c>
      <c r="H125" s="176">
        <v>2</v>
      </c>
      <c r="I125" s="177"/>
      <c r="J125" s="178">
        <f>ROUND(I125*H125,2)</f>
        <v>0</v>
      </c>
      <c r="K125" s="179"/>
      <c r="L125" s="38"/>
      <c r="M125" s="180" t="s">
        <v>1</v>
      </c>
      <c r="N125" s="181" t="s">
        <v>44</v>
      </c>
      <c r="O125" s="76"/>
      <c r="P125" s="182">
        <f>O125*H125</f>
        <v>0</v>
      </c>
      <c r="Q125" s="182">
        <v>0</v>
      </c>
      <c r="R125" s="182">
        <f>Q125*H125</f>
        <v>0</v>
      </c>
      <c r="S125" s="182">
        <v>0</v>
      </c>
      <c r="T125" s="183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84" t="s">
        <v>154</v>
      </c>
      <c r="AT125" s="184" t="s">
        <v>136</v>
      </c>
      <c r="AU125" s="184" t="s">
        <v>87</v>
      </c>
      <c r="AY125" s="18" t="s">
        <v>133</v>
      </c>
      <c r="BE125" s="185">
        <f>IF(N125="základní",J125,0)</f>
        <v>0</v>
      </c>
      <c r="BF125" s="185">
        <f>IF(N125="snížená",J125,0)</f>
        <v>0</v>
      </c>
      <c r="BG125" s="185">
        <f>IF(N125="zákl. přenesená",J125,0)</f>
        <v>0</v>
      </c>
      <c r="BH125" s="185">
        <f>IF(N125="sníž. přenesená",J125,0)</f>
        <v>0</v>
      </c>
      <c r="BI125" s="185">
        <f>IF(N125="nulová",J125,0)</f>
        <v>0</v>
      </c>
      <c r="BJ125" s="18" t="s">
        <v>87</v>
      </c>
      <c r="BK125" s="185">
        <f>ROUND(I125*H125,2)</f>
        <v>0</v>
      </c>
      <c r="BL125" s="18" t="s">
        <v>154</v>
      </c>
      <c r="BM125" s="184" t="s">
        <v>89</v>
      </c>
    </row>
    <row r="126" s="13" customFormat="1">
      <c r="A126" s="13"/>
      <c r="B126" s="196"/>
      <c r="C126" s="13"/>
      <c r="D126" s="186" t="s">
        <v>241</v>
      </c>
      <c r="E126" s="197" t="s">
        <v>1</v>
      </c>
      <c r="F126" s="198" t="s">
        <v>1556</v>
      </c>
      <c r="G126" s="13"/>
      <c r="H126" s="199">
        <v>1</v>
      </c>
      <c r="I126" s="200"/>
      <c r="J126" s="13"/>
      <c r="K126" s="13"/>
      <c r="L126" s="196"/>
      <c r="M126" s="201"/>
      <c r="N126" s="202"/>
      <c r="O126" s="202"/>
      <c r="P126" s="202"/>
      <c r="Q126" s="202"/>
      <c r="R126" s="202"/>
      <c r="S126" s="202"/>
      <c r="T126" s="20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197" t="s">
        <v>241</v>
      </c>
      <c r="AU126" s="197" t="s">
        <v>87</v>
      </c>
      <c r="AV126" s="13" t="s">
        <v>89</v>
      </c>
      <c r="AW126" s="13" t="s">
        <v>34</v>
      </c>
      <c r="AX126" s="13" t="s">
        <v>79</v>
      </c>
      <c r="AY126" s="197" t="s">
        <v>133</v>
      </c>
    </row>
    <row r="127" s="13" customFormat="1">
      <c r="A127" s="13"/>
      <c r="B127" s="196"/>
      <c r="C127" s="13"/>
      <c r="D127" s="186" t="s">
        <v>241</v>
      </c>
      <c r="E127" s="197" t="s">
        <v>1</v>
      </c>
      <c r="F127" s="198" t="s">
        <v>1557</v>
      </c>
      <c r="G127" s="13"/>
      <c r="H127" s="199">
        <v>1</v>
      </c>
      <c r="I127" s="200"/>
      <c r="J127" s="13"/>
      <c r="K127" s="13"/>
      <c r="L127" s="196"/>
      <c r="M127" s="201"/>
      <c r="N127" s="202"/>
      <c r="O127" s="202"/>
      <c r="P127" s="202"/>
      <c r="Q127" s="202"/>
      <c r="R127" s="202"/>
      <c r="S127" s="202"/>
      <c r="T127" s="20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197" t="s">
        <v>241</v>
      </c>
      <c r="AU127" s="197" t="s">
        <v>87</v>
      </c>
      <c r="AV127" s="13" t="s">
        <v>89</v>
      </c>
      <c r="AW127" s="13" t="s">
        <v>34</v>
      </c>
      <c r="AX127" s="13" t="s">
        <v>79</v>
      </c>
      <c r="AY127" s="197" t="s">
        <v>133</v>
      </c>
    </row>
    <row r="128" s="14" customFormat="1">
      <c r="A128" s="14"/>
      <c r="B128" s="204"/>
      <c r="C128" s="14"/>
      <c r="D128" s="186" t="s">
        <v>241</v>
      </c>
      <c r="E128" s="205" t="s">
        <v>1</v>
      </c>
      <c r="F128" s="206" t="s">
        <v>245</v>
      </c>
      <c r="G128" s="14"/>
      <c r="H128" s="207">
        <v>2</v>
      </c>
      <c r="I128" s="208"/>
      <c r="J128" s="14"/>
      <c r="K128" s="14"/>
      <c r="L128" s="204"/>
      <c r="M128" s="209"/>
      <c r="N128" s="210"/>
      <c r="O128" s="210"/>
      <c r="P128" s="210"/>
      <c r="Q128" s="210"/>
      <c r="R128" s="210"/>
      <c r="S128" s="210"/>
      <c r="T128" s="211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05" t="s">
        <v>241</v>
      </c>
      <c r="AU128" s="205" t="s">
        <v>87</v>
      </c>
      <c r="AV128" s="14" t="s">
        <v>154</v>
      </c>
      <c r="AW128" s="14" t="s">
        <v>34</v>
      </c>
      <c r="AX128" s="14" t="s">
        <v>87</v>
      </c>
      <c r="AY128" s="205" t="s">
        <v>133</v>
      </c>
    </row>
    <row r="129" s="2" customFormat="1" ht="55.5" customHeight="1">
      <c r="A129" s="37"/>
      <c r="B129" s="171"/>
      <c r="C129" s="172" t="s">
        <v>89</v>
      </c>
      <c r="D129" s="172" t="s">
        <v>136</v>
      </c>
      <c r="E129" s="173" t="s">
        <v>1558</v>
      </c>
      <c r="F129" s="174" t="s">
        <v>1559</v>
      </c>
      <c r="G129" s="175" t="s">
        <v>817</v>
      </c>
      <c r="H129" s="176">
        <v>2</v>
      </c>
      <c r="I129" s="177"/>
      <c r="J129" s="178">
        <f>ROUND(I129*H129,2)</f>
        <v>0</v>
      </c>
      <c r="K129" s="179"/>
      <c r="L129" s="38"/>
      <c r="M129" s="180" t="s">
        <v>1</v>
      </c>
      <c r="N129" s="181" t="s">
        <v>44</v>
      </c>
      <c r="O129" s="76"/>
      <c r="P129" s="182">
        <f>O129*H129</f>
        <v>0</v>
      </c>
      <c r="Q129" s="182">
        <v>0</v>
      </c>
      <c r="R129" s="182">
        <f>Q129*H129</f>
        <v>0</v>
      </c>
      <c r="S129" s="182">
        <v>0</v>
      </c>
      <c r="T129" s="183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84" t="s">
        <v>154</v>
      </c>
      <c r="AT129" s="184" t="s">
        <v>136</v>
      </c>
      <c r="AU129" s="184" t="s">
        <v>87</v>
      </c>
      <c r="AY129" s="18" t="s">
        <v>133</v>
      </c>
      <c r="BE129" s="185">
        <f>IF(N129="základní",J129,0)</f>
        <v>0</v>
      </c>
      <c r="BF129" s="185">
        <f>IF(N129="snížená",J129,0)</f>
        <v>0</v>
      </c>
      <c r="BG129" s="185">
        <f>IF(N129="zákl. přenesená",J129,0)</f>
        <v>0</v>
      </c>
      <c r="BH129" s="185">
        <f>IF(N129="sníž. přenesená",J129,0)</f>
        <v>0</v>
      </c>
      <c r="BI129" s="185">
        <f>IF(N129="nulová",J129,0)</f>
        <v>0</v>
      </c>
      <c r="BJ129" s="18" t="s">
        <v>87</v>
      </c>
      <c r="BK129" s="185">
        <f>ROUND(I129*H129,2)</f>
        <v>0</v>
      </c>
      <c r="BL129" s="18" t="s">
        <v>154</v>
      </c>
      <c r="BM129" s="184" t="s">
        <v>154</v>
      </c>
    </row>
    <row r="130" s="13" customFormat="1">
      <c r="A130" s="13"/>
      <c r="B130" s="196"/>
      <c r="C130" s="13"/>
      <c r="D130" s="186" t="s">
        <v>241</v>
      </c>
      <c r="E130" s="197" t="s">
        <v>1</v>
      </c>
      <c r="F130" s="198" t="s">
        <v>1556</v>
      </c>
      <c r="G130" s="13"/>
      <c r="H130" s="199">
        <v>1</v>
      </c>
      <c r="I130" s="200"/>
      <c r="J130" s="13"/>
      <c r="K130" s="13"/>
      <c r="L130" s="196"/>
      <c r="M130" s="201"/>
      <c r="N130" s="202"/>
      <c r="O130" s="202"/>
      <c r="P130" s="202"/>
      <c r="Q130" s="202"/>
      <c r="R130" s="202"/>
      <c r="S130" s="202"/>
      <c r="T130" s="20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197" t="s">
        <v>241</v>
      </c>
      <c r="AU130" s="197" t="s">
        <v>87</v>
      </c>
      <c r="AV130" s="13" t="s">
        <v>89</v>
      </c>
      <c r="AW130" s="13" t="s">
        <v>34</v>
      </c>
      <c r="AX130" s="13" t="s">
        <v>79</v>
      </c>
      <c r="AY130" s="197" t="s">
        <v>133</v>
      </c>
    </row>
    <row r="131" s="13" customFormat="1">
      <c r="A131" s="13"/>
      <c r="B131" s="196"/>
      <c r="C131" s="13"/>
      <c r="D131" s="186" t="s">
        <v>241</v>
      </c>
      <c r="E131" s="197" t="s">
        <v>1</v>
      </c>
      <c r="F131" s="198" t="s">
        <v>1557</v>
      </c>
      <c r="G131" s="13"/>
      <c r="H131" s="199">
        <v>1</v>
      </c>
      <c r="I131" s="200"/>
      <c r="J131" s="13"/>
      <c r="K131" s="13"/>
      <c r="L131" s="196"/>
      <c r="M131" s="201"/>
      <c r="N131" s="202"/>
      <c r="O131" s="202"/>
      <c r="P131" s="202"/>
      <c r="Q131" s="202"/>
      <c r="R131" s="202"/>
      <c r="S131" s="202"/>
      <c r="T131" s="20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197" t="s">
        <v>241</v>
      </c>
      <c r="AU131" s="197" t="s">
        <v>87</v>
      </c>
      <c r="AV131" s="13" t="s">
        <v>89</v>
      </c>
      <c r="AW131" s="13" t="s">
        <v>34</v>
      </c>
      <c r="AX131" s="13" t="s">
        <v>79</v>
      </c>
      <c r="AY131" s="197" t="s">
        <v>133</v>
      </c>
    </row>
    <row r="132" s="14" customFormat="1">
      <c r="A132" s="14"/>
      <c r="B132" s="204"/>
      <c r="C132" s="14"/>
      <c r="D132" s="186" t="s">
        <v>241</v>
      </c>
      <c r="E132" s="205" t="s">
        <v>1</v>
      </c>
      <c r="F132" s="206" t="s">
        <v>245</v>
      </c>
      <c r="G132" s="14"/>
      <c r="H132" s="207">
        <v>2</v>
      </c>
      <c r="I132" s="208"/>
      <c r="J132" s="14"/>
      <c r="K132" s="14"/>
      <c r="L132" s="204"/>
      <c r="M132" s="209"/>
      <c r="N132" s="210"/>
      <c r="O132" s="210"/>
      <c r="P132" s="210"/>
      <c r="Q132" s="210"/>
      <c r="R132" s="210"/>
      <c r="S132" s="210"/>
      <c r="T132" s="211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05" t="s">
        <v>241</v>
      </c>
      <c r="AU132" s="205" t="s">
        <v>87</v>
      </c>
      <c r="AV132" s="14" t="s">
        <v>154</v>
      </c>
      <c r="AW132" s="14" t="s">
        <v>34</v>
      </c>
      <c r="AX132" s="14" t="s">
        <v>87</v>
      </c>
      <c r="AY132" s="205" t="s">
        <v>133</v>
      </c>
    </row>
    <row r="133" s="2" customFormat="1" ht="49.05" customHeight="1">
      <c r="A133" s="37"/>
      <c r="B133" s="171"/>
      <c r="C133" s="172" t="s">
        <v>147</v>
      </c>
      <c r="D133" s="172" t="s">
        <v>136</v>
      </c>
      <c r="E133" s="173" t="s">
        <v>1560</v>
      </c>
      <c r="F133" s="174" t="s">
        <v>1561</v>
      </c>
      <c r="G133" s="175" t="s">
        <v>817</v>
      </c>
      <c r="H133" s="176">
        <v>4</v>
      </c>
      <c r="I133" s="177"/>
      <c r="J133" s="178">
        <f>ROUND(I133*H133,2)</f>
        <v>0</v>
      </c>
      <c r="K133" s="179"/>
      <c r="L133" s="38"/>
      <c r="M133" s="180" t="s">
        <v>1</v>
      </c>
      <c r="N133" s="181" t="s">
        <v>44</v>
      </c>
      <c r="O133" s="76"/>
      <c r="P133" s="182">
        <f>O133*H133</f>
        <v>0</v>
      </c>
      <c r="Q133" s="182">
        <v>0</v>
      </c>
      <c r="R133" s="182">
        <f>Q133*H133</f>
        <v>0</v>
      </c>
      <c r="S133" s="182">
        <v>0</v>
      </c>
      <c r="T133" s="183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84" t="s">
        <v>154</v>
      </c>
      <c r="AT133" s="184" t="s">
        <v>136</v>
      </c>
      <c r="AU133" s="184" t="s">
        <v>87</v>
      </c>
      <c r="AY133" s="18" t="s">
        <v>133</v>
      </c>
      <c r="BE133" s="185">
        <f>IF(N133="základní",J133,0)</f>
        <v>0</v>
      </c>
      <c r="BF133" s="185">
        <f>IF(N133="snížená",J133,0)</f>
        <v>0</v>
      </c>
      <c r="BG133" s="185">
        <f>IF(N133="zákl. přenesená",J133,0)</f>
        <v>0</v>
      </c>
      <c r="BH133" s="185">
        <f>IF(N133="sníž. přenesená",J133,0)</f>
        <v>0</v>
      </c>
      <c r="BI133" s="185">
        <f>IF(N133="nulová",J133,0)</f>
        <v>0</v>
      </c>
      <c r="BJ133" s="18" t="s">
        <v>87</v>
      </c>
      <c r="BK133" s="185">
        <f>ROUND(I133*H133,2)</f>
        <v>0</v>
      </c>
      <c r="BL133" s="18" t="s">
        <v>154</v>
      </c>
      <c r="BM133" s="184" t="s">
        <v>162</v>
      </c>
    </row>
    <row r="134" s="13" customFormat="1">
      <c r="A134" s="13"/>
      <c r="B134" s="196"/>
      <c r="C134" s="13"/>
      <c r="D134" s="186" t="s">
        <v>241</v>
      </c>
      <c r="E134" s="197" t="s">
        <v>1</v>
      </c>
      <c r="F134" s="198" t="s">
        <v>1562</v>
      </c>
      <c r="G134" s="13"/>
      <c r="H134" s="199">
        <v>2</v>
      </c>
      <c r="I134" s="200"/>
      <c r="J134" s="13"/>
      <c r="K134" s="13"/>
      <c r="L134" s="196"/>
      <c r="M134" s="201"/>
      <c r="N134" s="202"/>
      <c r="O134" s="202"/>
      <c r="P134" s="202"/>
      <c r="Q134" s="202"/>
      <c r="R134" s="202"/>
      <c r="S134" s="202"/>
      <c r="T134" s="20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197" t="s">
        <v>241</v>
      </c>
      <c r="AU134" s="197" t="s">
        <v>87</v>
      </c>
      <c r="AV134" s="13" t="s">
        <v>89</v>
      </c>
      <c r="AW134" s="13" t="s">
        <v>34</v>
      </c>
      <c r="AX134" s="13" t="s">
        <v>79</v>
      </c>
      <c r="AY134" s="197" t="s">
        <v>133</v>
      </c>
    </row>
    <row r="135" s="13" customFormat="1">
      <c r="A135" s="13"/>
      <c r="B135" s="196"/>
      <c r="C135" s="13"/>
      <c r="D135" s="186" t="s">
        <v>241</v>
      </c>
      <c r="E135" s="197" t="s">
        <v>1</v>
      </c>
      <c r="F135" s="198" t="s">
        <v>1563</v>
      </c>
      <c r="G135" s="13"/>
      <c r="H135" s="199">
        <v>2</v>
      </c>
      <c r="I135" s="200"/>
      <c r="J135" s="13"/>
      <c r="K135" s="13"/>
      <c r="L135" s="196"/>
      <c r="M135" s="201"/>
      <c r="N135" s="202"/>
      <c r="O135" s="202"/>
      <c r="P135" s="202"/>
      <c r="Q135" s="202"/>
      <c r="R135" s="202"/>
      <c r="S135" s="202"/>
      <c r="T135" s="20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197" t="s">
        <v>241</v>
      </c>
      <c r="AU135" s="197" t="s">
        <v>87</v>
      </c>
      <c r="AV135" s="13" t="s">
        <v>89</v>
      </c>
      <c r="AW135" s="13" t="s">
        <v>34</v>
      </c>
      <c r="AX135" s="13" t="s">
        <v>79</v>
      </c>
      <c r="AY135" s="197" t="s">
        <v>133</v>
      </c>
    </row>
    <row r="136" s="14" customFormat="1">
      <c r="A136" s="14"/>
      <c r="B136" s="204"/>
      <c r="C136" s="14"/>
      <c r="D136" s="186" t="s">
        <v>241</v>
      </c>
      <c r="E136" s="205" t="s">
        <v>1</v>
      </c>
      <c r="F136" s="206" t="s">
        <v>245</v>
      </c>
      <c r="G136" s="14"/>
      <c r="H136" s="207">
        <v>4</v>
      </c>
      <c r="I136" s="208"/>
      <c r="J136" s="14"/>
      <c r="K136" s="14"/>
      <c r="L136" s="204"/>
      <c r="M136" s="209"/>
      <c r="N136" s="210"/>
      <c r="O136" s="210"/>
      <c r="P136" s="210"/>
      <c r="Q136" s="210"/>
      <c r="R136" s="210"/>
      <c r="S136" s="210"/>
      <c r="T136" s="211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05" t="s">
        <v>241</v>
      </c>
      <c r="AU136" s="205" t="s">
        <v>87</v>
      </c>
      <c r="AV136" s="14" t="s">
        <v>154</v>
      </c>
      <c r="AW136" s="14" t="s">
        <v>34</v>
      </c>
      <c r="AX136" s="14" t="s">
        <v>87</v>
      </c>
      <c r="AY136" s="205" t="s">
        <v>133</v>
      </c>
    </row>
    <row r="137" s="2" customFormat="1" ht="44.25" customHeight="1">
      <c r="A137" s="37"/>
      <c r="B137" s="171"/>
      <c r="C137" s="172" t="s">
        <v>154</v>
      </c>
      <c r="D137" s="172" t="s">
        <v>136</v>
      </c>
      <c r="E137" s="173" t="s">
        <v>1564</v>
      </c>
      <c r="F137" s="174" t="s">
        <v>1565</v>
      </c>
      <c r="G137" s="175" t="s">
        <v>259</v>
      </c>
      <c r="H137" s="176">
        <v>10</v>
      </c>
      <c r="I137" s="177"/>
      <c r="J137" s="178">
        <f>ROUND(I137*H137,2)</f>
        <v>0</v>
      </c>
      <c r="K137" s="179"/>
      <c r="L137" s="38"/>
      <c r="M137" s="180" t="s">
        <v>1</v>
      </c>
      <c r="N137" s="181" t="s">
        <v>44</v>
      </c>
      <c r="O137" s="76"/>
      <c r="P137" s="182">
        <f>O137*H137</f>
        <v>0</v>
      </c>
      <c r="Q137" s="182">
        <v>0</v>
      </c>
      <c r="R137" s="182">
        <f>Q137*H137</f>
        <v>0</v>
      </c>
      <c r="S137" s="182">
        <v>0</v>
      </c>
      <c r="T137" s="183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84" t="s">
        <v>154</v>
      </c>
      <c r="AT137" s="184" t="s">
        <v>136</v>
      </c>
      <c r="AU137" s="184" t="s">
        <v>87</v>
      </c>
      <c r="AY137" s="18" t="s">
        <v>133</v>
      </c>
      <c r="BE137" s="185">
        <f>IF(N137="základní",J137,0)</f>
        <v>0</v>
      </c>
      <c r="BF137" s="185">
        <f>IF(N137="snížená",J137,0)</f>
        <v>0</v>
      </c>
      <c r="BG137" s="185">
        <f>IF(N137="zákl. přenesená",J137,0)</f>
        <v>0</v>
      </c>
      <c r="BH137" s="185">
        <f>IF(N137="sníž. přenesená",J137,0)</f>
        <v>0</v>
      </c>
      <c r="BI137" s="185">
        <f>IF(N137="nulová",J137,0)</f>
        <v>0</v>
      </c>
      <c r="BJ137" s="18" t="s">
        <v>87</v>
      </c>
      <c r="BK137" s="185">
        <f>ROUND(I137*H137,2)</f>
        <v>0</v>
      </c>
      <c r="BL137" s="18" t="s">
        <v>154</v>
      </c>
      <c r="BM137" s="184" t="s">
        <v>173</v>
      </c>
    </row>
    <row r="138" s="13" customFormat="1">
      <c r="A138" s="13"/>
      <c r="B138" s="196"/>
      <c r="C138" s="13"/>
      <c r="D138" s="186" t="s">
        <v>241</v>
      </c>
      <c r="E138" s="197" t="s">
        <v>1</v>
      </c>
      <c r="F138" s="198" t="s">
        <v>1566</v>
      </c>
      <c r="G138" s="13"/>
      <c r="H138" s="199">
        <v>5</v>
      </c>
      <c r="I138" s="200"/>
      <c r="J138" s="13"/>
      <c r="K138" s="13"/>
      <c r="L138" s="196"/>
      <c r="M138" s="201"/>
      <c r="N138" s="202"/>
      <c r="O138" s="202"/>
      <c r="P138" s="202"/>
      <c r="Q138" s="202"/>
      <c r="R138" s="202"/>
      <c r="S138" s="202"/>
      <c r="T138" s="20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197" t="s">
        <v>241</v>
      </c>
      <c r="AU138" s="197" t="s">
        <v>87</v>
      </c>
      <c r="AV138" s="13" t="s">
        <v>89</v>
      </c>
      <c r="AW138" s="13" t="s">
        <v>34</v>
      </c>
      <c r="AX138" s="13" t="s">
        <v>79</v>
      </c>
      <c r="AY138" s="197" t="s">
        <v>133</v>
      </c>
    </row>
    <row r="139" s="13" customFormat="1">
      <c r="A139" s="13"/>
      <c r="B139" s="196"/>
      <c r="C139" s="13"/>
      <c r="D139" s="186" t="s">
        <v>241</v>
      </c>
      <c r="E139" s="197" t="s">
        <v>1</v>
      </c>
      <c r="F139" s="198" t="s">
        <v>1567</v>
      </c>
      <c r="G139" s="13"/>
      <c r="H139" s="199">
        <v>5</v>
      </c>
      <c r="I139" s="200"/>
      <c r="J139" s="13"/>
      <c r="K139" s="13"/>
      <c r="L139" s="196"/>
      <c r="M139" s="201"/>
      <c r="N139" s="202"/>
      <c r="O139" s="202"/>
      <c r="P139" s="202"/>
      <c r="Q139" s="202"/>
      <c r="R139" s="202"/>
      <c r="S139" s="202"/>
      <c r="T139" s="20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197" t="s">
        <v>241</v>
      </c>
      <c r="AU139" s="197" t="s">
        <v>87</v>
      </c>
      <c r="AV139" s="13" t="s">
        <v>89</v>
      </c>
      <c r="AW139" s="13" t="s">
        <v>34</v>
      </c>
      <c r="AX139" s="13" t="s">
        <v>79</v>
      </c>
      <c r="AY139" s="197" t="s">
        <v>133</v>
      </c>
    </row>
    <row r="140" s="14" customFormat="1">
      <c r="A140" s="14"/>
      <c r="B140" s="204"/>
      <c r="C140" s="14"/>
      <c r="D140" s="186" t="s">
        <v>241</v>
      </c>
      <c r="E140" s="205" t="s">
        <v>1</v>
      </c>
      <c r="F140" s="206" t="s">
        <v>245</v>
      </c>
      <c r="G140" s="14"/>
      <c r="H140" s="207">
        <v>10</v>
      </c>
      <c r="I140" s="208"/>
      <c r="J140" s="14"/>
      <c r="K140" s="14"/>
      <c r="L140" s="204"/>
      <c r="M140" s="209"/>
      <c r="N140" s="210"/>
      <c r="O140" s="210"/>
      <c r="P140" s="210"/>
      <c r="Q140" s="210"/>
      <c r="R140" s="210"/>
      <c r="S140" s="210"/>
      <c r="T140" s="211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05" t="s">
        <v>241</v>
      </c>
      <c r="AU140" s="205" t="s">
        <v>87</v>
      </c>
      <c r="AV140" s="14" t="s">
        <v>154</v>
      </c>
      <c r="AW140" s="14" t="s">
        <v>34</v>
      </c>
      <c r="AX140" s="14" t="s">
        <v>87</v>
      </c>
      <c r="AY140" s="205" t="s">
        <v>133</v>
      </c>
    </row>
    <row r="141" s="2" customFormat="1" ht="37.8" customHeight="1">
      <c r="A141" s="37"/>
      <c r="B141" s="171"/>
      <c r="C141" s="172" t="s">
        <v>153</v>
      </c>
      <c r="D141" s="172" t="s">
        <v>136</v>
      </c>
      <c r="E141" s="173" t="s">
        <v>1568</v>
      </c>
      <c r="F141" s="174" t="s">
        <v>1569</v>
      </c>
      <c r="G141" s="175" t="s">
        <v>1570</v>
      </c>
      <c r="H141" s="176">
        <v>10</v>
      </c>
      <c r="I141" s="177"/>
      <c r="J141" s="178">
        <f>ROUND(I141*H141,2)</f>
        <v>0</v>
      </c>
      <c r="K141" s="179"/>
      <c r="L141" s="38"/>
      <c r="M141" s="180" t="s">
        <v>1</v>
      </c>
      <c r="N141" s="181" t="s">
        <v>44</v>
      </c>
      <c r="O141" s="76"/>
      <c r="P141" s="182">
        <f>O141*H141</f>
        <v>0</v>
      </c>
      <c r="Q141" s="182">
        <v>0</v>
      </c>
      <c r="R141" s="182">
        <f>Q141*H141</f>
        <v>0</v>
      </c>
      <c r="S141" s="182">
        <v>0</v>
      </c>
      <c r="T141" s="183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84" t="s">
        <v>154</v>
      </c>
      <c r="AT141" s="184" t="s">
        <v>136</v>
      </c>
      <c r="AU141" s="184" t="s">
        <v>87</v>
      </c>
      <c r="AY141" s="18" t="s">
        <v>133</v>
      </c>
      <c r="BE141" s="185">
        <f>IF(N141="základní",J141,0)</f>
        <v>0</v>
      </c>
      <c r="BF141" s="185">
        <f>IF(N141="snížená",J141,0)</f>
        <v>0</v>
      </c>
      <c r="BG141" s="185">
        <f>IF(N141="zákl. přenesená",J141,0)</f>
        <v>0</v>
      </c>
      <c r="BH141" s="185">
        <f>IF(N141="sníž. přenesená",J141,0)</f>
        <v>0</v>
      </c>
      <c r="BI141" s="185">
        <f>IF(N141="nulová",J141,0)</f>
        <v>0</v>
      </c>
      <c r="BJ141" s="18" t="s">
        <v>87</v>
      </c>
      <c r="BK141" s="185">
        <f>ROUND(I141*H141,2)</f>
        <v>0</v>
      </c>
      <c r="BL141" s="18" t="s">
        <v>154</v>
      </c>
      <c r="BM141" s="184" t="s">
        <v>184</v>
      </c>
    </row>
    <row r="142" s="13" customFormat="1">
      <c r="A142" s="13"/>
      <c r="B142" s="196"/>
      <c r="C142" s="13"/>
      <c r="D142" s="186" t="s">
        <v>241</v>
      </c>
      <c r="E142" s="197" t="s">
        <v>1</v>
      </c>
      <c r="F142" s="198" t="s">
        <v>1566</v>
      </c>
      <c r="G142" s="13"/>
      <c r="H142" s="199">
        <v>5</v>
      </c>
      <c r="I142" s="200"/>
      <c r="J142" s="13"/>
      <c r="K142" s="13"/>
      <c r="L142" s="196"/>
      <c r="M142" s="201"/>
      <c r="N142" s="202"/>
      <c r="O142" s="202"/>
      <c r="P142" s="202"/>
      <c r="Q142" s="202"/>
      <c r="R142" s="202"/>
      <c r="S142" s="202"/>
      <c r="T142" s="20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197" t="s">
        <v>241</v>
      </c>
      <c r="AU142" s="197" t="s">
        <v>87</v>
      </c>
      <c r="AV142" s="13" t="s">
        <v>89</v>
      </c>
      <c r="AW142" s="13" t="s">
        <v>34</v>
      </c>
      <c r="AX142" s="13" t="s">
        <v>79</v>
      </c>
      <c r="AY142" s="197" t="s">
        <v>133</v>
      </c>
    </row>
    <row r="143" s="13" customFormat="1">
      <c r="A143" s="13"/>
      <c r="B143" s="196"/>
      <c r="C143" s="13"/>
      <c r="D143" s="186" t="s">
        <v>241</v>
      </c>
      <c r="E143" s="197" t="s">
        <v>1</v>
      </c>
      <c r="F143" s="198" t="s">
        <v>1567</v>
      </c>
      <c r="G143" s="13"/>
      <c r="H143" s="199">
        <v>5</v>
      </c>
      <c r="I143" s="200"/>
      <c r="J143" s="13"/>
      <c r="K143" s="13"/>
      <c r="L143" s="196"/>
      <c r="M143" s="201"/>
      <c r="N143" s="202"/>
      <c r="O143" s="202"/>
      <c r="P143" s="202"/>
      <c r="Q143" s="202"/>
      <c r="R143" s="202"/>
      <c r="S143" s="202"/>
      <c r="T143" s="20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197" t="s">
        <v>241</v>
      </c>
      <c r="AU143" s="197" t="s">
        <v>87</v>
      </c>
      <c r="AV143" s="13" t="s">
        <v>89</v>
      </c>
      <c r="AW143" s="13" t="s">
        <v>34</v>
      </c>
      <c r="AX143" s="13" t="s">
        <v>79</v>
      </c>
      <c r="AY143" s="197" t="s">
        <v>133</v>
      </c>
    </row>
    <row r="144" s="14" customFormat="1">
      <c r="A144" s="14"/>
      <c r="B144" s="204"/>
      <c r="C144" s="14"/>
      <c r="D144" s="186" t="s">
        <v>241</v>
      </c>
      <c r="E144" s="205" t="s">
        <v>1</v>
      </c>
      <c r="F144" s="206" t="s">
        <v>245</v>
      </c>
      <c r="G144" s="14"/>
      <c r="H144" s="207">
        <v>10</v>
      </c>
      <c r="I144" s="208"/>
      <c r="J144" s="14"/>
      <c r="K144" s="14"/>
      <c r="L144" s="204"/>
      <c r="M144" s="209"/>
      <c r="N144" s="210"/>
      <c r="O144" s="210"/>
      <c r="P144" s="210"/>
      <c r="Q144" s="210"/>
      <c r="R144" s="210"/>
      <c r="S144" s="210"/>
      <c r="T144" s="211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05" t="s">
        <v>241</v>
      </c>
      <c r="AU144" s="205" t="s">
        <v>87</v>
      </c>
      <c r="AV144" s="14" t="s">
        <v>154</v>
      </c>
      <c r="AW144" s="14" t="s">
        <v>34</v>
      </c>
      <c r="AX144" s="14" t="s">
        <v>87</v>
      </c>
      <c r="AY144" s="205" t="s">
        <v>133</v>
      </c>
    </row>
    <row r="145" s="2" customFormat="1" ht="16.5" customHeight="1">
      <c r="A145" s="37"/>
      <c r="B145" s="171"/>
      <c r="C145" s="172" t="s">
        <v>162</v>
      </c>
      <c r="D145" s="172" t="s">
        <v>136</v>
      </c>
      <c r="E145" s="173" t="s">
        <v>1571</v>
      </c>
      <c r="F145" s="174" t="s">
        <v>1572</v>
      </c>
      <c r="G145" s="175" t="s">
        <v>1573</v>
      </c>
      <c r="H145" s="176">
        <v>2</v>
      </c>
      <c r="I145" s="177"/>
      <c r="J145" s="178">
        <f>ROUND(I145*H145,2)</f>
        <v>0</v>
      </c>
      <c r="K145" s="179"/>
      <c r="L145" s="38"/>
      <c r="M145" s="180" t="s">
        <v>1</v>
      </c>
      <c r="N145" s="181" t="s">
        <v>44</v>
      </c>
      <c r="O145" s="76"/>
      <c r="P145" s="182">
        <f>O145*H145</f>
        <v>0</v>
      </c>
      <c r="Q145" s="182">
        <v>0</v>
      </c>
      <c r="R145" s="182">
        <f>Q145*H145</f>
        <v>0</v>
      </c>
      <c r="S145" s="182">
        <v>0</v>
      </c>
      <c r="T145" s="183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84" t="s">
        <v>154</v>
      </c>
      <c r="AT145" s="184" t="s">
        <v>136</v>
      </c>
      <c r="AU145" s="184" t="s">
        <v>87</v>
      </c>
      <c r="AY145" s="18" t="s">
        <v>133</v>
      </c>
      <c r="BE145" s="185">
        <f>IF(N145="základní",J145,0)</f>
        <v>0</v>
      </c>
      <c r="BF145" s="185">
        <f>IF(N145="snížená",J145,0)</f>
        <v>0</v>
      </c>
      <c r="BG145" s="185">
        <f>IF(N145="zákl. přenesená",J145,0)</f>
        <v>0</v>
      </c>
      <c r="BH145" s="185">
        <f>IF(N145="sníž. přenesená",J145,0)</f>
        <v>0</v>
      </c>
      <c r="BI145" s="185">
        <f>IF(N145="nulová",J145,0)</f>
        <v>0</v>
      </c>
      <c r="BJ145" s="18" t="s">
        <v>87</v>
      </c>
      <c r="BK145" s="185">
        <f>ROUND(I145*H145,2)</f>
        <v>0</v>
      </c>
      <c r="BL145" s="18" t="s">
        <v>154</v>
      </c>
      <c r="BM145" s="184" t="s">
        <v>8</v>
      </c>
    </row>
    <row r="146" s="13" customFormat="1">
      <c r="A146" s="13"/>
      <c r="B146" s="196"/>
      <c r="C146" s="13"/>
      <c r="D146" s="186" t="s">
        <v>241</v>
      </c>
      <c r="E146" s="197" t="s">
        <v>1</v>
      </c>
      <c r="F146" s="198" t="s">
        <v>1556</v>
      </c>
      <c r="G146" s="13"/>
      <c r="H146" s="199">
        <v>1</v>
      </c>
      <c r="I146" s="200"/>
      <c r="J146" s="13"/>
      <c r="K146" s="13"/>
      <c r="L146" s="196"/>
      <c r="M146" s="201"/>
      <c r="N146" s="202"/>
      <c r="O146" s="202"/>
      <c r="P146" s="202"/>
      <c r="Q146" s="202"/>
      <c r="R146" s="202"/>
      <c r="S146" s="202"/>
      <c r="T146" s="20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97" t="s">
        <v>241</v>
      </c>
      <c r="AU146" s="197" t="s">
        <v>87</v>
      </c>
      <c r="AV146" s="13" t="s">
        <v>89</v>
      </c>
      <c r="AW146" s="13" t="s">
        <v>34</v>
      </c>
      <c r="AX146" s="13" t="s">
        <v>79</v>
      </c>
      <c r="AY146" s="197" t="s">
        <v>133</v>
      </c>
    </row>
    <row r="147" s="13" customFormat="1">
      <c r="A147" s="13"/>
      <c r="B147" s="196"/>
      <c r="C147" s="13"/>
      <c r="D147" s="186" t="s">
        <v>241</v>
      </c>
      <c r="E147" s="197" t="s">
        <v>1</v>
      </c>
      <c r="F147" s="198" t="s">
        <v>1557</v>
      </c>
      <c r="G147" s="13"/>
      <c r="H147" s="199">
        <v>1</v>
      </c>
      <c r="I147" s="200"/>
      <c r="J147" s="13"/>
      <c r="K147" s="13"/>
      <c r="L147" s="196"/>
      <c r="M147" s="201"/>
      <c r="N147" s="202"/>
      <c r="O147" s="202"/>
      <c r="P147" s="202"/>
      <c r="Q147" s="202"/>
      <c r="R147" s="202"/>
      <c r="S147" s="202"/>
      <c r="T147" s="20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197" t="s">
        <v>241</v>
      </c>
      <c r="AU147" s="197" t="s">
        <v>87</v>
      </c>
      <c r="AV147" s="13" t="s">
        <v>89</v>
      </c>
      <c r="AW147" s="13" t="s">
        <v>34</v>
      </c>
      <c r="AX147" s="13" t="s">
        <v>79</v>
      </c>
      <c r="AY147" s="197" t="s">
        <v>133</v>
      </c>
    </row>
    <row r="148" s="14" customFormat="1">
      <c r="A148" s="14"/>
      <c r="B148" s="204"/>
      <c r="C148" s="14"/>
      <c r="D148" s="186" t="s">
        <v>241</v>
      </c>
      <c r="E148" s="205" t="s">
        <v>1</v>
      </c>
      <c r="F148" s="206" t="s">
        <v>245</v>
      </c>
      <c r="G148" s="14"/>
      <c r="H148" s="207">
        <v>2</v>
      </c>
      <c r="I148" s="208"/>
      <c r="J148" s="14"/>
      <c r="K148" s="14"/>
      <c r="L148" s="204"/>
      <c r="M148" s="209"/>
      <c r="N148" s="210"/>
      <c r="O148" s="210"/>
      <c r="P148" s="210"/>
      <c r="Q148" s="210"/>
      <c r="R148" s="210"/>
      <c r="S148" s="210"/>
      <c r="T148" s="211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05" t="s">
        <v>241</v>
      </c>
      <c r="AU148" s="205" t="s">
        <v>87</v>
      </c>
      <c r="AV148" s="14" t="s">
        <v>154</v>
      </c>
      <c r="AW148" s="14" t="s">
        <v>34</v>
      </c>
      <c r="AX148" s="14" t="s">
        <v>87</v>
      </c>
      <c r="AY148" s="205" t="s">
        <v>133</v>
      </c>
    </row>
    <row r="149" s="12" customFormat="1" ht="25.92" customHeight="1">
      <c r="A149" s="12"/>
      <c r="B149" s="158"/>
      <c r="C149" s="12"/>
      <c r="D149" s="159" t="s">
        <v>78</v>
      </c>
      <c r="E149" s="160" t="s">
        <v>1529</v>
      </c>
      <c r="F149" s="160" t="s">
        <v>1574</v>
      </c>
      <c r="G149" s="12"/>
      <c r="H149" s="12"/>
      <c r="I149" s="161"/>
      <c r="J149" s="162">
        <f>BK149</f>
        <v>0</v>
      </c>
      <c r="K149" s="12"/>
      <c r="L149" s="158"/>
      <c r="M149" s="163"/>
      <c r="N149" s="164"/>
      <c r="O149" s="164"/>
      <c r="P149" s="165">
        <f>SUM(P150:P185)</f>
        <v>0</v>
      </c>
      <c r="Q149" s="164"/>
      <c r="R149" s="165">
        <f>SUM(R150:R185)</f>
        <v>0</v>
      </c>
      <c r="S149" s="164"/>
      <c r="T149" s="166">
        <f>SUM(T150:T185)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159" t="s">
        <v>87</v>
      </c>
      <c r="AT149" s="167" t="s">
        <v>78</v>
      </c>
      <c r="AU149" s="167" t="s">
        <v>79</v>
      </c>
      <c r="AY149" s="159" t="s">
        <v>133</v>
      </c>
      <c r="BK149" s="168">
        <f>SUM(BK150:BK185)</f>
        <v>0</v>
      </c>
    </row>
    <row r="150" s="2" customFormat="1" ht="62.7" customHeight="1">
      <c r="A150" s="37"/>
      <c r="B150" s="171"/>
      <c r="C150" s="172" t="s">
        <v>168</v>
      </c>
      <c r="D150" s="172" t="s">
        <v>136</v>
      </c>
      <c r="E150" s="173" t="s">
        <v>1575</v>
      </c>
      <c r="F150" s="174" t="s">
        <v>1576</v>
      </c>
      <c r="G150" s="175" t="s">
        <v>259</v>
      </c>
      <c r="H150" s="176">
        <v>300</v>
      </c>
      <c r="I150" s="177"/>
      <c r="J150" s="178">
        <f>ROUND(I150*H150,2)</f>
        <v>0</v>
      </c>
      <c r="K150" s="179"/>
      <c r="L150" s="38"/>
      <c r="M150" s="180" t="s">
        <v>1</v>
      </c>
      <c r="N150" s="181" t="s">
        <v>44</v>
      </c>
      <c r="O150" s="76"/>
      <c r="P150" s="182">
        <f>O150*H150</f>
        <v>0</v>
      </c>
      <c r="Q150" s="182">
        <v>0</v>
      </c>
      <c r="R150" s="182">
        <f>Q150*H150</f>
        <v>0</v>
      </c>
      <c r="S150" s="182">
        <v>0</v>
      </c>
      <c r="T150" s="183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84" t="s">
        <v>154</v>
      </c>
      <c r="AT150" s="184" t="s">
        <v>136</v>
      </c>
      <c r="AU150" s="184" t="s">
        <v>87</v>
      </c>
      <c r="AY150" s="18" t="s">
        <v>133</v>
      </c>
      <c r="BE150" s="185">
        <f>IF(N150="základní",J150,0)</f>
        <v>0</v>
      </c>
      <c r="BF150" s="185">
        <f>IF(N150="snížená",J150,0)</f>
        <v>0</v>
      </c>
      <c r="BG150" s="185">
        <f>IF(N150="zákl. přenesená",J150,0)</f>
        <v>0</v>
      </c>
      <c r="BH150" s="185">
        <f>IF(N150="sníž. přenesená",J150,0)</f>
        <v>0</v>
      </c>
      <c r="BI150" s="185">
        <f>IF(N150="nulová",J150,0)</f>
        <v>0</v>
      </c>
      <c r="BJ150" s="18" t="s">
        <v>87</v>
      </c>
      <c r="BK150" s="185">
        <f>ROUND(I150*H150,2)</f>
        <v>0</v>
      </c>
      <c r="BL150" s="18" t="s">
        <v>154</v>
      </c>
      <c r="BM150" s="184" t="s">
        <v>206</v>
      </c>
    </row>
    <row r="151" s="13" customFormat="1">
      <c r="A151" s="13"/>
      <c r="B151" s="196"/>
      <c r="C151" s="13"/>
      <c r="D151" s="186" t="s">
        <v>241</v>
      </c>
      <c r="E151" s="197" t="s">
        <v>1</v>
      </c>
      <c r="F151" s="198" t="s">
        <v>1577</v>
      </c>
      <c r="G151" s="13"/>
      <c r="H151" s="199">
        <v>150</v>
      </c>
      <c r="I151" s="200"/>
      <c r="J151" s="13"/>
      <c r="K151" s="13"/>
      <c r="L151" s="196"/>
      <c r="M151" s="201"/>
      <c r="N151" s="202"/>
      <c r="O151" s="202"/>
      <c r="P151" s="202"/>
      <c r="Q151" s="202"/>
      <c r="R151" s="202"/>
      <c r="S151" s="202"/>
      <c r="T151" s="20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197" t="s">
        <v>241</v>
      </c>
      <c r="AU151" s="197" t="s">
        <v>87</v>
      </c>
      <c r="AV151" s="13" t="s">
        <v>89</v>
      </c>
      <c r="AW151" s="13" t="s">
        <v>34</v>
      </c>
      <c r="AX151" s="13" t="s">
        <v>79</v>
      </c>
      <c r="AY151" s="197" t="s">
        <v>133</v>
      </c>
    </row>
    <row r="152" s="13" customFormat="1">
      <c r="A152" s="13"/>
      <c r="B152" s="196"/>
      <c r="C152" s="13"/>
      <c r="D152" s="186" t="s">
        <v>241</v>
      </c>
      <c r="E152" s="197" t="s">
        <v>1</v>
      </c>
      <c r="F152" s="198" t="s">
        <v>1578</v>
      </c>
      <c r="G152" s="13"/>
      <c r="H152" s="199">
        <v>150</v>
      </c>
      <c r="I152" s="200"/>
      <c r="J152" s="13"/>
      <c r="K152" s="13"/>
      <c r="L152" s="196"/>
      <c r="M152" s="201"/>
      <c r="N152" s="202"/>
      <c r="O152" s="202"/>
      <c r="P152" s="202"/>
      <c r="Q152" s="202"/>
      <c r="R152" s="202"/>
      <c r="S152" s="202"/>
      <c r="T152" s="20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197" t="s">
        <v>241</v>
      </c>
      <c r="AU152" s="197" t="s">
        <v>87</v>
      </c>
      <c r="AV152" s="13" t="s">
        <v>89</v>
      </c>
      <c r="AW152" s="13" t="s">
        <v>34</v>
      </c>
      <c r="AX152" s="13" t="s">
        <v>79</v>
      </c>
      <c r="AY152" s="197" t="s">
        <v>133</v>
      </c>
    </row>
    <row r="153" s="14" customFormat="1">
      <c r="A153" s="14"/>
      <c r="B153" s="204"/>
      <c r="C153" s="14"/>
      <c r="D153" s="186" t="s">
        <v>241</v>
      </c>
      <c r="E153" s="205" t="s">
        <v>1</v>
      </c>
      <c r="F153" s="206" t="s">
        <v>245</v>
      </c>
      <c r="G153" s="14"/>
      <c r="H153" s="207">
        <v>300</v>
      </c>
      <c r="I153" s="208"/>
      <c r="J153" s="14"/>
      <c r="K153" s="14"/>
      <c r="L153" s="204"/>
      <c r="M153" s="209"/>
      <c r="N153" s="210"/>
      <c r="O153" s="210"/>
      <c r="P153" s="210"/>
      <c r="Q153" s="210"/>
      <c r="R153" s="210"/>
      <c r="S153" s="210"/>
      <c r="T153" s="211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05" t="s">
        <v>241</v>
      </c>
      <c r="AU153" s="205" t="s">
        <v>87</v>
      </c>
      <c r="AV153" s="14" t="s">
        <v>154</v>
      </c>
      <c r="AW153" s="14" t="s">
        <v>34</v>
      </c>
      <c r="AX153" s="14" t="s">
        <v>87</v>
      </c>
      <c r="AY153" s="205" t="s">
        <v>133</v>
      </c>
    </row>
    <row r="154" s="2" customFormat="1" ht="62.7" customHeight="1">
      <c r="A154" s="37"/>
      <c r="B154" s="171"/>
      <c r="C154" s="172" t="s">
        <v>173</v>
      </c>
      <c r="D154" s="172" t="s">
        <v>136</v>
      </c>
      <c r="E154" s="173" t="s">
        <v>1579</v>
      </c>
      <c r="F154" s="174" t="s">
        <v>1580</v>
      </c>
      <c r="G154" s="175" t="s">
        <v>817</v>
      </c>
      <c r="H154" s="176">
        <v>6</v>
      </c>
      <c r="I154" s="177"/>
      <c r="J154" s="178">
        <f>ROUND(I154*H154,2)</f>
        <v>0</v>
      </c>
      <c r="K154" s="179"/>
      <c r="L154" s="38"/>
      <c r="M154" s="180" t="s">
        <v>1</v>
      </c>
      <c r="N154" s="181" t="s">
        <v>44</v>
      </c>
      <c r="O154" s="76"/>
      <c r="P154" s="182">
        <f>O154*H154</f>
        <v>0</v>
      </c>
      <c r="Q154" s="182">
        <v>0</v>
      </c>
      <c r="R154" s="182">
        <f>Q154*H154</f>
        <v>0</v>
      </c>
      <c r="S154" s="182">
        <v>0</v>
      </c>
      <c r="T154" s="183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84" t="s">
        <v>154</v>
      </c>
      <c r="AT154" s="184" t="s">
        <v>136</v>
      </c>
      <c r="AU154" s="184" t="s">
        <v>87</v>
      </c>
      <c r="AY154" s="18" t="s">
        <v>133</v>
      </c>
      <c r="BE154" s="185">
        <f>IF(N154="základní",J154,0)</f>
        <v>0</v>
      </c>
      <c r="BF154" s="185">
        <f>IF(N154="snížená",J154,0)</f>
        <v>0</v>
      </c>
      <c r="BG154" s="185">
        <f>IF(N154="zákl. přenesená",J154,0)</f>
        <v>0</v>
      </c>
      <c r="BH154" s="185">
        <f>IF(N154="sníž. přenesená",J154,0)</f>
        <v>0</v>
      </c>
      <c r="BI154" s="185">
        <f>IF(N154="nulová",J154,0)</f>
        <v>0</v>
      </c>
      <c r="BJ154" s="18" t="s">
        <v>87</v>
      </c>
      <c r="BK154" s="185">
        <f>ROUND(I154*H154,2)</f>
        <v>0</v>
      </c>
      <c r="BL154" s="18" t="s">
        <v>154</v>
      </c>
      <c r="BM154" s="184" t="s">
        <v>310</v>
      </c>
    </row>
    <row r="155" s="13" customFormat="1">
      <c r="A155" s="13"/>
      <c r="B155" s="196"/>
      <c r="C155" s="13"/>
      <c r="D155" s="186" t="s">
        <v>241</v>
      </c>
      <c r="E155" s="197" t="s">
        <v>1</v>
      </c>
      <c r="F155" s="198" t="s">
        <v>1581</v>
      </c>
      <c r="G155" s="13"/>
      <c r="H155" s="199">
        <v>3</v>
      </c>
      <c r="I155" s="200"/>
      <c r="J155" s="13"/>
      <c r="K155" s="13"/>
      <c r="L155" s="196"/>
      <c r="M155" s="201"/>
      <c r="N155" s="202"/>
      <c r="O155" s="202"/>
      <c r="P155" s="202"/>
      <c r="Q155" s="202"/>
      <c r="R155" s="202"/>
      <c r="S155" s="202"/>
      <c r="T155" s="20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197" t="s">
        <v>241</v>
      </c>
      <c r="AU155" s="197" t="s">
        <v>87</v>
      </c>
      <c r="AV155" s="13" t="s">
        <v>89</v>
      </c>
      <c r="AW155" s="13" t="s">
        <v>34</v>
      </c>
      <c r="AX155" s="13" t="s">
        <v>79</v>
      </c>
      <c r="AY155" s="197" t="s">
        <v>133</v>
      </c>
    </row>
    <row r="156" s="13" customFormat="1">
      <c r="A156" s="13"/>
      <c r="B156" s="196"/>
      <c r="C156" s="13"/>
      <c r="D156" s="186" t="s">
        <v>241</v>
      </c>
      <c r="E156" s="197" t="s">
        <v>1</v>
      </c>
      <c r="F156" s="198" t="s">
        <v>1582</v>
      </c>
      <c r="G156" s="13"/>
      <c r="H156" s="199">
        <v>3</v>
      </c>
      <c r="I156" s="200"/>
      <c r="J156" s="13"/>
      <c r="K156" s="13"/>
      <c r="L156" s="196"/>
      <c r="M156" s="201"/>
      <c r="N156" s="202"/>
      <c r="O156" s="202"/>
      <c r="P156" s="202"/>
      <c r="Q156" s="202"/>
      <c r="R156" s="202"/>
      <c r="S156" s="202"/>
      <c r="T156" s="20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197" t="s">
        <v>241</v>
      </c>
      <c r="AU156" s="197" t="s">
        <v>87</v>
      </c>
      <c r="AV156" s="13" t="s">
        <v>89</v>
      </c>
      <c r="AW156" s="13" t="s">
        <v>34</v>
      </c>
      <c r="AX156" s="13" t="s">
        <v>79</v>
      </c>
      <c r="AY156" s="197" t="s">
        <v>133</v>
      </c>
    </row>
    <row r="157" s="14" customFormat="1">
      <c r="A157" s="14"/>
      <c r="B157" s="204"/>
      <c r="C157" s="14"/>
      <c r="D157" s="186" t="s">
        <v>241</v>
      </c>
      <c r="E157" s="205" t="s">
        <v>1</v>
      </c>
      <c r="F157" s="206" t="s">
        <v>245</v>
      </c>
      <c r="G157" s="14"/>
      <c r="H157" s="207">
        <v>6</v>
      </c>
      <c r="I157" s="208"/>
      <c r="J157" s="14"/>
      <c r="K157" s="14"/>
      <c r="L157" s="204"/>
      <c r="M157" s="209"/>
      <c r="N157" s="210"/>
      <c r="O157" s="210"/>
      <c r="P157" s="210"/>
      <c r="Q157" s="210"/>
      <c r="R157" s="210"/>
      <c r="S157" s="210"/>
      <c r="T157" s="211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05" t="s">
        <v>241</v>
      </c>
      <c r="AU157" s="205" t="s">
        <v>87</v>
      </c>
      <c r="AV157" s="14" t="s">
        <v>154</v>
      </c>
      <c r="AW157" s="14" t="s">
        <v>34</v>
      </c>
      <c r="AX157" s="14" t="s">
        <v>87</v>
      </c>
      <c r="AY157" s="205" t="s">
        <v>133</v>
      </c>
    </row>
    <row r="158" s="2" customFormat="1" ht="55.5" customHeight="1">
      <c r="A158" s="37"/>
      <c r="B158" s="171"/>
      <c r="C158" s="172" t="s">
        <v>180</v>
      </c>
      <c r="D158" s="172" t="s">
        <v>136</v>
      </c>
      <c r="E158" s="173" t="s">
        <v>1583</v>
      </c>
      <c r="F158" s="174" t="s">
        <v>1584</v>
      </c>
      <c r="G158" s="175" t="s">
        <v>817</v>
      </c>
      <c r="H158" s="176">
        <v>6</v>
      </c>
      <c r="I158" s="177"/>
      <c r="J158" s="178">
        <f>ROUND(I158*H158,2)</f>
        <v>0</v>
      </c>
      <c r="K158" s="179"/>
      <c r="L158" s="38"/>
      <c r="M158" s="180" t="s">
        <v>1</v>
      </c>
      <c r="N158" s="181" t="s">
        <v>44</v>
      </c>
      <c r="O158" s="76"/>
      <c r="P158" s="182">
        <f>O158*H158</f>
        <v>0</v>
      </c>
      <c r="Q158" s="182">
        <v>0</v>
      </c>
      <c r="R158" s="182">
        <f>Q158*H158</f>
        <v>0</v>
      </c>
      <c r="S158" s="182">
        <v>0</v>
      </c>
      <c r="T158" s="183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84" t="s">
        <v>154</v>
      </c>
      <c r="AT158" s="184" t="s">
        <v>136</v>
      </c>
      <c r="AU158" s="184" t="s">
        <v>87</v>
      </c>
      <c r="AY158" s="18" t="s">
        <v>133</v>
      </c>
      <c r="BE158" s="185">
        <f>IF(N158="základní",J158,0)</f>
        <v>0</v>
      </c>
      <c r="BF158" s="185">
        <f>IF(N158="snížená",J158,0)</f>
        <v>0</v>
      </c>
      <c r="BG158" s="185">
        <f>IF(N158="zákl. přenesená",J158,0)</f>
        <v>0</v>
      </c>
      <c r="BH158" s="185">
        <f>IF(N158="sníž. přenesená",J158,0)</f>
        <v>0</v>
      </c>
      <c r="BI158" s="185">
        <f>IF(N158="nulová",J158,0)</f>
        <v>0</v>
      </c>
      <c r="BJ158" s="18" t="s">
        <v>87</v>
      </c>
      <c r="BK158" s="185">
        <f>ROUND(I158*H158,2)</f>
        <v>0</v>
      </c>
      <c r="BL158" s="18" t="s">
        <v>154</v>
      </c>
      <c r="BM158" s="184" t="s">
        <v>321</v>
      </c>
    </row>
    <row r="159" s="13" customFormat="1">
      <c r="A159" s="13"/>
      <c r="B159" s="196"/>
      <c r="C159" s="13"/>
      <c r="D159" s="186" t="s">
        <v>241</v>
      </c>
      <c r="E159" s="197" t="s">
        <v>1</v>
      </c>
      <c r="F159" s="198" t="s">
        <v>1581</v>
      </c>
      <c r="G159" s="13"/>
      <c r="H159" s="199">
        <v>3</v>
      </c>
      <c r="I159" s="200"/>
      <c r="J159" s="13"/>
      <c r="K159" s="13"/>
      <c r="L159" s="196"/>
      <c r="M159" s="201"/>
      <c r="N159" s="202"/>
      <c r="O159" s="202"/>
      <c r="P159" s="202"/>
      <c r="Q159" s="202"/>
      <c r="R159" s="202"/>
      <c r="S159" s="202"/>
      <c r="T159" s="20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197" t="s">
        <v>241</v>
      </c>
      <c r="AU159" s="197" t="s">
        <v>87</v>
      </c>
      <c r="AV159" s="13" t="s">
        <v>89</v>
      </c>
      <c r="AW159" s="13" t="s">
        <v>34</v>
      </c>
      <c r="AX159" s="13" t="s">
        <v>79</v>
      </c>
      <c r="AY159" s="197" t="s">
        <v>133</v>
      </c>
    </row>
    <row r="160" s="13" customFormat="1">
      <c r="A160" s="13"/>
      <c r="B160" s="196"/>
      <c r="C160" s="13"/>
      <c r="D160" s="186" t="s">
        <v>241</v>
      </c>
      <c r="E160" s="197" t="s">
        <v>1</v>
      </c>
      <c r="F160" s="198" t="s">
        <v>1582</v>
      </c>
      <c r="G160" s="13"/>
      <c r="H160" s="199">
        <v>3</v>
      </c>
      <c r="I160" s="200"/>
      <c r="J160" s="13"/>
      <c r="K160" s="13"/>
      <c r="L160" s="196"/>
      <c r="M160" s="201"/>
      <c r="N160" s="202"/>
      <c r="O160" s="202"/>
      <c r="P160" s="202"/>
      <c r="Q160" s="202"/>
      <c r="R160" s="202"/>
      <c r="S160" s="202"/>
      <c r="T160" s="20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197" t="s">
        <v>241</v>
      </c>
      <c r="AU160" s="197" t="s">
        <v>87</v>
      </c>
      <c r="AV160" s="13" t="s">
        <v>89</v>
      </c>
      <c r="AW160" s="13" t="s">
        <v>34</v>
      </c>
      <c r="AX160" s="13" t="s">
        <v>79</v>
      </c>
      <c r="AY160" s="197" t="s">
        <v>133</v>
      </c>
    </row>
    <row r="161" s="14" customFormat="1">
      <c r="A161" s="14"/>
      <c r="B161" s="204"/>
      <c r="C161" s="14"/>
      <c r="D161" s="186" t="s">
        <v>241</v>
      </c>
      <c r="E161" s="205" t="s">
        <v>1</v>
      </c>
      <c r="F161" s="206" t="s">
        <v>245</v>
      </c>
      <c r="G161" s="14"/>
      <c r="H161" s="207">
        <v>6</v>
      </c>
      <c r="I161" s="208"/>
      <c r="J161" s="14"/>
      <c r="K161" s="14"/>
      <c r="L161" s="204"/>
      <c r="M161" s="209"/>
      <c r="N161" s="210"/>
      <c r="O161" s="210"/>
      <c r="P161" s="210"/>
      <c r="Q161" s="210"/>
      <c r="R161" s="210"/>
      <c r="S161" s="210"/>
      <c r="T161" s="211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05" t="s">
        <v>241</v>
      </c>
      <c r="AU161" s="205" t="s">
        <v>87</v>
      </c>
      <c r="AV161" s="14" t="s">
        <v>154</v>
      </c>
      <c r="AW161" s="14" t="s">
        <v>34</v>
      </c>
      <c r="AX161" s="14" t="s">
        <v>87</v>
      </c>
      <c r="AY161" s="205" t="s">
        <v>133</v>
      </c>
    </row>
    <row r="162" s="2" customFormat="1" ht="55.5" customHeight="1">
      <c r="A162" s="37"/>
      <c r="B162" s="171"/>
      <c r="C162" s="172" t="s">
        <v>184</v>
      </c>
      <c r="D162" s="172" t="s">
        <v>136</v>
      </c>
      <c r="E162" s="173" t="s">
        <v>1585</v>
      </c>
      <c r="F162" s="174" t="s">
        <v>1586</v>
      </c>
      <c r="G162" s="175" t="s">
        <v>817</v>
      </c>
      <c r="H162" s="176">
        <v>200</v>
      </c>
      <c r="I162" s="177"/>
      <c r="J162" s="178">
        <f>ROUND(I162*H162,2)</f>
        <v>0</v>
      </c>
      <c r="K162" s="179"/>
      <c r="L162" s="38"/>
      <c r="M162" s="180" t="s">
        <v>1</v>
      </c>
      <c r="N162" s="181" t="s">
        <v>44</v>
      </c>
      <c r="O162" s="76"/>
      <c r="P162" s="182">
        <f>O162*H162</f>
        <v>0</v>
      </c>
      <c r="Q162" s="182">
        <v>0</v>
      </c>
      <c r="R162" s="182">
        <f>Q162*H162</f>
        <v>0</v>
      </c>
      <c r="S162" s="182">
        <v>0</v>
      </c>
      <c r="T162" s="183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84" t="s">
        <v>154</v>
      </c>
      <c r="AT162" s="184" t="s">
        <v>136</v>
      </c>
      <c r="AU162" s="184" t="s">
        <v>87</v>
      </c>
      <c r="AY162" s="18" t="s">
        <v>133</v>
      </c>
      <c r="BE162" s="185">
        <f>IF(N162="základní",J162,0)</f>
        <v>0</v>
      </c>
      <c r="BF162" s="185">
        <f>IF(N162="snížená",J162,0)</f>
        <v>0</v>
      </c>
      <c r="BG162" s="185">
        <f>IF(N162="zákl. přenesená",J162,0)</f>
        <v>0</v>
      </c>
      <c r="BH162" s="185">
        <f>IF(N162="sníž. přenesená",J162,0)</f>
        <v>0</v>
      </c>
      <c r="BI162" s="185">
        <f>IF(N162="nulová",J162,0)</f>
        <v>0</v>
      </c>
      <c r="BJ162" s="18" t="s">
        <v>87</v>
      </c>
      <c r="BK162" s="185">
        <f>ROUND(I162*H162,2)</f>
        <v>0</v>
      </c>
      <c r="BL162" s="18" t="s">
        <v>154</v>
      </c>
      <c r="BM162" s="184" t="s">
        <v>329</v>
      </c>
    </row>
    <row r="163" s="13" customFormat="1">
      <c r="A163" s="13"/>
      <c r="B163" s="196"/>
      <c r="C163" s="13"/>
      <c r="D163" s="186" t="s">
        <v>241</v>
      </c>
      <c r="E163" s="197" t="s">
        <v>1</v>
      </c>
      <c r="F163" s="198" t="s">
        <v>1587</v>
      </c>
      <c r="G163" s="13"/>
      <c r="H163" s="199">
        <v>100</v>
      </c>
      <c r="I163" s="200"/>
      <c r="J163" s="13"/>
      <c r="K163" s="13"/>
      <c r="L163" s="196"/>
      <c r="M163" s="201"/>
      <c r="N163" s="202"/>
      <c r="O163" s="202"/>
      <c r="P163" s="202"/>
      <c r="Q163" s="202"/>
      <c r="R163" s="202"/>
      <c r="S163" s="202"/>
      <c r="T163" s="20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197" t="s">
        <v>241</v>
      </c>
      <c r="AU163" s="197" t="s">
        <v>87</v>
      </c>
      <c r="AV163" s="13" t="s">
        <v>89</v>
      </c>
      <c r="AW163" s="13" t="s">
        <v>34</v>
      </c>
      <c r="AX163" s="13" t="s">
        <v>79</v>
      </c>
      <c r="AY163" s="197" t="s">
        <v>133</v>
      </c>
    </row>
    <row r="164" s="13" customFormat="1">
      <c r="A164" s="13"/>
      <c r="B164" s="196"/>
      <c r="C164" s="13"/>
      <c r="D164" s="186" t="s">
        <v>241</v>
      </c>
      <c r="E164" s="197" t="s">
        <v>1</v>
      </c>
      <c r="F164" s="198" t="s">
        <v>1588</v>
      </c>
      <c r="G164" s="13"/>
      <c r="H164" s="199">
        <v>100</v>
      </c>
      <c r="I164" s="200"/>
      <c r="J164" s="13"/>
      <c r="K164" s="13"/>
      <c r="L164" s="196"/>
      <c r="M164" s="201"/>
      <c r="N164" s="202"/>
      <c r="O164" s="202"/>
      <c r="P164" s="202"/>
      <c r="Q164" s="202"/>
      <c r="R164" s="202"/>
      <c r="S164" s="202"/>
      <c r="T164" s="20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197" t="s">
        <v>241</v>
      </c>
      <c r="AU164" s="197" t="s">
        <v>87</v>
      </c>
      <c r="AV164" s="13" t="s">
        <v>89</v>
      </c>
      <c r="AW164" s="13" t="s">
        <v>34</v>
      </c>
      <c r="AX164" s="13" t="s">
        <v>79</v>
      </c>
      <c r="AY164" s="197" t="s">
        <v>133</v>
      </c>
    </row>
    <row r="165" s="14" customFormat="1">
      <c r="A165" s="14"/>
      <c r="B165" s="204"/>
      <c r="C165" s="14"/>
      <c r="D165" s="186" t="s">
        <v>241</v>
      </c>
      <c r="E165" s="205" t="s">
        <v>1</v>
      </c>
      <c r="F165" s="206" t="s">
        <v>245</v>
      </c>
      <c r="G165" s="14"/>
      <c r="H165" s="207">
        <v>200</v>
      </c>
      <c r="I165" s="208"/>
      <c r="J165" s="14"/>
      <c r="K165" s="14"/>
      <c r="L165" s="204"/>
      <c r="M165" s="209"/>
      <c r="N165" s="210"/>
      <c r="O165" s="210"/>
      <c r="P165" s="210"/>
      <c r="Q165" s="210"/>
      <c r="R165" s="210"/>
      <c r="S165" s="210"/>
      <c r="T165" s="211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05" t="s">
        <v>241</v>
      </c>
      <c r="AU165" s="205" t="s">
        <v>87</v>
      </c>
      <c r="AV165" s="14" t="s">
        <v>154</v>
      </c>
      <c r="AW165" s="14" t="s">
        <v>34</v>
      </c>
      <c r="AX165" s="14" t="s">
        <v>87</v>
      </c>
      <c r="AY165" s="205" t="s">
        <v>133</v>
      </c>
    </row>
    <row r="166" s="2" customFormat="1" ht="49.05" customHeight="1">
      <c r="A166" s="37"/>
      <c r="B166" s="171"/>
      <c r="C166" s="172" t="s">
        <v>191</v>
      </c>
      <c r="D166" s="172" t="s">
        <v>136</v>
      </c>
      <c r="E166" s="173" t="s">
        <v>1589</v>
      </c>
      <c r="F166" s="174" t="s">
        <v>1590</v>
      </c>
      <c r="G166" s="175" t="s">
        <v>817</v>
      </c>
      <c r="H166" s="176">
        <v>30</v>
      </c>
      <c r="I166" s="177"/>
      <c r="J166" s="178">
        <f>ROUND(I166*H166,2)</f>
        <v>0</v>
      </c>
      <c r="K166" s="179"/>
      <c r="L166" s="38"/>
      <c r="M166" s="180" t="s">
        <v>1</v>
      </c>
      <c r="N166" s="181" t="s">
        <v>44</v>
      </c>
      <c r="O166" s="76"/>
      <c r="P166" s="182">
        <f>O166*H166</f>
        <v>0</v>
      </c>
      <c r="Q166" s="182">
        <v>0</v>
      </c>
      <c r="R166" s="182">
        <f>Q166*H166</f>
        <v>0</v>
      </c>
      <c r="S166" s="182">
        <v>0</v>
      </c>
      <c r="T166" s="183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84" t="s">
        <v>154</v>
      </c>
      <c r="AT166" s="184" t="s">
        <v>136</v>
      </c>
      <c r="AU166" s="184" t="s">
        <v>87</v>
      </c>
      <c r="AY166" s="18" t="s">
        <v>133</v>
      </c>
      <c r="BE166" s="185">
        <f>IF(N166="základní",J166,0)</f>
        <v>0</v>
      </c>
      <c r="BF166" s="185">
        <f>IF(N166="snížená",J166,0)</f>
        <v>0</v>
      </c>
      <c r="BG166" s="185">
        <f>IF(N166="zákl. přenesená",J166,0)</f>
        <v>0</v>
      </c>
      <c r="BH166" s="185">
        <f>IF(N166="sníž. přenesená",J166,0)</f>
        <v>0</v>
      </c>
      <c r="BI166" s="185">
        <f>IF(N166="nulová",J166,0)</f>
        <v>0</v>
      </c>
      <c r="BJ166" s="18" t="s">
        <v>87</v>
      </c>
      <c r="BK166" s="185">
        <f>ROUND(I166*H166,2)</f>
        <v>0</v>
      </c>
      <c r="BL166" s="18" t="s">
        <v>154</v>
      </c>
      <c r="BM166" s="184" t="s">
        <v>338</v>
      </c>
    </row>
    <row r="167" s="13" customFormat="1">
      <c r="A167" s="13"/>
      <c r="B167" s="196"/>
      <c r="C167" s="13"/>
      <c r="D167" s="186" t="s">
        <v>241</v>
      </c>
      <c r="E167" s="197" t="s">
        <v>1</v>
      </c>
      <c r="F167" s="198" t="s">
        <v>1591</v>
      </c>
      <c r="G167" s="13"/>
      <c r="H167" s="199">
        <v>15</v>
      </c>
      <c r="I167" s="200"/>
      <c r="J167" s="13"/>
      <c r="K167" s="13"/>
      <c r="L167" s="196"/>
      <c r="M167" s="201"/>
      <c r="N167" s="202"/>
      <c r="O167" s="202"/>
      <c r="P167" s="202"/>
      <c r="Q167" s="202"/>
      <c r="R167" s="202"/>
      <c r="S167" s="202"/>
      <c r="T167" s="20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197" t="s">
        <v>241</v>
      </c>
      <c r="AU167" s="197" t="s">
        <v>87</v>
      </c>
      <c r="AV167" s="13" t="s">
        <v>89</v>
      </c>
      <c r="AW167" s="13" t="s">
        <v>34</v>
      </c>
      <c r="AX167" s="13" t="s">
        <v>79</v>
      </c>
      <c r="AY167" s="197" t="s">
        <v>133</v>
      </c>
    </row>
    <row r="168" s="13" customFormat="1">
      <c r="A168" s="13"/>
      <c r="B168" s="196"/>
      <c r="C168" s="13"/>
      <c r="D168" s="186" t="s">
        <v>241</v>
      </c>
      <c r="E168" s="197" t="s">
        <v>1</v>
      </c>
      <c r="F168" s="198" t="s">
        <v>1592</v>
      </c>
      <c r="G168" s="13"/>
      <c r="H168" s="199">
        <v>15</v>
      </c>
      <c r="I168" s="200"/>
      <c r="J168" s="13"/>
      <c r="K168" s="13"/>
      <c r="L168" s="196"/>
      <c r="M168" s="201"/>
      <c r="N168" s="202"/>
      <c r="O168" s="202"/>
      <c r="P168" s="202"/>
      <c r="Q168" s="202"/>
      <c r="R168" s="202"/>
      <c r="S168" s="202"/>
      <c r="T168" s="20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197" t="s">
        <v>241</v>
      </c>
      <c r="AU168" s="197" t="s">
        <v>87</v>
      </c>
      <c r="AV168" s="13" t="s">
        <v>89</v>
      </c>
      <c r="AW168" s="13" t="s">
        <v>34</v>
      </c>
      <c r="AX168" s="13" t="s">
        <v>79</v>
      </c>
      <c r="AY168" s="197" t="s">
        <v>133</v>
      </c>
    </row>
    <row r="169" s="14" customFormat="1">
      <c r="A169" s="14"/>
      <c r="B169" s="204"/>
      <c r="C169" s="14"/>
      <c r="D169" s="186" t="s">
        <v>241</v>
      </c>
      <c r="E169" s="205" t="s">
        <v>1</v>
      </c>
      <c r="F169" s="206" t="s">
        <v>245</v>
      </c>
      <c r="G169" s="14"/>
      <c r="H169" s="207">
        <v>30</v>
      </c>
      <c r="I169" s="208"/>
      <c r="J169" s="14"/>
      <c r="K169" s="14"/>
      <c r="L169" s="204"/>
      <c r="M169" s="209"/>
      <c r="N169" s="210"/>
      <c r="O169" s="210"/>
      <c r="P169" s="210"/>
      <c r="Q169" s="210"/>
      <c r="R169" s="210"/>
      <c r="S169" s="210"/>
      <c r="T169" s="211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05" t="s">
        <v>241</v>
      </c>
      <c r="AU169" s="205" t="s">
        <v>87</v>
      </c>
      <c r="AV169" s="14" t="s">
        <v>154</v>
      </c>
      <c r="AW169" s="14" t="s">
        <v>34</v>
      </c>
      <c r="AX169" s="14" t="s">
        <v>87</v>
      </c>
      <c r="AY169" s="205" t="s">
        <v>133</v>
      </c>
    </row>
    <row r="170" s="2" customFormat="1" ht="49.05" customHeight="1">
      <c r="A170" s="37"/>
      <c r="B170" s="171"/>
      <c r="C170" s="172" t="s">
        <v>8</v>
      </c>
      <c r="D170" s="172" t="s">
        <v>136</v>
      </c>
      <c r="E170" s="173" t="s">
        <v>1593</v>
      </c>
      <c r="F170" s="174" t="s">
        <v>1594</v>
      </c>
      <c r="G170" s="175" t="s">
        <v>817</v>
      </c>
      <c r="H170" s="176">
        <v>30</v>
      </c>
      <c r="I170" s="177"/>
      <c r="J170" s="178">
        <f>ROUND(I170*H170,2)</f>
        <v>0</v>
      </c>
      <c r="K170" s="179"/>
      <c r="L170" s="38"/>
      <c r="M170" s="180" t="s">
        <v>1</v>
      </c>
      <c r="N170" s="181" t="s">
        <v>44</v>
      </c>
      <c r="O170" s="76"/>
      <c r="P170" s="182">
        <f>O170*H170</f>
        <v>0</v>
      </c>
      <c r="Q170" s="182">
        <v>0</v>
      </c>
      <c r="R170" s="182">
        <f>Q170*H170</f>
        <v>0</v>
      </c>
      <c r="S170" s="182">
        <v>0</v>
      </c>
      <c r="T170" s="183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84" t="s">
        <v>154</v>
      </c>
      <c r="AT170" s="184" t="s">
        <v>136</v>
      </c>
      <c r="AU170" s="184" t="s">
        <v>87</v>
      </c>
      <c r="AY170" s="18" t="s">
        <v>133</v>
      </c>
      <c r="BE170" s="185">
        <f>IF(N170="základní",J170,0)</f>
        <v>0</v>
      </c>
      <c r="BF170" s="185">
        <f>IF(N170="snížená",J170,0)</f>
        <v>0</v>
      </c>
      <c r="BG170" s="185">
        <f>IF(N170="zákl. přenesená",J170,0)</f>
        <v>0</v>
      </c>
      <c r="BH170" s="185">
        <f>IF(N170="sníž. přenesená",J170,0)</f>
        <v>0</v>
      </c>
      <c r="BI170" s="185">
        <f>IF(N170="nulová",J170,0)</f>
        <v>0</v>
      </c>
      <c r="BJ170" s="18" t="s">
        <v>87</v>
      </c>
      <c r="BK170" s="185">
        <f>ROUND(I170*H170,2)</f>
        <v>0</v>
      </c>
      <c r="BL170" s="18" t="s">
        <v>154</v>
      </c>
      <c r="BM170" s="184" t="s">
        <v>349</v>
      </c>
    </row>
    <row r="171" s="13" customFormat="1">
      <c r="A171" s="13"/>
      <c r="B171" s="196"/>
      <c r="C171" s="13"/>
      <c r="D171" s="186" t="s">
        <v>241</v>
      </c>
      <c r="E171" s="197" t="s">
        <v>1</v>
      </c>
      <c r="F171" s="198" t="s">
        <v>1591</v>
      </c>
      <c r="G171" s="13"/>
      <c r="H171" s="199">
        <v>15</v>
      </c>
      <c r="I171" s="200"/>
      <c r="J171" s="13"/>
      <c r="K171" s="13"/>
      <c r="L171" s="196"/>
      <c r="M171" s="201"/>
      <c r="N171" s="202"/>
      <c r="O171" s="202"/>
      <c r="P171" s="202"/>
      <c r="Q171" s="202"/>
      <c r="R171" s="202"/>
      <c r="S171" s="202"/>
      <c r="T171" s="20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197" t="s">
        <v>241</v>
      </c>
      <c r="AU171" s="197" t="s">
        <v>87</v>
      </c>
      <c r="AV171" s="13" t="s">
        <v>89</v>
      </c>
      <c r="AW171" s="13" t="s">
        <v>34</v>
      </c>
      <c r="AX171" s="13" t="s">
        <v>79</v>
      </c>
      <c r="AY171" s="197" t="s">
        <v>133</v>
      </c>
    </row>
    <row r="172" s="13" customFormat="1">
      <c r="A172" s="13"/>
      <c r="B172" s="196"/>
      <c r="C172" s="13"/>
      <c r="D172" s="186" t="s">
        <v>241</v>
      </c>
      <c r="E172" s="197" t="s">
        <v>1</v>
      </c>
      <c r="F172" s="198" t="s">
        <v>1592</v>
      </c>
      <c r="G172" s="13"/>
      <c r="H172" s="199">
        <v>15</v>
      </c>
      <c r="I172" s="200"/>
      <c r="J172" s="13"/>
      <c r="K172" s="13"/>
      <c r="L172" s="196"/>
      <c r="M172" s="201"/>
      <c r="N172" s="202"/>
      <c r="O172" s="202"/>
      <c r="P172" s="202"/>
      <c r="Q172" s="202"/>
      <c r="R172" s="202"/>
      <c r="S172" s="202"/>
      <c r="T172" s="20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197" t="s">
        <v>241</v>
      </c>
      <c r="AU172" s="197" t="s">
        <v>87</v>
      </c>
      <c r="AV172" s="13" t="s">
        <v>89</v>
      </c>
      <c r="AW172" s="13" t="s">
        <v>34</v>
      </c>
      <c r="AX172" s="13" t="s">
        <v>79</v>
      </c>
      <c r="AY172" s="197" t="s">
        <v>133</v>
      </c>
    </row>
    <row r="173" s="14" customFormat="1">
      <c r="A173" s="14"/>
      <c r="B173" s="204"/>
      <c r="C173" s="14"/>
      <c r="D173" s="186" t="s">
        <v>241</v>
      </c>
      <c r="E173" s="205" t="s">
        <v>1</v>
      </c>
      <c r="F173" s="206" t="s">
        <v>245</v>
      </c>
      <c r="G173" s="14"/>
      <c r="H173" s="207">
        <v>30</v>
      </c>
      <c r="I173" s="208"/>
      <c r="J173" s="14"/>
      <c r="K173" s="14"/>
      <c r="L173" s="204"/>
      <c r="M173" s="209"/>
      <c r="N173" s="210"/>
      <c r="O173" s="210"/>
      <c r="P173" s="210"/>
      <c r="Q173" s="210"/>
      <c r="R173" s="210"/>
      <c r="S173" s="210"/>
      <c r="T173" s="211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05" t="s">
        <v>241</v>
      </c>
      <c r="AU173" s="205" t="s">
        <v>87</v>
      </c>
      <c r="AV173" s="14" t="s">
        <v>154</v>
      </c>
      <c r="AW173" s="14" t="s">
        <v>34</v>
      </c>
      <c r="AX173" s="14" t="s">
        <v>87</v>
      </c>
      <c r="AY173" s="205" t="s">
        <v>133</v>
      </c>
    </row>
    <row r="174" s="2" customFormat="1" ht="44.25" customHeight="1">
      <c r="A174" s="37"/>
      <c r="B174" s="171"/>
      <c r="C174" s="172" t="s">
        <v>201</v>
      </c>
      <c r="D174" s="172" t="s">
        <v>136</v>
      </c>
      <c r="E174" s="173" t="s">
        <v>1595</v>
      </c>
      <c r="F174" s="174" t="s">
        <v>1596</v>
      </c>
      <c r="G174" s="175" t="s">
        <v>817</v>
      </c>
      <c r="H174" s="176">
        <v>6</v>
      </c>
      <c r="I174" s="177"/>
      <c r="J174" s="178">
        <f>ROUND(I174*H174,2)</f>
        <v>0</v>
      </c>
      <c r="K174" s="179"/>
      <c r="L174" s="38"/>
      <c r="M174" s="180" t="s">
        <v>1</v>
      </c>
      <c r="N174" s="181" t="s">
        <v>44</v>
      </c>
      <c r="O174" s="76"/>
      <c r="P174" s="182">
        <f>O174*H174</f>
        <v>0</v>
      </c>
      <c r="Q174" s="182">
        <v>0</v>
      </c>
      <c r="R174" s="182">
        <f>Q174*H174</f>
        <v>0</v>
      </c>
      <c r="S174" s="182">
        <v>0</v>
      </c>
      <c r="T174" s="183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84" t="s">
        <v>154</v>
      </c>
      <c r="AT174" s="184" t="s">
        <v>136</v>
      </c>
      <c r="AU174" s="184" t="s">
        <v>87</v>
      </c>
      <c r="AY174" s="18" t="s">
        <v>133</v>
      </c>
      <c r="BE174" s="185">
        <f>IF(N174="základní",J174,0)</f>
        <v>0</v>
      </c>
      <c r="BF174" s="185">
        <f>IF(N174="snížená",J174,0)</f>
        <v>0</v>
      </c>
      <c r="BG174" s="185">
        <f>IF(N174="zákl. přenesená",J174,0)</f>
        <v>0</v>
      </c>
      <c r="BH174" s="185">
        <f>IF(N174="sníž. přenesená",J174,0)</f>
        <v>0</v>
      </c>
      <c r="BI174" s="185">
        <f>IF(N174="nulová",J174,0)</f>
        <v>0</v>
      </c>
      <c r="BJ174" s="18" t="s">
        <v>87</v>
      </c>
      <c r="BK174" s="185">
        <f>ROUND(I174*H174,2)</f>
        <v>0</v>
      </c>
      <c r="BL174" s="18" t="s">
        <v>154</v>
      </c>
      <c r="BM174" s="184" t="s">
        <v>363</v>
      </c>
    </row>
    <row r="175" s="13" customFormat="1">
      <c r="A175" s="13"/>
      <c r="B175" s="196"/>
      <c r="C175" s="13"/>
      <c r="D175" s="186" t="s">
        <v>241</v>
      </c>
      <c r="E175" s="197" t="s">
        <v>1</v>
      </c>
      <c r="F175" s="198" t="s">
        <v>1581</v>
      </c>
      <c r="G175" s="13"/>
      <c r="H175" s="199">
        <v>3</v>
      </c>
      <c r="I175" s="200"/>
      <c r="J175" s="13"/>
      <c r="K175" s="13"/>
      <c r="L175" s="196"/>
      <c r="M175" s="201"/>
      <c r="N175" s="202"/>
      <c r="O175" s="202"/>
      <c r="P175" s="202"/>
      <c r="Q175" s="202"/>
      <c r="R175" s="202"/>
      <c r="S175" s="202"/>
      <c r="T175" s="20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197" t="s">
        <v>241</v>
      </c>
      <c r="AU175" s="197" t="s">
        <v>87</v>
      </c>
      <c r="AV175" s="13" t="s">
        <v>89</v>
      </c>
      <c r="AW175" s="13" t="s">
        <v>34</v>
      </c>
      <c r="AX175" s="13" t="s">
        <v>79</v>
      </c>
      <c r="AY175" s="197" t="s">
        <v>133</v>
      </c>
    </row>
    <row r="176" s="13" customFormat="1">
      <c r="A176" s="13"/>
      <c r="B176" s="196"/>
      <c r="C176" s="13"/>
      <c r="D176" s="186" t="s">
        <v>241</v>
      </c>
      <c r="E176" s="197" t="s">
        <v>1</v>
      </c>
      <c r="F176" s="198" t="s">
        <v>1582</v>
      </c>
      <c r="G176" s="13"/>
      <c r="H176" s="199">
        <v>3</v>
      </c>
      <c r="I176" s="200"/>
      <c r="J176" s="13"/>
      <c r="K176" s="13"/>
      <c r="L176" s="196"/>
      <c r="M176" s="201"/>
      <c r="N176" s="202"/>
      <c r="O176" s="202"/>
      <c r="P176" s="202"/>
      <c r="Q176" s="202"/>
      <c r="R176" s="202"/>
      <c r="S176" s="202"/>
      <c r="T176" s="20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197" t="s">
        <v>241</v>
      </c>
      <c r="AU176" s="197" t="s">
        <v>87</v>
      </c>
      <c r="AV176" s="13" t="s">
        <v>89</v>
      </c>
      <c r="AW176" s="13" t="s">
        <v>34</v>
      </c>
      <c r="AX176" s="13" t="s">
        <v>79</v>
      </c>
      <c r="AY176" s="197" t="s">
        <v>133</v>
      </c>
    </row>
    <row r="177" s="14" customFormat="1">
      <c r="A177" s="14"/>
      <c r="B177" s="204"/>
      <c r="C177" s="14"/>
      <c r="D177" s="186" t="s">
        <v>241</v>
      </c>
      <c r="E177" s="205" t="s">
        <v>1</v>
      </c>
      <c r="F177" s="206" t="s">
        <v>245</v>
      </c>
      <c r="G177" s="14"/>
      <c r="H177" s="207">
        <v>6</v>
      </c>
      <c r="I177" s="208"/>
      <c r="J177" s="14"/>
      <c r="K177" s="14"/>
      <c r="L177" s="204"/>
      <c r="M177" s="209"/>
      <c r="N177" s="210"/>
      <c r="O177" s="210"/>
      <c r="P177" s="210"/>
      <c r="Q177" s="210"/>
      <c r="R177" s="210"/>
      <c r="S177" s="210"/>
      <c r="T177" s="211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05" t="s">
        <v>241</v>
      </c>
      <c r="AU177" s="205" t="s">
        <v>87</v>
      </c>
      <c r="AV177" s="14" t="s">
        <v>154</v>
      </c>
      <c r="AW177" s="14" t="s">
        <v>34</v>
      </c>
      <c r="AX177" s="14" t="s">
        <v>87</v>
      </c>
      <c r="AY177" s="205" t="s">
        <v>133</v>
      </c>
    </row>
    <row r="178" s="2" customFormat="1" ht="49.05" customHeight="1">
      <c r="A178" s="37"/>
      <c r="B178" s="171"/>
      <c r="C178" s="172" t="s">
        <v>206</v>
      </c>
      <c r="D178" s="172" t="s">
        <v>136</v>
      </c>
      <c r="E178" s="173" t="s">
        <v>1597</v>
      </c>
      <c r="F178" s="174" t="s">
        <v>1598</v>
      </c>
      <c r="G178" s="175" t="s">
        <v>817</v>
      </c>
      <c r="H178" s="176">
        <v>6</v>
      </c>
      <c r="I178" s="177"/>
      <c r="J178" s="178">
        <f>ROUND(I178*H178,2)</f>
        <v>0</v>
      </c>
      <c r="K178" s="179"/>
      <c r="L178" s="38"/>
      <c r="M178" s="180" t="s">
        <v>1</v>
      </c>
      <c r="N178" s="181" t="s">
        <v>44</v>
      </c>
      <c r="O178" s="76"/>
      <c r="P178" s="182">
        <f>O178*H178</f>
        <v>0</v>
      </c>
      <c r="Q178" s="182">
        <v>0</v>
      </c>
      <c r="R178" s="182">
        <f>Q178*H178</f>
        <v>0</v>
      </c>
      <c r="S178" s="182">
        <v>0</v>
      </c>
      <c r="T178" s="183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184" t="s">
        <v>154</v>
      </c>
      <c r="AT178" s="184" t="s">
        <v>136</v>
      </c>
      <c r="AU178" s="184" t="s">
        <v>87</v>
      </c>
      <c r="AY178" s="18" t="s">
        <v>133</v>
      </c>
      <c r="BE178" s="185">
        <f>IF(N178="základní",J178,0)</f>
        <v>0</v>
      </c>
      <c r="BF178" s="185">
        <f>IF(N178="snížená",J178,0)</f>
        <v>0</v>
      </c>
      <c r="BG178" s="185">
        <f>IF(N178="zákl. přenesená",J178,0)</f>
        <v>0</v>
      </c>
      <c r="BH178" s="185">
        <f>IF(N178="sníž. přenesená",J178,0)</f>
        <v>0</v>
      </c>
      <c r="BI178" s="185">
        <f>IF(N178="nulová",J178,0)</f>
        <v>0</v>
      </c>
      <c r="BJ178" s="18" t="s">
        <v>87</v>
      </c>
      <c r="BK178" s="185">
        <f>ROUND(I178*H178,2)</f>
        <v>0</v>
      </c>
      <c r="BL178" s="18" t="s">
        <v>154</v>
      </c>
      <c r="BM178" s="184" t="s">
        <v>375</v>
      </c>
    </row>
    <row r="179" s="13" customFormat="1">
      <c r="A179" s="13"/>
      <c r="B179" s="196"/>
      <c r="C179" s="13"/>
      <c r="D179" s="186" t="s">
        <v>241</v>
      </c>
      <c r="E179" s="197" t="s">
        <v>1</v>
      </c>
      <c r="F179" s="198" t="s">
        <v>1581</v>
      </c>
      <c r="G179" s="13"/>
      <c r="H179" s="199">
        <v>3</v>
      </c>
      <c r="I179" s="200"/>
      <c r="J179" s="13"/>
      <c r="K179" s="13"/>
      <c r="L179" s="196"/>
      <c r="M179" s="201"/>
      <c r="N179" s="202"/>
      <c r="O179" s="202"/>
      <c r="P179" s="202"/>
      <c r="Q179" s="202"/>
      <c r="R179" s="202"/>
      <c r="S179" s="202"/>
      <c r="T179" s="20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197" t="s">
        <v>241</v>
      </c>
      <c r="AU179" s="197" t="s">
        <v>87</v>
      </c>
      <c r="AV179" s="13" t="s">
        <v>89</v>
      </c>
      <c r="AW179" s="13" t="s">
        <v>34</v>
      </c>
      <c r="AX179" s="13" t="s">
        <v>79</v>
      </c>
      <c r="AY179" s="197" t="s">
        <v>133</v>
      </c>
    </row>
    <row r="180" s="13" customFormat="1">
      <c r="A180" s="13"/>
      <c r="B180" s="196"/>
      <c r="C180" s="13"/>
      <c r="D180" s="186" t="s">
        <v>241</v>
      </c>
      <c r="E180" s="197" t="s">
        <v>1</v>
      </c>
      <c r="F180" s="198" t="s">
        <v>1582</v>
      </c>
      <c r="G180" s="13"/>
      <c r="H180" s="199">
        <v>3</v>
      </c>
      <c r="I180" s="200"/>
      <c r="J180" s="13"/>
      <c r="K180" s="13"/>
      <c r="L180" s="196"/>
      <c r="M180" s="201"/>
      <c r="N180" s="202"/>
      <c r="O180" s="202"/>
      <c r="P180" s="202"/>
      <c r="Q180" s="202"/>
      <c r="R180" s="202"/>
      <c r="S180" s="202"/>
      <c r="T180" s="20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197" t="s">
        <v>241</v>
      </c>
      <c r="AU180" s="197" t="s">
        <v>87</v>
      </c>
      <c r="AV180" s="13" t="s">
        <v>89</v>
      </c>
      <c r="AW180" s="13" t="s">
        <v>34</v>
      </c>
      <c r="AX180" s="13" t="s">
        <v>79</v>
      </c>
      <c r="AY180" s="197" t="s">
        <v>133</v>
      </c>
    </row>
    <row r="181" s="14" customFormat="1">
      <c r="A181" s="14"/>
      <c r="B181" s="204"/>
      <c r="C181" s="14"/>
      <c r="D181" s="186" t="s">
        <v>241</v>
      </c>
      <c r="E181" s="205" t="s">
        <v>1</v>
      </c>
      <c r="F181" s="206" t="s">
        <v>245</v>
      </c>
      <c r="G181" s="14"/>
      <c r="H181" s="207">
        <v>6</v>
      </c>
      <c r="I181" s="208"/>
      <c r="J181" s="14"/>
      <c r="K181" s="14"/>
      <c r="L181" s="204"/>
      <c r="M181" s="209"/>
      <c r="N181" s="210"/>
      <c r="O181" s="210"/>
      <c r="P181" s="210"/>
      <c r="Q181" s="210"/>
      <c r="R181" s="210"/>
      <c r="S181" s="210"/>
      <c r="T181" s="211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05" t="s">
        <v>241</v>
      </c>
      <c r="AU181" s="205" t="s">
        <v>87</v>
      </c>
      <c r="AV181" s="14" t="s">
        <v>154</v>
      </c>
      <c r="AW181" s="14" t="s">
        <v>34</v>
      </c>
      <c r="AX181" s="14" t="s">
        <v>87</v>
      </c>
      <c r="AY181" s="205" t="s">
        <v>133</v>
      </c>
    </row>
    <row r="182" s="2" customFormat="1" ht="16.5" customHeight="1">
      <c r="A182" s="37"/>
      <c r="B182" s="171"/>
      <c r="C182" s="172" t="s">
        <v>303</v>
      </c>
      <c r="D182" s="172" t="s">
        <v>136</v>
      </c>
      <c r="E182" s="173" t="s">
        <v>1599</v>
      </c>
      <c r="F182" s="174" t="s">
        <v>1600</v>
      </c>
      <c r="G182" s="175" t="s">
        <v>1573</v>
      </c>
      <c r="H182" s="176">
        <v>2</v>
      </c>
      <c r="I182" s="177"/>
      <c r="J182" s="178">
        <f>ROUND(I182*H182,2)</f>
        <v>0</v>
      </c>
      <c r="K182" s="179"/>
      <c r="L182" s="38"/>
      <c r="M182" s="180" t="s">
        <v>1</v>
      </c>
      <c r="N182" s="181" t="s">
        <v>44</v>
      </c>
      <c r="O182" s="76"/>
      <c r="P182" s="182">
        <f>O182*H182</f>
        <v>0</v>
      </c>
      <c r="Q182" s="182">
        <v>0</v>
      </c>
      <c r="R182" s="182">
        <f>Q182*H182</f>
        <v>0</v>
      </c>
      <c r="S182" s="182">
        <v>0</v>
      </c>
      <c r="T182" s="183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184" t="s">
        <v>154</v>
      </c>
      <c r="AT182" s="184" t="s">
        <v>136</v>
      </c>
      <c r="AU182" s="184" t="s">
        <v>87</v>
      </c>
      <c r="AY182" s="18" t="s">
        <v>133</v>
      </c>
      <c r="BE182" s="185">
        <f>IF(N182="základní",J182,0)</f>
        <v>0</v>
      </c>
      <c r="BF182" s="185">
        <f>IF(N182="snížená",J182,0)</f>
        <v>0</v>
      </c>
      <c r="BG182" s="185">
        <f>IF(N182="zákl. přenesená",J182,0)</f>
        <v>0</v>
      </c>
      <c r="BH182" s="185">
        <f>IF(N182="sníž. přenesená",J182,0)</f>
        <v>0</v>
      </c>
      <c r="BI182" s="185">
        <f>IF(N182="nulová",J182,0)</f>
        <v>0</v>
      </c>
      <c r="BJ182" s="18" t="s">
        <v>87</v>
      </c>
      <c r="BK182" s="185">
        <f>ROUND(I182*H182,2)</f>
        <v>0</v>
      </c>
      <c r="BL182" s="18" t="s">
        <v>154</v>
      </c>
      <c r="BM182" s="184" t="s">
        <v>387</v>
      </c>
    </row>
    <row r="183" s="13" customFormat="1">
      <c r="A183" s="13"/>
      <c r="B183" s="196"/>
      <c r="C183" s="13"/>
      <c r="D183" s="186" t="s">
        <v>241</v>
      </c>
      <c r="E183" s="197" t="s">
        <v>1</v>
      </c>
      <c r="F183" s="198" t="s">
        <v>1556</v>
      </c>
      <c r="G183" s="13"/>
      <c r="H183" s="199">
        <v>1</v>
      </c>
      <c r="I183" s="200"/>
      <c r="J183" s="13"/>
      <c r="K183" s="13"/>
      <c r="L183" s="196"/>
      <c r="M183" s="201"/>
      <c r="N183" s="202"/>
      <c r="O183" s="202"/>
      <c r="P183" s="202"/>
      <c r="Q183" s="202"/>
      <c r="R183" s="202"/>
      <c r="S183" s="202"/>
      <c r="T183" s="20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197" t="s">
        <v>241</v>
      </c>
      <c r="AU183" s="197" t="s">
        <v>87</v>
      </c>
      <c r="AV183" s="13" t="s">
        <v>89</v>
      </c>
      <c r="AW183" s="13" t="s">
        <v>34</v>
      </c>
      <c r="AX183" s="13" t="s">
        <v>79</v>
      </c>
      <c r="AY183" s="197" t="s">
        <v>133</v>
      </c>
    </row>
    <row r="184" s="13" customFormat="1">
      <c r="A184" s="13"/>
      <c r="B184" s="196"/>
      <c r="C184" s="13"/>
      <c r="D184" s="186" t="s">
        <v>241</v>
      </c>
      <c r="E184" s="197" t="s">
        <v>1</v>
      </c>
      <c r="F184" s="198" t="s">
        <v>1557</v>
      </c>
      <c r="G184" s="13"/>
      <c r="H184" s="199">
        <v>1</v>
      </c>
      <c r="I184" s="200"/>
      <c r="J184" s="13"/>
      <c r="K184" s="13"/>
      <c r="L184" s="196"/>
      <c r="M184" s="201"/>
      <c r="N184" s="202"/>
      <c r="O184" s="202"/>
      <c r="P184" s="202"/>
      <c r="Q184" s="202"/>
      <c r="R184" s="202"/>
      <c r="S184" s="202"/>
      <c r="T184" s="20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197" t="s">
        <v>241</v>
      </c>
      <c r="AU184" s="197" t="s">
        <v>87</v>
      </c>
      <c r="AV184" s="13" t="s">
        <v>89</v>
      </c>
      <c r="AW184" s="13" t="s">
        <v>34</v>
      </c>
      <c r="AX184" s="13" t="s">
        <v>79</v>
      </c>
      <c r="AY184" s="197" t="s">
        <v>133</v>
      </c>
    </row>
    <row r="185" s="14" customFormat="1">
      <c r="A185" s="14"/>
      <c r="B185" s="204"/>
      <c r="C185" s="14"/>
      <c r="D185" s="186" t="s">
        <v>241</v>
      </c>
      <c r="E185" s="205" t="s">
        <v>1</v>
      </c>
      <c r="F185" s="206" t="s">
        <v>245</v>
      </c>
      <c r="G185" s="14"/>
      <c r="H185" s="207">
        <v>2</v>
      </c>
      <c r="I185" s="208"/>
      <c r="J185" s="14"/>
      <c r="K185" s="14"/>
      <c r="L185" s="204"/>
      <c r="M185" s="209"/>
      <c r="N185" s="210"/>
      <c r="O185" s="210"/>
      <c r="P185" s="210"/>
      <c r="Q185" s="210"/>
      <c r="R185" s="210"/>
      <c r="S185" s="210"/>
      <c r="T185" s="211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05" t="s">
        <v>241</v>
      </c>
      <c r="AU185" s="205" t="s">
        <v>87</v>
      </c>
      <c r="AV185" s="14" t="s">
        <v>154</v>
      </c>
      <c r="AW185" s="14" t="s">
        <v>34</v>
      </c>
      <c r="AX185" s="14" t="s">
        <v>87</v>
      </c>
      <c r="AY185" s="205" t="s">
        <v>133</v>
      </c>
    </row>
    <row r="186" s="12" customFormat="1" ht="25.92" customHeight="1">
      <c r="A186" s="12"/>
      <c r="B186" s="158"/>
      <c r="C186" s="12"/>
      <c r="D186" s="159" t="s">
        <v>78</v>
      </c>
      <c r="E186" s="160" t="s">
        <v>1601</v>
      </c>
      <c r="F186" s="160" t="s">
        <v>1602</v>
      </c>
      <c r="G186" s="12"/>
      <c r="H186" s="12"/>
      <c r="I186" s="161"/>
      <c r="J186" s="162">
        <f>BK186</f>
        <v>0</v>
      </c>
      <c r="K186" s="12"/>
      <c r="L186" s="158"/>
      <c r="M186" s="163"/>
      <c r="N186" s="164"/>
      <c r="O186" s="164"/>
      <c r="P186" s="165">
        <f>SUM(P187:P238)</f>
        <v>0</v>
      </c>
      <c r="Q186" s="164"/>
      <c r="R186" s="165">
        <f>SUM(R187:R238)</f>
        <v>0</v>
      </c>
      <c r="S186" s="164"/>
      <c r="T186" s="166">
        <f>SUM(T187:T238)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159" t="s">
        <v>87</v>
      </c>
      <c r="AT186" s="167" t="s">
        <v>78</v>
      </c>
      <c r="AU186" s="167" t="s">
        <v>79</v>
      </c>
      <c r="AY186" s="159" t="s">
        <v>133</v>
      </c>
      <c r="BK186" s="168">
        <f>SUM(BK187:BK238)</f>
        <v>0</v>
      </c>
    </row>
    <row r="187" s="2" customFormat="1" ht="24.15" customHeight="1">
      <c r="A187" s="37"/>
      <c r="B187" s="171"/>
      <c r="C187" s="172" t="s">
        <v>310</v>
      </c>
      <c r="D187" s="172" t="s">
        <v>136</v>
      </c>
      <c r="E187" s="173" t="s">
        <v>1603</v>
      </c>
      <c r="F187" s="174" t="s">
        <v>1604</v>
      </c>
      <c r="G187" s="175" t="s">
        <v>817</v>
      </c>
      <c r="H187" s="176">
        <v>4</v>
      </c>
      <c r="I187" s="177"/>
      <c r="J187" s="178">
        <f>ROUND(I187*H187,2)</f>
        <v>0</v>
      </c>
      <c r="K187" s="179"/>
      <c r="L187" s="38"/>
      <c r="M187" s="180" t="s">
        <v>1</v>
      </c>
      <c r="N187" s="181" t="s">
        <v>44</v>
      </c>
      <c r="O187" s="76"/>
      <c r="P187" s="182">
        <f>O187*H187</f>
        <v>0</v>
      </c>
      <c r="Q187" s="182">
        <v>0</v>
      </c>
      <c r="R187" s="182">
        <f>Q187*H187</f>
        <v>0</v>
      </c>
      <c r="S187" s="182">
        <v>0</v>
      </c>
      <c r="T187" s="183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184" t="s">
        <v>154</v>
      </c>
      <c r="AT187" s="184" t="s">
        <v>136</v>
      </c>
      <c r="AU187" s="184" t="s">
        <v>87</v>
      </c>
      <c r="AY187" s="18" t="s">
        <v>133</v>
      </c>
      <c r="BE187" s="185">
        <f>IF(N187="základní",J187,0)</f>
        <v>0</v>
      </c>
      <c r="BF187" s="185">
        <f>IF(N187="snížená",J187,0)</f>
        <v>0</v>
      </c>
      <c r="BG187" s="185">
        <f>IF(N187="zákl. přenesená",J187,0)</f>
        <v>0</v>
      </c>
      <c r="BH187" s="185">
        <f>IF(N187="sníž. přenesená",J187,0)</f>
        <v>0</v>
      </c>
      <c r="BI187" s="185">
        <f>IF(N187="nulová",J187,0)</f>
        <v>0</v>
      </c>
      <c r="BJ187" s="18" t="s">
        <v>87</v>
      </c>
      <c r="BK187" s="185">
        <f>ROUND(I187*H187,2)</f>
        <v>0</v>
      </c>
      <c r="BL187" s="18" t="s">
        <v>154</v>
      </c>
      <c r="BM187" s="184" t="s">
        <v>401</v>
      </c>
    </row>
    <row r="188" s="13" customFormat="1">
      <c r="A188" s="13"/>
      <c r="B188" s="196"/>
      <c r="C188" s="13"/>
      <c r="D188" s="186" t="s">
        <v>241</v>
      </c>
      <c r="E188" s="197" t="s">
        <v>1</v>
      </c>
      <c r="F188" s="198" t="s">
        <v>1562</v>
      </c>
      <c r="G188" s="13"/>
      <c r="H188" s="199">
        <v>2</v>
      </c>
      <c r="I188" s="200"/>
      <c r="J188" s="13"/>
      <c r="K188" s="13"/>
      <c r="L188" s="196"/>
      <c r="M188" s="201"/>
      <c r="N188" s="202"/>
      <c r="O188" s="202"/>
      <c r="P188" s="202"/>
      <c r="Q188" s="202"/>
      <c r="R188" s="202"/>
      <c r="S188" s="202"/>
      <c r="T188" s="20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197" t="s">
        <v>241</v>
      </c>
      <c r="AU188" s="197" t="s">
        <v>87</v>
      </c>
      <c r="AV188" s="13" t="s">
        <v>89</v>
      </c>
      <c r="AW188" s="13" t="s">
        <v>34</v>
      </c>
      <c r="AX188" s="13" t="s">
        <v>79</v>
      </c>
      <c r="AY188" s="197" t="s">
        <v>133</v>
      </c>
    </row>
    <row r="189" s="13" customFormat="1">
      <c r="A189" s="13"/>
      <c r="B189" s="196"/>
      <c r="C189" s="13"/>
      <c r="D189" s="186" t="s">
        <v>241</v>
      </c>
      <c r="E189" s="197" t="s">
        <v>1</v>
      </c>
      <c r="F189" s="198" t="s">
        <v>1563</v>
      </c>
      <c r="G189" s="13"/>
      <c r="H189" s="199">
        <v>2</v>
      </c>
      <c r="I189" s="200"/>
      <c r="J189" s="13"/>
      <c r="K189" s="13"/>
      <c r="L189" s="196"/>
      <c r="M189" s="201"/>
      <c r="N189" s="202"/>
      <c r="O189" s="202"/>
      <c r="P189" s="202"/>
      <c r="Q189" s="202"/>
      <c r="R189" s="202"/>
      <c r="S189" s="202"/>
      <c r="T189" s="20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197" t="s">
        <v>241</v>
      </c>
      <c r="AU189" s="197" t="s">
        <v>87</v>
      </c>
      <c r="AV189" s="13" t="s">
        <v>89</v>
      </c>
      <c r="AW189" s="13" t="s">
        <v>34</v>
      </c>
      <c r="AX189" s="13" t="s">
        <v>79</v>
      </c>
      <c r="AY189" s="197" t="s">
        <v>133</v>
      </c>
    </row>
    <row r="190" s="14" customFormat="1">
      <c r="A190" s="14"/>
      <c r="B190" s="204"/>
      <c r="C190" s="14"/>
      <c r="D190" s="186" t="s">
        <v>241</v>
      </c>
      <c r="E190" s="205" t="s">
        <v>1</v>
      </c>
      <c r="F190" s="206" t="s">
        <v>245</v>
      </c>
      <c r="G190" s="14"/>
      <c r="H190" s="207">
        <v>4</v>
      </c>
      <c r="I190" s="208"/>
      <c r="J190" s="14"/>
      <c r="K190" s="14"/>
      <c r="L190" s="204"/>
      <c r="M190" s="209"/>
      <c r="N190" s="210"/>
      <c r="O190" s="210"/>
      <c r="P190" s="210"/>
      <c r="Q190" s="210"/>
      <c r="R190" s="210"/>
      <c r="S190" s="210"/>
      <c r="T190" s="211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05" t="s">
        <v>241</v>
      </c>
      <c r="AU190" s="205" t="s">
        <v>87</v>
      </c>
      <c r="AV190" s="14" t="s">
        <v>154</v>
      </c>
      <c r="AW190" s="14" t="s">
        <v>34</v>
      </c>
      <c r="AX190" s="14" t="s">
        <v>87</v>
      </c>
      <c r="AY190" s="205" t="s">
        <v>133</v>
      </c>
    </row>
    <row r="191" s="2" customFormat="1" ht="24.15" customHeight="1">
      <c r="A191" s="37"/>
      <c r="B191" s="171"/>
      <c r="C191" s="172" t="s">
        <v>315</v>
      </c>
      <c r="D191" s="172" t="s">
        <v>136</v>
      </c>
      <c r="E191" s="173" t="s">
        <v>1605</v>
      </c>
      <c r="F191" s="174" t="s">
        <v>1606</v>
      </c>
      <c r="G191" s="175" t="s">
        <v>817</v>
      </c>
      <c r="H191" s="176">
        <v>4</v>
      </c>
      <c r="I191" s="177"/>
      <c r="J191" s="178">
        <f>ROUND(I191*H191,2)</f>
        <v>0</v>
      </c>
      <c r="K191" s="179"/>
      <c r="L191" s="38"/>
      <c r="M191" s="180" t="s">
        <v>1</v>
      </c>
      <c r="N191" s="181" t="s">
        <v>44</v>
      </c>
      <c r="O191" s="76"/>
      <c r="P191" s="182">
        <f>O191*H191</f>
        <v>0</v>
      </c>
      <c r="Q191" s="182">
        <v>0</v>
      </c>
      <c r="R191" s="182">
        <f>Q191*H191</f>
        <v>0</v>
      </c>
      <c r="S191" s="182">
        <v>0</v>
      </c>
      <c r="T191" s="183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184" t="s">
        <v>154</v>
      </c>
      <c r="AT191" s="184" t="s">
        <v>136</v>
      </c>
      <c r="AU191" s="184" t="s">
        <v>87</v>
      </c>
      <c r="AY191" s="18" t="s">
        <v>133</v>
      </c>
      <c r="BE191" s="185">
        <f>IF(N191="základní",J191,0)</f>
        <v>0</v>
      </c>
      <c r="BF191" s="185">
        <f>IF(N191="snížená",J191,0)</f>
        <v>0</v>
      </c>
      <c r="BG191" s="185">
        <f>IF(N191="zákl. přenesená",J191,0)</f>
        <v>0</v>
      </c>
      <c r="BH191" s="185">
        <f>IF(N191="sníž. přenesená",J191,0)</f>
        <v>0</v>
      </c>
      <c r="BI191" s="185">
        <f>IF(N191="nulová",J191,0)</f>
        <v>0</v>
      </c>
      <c r="BJ191" s="18" t="s">
        <v>87</v>
      </c>
      <c r="BK191" s="185">
        <f>ROUND(I191*H191,2)</f>
        <v>0</v>
      </c>
      <c r="BL191" s="18" t="s">
        <v>154</v>
      </c>
      <c r="BM191" s="184" t="s">
        <v>412</v>
      </c>
    </row>
    <row r="192" s="13" customFormat="1">
      <c r="A192" s="13"/>
      <c r="B192" s="196"/>
      <c r="C192" s="13"/>
      <c r="D192" s="186" t="s">
        <v>241</v>
      </c>
      <c r="E192" s="197" t="s">
        <v>1</v>
      </c>
      <c r="F192" s="198" t="s">
        <v>1562</v>
      </c>
      <c r="G192" s="13"/>
      <c r="H192" s="199">
        <v>2</v>
      </c>
      <c r="I192" s="200"/>
      <c r="J192" s="13"/>
      <c r="K192" s="13"/>
      <c r="L192" s="196"/>
      <c r="M192" s="201"/>
      <c r="N192" s="202"/>
      <c r="O192" s="202"/>
      <c r="P192" s="202"/>
      <c r="Q192" s="202"/>
      <c r="R192" s="202"/>
      <c r="S192" s="202"/>
      <c r="T192" s="20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197" t="s">
        <v>241</v>
      </c>
      <c r="AU192" s="197" t="s">
        <v>87</v>
      </c>
      <c r="AV192" s="13" t="s">
        <v>89</v>
      </c>
      <c r="AW192" s="13" t="s">
        <v>34</v>
      </c>
      <c r="AX192" s="13" t="s">
        <v>79</v>
      </c>
      <c r="AY192" s="197" t="s">
        <v>133</v>
      </c>
    </row>
    <row r="193" s="13" customFormat="1">
      <c r="A193" s="13"/>
      <c r="B193" s="196"/>
      <c r="C193" s="13"/>
      <c r="D193" s="186" t="s">
        <v>241</v>
      </c>
      <c r="E193" s="197" t="s">
        <v>1</v>
      </c>
      <c r="F193" s="198" t="s">
        <v>1563</v>
      </c>
      <c r="G193" s="13"/>
      <c r="H193" s="199">
        <v>2</v>
      </c>
      <c r="I193" s="200"/>
      <c r="J193" s="13"/>
      <c r="K193" s="13"/>
      <c r="L193" s="196"/>
      <c r="M193" s="201"/>
      <c r="N193" s="202"/>
      <c r="O193" s="202"/>
      <c r="P193" s="202"/>
      <c r="Q193" s="202"/>
      <c r="R193" s="202"/>
      <c r="S193" s="202"/>
      <c r="T193" s="20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197" t="s">
        <v>241</v>
      </c>
      <c r="AU193" s="197" t="s">
        <v>87</v>
      </c>
      <c r="AV193" s="13" t="s">
        <v>89</v>
      </c>
      <c r="AW193" s="13" t="s">
        <v>34</v>
      </c>
      <c r="AX193" s="13" t="s">
        <v>79</v>
      </c>
      <c r="AY193" s="197" t="s">
        <v>133</v>
      </c>
    </row>
    <row r="194" s="14" customFormat="1">
      <c r="A194" s="14"/>
      <c r="B194" s="204"/>
      <c r="C194" s="14"/>
      <c r="D194" s="186" t="s">
        <v>241</v>
      </c>
      <c r="E194" s="205" t="s">
        <v>1</v>
      </c>
      <c r="F194" s="206" t="s">
        <v>245</v>
      </c>
      <c r="G194" s="14"/>
      <c r="H194" s="207">
        <v>4</v>
      </c>
      <c r="I194" s="208"/>
      <c r="J194" s="14"/>
      <c r="K194" s="14"/>
      <c r="L194" s="204"/>
      <c r="M194" s="209"/>
      <c r="N194" s="210"/>
      <c r="O194" s="210"/>
      <c r="P194" s="210"/>
      <c r="Q194" s="210"/>
      <c r="R194" s="210"/>
      <c r="S194" s="210"/>
      <c r="T194" s="211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05" t="s">
        <v>241</v>
      </c>
      <c r="AU194" s="205" t="s">
        <v>87</v>
      </c>
      <c r="AV194" s="14" t="s">
        <v>154</v>
      </c>
      <c r="AW194" s="14" t="s">
        <v>34</v>
      </c>
      <c r="AX194" s="14" t="s">
        <v>87</v>
      </c>
      <c r="AY194" s="205" t="s">
        <v>133</v>
      </c>
    </row>
    <row r="195" s="2" customFormat="1" ht="24.15" customHeight="1">
      <c r="A195" s="37"/>
      <c r="B195" s="171"/>
      <c r="C195" s="172" t="s">
        <v>321</v>
      </c>
      <c r="D195" s="172" t="s">
        <v>136</v>
      </c>
      <c r="E195" s="173" t="s">
        <v>1607</v>
      </c>
      <c r="F195" s="174" t="s">
        <v>1608</v>
      </c>
      <c r="G195" s="175" t="s">
        <v>817</v>
      </c>
      <c r="H195" s="176">
        <v>2</v>
      </c>
      <c r="I195" s="177"/>
      <c r="J195" s="178">
        <f>ROUND(I195*H195,2)</f>
        <v>0</v>
      </c>
      <c r="K195" s="179"/>
      <c r="L195" s="38"/>
      <c r="M195" s="180" t="s">
        <v>1</v>
      </c>
      <c r="N195" s="181" t="s">
        <v>44</v>
      </c>
      <c r="O195" s="76"/>
      <c r="P195" s="182">
        <f>O195*H195</f>
        <v>0</v>
      </c>
      <c r="Q195" s="182">
        <v>0</v>
      </c>
      <c r="R195" s="182">
        <f>Q195*H195</f>
        <v>0</v>
      </c>
      <c r="S195" s="182">
        <v>0</v>
      </c>
      <c r="T195" s="183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184" t="s">
        <v>154</v>
      </c>
      <c r="AT195" s="184" t="s">
        <v>136</v>
      </c>
      <c r="AU195" s="184" t="s">
        <v>87</v>
      </c>
      <c r="AY195" s="18" t="s">
        <v>133</v>
      </c>
      <c r="BE195" s="185">
        <f>IF(N195="základní",J195,0)</f>
        <v>0</v>
      </c>
      <c r="BF195" s="185">
        <f>IF(N195="snížená",J195,0)</f>
        <v>0</v>
      </c>
      <c r="BG195" s="185">
        <f>IF(N195="zákl. přenesená",J195,0)</f>
        <v>0</v>
      </c>
      <c r="BH195" s="185">
        <f>IF(N195="sníž. přenesená",J195,0)</f>
        <v>0</v>
      </c>
      <c r="BI195" s="185">
        <f>IF(N195="nulová",J195,0)</f>
        <v>0</v>
      </c>
      <c r="BJ195" s="18" t="s">
        <v>87</v>
      </c>
      <c r="BK195" s="185">
        <f>ROUND(I195*H195,2)</f>
        <v>0</v>
      </c>
      <c r="BL195" s="18" t="s">
        <v>154</v>
      </c>
      <c r="BM195" s="184" t="s">
        <v>425</v>
      </c>
    </row>
    <row r="196" s="13" customFormat="1">
      <c r="A196" s="13"/>
      <c r="B196" s="196"/>
      <c r="C196" s="13"/>
      <c r="D196" s="186" t="s">
        <v>241</v>
      </c>
      <c r="E196" s="197" t="s">
        <v>1</v>
      </c>
      <c r="F196" s="198" t="s">
        <v>1556</v>
      </c>
      <c r="G196" s="13"/>
      <c r="H196" s="199">
        <v>1</v>
      </c>
      <c r="I196" s="200"/>
      <c r="J196" s="13"/>
      <c r="K196" s="13"/>
      <c r="L196" s="196"/>
      <c r="M196" s="201"/>
      <c r="N196" s="202"/>
      <c r="O196" s="202"/>
      <c r="P196" s="202"/>
      <c r="Q196" s="202"/>
      <c r="R196" s="202"/>
      <c r="S196" s="202"/>
      <c r="T196" s="20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197" t="s">
        <v>241</v>
      </c>
      <c r="AU196" s="197" t="s">
        <v>87</v>
      </c>
      <c r="AV196" s="13" t="s">
        <v>89</v>
      </c>
      <c r="AW196" s="13" t="s">
        <v>34</v>
      </c>
      <c r="AX196" s="13" t="s">
        <v>79</v>
      </c>
      <c r="AY196" s="197" t="s">
        <v>133</v>
      </c>
    </row>
    <row r="197" s="13" customFormat="1">
      <c r="A197" s="13"/>
      <c r="B197" s="196"/>
      <c r="C197" s="13"/>
      <c r="D197" s="186" t="s">
        <v>241</v>
      </c>
      <c r="E197" s="197" t="s">
        <v>1</v>
      </c>
      <c r="F197" s="198" t="s">
        <v>1557</v>
      </c>
      <c r="G197" s="13"/>
      <c r="H197" s="199">
        <v>1</v>
      </c>
      <c r="I197" s="200"/>
      <c r="J197" s="13"/>
      <c r="K197" s="13"/>
      <c r="L197" s="196"/>
      <c r="M197" s="201"/>
      <c r="N197" s="202"/>
      <c r="O197" s="202"/>
      <c r="P197" s="202"/>
      <c r="Q197" s="202"/>
      <c r="R197" s="202"/>
      <c r="S197" s="202"/>
      <c r="T197" s="20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197" t="s">
        <v>241</v>
      </c>
      <c r="AU197" s="197" t="s">
        <v>87</v>
      </c>
      <c r="AV197" s="13" t="s">
        <v>89</v>
      </c>
      <c r="AW197" s="13" t="s">
        <v>34</v>
      </c>
      <c r="AX197" s="13" t="s">
        <v>79</v>
      </c>
      <c r="AY197" s="197" t="s">
        <v>133</v>
      </c>
    </row>
    <row r="198" s="14" customFormat="1">
      <c r="A198" s="14"/>
      <c r="B198" s="204"/>
      <c r="C198" s="14"/>
      <c r="D198" s="186" t="s">
        <v>241</v>
      </c>
      <c r="E198" s="205" t="s">
        <v>1</v>
      </c>
      <c r="F198" s="206" t="s">
        <v>245</v>
      </c>
      <c r="G198" s="14"/>
      <c r="H198" s="207">
        <v>2</v>
      </c>
      <c r="I198" s="208"/>
      <c r="J198" s="14"/>
      <c r="K198" s="14"/>
      <c r="L198" s="204"/>
      <c r="M198" s="209"/>
      <c r="N198" s="210"/>
      <c r="O198" s="210"/>
      <c r="P198" s="210"/>
      <c r="Q198" s="210"/>
      <c r="R198" s="210"/>
      <c r="S198" s="210"/>
      <c r="T198" s="211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05" t="s">
        <v>241</v>
      </c>
      <c r="AU198" s="205" t="s">
        <v>87</v>
      </c>
      <c r="AV198" s="14" t="s">
        <v>154</v>
      </c>
      <c r="AW198" s="14" t="s">
        <v>34</v>
      </c>
      <c r="AX198" s="14" t="s">
        <v>87</v>
      </c>
      <c r="AY198" s="205" t="s">
        <v>133</v>
      </c>
    </row>
    <row r="199" s="2" customFormat="1" ht="44.25" customHeight="1">
      <c r="A199" s="37"/>
      <c r="B199" s="171"/>
      <c r="C199" s="172" t="s">
        <v>326</v>
      </c>
      <c r="D199" s="172" t="s">
        <v>136</v>
      </c>
      <c r="E199" s="173" t="s">
        <v>1609</v>
      </c>
      <c r="F199" s="174" t="s">
        <v>1610</v>
      </c>
      <c r="G199" s="175" t="s">
        <v>817</v>
      </c>
      <c r="H199" s="176">
        <v>2</v>
      </c>
      <c r="I199" s="177"/>
      <c r="J199" s="178">
        <f>ROUND(I199*H199,2)</f>
        <v>0</v>
      </c>
      <c r="K199" s="179"/>
      <c r="L199" s="38"/>
      <c r="M199" s="180" t="s">
        <v>1</v>
      </c>
      <c r="N199" s="181" t="s">
        <v>44</v>
      </c>
      <c r="O199" s="76"/>
      <c r="P199" s="182">
        <f>O199*H199</f>
        <v>0</v>
      </c>
      <c r="Q199" s="182">
        <v>0</v>
      </c>
      <c r="R199" s="182">
        <f>Q199*H199</f>
        <v>0</v>
      </c>
      <c r="S199" s="182">
        <v>0</v>
      </c>
      <c r="T199" s="183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184" t="s">
        <v>154</v>
      </c>
      <c r="AT199" s="184" t="s">
        <v>136</v>
      </c>
      <c r="AU199" s="184" t="s">
        <v>87</v>
      </c>
      <c r="AY199" s="18" t="s">
        <v>133</v>
      </c>
      <c r="BE199" s="185">
        <f>IF(N199="základní",J199,0)</f>
        <v>0</v>
      </c>
      <c r="BF199" s="185">
        <f>IF(N199="snížená",J199,0)</f>
        <v>0</v>
      </c>
      <c r="BG199" s="185">
        <f>IF(N199="zákl. přenesená",J199,0)</f>
        <v>0</v>
      </c>
      <c r="BH199" s="185">
        <f>IF(N199="sníž. přenesená",J199,0)</f>
        <v>0</v>
      </c>
      <c r="BI199" s="185">
        <f>IF(N199="nulová",J199,0)</f>
        <v>0</v>
      </c>
      <c r="BJ199" s="18" t="s">
        <v>87</v>
      </c>
      <c r="BK199" s="185">
        <f>ROUND(I199*H199,2)</f>
        <v>0</v>
      </c>
      <c r="BL199" s="18" t="s">
        <v>154</v>
      </c>
      <c r="BM199" s="184" t="s">
        <v>435</v>
      </c>
    </row>
    <row r="200" s="13" customFormat="1">
      <c r="A200" s="13"/>
      <c r="B200" s="196"/>
      <c r="C200" s="13"/>
      <c r="D200" s="186" t="s">
        <v>241</v>
      </c>
      <c r="E200" s="197" t="s">
        <v>1</v>
      </c>
      <c r="F200" s="198" t="s">
        <v>1556</v>
      </c>
      <c r="G200" s="13"/>
      <c r="H200" s="199">
        <v>1</v>
      </c>
      <c r="I200" s="200"/>
      <c r="J200" s="13"/>
      <c r="K200" s="13"/>
      <c r="L200" s="196"/>
      <c r="M200" s="201"/>
      <c r="N200" s="202"/>
      <c r="O200" s="202"/>
      <c r="P200" s="202"/>
      <c r="Q200" s="202"/>
      <c r="R200" s="202"/>
      <c r="S200" s="202"/>
      <c r="T200" s="20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197" t="s">
        <v>241</v>
      </c>
      <c r="AU200" s="197" t="s">
        <v>87</v>
      </c>
      <c r="AV200" s="13" t="s">
        <v>89</v>
      </c>
      <c r="AW200" s="13" t="s">
        <v>34</v>
      </c>
      <c r="AX200" s="13" t="s">
        <v>79</v>
      </c>
      <c r="AY200" s="197" t="s">
        <v>133</v>
      </c>
    </row>
    <row r="201" s="13" customFormat="1">
      <c r="A201" s="13"/>
      <c r="B201" s="196"/>
      <c r="C201" s="13"/>
      <c r="D201" s="186" t="s">
        <v>241</v>
      </c>
      <c r="E201" s="197" t="s">
        <v>1</v>
      </c>
      <c r="F201" s="198" t="s">
        <v>1557</v>
      </c>
      <c r="G201" s="13"/>
      <c r="H201" s="199">
        <v>1</v>
      </c>
      <c r="I201" s="200"/>
      <c r="J201" s="13"/>
      <c r="K201" s="13"/>
      <c r="L201" s="196"/>
      <c r="M201" s="201"/>
      <c r="N201" s="202"/>
      <c r="O201" s="202"/>
      <c r="P201" s="202"/>
      <c r="Q201" s="202"/>
      <c r="R201" s="202"/>
      <c r="S201" s="202"/>
      <c r="T201" s="20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197" t="s">
        <v>241</v>
      </c>
      <c r="AU201" s="197" t="s">
        <v>87</v>
      </c>
      <c r="AV201" s="13" t="s">
        <v>89</v>
      </c>
      <c r="AW201" s="13" t="s">
        <v>34</v>
      </c>
      <c r="AX201" s="13" t="s">
        <v>79</v>
      </c>
      <c r="AY201" s="197" t="s">
        <v>133</v>
      </c>
    </row>
    <row r="202" s="14" customFormat="1">
      <c r="A202" s="14"/>
      <c r="B202" s="204"/>
      <c r="C202" s="14"/>
      <c r="D202" s="186" t="s">
        <v>241</v>
      </c>
      <c r="E202" s="205" t="s">
        <v>1</v>
      </c>
      <c r="F202" s="206" t="s">
        <v>245</v>
      </c>
      <c r="G202" s="14"/>
      <c r="H202" s="207">
        <v>2</v>
      </c>
      <c r="I202" s="208"/>
      <c r="J202" s="14"/>
      <c r="K202" s="14"/>
      <c r="L202" s="204"/>
      <c r="M202" s="209"/>
      <c r="N202" s="210"/>
      <c r="O202" s="210"/>
      <c r="P202" s="210"/>
      <c r="Q202" s="210"/>
      <c r="R202" s="210"/>
      <c r="S202" s="210"/>
      <c r="T202" s="211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05" t="s">
        <v>241</v>
      </c>
      <c r="AU202" s="205" t="s">
        <v>87</v>
      </c>
      <c r="AV202" s="14" t="s">
        <v>154</v>
      </c>
      <c r="AW202" s="14" t="s">
        <v>34</v>
      </c>
      <c r="AX202" s="14" t="s">
        <v>87</v>
      </c>
      <c r="AY202" s="205" t="s">
        <v>133</v>
      </c>
    </row>
    <row r="203" s="2" customFormat="1" ht="24.15" customHeight="1">
      <c r="A203" s="37"/>
      <c r="B203" s="171"/>
      <c r="C203" s="172" t="s">
        <v>329</v>
      </c>
      <c r="D203" s="172" t="s">
        <v>136</v>
      </c>
      <c r="E203" s="173" t="s">
        <v>1611</v>
      </c>
      <c r="F203" s="174" t="s">
        <v>1612</v>
      </c>
      <c r="G203" s="175" t="s">
        <v>817</v>
      </c>
      <c r="H203" s="176">
        <v>2</v>
      </c>
      <c r="I203" s="177"/>
      <c r="J203" s="178">
        <f>ROUND(I203*H203,2)</f>
        <v>0</v>
      </c>
      <c r="K203" s="179"/>
      <c r="L203" s="38"/>
      <c r="M203" s="180" t="s">
        <v>1</v>
      </c>
      <c r="N203" s="181" t="s">
        <v>44</v>
      </c>
      <c r="O203" s="76"/>
      <c r="P203" s="182">
        <f>O203*H203</f>
        <v>0</v>
      </c>
      <c r="Q203" s="182">
        <v>0</v>
      </c>
      <c r="R203" s="182">
        <f>Q203*H203</f>
        <v>0</v>
      </c>
      <c r="S203" s="182">
        <v>0</v>
      </c>
      <c r="T203" s="183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184" t="s">
        <v>154</v>
      </c>
      <c r="AT203" s="184" t="s">
        <v>136</v>
      </c>
      <c r="AU203" s="184" t="s">
        <v>87</v>
      </c>
      <c r="AY203" s="18" t="s">
        <v>133</v>
      </c>
      <c r="BE203" s="185">
        <f>IF(N203="základní",J203,0)</f>
        <v>0</v>
      </c>
      <c r="BF203" s="185">
        <f>IF(N203="snížená",J203,0)</f>
        <v>0</v>
      </c>
      <c r="BG203" s="185">
        <f>IF(N203="zákl. přenesená",J203,0)</f>
        <v>0</v>
      </c>
      <c r="BH203" s="185">
        <f>IF(N203="sníž. přenesená",J203,0)</f>
        <v>0</v>
      </c>
      <c r="BI203" s="185">
        <f>IF(N203="nulová",J203,0)</f>
        <v>0</v>
      </c>
      <c r="BJ203" s="18" t="s">
        <v>87</v>
      </c>
      <c r="BK203" s="185">
        <f>ROUND(I203*H203,2)</f>
        <v>0</v>
      </c>
      <c r="BL203" s="18" t="s">
        <v>154</v>
      </c>
      <c r="BM203" s="184" t="s">
        <v>443</v>
      </c>
    </row>
    <row r="204" s="13" customFormat="1">
      <c r="A204" s="13"/>
      <c r="B204" s="196"/>
      <c r="C204" s="13"/>
      <c r="D204" s="186" t="s">
        <v>241</v>
      </c>
      <c r="E204" s="197" t="s">
        <v>1</v>
      </c>
      <c r="F204" s="198" t="s">
        <v>1556</v>
      </c>
      <c r="G204" s="13"/>
      <c r="H204" s="199">
        <v>1</v>
      </c>
      <c r="I204" s="200"/>
      <c r="J204" s="13"/>
      <c r="K204" s="13"/>
      <c r="L204" s="196"/>
      <c r="M204" s="201"/>
      <c r="N204" s="202"/>
      <c r="O204" s="202"/>
      <c r="P204" s="202"/>
      <c r="Q204" s="202"/>
      <c r="R204" s="202"/>
      <c r="S204" s="202"/>
      <c r="T204" s="20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197" t="s">
        <v>241</v>
      </c>
      <c r="AU204" s="197" t="s">
        <v>87</v>
      </c>
      <c r="AV204" s="13" t="s">
        <v>89</v>
      </c>
      <c r="AW204" s="13" t="s">
        <v>34</v>
      </c>
      <c r="AX204" s="13" t="s">
        <v>79</v>
      </c>
      <c r="AY204" s="197" t="s">
        <v>133</v>
      </c>
    </row>
    <row r="205" s="13" customFormat="1">
      <c r="A205" s="13"/>
      <c r="B205" s="196"/>
      <c r="C205" s="13"/>
      <c r="D205" s="186" t="s">
        <v>241</v>
      </c>
      <c r="E205" s="197" t="s">
        <v>1</v>
      </c>
      <c r="F205" s="198" t="s">
        <v>1557</v>
      </c>
      <c r="G205" s="13"/>
      <c r="H205" s="199">
        <v>1</v>
      </c>
      <c r="I205" s="200"/>
      <c r="J205" s="13"/>
      <c r="K205" s="13"/>
      <c r="L205" s="196"/>
      <c r="M205" s="201"/>
      <c r="N205" s="202"/>
      <c r="O205" s="202"/>
      <c r="P205" s="202"/>
      <c r="Q205" s="202"/>
      <c r="R205" s="202"/>
      <c r="S205" s="202"/>
      <c r="T205" s="20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197" t="s">
        <v>241</v>
      </c>
      <c r="AU205" s="197" t="s">
        <v>87</v>
      </c>
      <c r="AV205" s="13" t="s">
        <v>89</v>
      </c>
      <c r="AW205" s="13" t="s">
        <v>34</v>
      </c>
      <c r="AX205" s="13" t="s">
        <v>79</v>
      </c>
      <c r="AY205" s="197" t="s">
        <v>133</v>
      </c>
    </row>
    <row r="206" s="14" customFormat="1">
      <c r="A206" s="14"/>
      <c r="B206" s="204"/>
      <c r="C206" s="14"/>
      <c r="D206" s="186" t="s">
        <v>241</v>
      </c>
      <c r="E206" s="205" t="s">
        <v>1</v>
      </c>
      <c r="F206" s="206" t="s">
        <v>245</v>
      </c>
      <c r="G206" s="14"/>
      <c r="H206" s="207">
        <v>2</v>
      </c>
      <c r="I206" s="208"/>
      <c r="J206" s="14"/>
      <c r="K206" s="14"/>
      <c r="L206" s="204"/>
      <c r="M206" s="209"/>
      <c r="N206" s="210"/>
      <c r="O206" s="210"/>
      <c r="P206" s="210"/>
      <c r="Q206" s="210"/>
      <c r="R206" s="210"/>
      <c r="S206" s="210"/>
      <c r="T206" s="211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05" t="s">
        <v>241</v>
      </c>
      <c r="AU206" s="205" t="s">
        <v>87</v>
      </c>
      <c r="AV206" s="14" t="s">
        <v>154</v>
      </c>
      <c r="AW206" s="14" t="s">
        <v>34</v>
      </c>
      <c r="AX206" s="14" t="s">
        <v>87</v>
      </c>
      <c r="AY206" s="205" t="s">
        <v>133</v>
      </c>
    </row>
    <row r="207" s="2" customFormat="1" ht="21.75" customHeight="1">
      <c r="A207" s="37"/>
      <c r="B207" s="171"/>
      <c r="C207" s="172" t="s">
        <v>7</v>
      </c>
      <c r="D207" s="172" t="s">
        <v>136</v>
      </c>
      <c r="E207" s="173" t="s">
        <v>1613</v>
      </c>
      <c r="F207" s="174" t="s">
        <v>1614</v>
      </c>
      <c r="G207" s="175" t="s">
        <v>817</v>
      </c>
      <c r="H207" s="176">
        <v>4</v>
      </c>
      <c r="I207" s="177"/>
      <c r="J207" s="178">
        <f>ROUND(I207*H207,2)</f>
        <v>0</v>
      </c>
      <c r="K207" s="179"/>
      <c r="L207" s="38"/>
      <c r="M207" s="180" t="s">
        <v>1</v>
      </c>
      <c r="N207" s="181" t="s">
        <v>44</v>
      </c>
      <c r="O207" s="76"/>
      <c r="P207" s="182">
        <f>O207*H207</f>
        <v>0</v>
      </c>
      <c r="Q207" s="182">
        <v>0</v>
      </c>
      <c r="R207" s="182">
        <f>Q207*H207</f>
        <v>0</v>
      </c>
      <c r="S207" s="182">
        <v>0</v>
      </c>
      <c r="T207" s="183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184" t="s">
        <v>154</v>
      </c>
      <c r="AT207" s="184" t="s">
        <v>136</v>
      </c>
      <c r="AU207" s="184" t="s">
        <v>87</v>
      </c>
      <c r="AY207" s="18" t="s">
        <v>133</v>
      </c>
      <c r="BE207" s="185">
        <f>IF(N207="základní",J207,0)</f>
        <v>0</v>
      </c>
      <c r="BF207" s="185">
        <f>IF(N207="snížená",J207,0)</f>
        <v>0</v>
      </c>
      <c r="BG207" s="185">
        <f>IF(N207="zákl. přenesená",J207,0)</f>
        <v>0</v>
      </c>
      <c r="BH207" s="185">
        <f>IF(N207="sníž. přenesená",J207,0)</f>
        <v>0</v>
      </c>
      <c r="BI207" s="185">
        <f>IF(N207="nulová",J207,0)</f>
        <v>0</v>
      </c>
      <c r="BJ207" s="18" t="s">
        <v>87</v>
      </c>
      <c r="BK207" s="185">
        <f>ROUND(I207*H207,2)</f>
        <v>0</v>
      </c>
      <c r="BL207" s="18" t="s">
        <v>154</v>
      </c>
      <c r="BM207" s="184" t="s">
        <v>452</v>
      </c>
    </row>
    <row r="208" s="13" customFormat="1">
      <c r="A208" s="13"/>
      <c r="B208" s="196"/>
      <c r="C208" s="13"/>
      <c r="D208" s="186" t="s">
        <v>241</v>
      </c>
      <c r="E208" s="197" t="s">
        <v>1</v>
      </c>
      <c r="F208" s="198" t="s">
        <v>1562</v>
      </c>
      <c r="G208" s="13"/>
      <c r="H208" s="199">
        <v>2</v>
      </c>
      <c r="I208" s="200"/>
      <c r="J208" s="13"/>
      <c r="K208" s="13"/>
      <c r="L208" s="196"/>
      <c r="M208" s="201"/>
      <c r="N208" s="202"/>
      <c r="O208" s="202"/>
      <c r="P208" s="202"/>
      <c r="Q208" s="202"/>
      <c r="R208" s="202"/>
      <c r="S208" s="202"/>
      <c r="T208" s="20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197" t="s">
        <v>241</v>
      </c>
      <c r="AU208" s="197" t="s">
        <v>87</v>
      </c>
      <c r="AV208" s="13" t="s">
        <v>89</v>
      </c>
      <c r="AW208" s="13" t="s">
        <v>34</v>
      </c>
      <c r="AX208" s="13" t="s">
        <v>79</v>
      </c>
      <c r="AY208" s="197" t="s">
        <v>133</v>
      </c>
    </row>
    <row r="209" s="13" customFormat="1">
      <c r="A209" s="13"/>
      <c r="B209" s="196"/>
      <c r="C209" s="13"/>
      <c r="D209" s="186" t="s">
        <v>241</v>
      </c>
      <c r="E209" s="197" t="s">
        <v>1</v>
      </c>
      <c r="F209" s="198" t="s">
        <v>1563</v>
      </c>
      <c r="G209" s="13"/>
      <c r="H209" s="199">
        <v>2</v>
      </c>
      <c r="I209" s="200"/>
      <c r="J209" s="13"/>
      <c r="K209" s="13"/>
      <c r="L209" s="196"/>
      <c r="M209" s="201"/>
      <c r="N209" s="202"/>
      <c r="O209" s="202"/>
      <c r="P209" s="202"/>
      <c r="Q209" s="202"/>
      <c r="R209" s="202"/>
      <c r="S209" s="202"/>
      <c r="T209" s="20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197" t="s">
        <v>241</v>
      </c>
      <c r="AU209" s="197" t="s">
        <v>87</v>
      </c>
      <c r="AV209" s="13" t="s">
        <v>89</v>
      </c>
      <c r="AW209" s="13" t="s">
        <v>34</v>
      </c>
      <c r="AX209" s="13" t="s">
        <v>79</v>
      </c>
      <c r="AY209" s="197" t="s">
        <v>133</v>
      </c>
    </row>
    <row r="210" s="14" customFormat="1">
      <c r="A210" s="14"/>
      <c r="B210" s="204"/>
      <c r="C210" s="14"/>
      <c r="D210" s="186" t="s">
        <v>241</v>
      </c>
      <c r="E210" s="205" t="s">
        <v>1</v>
      </c>
      <c r="F210" s="206" t="s">
        <v>245</v>
      </c>
      <c r="G210" s="14"/>
      <c r="H210" s="207">
        <v>4</v>
      </c>
      <c r="I210" s="208"/>
      <c r="J210" s="14"/>
      <c r="K210" s="14"/>
      <c r="L210" s="204"/>
      <c r="M210" s="209"/>
      <c r="N210" s="210"/>
      <c r="O210" s="210"/>
      <c r="P210" s="210"/>
      <c r="Q210" s="210"/>
      <c r="R210" s="210"/>
      <c r="S210" s="210"/>
      <c r="T210" s="211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05" t="s">
        <v>241</v>
      </c>
      <c r="AU210" s="205" t="s">
        <v>87</v>
      </c>
      <c r="AV210" s="14" t="s">
        <v>154</v>
      </c>
      <c r="AW210" s="14" t="s">
        <v>34</v>
      </c>
      <c r="AX210" s="14" t="s">
        <v>87</v>
      </c>
      <c r="AY210" s="205" t="s">
        <v>133</v>
      </c>
    </row>
    <row r="211" s="2" customFormat="1" ht="55.5" customHeight="1">
      <c r="A211" s="37"/>
      <c r="B211" s="171"/>
      <c r="C211" s="172" t="s">
        <v>338</v>
      </c>
      <c r="D211" s="172" t="s">
        <v>136</v>
      </c>
      <c r="E211" s="173" t="s">
        <v>1615</v>
      </c>
      <c r="F211" s="174" t="s">
        <v>1616</v>
      </c>
      <c r="G211" s="175" t="s">
        <v>817</v>
      </c>
      <c r="H211" s="176">
        <v>2</v>
      </c>
      <c r="I211" s="177"/>
      <c r="J211" s="178">
        <f>ROUND(I211*H211,2)</f>
        <v>0</v>
      </c>
      <c r="K211" s="179"/>
      <c r="L211" s="38"/>
      <c r="M211" s="180" t="s">
        <v>1</v>
      </c>
      <c r="N211" s="181" t="s">
        <v>44</v>
      </c>
      <c r="O211" s="76"/>
      <c r="P211" s="182">
        <f>O211*H211</f>
        <v>0</v>
      </c>
      <c r="Q211" s="182">
        <v>0</v>
      </c>
      <c r="R211" s="182">
        <f>Q211*H211</f>
        <v>0</v>
      </c>
      <c r="S211" s="182">
        <v>0</v>
      </c>
      <c r="T211" s="183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184" t="s">
        <v>154</v>
      </c>
      <c r="AT211" s="184" t="s">
        <v>136</v>
      </c>
      <c r="AU211" s="184" t="s">
        <v>87</v>
      </c>
      <c r="AY211" s="18" t="s">
        <v>133</v>
      </c>
      <c r="BE211" s="185">
        <f>IF(N211="základní",J211,0)</f>
        <v>0</v>
      </c>
      <c r="BF211" s="185">
        <f>IF(N211="snížená",J211,0)</f>
        <v>0</v>
      </c>
      <c r="BG211" s="185">
        <f>IF(N211="zákl. přenesená",J211,0)</f>
        <v>0</v>
      </c>
      <c r="BH211" s="185">
        <f>IF(N211="sníž. přenesená",J211,0)</f>
        <v>0</v>
      </c>
      <c r="BI211" s="185">
        <f>IF(N211="nulová",J211,0)</f>
        <v>0</v>
      </c>
      <c r="BJ211" s="18" t="s">
        <v>87</v>
      </c>
      <c r="BK211" s="185">
        <f>ROUND(I211*H211,2)</f>
        <v>0</v>
      </c>
      <c r="BL211" s="18" t="s">
        <v>154</v>
      </c>
      <c r="BM211" s="184" t="s">
        <v>470</v>
      </c>
    </row>
    <row r="212" s="13" customFormat="1">
      <c r="A212" s="13"/>
      <c r="B212" s="196"/>
      <c r="C212" s="13"/>
      <c r="D212" s="186" t="s">
        <v>241</v>
      </c>
      <c r="E212" s="197" t="s">
        <v>1</v>
      </c>
      <c r="F212" s="198" t="s">
        <v>1556</v>
      </c>
      <c r="G212" s="13"/>
      <c r="H212" s="199">
        <v>1</v>
      </c>
      <c r="I212" s="200"/>
      <c r="J212" s="13"/>
      <c r="K212" s="13"/>
      <c r="L212" s="196"/>
      <c r="M212" s="201"/>
      <c r="N212" s="202"/>
      <c r="O212" s="202"/>
      <c r="P212" s="202"/>
      <c r="Q212" s="202"/>
      <c r="R212" s="202"/>
      <c r="S212" s="202"/>
      <c r="T212" s="20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197" t="s">
        <v>241</v>
      </c>
      <c r="AU212" s="197" t="s">
        <v>87</v>
      </c>
      <c r="AV212" s="13" t="s">
        <v>89</v>
      </c>
      <c r="AW212" s="13" t="s">
        <v>34</v>
      </c>
      <c r="AX212" s="13" t="s">
        <v>79</v>
      </c>
      <c r="AY212" s="197" t="s">
        <v>133</v>
      </c>
    </row>
    <row r="213" s="13" customFormat="1">
      <c r="A213" s="13"/>
      <c r="B213" s="196"/>
      <c r="C213" s="13"/>
      <c r="D213" s="186" t="s">
        <v>241</v>
      </c>
      <c r="E213" s="197" t="s">
        <v>1</v>
      </c>
      <c r="F213" s="198" t="s">
        <v>1557</v>
      </c>
      <c r="G213" s="13"/>
      <c r="H213" s="199">
        <v>1</v>
      </c>
      <c r="I213" s="200"/>
      <c r="J213" s="13"/>
      <c r="K213" s="13"/>
      <c r="L213" s="196"/>
      <c r="M213" s="201"/>
      <c r="N213" s="202"/>
      <c r="O213" s="202"/>
      <c r="P213" s="202"/>
      <c r="Q213" s="202"/>
      <c r="R213" s="202"/>
      <c r="S213" s="202"/>
      <c r="T213" s="20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197" t="s">
        <v>241</v>
      </c>
      <c r="AU213" s="197" t="s">
        <v>87</v>
      </c>
      <c r="AV213" s="13" t="s">
        <v>89</v>
      </c>
      <c r="AW213" s="13" t="s">
        <v>34</v>
      </c>
      <c r="AX213" s="13" t="s">
        <v>79</v>
      </c>
      <c r="AY213" s="197" t="s">
        <v>133</v>
      </c>
    </row>
    <row r="214" s="14" customFormat="1">
      <c r="A214" s="14"/>
      <c r="B214" s="204"/>
      <c r="C214" s="14"/>
      <c r="D214" s="186" t="s">
        <v>241</v>
      </c>
      <c r="E214" s="205" t="s">
        <v>1</v>
      </c>
      <c r="F214" s="206" t="s">
        <v>245</v>
      </c>
      <c r="G214" s="14"/>
      <c r="H214" s="207">
        <v>2</v>
      </c>
      <c r="I214" s="208"/>
      <c r="J214" s="14"/>
      <c r="K214" s="14"/>
      <c r="L214" s="204"/>
      <c r="M214" s="209"/>
      <c r="N214" s="210"/>
      <c r="O214" s="210"/>
      <c r="P214" s="210"/>
      <c r="Q214" s="210"/>
      <c r="R214" s="210"/>
      <c r="S214" s="210"/>
      <c r="T214" s="211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05" t="s">
        <v>241</v>
      </c>
      <c r="AU214" s="205" t="s">
        <v>87</v>
      </c>
      <c r="AV214" s="14" t="s">
        <v>154</v>
      </c>
      <c r="AW214" s="14" t="s">
        <v>34</v>
      </c>
      <c r="AX214" s="14" t="s">
        <v>87</v>
      </c>
      <c r="AY214" s="205" t="s">
        <v>133</v>
      </c>
    </row>
    <row r="215" s="2" customFormat="1" ht="55.5" customHeight="1">
      <c r="A215" s="37"/>
      <c r="B215" s="171"/>
      <c r="C215" s="172" t="s">
        <v>343</v>
      </c>
      <c r="D215" s="172" t="s">
        <v>136</v>
      </c>
      <c r="E215" s="173" t="s">
        <v>1617</v>
      </c>
      <c r="F215" s="174" t="s">
        <v>1618</v>
      </c>
      <c r="G215" s="175" t="s">
        <v>817</v>
      </c>
      <c r="H215" s="176">
        <v>2</v>
      </c>
      <c r="I215" s="177"/>
      <c r="J215" s="178">
        <f>ROUND(I215*H215,2)</f>
        <v>0</v>
      </c>
      <c r="K215" s="179"/>
      <c r="L215" s="38"/>
      <c r="M215" s="180" t="s">
        <v>1</v>
      </c>
      <c r="N215" s="181" t="s">
        <v>44</v>
      </c>
      <c r="O215" s="76"/>
      <c r="P215" s="182">
        <f>O215*H215</f>
        <v>0</v>
      </c>
      <c r="Q215" s="182">
        <v>0</v>
      </c>
      <c r="R215" s="182">
        <f>Q215*H215</f>
        <v>0</v>
      </c>
      <c r="S215" s="182">
        <v>0</v>
      </c>
      <c r="T215" s="183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184" t="s">
        <v>154</v>
      </c>
      <c r="AT215" s="184" t="s">
        <v>136</v>
      </c>
      <c r="AU215" s="184" t="s">
        <v>87</v>
      </c>
      <c r="AY215" s="18" t="s">
        <v>133</v>
      </c>
      <c r="BE215" s="185">
        <f>IF(N215="základní",J215,0)</f>
        <v>0</v>
      </c>
      <c r="BF215" s="185">
        <f>IF(N215="snížená",J215,0)</f>
        <v>0</v>
      </c>
      <c r="BG215" s="185">
        <f>IF(N215="zákl. přenesená",J215,0)</f>
        <v>0</v>
      </c>
      <c r="BH215" s="185">
        <f>IF(N215="sníž. přenesená",J215,0)</f>
        <v>0</v>
      </c>
      <c r="BI215" s="185">
        <f>IF(N215="nulová",J215,0)</f>
        <v>0</v>
      </c>
      <c r="BJ215" s="18" t="s">
        <v>87</v>
      </c>
      <c r="BK215" s="185">
        <f>ROUND(I215*H215,2)</f>
        <v>0</v>
      </c>
      <c r="BL215" s="18" t="s">
        <v>154</v>
      </c>
      <c r="BM215" s="184" t="s">
        <v>482</v>
      </c>
    </row>
    <row r="216" s="13" customFormat="1">
      <c r="A216" s="13"/>
      <c r="B216" s="196"/>
      <c r="C216" s="13"/>
      <c r="D216" s="186" t="s">
        <v>241</v>
      </c>
      <c r="E216" s="197" t="s">
        <v>1</v>
      </c>
      <c r="F216" s="198" t="s">
        <v>1556</v>
      </c>
      <c r="G216" s="13"/>
      <c r="H216" s="199">
        <v>1</v>
      </c>
      <c r="I216" s="200"/>
      <c r="J216" s="13"/>
      <c r="K216" s="13"/>
      <c r="L216" s="196"/>
      <c r="M216" s="201"/>
      <c r="N216" s="202"/>
      <c r="O216" s="202"/>
      <c r="P216" s="202"/>
      <c r="Q216" s="202"/>
      <c r="R216" s="202"/>
      <c r="S216" s="202"/>
      <c r="T216" s="20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197" t="s">
        <v>241</v>
      </c>
      <c r="AU216" s="197" t="s">
        <v>87</v>
      </c>
      <c r="AV216" s="13" t="s">
        <v>89</v>
      </c>
      <c r="AW216" s="13" t="s">
        <v>34</v>
      </c>
      <c r="AX216" s="13" t="s">
        <v>79</v>
      </c>
      <c r="AY216" s="197" t="s">
        <v>133</v>
      </c>
    </row>
    <row r="217" s="13" customFormat="1">
      <c r="A217" s="13"/>
      <c r="B217" s="196"/>
      <c r="C217" s="13"/>
      <c r="D217" s="186" t="s">
        <v>241</v>
      </c>
      <c r="E217" s="197" t="s">
        <v>1</v>
      </c>
      <c r="F217" s="198" t="s">
        <v>1557</v>
      </c>
      <c r="G217" s="13"/>
      <c r="H217" s="199">
        <v>1</v>
      </c>
      <c r="I217" s="200"/>
      <c r="J217" s="13"/>
      <c r="K217" s="13"/>
      <c r="L217" s="196"/>
      <c r="M217" s="201"/>
      <c r="N217" s="202"/>
      <c r="O217" s="202"/>
      <c r="P217" s="202"/>
      <c r="Q217" s="202"/>
      <c r="R217" s="202"/>
      <c r="S217" s="202"/>
      <c r="T217" s="20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197" t="s">
        <v>241</v>
      </c>
      <c r="AU217" s="197" t="s">
        <v>87</v>
      </c>
      <c r="AV217" s="13" t="s">
        <v>89</v>
      </c>
      <c r="AW217" s="13" t="s">
        <v>34</v>
      </c>
      <c r="AX217" s="13" t="s">
        <v>79</v>
      </c>
      <c r="AY217" s="197" t="s">
        <v>133</v>
      </c>
    </row>
    <row r="218" s="14" customFormat="1">
      <c r="A218" s="14"/>
      <c r="B218" s="204"/>
      <c r="C218" s="14"/>
      <c r="D218" s="186" t="s">
        <v>241</v>
      </c>
      <c r="E218" s="205" t="s">
        <v>1</v>
      </c>
      <c r="F218" s="206" t="s">
        <v>245</v>
      </c>
      <c r="G218" s="14"/>
      <c r="H218" s="207">
        <v>2</v>
      </c>
      <c r="I218" s="208"/>
      <c r="J218" s="14"/>
      <c r="K218" s="14"/>
      <c r="L218" s="204"/>
      <c r="M218" s="209"/>
      <c r="N218" s="210"/>
      <c r="O218" s="210"/>
      <c r="P218" s="210"/>
      <c r="Q218" s="210"/>
      <c r="R218" s="210"/>
      <c r="S218" s="210"/>
      <c r="T218" s="211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05" t="s">
        <v>241</v>
      </c>
      <c r="AU218" s="205" t="s">
        <v>87</v>
      </c>
      <c r="AV218" s="14" t="s">
        <v>154</v>
      </c>
      <c r="AW218" s="14" t="s">
        <v>34</v>
      </c>
      <c r="AX218" s="14" t="s">
        <v>87</v>
      </c>
      <c r="AY218" s="205" t="s">
        <v>133</v>
      </c>
    </row>
    <row r="219" s="2" customFormat="1" ht="16.5" customHeight="1">
      <c r="A219" s="37"/>
      <c r="B219" s="171"/>
      <c r="C219" s="172" t="s">
        <v>349</v>
      </c>
      <c r="D219" s="172" t="s">
        <v>136</v>
      </c>
      <c r="E219" s="173" t="s">
        <v>1619</v>
      </c>
      <c r="F219" s="174" t="s">
        <v>1620</v>
      </c>
      <c r="G219" s="175" t="s">
        <v>817</v>
      </c>
      <c r="H219" s="176">
        <v>2</v>
      </c>
      <c r="I219" s="177"/>
      <c r="J219" s="178">
        <f>ROUND(I219*H219,2)</f>
        <v>0</v>
      </c>
      <c r="K219" s="179"/>
      <c r="L219" s="38"/>
      <c r="M219" s="180" t="s">
        <v>1</v>
      </c>
      <c r="N219" s="181" t="s">
        <v>44</v>
      </c>
      <c r="O219" s="76"/>
      <c r="P219" s="182">
        <f>O219*H219</f>
        <v>0</v>
      </c>
      <c r="Q219" s="182">
        <v>0</v>
      </c>
      <c r="R219" s="182">
        <f>Q219*H219</f>
        <v>0</v>
      </c>
      <c r="S219" s="182">
        <v>0</v>
      </c>
      <c r="T219" s="183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184" t="s">
        <v>154</v>
      </c>
      <c r="AT219" s="184" t="s">
        <v>136</v>
      </c>
      <c r="AU219" s="184" t="s">
        <v>87</v>
      </c>
      <c r="AY219" s="18" t="s">
        <v>133</v>
      </c>
      <c r="BE219" s="185">
        <f>IF(N219="základní",J219,0)</f>
        <v>0</v>
      </c>
      <c r="BF219" s="185">
        <f>IF(N219="snížená",J219,0)</f>
        <v>0</v>
      </c>
      <c r="BG219" s="185">
        <f>IF(N219="zákl. přenesená",J219,0)</f>
        <v>0</v>
      </c>
      <c r="BH219" s="185">
        <f>IF(N219="sníž. přenesená",J219,0)</f>
        <v>0</v>
      </c>
      <c r="BI219" s="185">
        <f>IF(N219="nulová",J219,0)</f>
        <v>0</v>
      </c>
      <c r="BJ219" s="18" t="s">
        <v>87</v>
      </c>
      <c r="BK219" s="185">
        <f>ROUND(I219*H219,2)</f>
        <v>0</v>
      </c>
      <c r="BL219" s="18" t="s">
        <v>154</v>
      </c>
      <c r="BM219" s="184" t="s">
        <v>492</v>
      </c>
    </row>
    <row r="220" s="13" customFormat="1">
      <c r="A220" s="13"/>
      <c r="B220" s="196"/>
      <c r="C220" s="13"/>
      <c r="D220" s="186" t="s">
        <v>241</v>
      </c>
      <c r="E220" s="197" t="s">
        <v>1</v>
      </c>
      <c r="F220" s="198" t="s">
        <v>1556</v>
      </c>
      <c r="G220" s="13"/>
      <c r="H220" s="199">
        <v>1</v>
      </c>
      <c r="I220" s="200"/>
      <c r="J220" s="13"/>
      <c r="K220" s="13"/>
      <c r="L220" s="196"/>
      <c r="M220" s="201"/>
      <c r="N220" s="202"/>
      <c r="O220" s="202"/>
      <c r="P220" s="202"/>
      <c r="Q220" s="202"/>
      <c r="R220" s="202"/>
      <c r="S220" s="202"/>
      <c r="T220" s="20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197" t="s">
        <v>241</v>
      </c>
      <c r="AU220" s="197" t="s">
        <v>87</v>
      </c>
      <c r="AV220" s="13" t="s">
        <v>89</v>
      </c>
      <c r="AW220" s="13" t="s">
        <v>34</v>
      </c>
      <c r="AX220" s="13" t="s">
        <v>79</v>
      </c>
      <c r="AY220" s="197" t="s">
        <v>133</v>
      </c>
    </row>
    <row r="221" s="13" customFormat="1">
      <c r="A221" s="13"/>
      <c r="B221" s="196"/>
      <c r="C221" s="13"/>
      <c r="D221" s="186" t="s">
        <v>241</v>
      </c>
      <c r="E221" s="197" t="s">
        <v>1</v>
      </c>
      <c r="F221" s="198" t="s">
        <v>1557</v>
      </c>
      <c r="G221" s="13"/>
      <c r="H221" s="199">
        <v>1</v>
      </c>
      <c r="I221" s="200"/>
      <c r="J221" s="13"/>
      <c r="K221" s="13"/>
      <c r="L221" s="196"/>
      <c r="M221" s="201"/>
      <c r="N221" s="202"/>
      <c r="O221" s="202"/>
      <c r="P221" s="202"/>
      <c r="Q221" s="202"/>
      <c r="R221" s="202"/>
      <c r="S221" s="202"/>
      <c r="T221" s="20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197" t="s">
        <v>241</v>
      </c>
      <c r="AU221" s="197" t="s">
        <v>87</v>
      </c>
      <c r="AV221" s="13" t="s">
        <v>89</v>
      </c>
      <c r="AW221" s="13" t="s">
        <v>34</v>
      </c>
      <c r="AX221" s="13" t="s">
        <v>79</v>
      </c>
      <c r="AY221" s="197" t="s">
        <v>133</v>
      </c>
    </row>
    <row r="222" s="14" customFormat="1">
      <c r="A222" s="14"/>
      <c r="B222" s="204"/>
      <c r="C222" s="14"/>
      <c r="D222" s="186" t="s">
        <v>241</v>
      </c>
      <c r="E222" s="205" t="s">
        <v>1</v>
      </c>
      <c r="F222" s="206" t="s">
        <v>245</v>
      </c>
      <c r="G222" s="14"/>
      <c r="H222" s="207">
        <v>2</v>
      </c>
      <c r="I222" s="208"/>
      <c r="J222" s="14"/>
      <c r="K222" s="14"/>
      <c r="L222" s="204"/>
      <c r="M222" s="209"/>
      <c r="N222" s="210"/>
      <c r="O222" s="210"/>
      <c r="P222" s="210"/>
      <c r="Q222" s="210"/>
      <c r="R222" s="210"/>
      <c r="S222" s="210"/>
      <c r="T222" s="211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05" t="s">
        <v>241</v>
      </c>
      <c r="AU222" s="205" t="s">
        <v>87</v>
      </c>
      <c r="AV222" s="14" t="s">
        <v>154</v>
      </c>
      <c r="AW222" s="14" t="s">
        <v>34</v>
      </c>
      <c r="AX222" s="14" t="s">
        <v>87</v>
      </c>
      <c r="AY222" s="205" t="s">
        <v>133</v>
      </c>
    </row>
    <row r="223" s="2" customFormat="1" ht="24.15" customHeight="1">
      <c r="A223" s="37"/>
      <c r="B223" s="171"/>
      <c r="C223" s="172" t="s">
        <v>355</v>
      </c>
      <c r="D223" s="172" t="s">
        <v>136</v>
      </c>
      <c r="E223" s="173" t="s">
        <v>1621</v>
      </c>
      <c r="F223" s="174" t="s">
        <v>1622</v>
      </c>
      <c r="G223" s="175" t="s">
        <v>817</v>
      </c>
      <c r="H223" s="176">
        <v>2</v>
      </c>
      <c r="I223" s="177"/>
      <c r="J223" s="178">
        <f>ROUND(I223*H223,2)</f>
        <v>0</v>
      </c>
      <c r="K223" s="179"/>
      <c r="L223" s="38"/>
      <c r="M223" s="180" t="s">
        <v>1</v>
      </c>
      <c r="N223" s="181" t="s">
        <v>44</v>
      </c>
      <c r="O223" s="76"/>
      <c r="P223" s="182">
        <f>O223*H223</f>
        <v>0</v>
      </c>
      <c r="Q223" s="182">
        <v>0</v>
      </c>
      <c r="R223" s="182">
        <f>Q223*H223</f>
        <v>0</v>
      </c>
      <c r="S223" s="182">
        <v>0</v>
      </c>
      <c r="T223" s="183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184" t="s">
        <v>154</v>
      </c>
      <c r="AT223" s="184" t="s">
        <v>136</v>
      </c>
      <c r="AU223" s="184" t="s">
        <v>87</v>
      </c>
      <c r="AY223" s="18" t="s">
        <v>133</v>
      </c>
      <c r="BE223" s="185">
        <f>IF(N223="základní",J223,0)</f>
        <v>0</v>
      </c>
      <c r="BF223" s="185">
        <f>IF(N223="snížená",J223,0)</f>
        <v>0</v>
      </c>
      <c r="BG223" s="185">
        <f>IF(N223="zákl. přenesená",J223,0)</f>
        <v>0</v>
      </c>
      <c r="BH223" s="185">
        <f>IF(N223="sníž. přenesená",J223,0)</f>
        <v>0</v>
      </c>
      <c r="BI223" s="185">
        <f>IF(N223="nulová",J223,0)</f>
        <v>0</v>
      </c>
      <c r="BJ223" s="18" t="s">
        <v>87</v>
      </c>
      <c r="BK223" s="185">
        <f>ROUND(I223*H223,2)</f>
        <v>0</v>
      </c>
      <c r="BL223" s="18" t="s">
        <v>154</v>
      </c>
      <c r="BM223" s="184" t="s">
        <v>503</v>
      </c>
    </row>
    <row r="224" s="13" customFormat="1">
      <c r="A224" s="13"/>
      <c r="B224" s="196"/>
      <c r="C224" s="13"/>
      <c r="D224" s="186" t="s">
        <v>241</v>
      </c>
      <c r="E224" s="197" t="s">
        <v>1</v>
      </c>
      <c r="F224" s="198" t="s">
        <v>1556</v>
      </c>
      <c r="G224" s="13"/>
      <c r="H224" s="199">
        <v>1</v>
      </c>
      <c r="I224" s="200"/>
      <c r="J224" s="13"/>
      <c r="K224" s="13"/>
      <c r="L224" s="196"/>
      <c r="M224" s="201"/>
      <c r="N224" s="202"/>
      <c r="O224" s="202"/>
      <c r="P224" s="202"/>
      <c r="Q224" s="202"/>
      <c r="R224" s="202"/>
      <c r="S224" s="202"/>
      <c r="T224" s="20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197" t="s">
        <v>241</v>
      </c>
      <c r="AU224" s="197" t="s">
        <v>87</v>
      </c>
      <c r="AV224" s="13" t="s">
        <v>89</v>
      </c>
      <c r="AW224" s="13" t="s">
        <v>34</v>
      </c>
      <c r="AX224" s="13" t="s">
        <v>79</v>
      </c>
      <c r="AY224" s="197" t="s">
        <v>133</v>
      </c>
    </row>
    <row r="225" s="13" customFormat="1">
      <c r="A225" s="13"/>
      <c r="B225" s="196"/>
      <c r="C225" s="13"/>
      <c r="D225" s="186" t="s">
        <v>241</v>
      </c>
      <c r="E225" s="197" t="s">
        <v>1</v>
      </c>
      <c r="F225" s="198" t="s">
        <v>1557</v>
      </c>
      <c r="G225" s="13"/>
      <c r="H225" s="199">
        <v>1</v>
      </c>
      <c r="I225" s="200"/>
      <c r="J225" s="13"/>
      <c r="K225" s="13"/>
      <c r="L225" s="196"/>
      <c r="M225" s="201"/>
      <c r="N225" s="202"/>
      <c r="O225" s="202"/>
      <c r="P225" s="202"/>
      <c r="Q225" s="202"/>
      <c r="R225" s="202"/>
      <c r="S225" s="202"/>
      <c r="T225" s="20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197" t="s">
        <v>241</v>
      </c>
      <c r="AU225" s="197" t="s">
        <v>87</v>
      </c>
      <c r="AV225" s="13" t="s">
        <v>89</v>
      </c>
      <c r="AW225" s="13" t="s">
        <v>34</v>
      </c>
      <c r="AX225" s="13" t="s">
        <v>79</v>
      </c>
      <c r="AY225" s="197" t="s">
        <v>133</v>
      </c>
    </row>
    <row r="226" s="14" customFormat="1">
      <c r="A226" s="14"/>
      <c r="B226" s="204"/>
      <c r="C226" s="14"/>
      <c r="D226" s="186" t="s">
        <v>241</v>
      </c>
      <c r="E226" s="205" t="s">
        <v>1</v>
      </c>
      <c r="F226" s="206" t="s">
        <v>245</v>
      </c>
      <c r="G226" s="14"/>
      <c r="H226" s="207">
        <v>2</v>
      </c>
      <c r="I226" s="208"/>
      <c r="J226" s="14"/>
      <c r="K226" s="14"/>
      <c r="L226" s="204"/>
      <c r="M226" s="209"/>
      <c r="N226" s="210"/>
      <c r="O226" s="210"/>
      <c r="P226" s="210"/>
      <c r="Q226" s="210"/>
      <c r="R226" s="210"/>
      <c r="S226" s="210"/>
      <c r="T226" s="211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05" t="s">
        <v>241</v>
      </c>
      <c r="AU226" s="205" t="s">
        <v>87</v>
      </c>
      <c r="AV226" s="14" t="s">
        <v>154</v>
      </c>
      <c r="AW226" s="14" t="s">
        <v>34</v>
      </c>
      <c r="AX226" s="14" t="s">
        <v>87</v>
      </c>
      <c r="AY226" s="205" t="s">
        <v>133</v>
      </c>
    </row>
    <row r="227" s="2" customFormat="1" ht="33" customHeight="1">
      <c r="A227" s="37"/>
      <c r="B227" s="171"/>
      <c r="C227" s="172" t="s">
        <v>363</v>
      </c>
      <c r="D227" s="172" t="s">
        <v>136</v>
      </c>
      <c r="E227" s="173" t="s">
        <v>1623</v>
      </c>
      <c r="F227" s="174" t="s">
        <v>1624</v>
      </c>
      <c r="G227" s="175" t="s">
        <v>817</v>
      </c>
      <c r="H227" s="176">
        <v>2</v>
      </c>
      <c r="I227" s="177"/>
      <c r="J227" s="178">
        <f>ROUND(I227*H227,2)</f>
        <v>0</v>
      </c>
      <c r="K227" s="179"/>
      <c r="L227" s="38"/>
      <c r="M227" s="180" t="s">
        <v>1</v>
      </c>
      <c r="N227" s="181" t="s">
        <v>44</v>
      </c>
      <c r="O227" s="76"/>
      <c r="P227" s="182">
        <f>O227*H227</f>
        <v>0</v>
      </c>
      <c r="Q227" s="182">
        <v>0</v>
      </c>
      <c r="R227" s="182">
        <f>Q227*H227</f>
        <v>0</v>
      </c>
      <c r="S227" s="182">
        <v>0</v>
      </c>
      <c r="T227" s="183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184" t="s">
        <v>154</v>
      </c>
      <c r="AT227" s="184" t="s">
        <v>136</v>
      </c>
      <c r="AU227" s="184" t="s">
        <v>87</v>
      </c>
      <c r="AY227" s="18" t="s">
        <v>133</v>
      </c>
      <c r="BE227" s="185">
        <f>IF(N227="základní",J227,0)</f>
        <v>0</v>
      </c>
      <c r="BF227" s="185">
        <f>IF(N227="snížená",J227,0)</f>
        <v>0</v>
      </c>
      <c r="BG227" s="185">
        <f>IF(N227="zákl. přenesená",J227,0)</f>
        <v>0</v>
      </c>
      <c r="BH227" s="185">
        <f>IF(N227="sníž. přenesená",J227,0)</f>
        <v>0</v>
      </c>
      <c r="BI227" s="185">
        <f>IF(N227="nulová",J227,0)</f>
        <v>0</v>
      </c>
      <c r="BJ227" s="18" t="s">
        <v>87</v>
      </c>
      <c r="BK227" s="185">
        <f>ROUND(I227*H227,2)</f>
        <v>0</v>
      </c>
      <c r="BL227" s="18" t="s">
        <v>154</v>
      </c>
      <c r="BM227" s="184" t="s">
        <v>512</v>
      </c>
    </row>
    <row r="228" s="13" customFormat="1">
      <c r="A228" s="13"/>
      <c r="B228" s="196"/>
      <c r="C228" s="13"/>
      <c r="D228" s="186" t="s">
        <v>241</v>
      </c>
      <c r="E228" s="197" t="s">
        <v>1</v>
      </c>
      <c r="F228" s="198" t="s">
        <v>1556</v>
      </c>
      <c r="G228" s="13"/>
      <c r="H228" s="199">
        <v>1</v>
      </c>
      <c r="I228" s="200"/>
      <c r="J228" s="13"/>
      <c r="K228" s="13"/>
      <c r="L228" s="196"/>
      <c r="M228" s="201"/>
      <c r="N228" s="202"/>
      <c r="O228" s="202"/>
      <c r="P228" s="202"/>
      <c r="Q228" s="202"/>
      <c r="R228" s="202"/>
      <c r="S228" s="202"/>
      <c r="T228" s="20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197" t="s">
        <v>241</v>
      </c>
      <c r="AU228" s="197" t="s">
        <v>87</v>
      </c>
      <c r="AV228" s="13" t="s">
        <v>89</v>
      </c>
      <c r="AW228" s="13" t="s">
        <v>34</v>
      </c>
      <c r="AX228" s="13" t="s">
        <v>79</v>
      </c>
      <c r="AY228" s="197" t="s">
        <v>133</v>
      </c>
    </row>
    <row r="229" s="13" customFormat="1">
      <c r="A229" s="13"/>
      <c r="B229" s="196"/>
      <c r="C229" s="13"/>
      <c r="D229" s="186" t="s">
        <v>241</v>
      </c>
      <c r="E229" s="197" t="s">
        <v>1</v>
      </c>
      <c r="F229" s="198" t="s">
        <v>1557</v>
      </c>
      <c r="G229" s="13"/>
      <c r="H229" s="199">
        <v>1</v>
      </c>
      <c r="I229" s="200"/>
      <c r="J229" s="13"/>
      <c r="K229" s="13"/>
      <c r="L229" s="196"/>
      <c r="M229" s="201"/>
      <c r="N229" s="202"/>
      <c r="O229" s="202"/>
      <c r="P229" s="202"/>
      <c r="Q229" s="202"/>
      <c r="R229" s="202"/>
      <c r="S229" s="202"/>
      <c r="T229" s="20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197" t="s">
        <v>241</v>
      </c>
      <c r="AU229" s="197" t="s">
        <v>87</v>
      </c>
      <c r="AV229" s="13" t="s">
        <v>89</v>
      </c>
      <c r="AW229" s="13" t="s">
        <v>34</v>
      </c>
      <c r="AX229" s="13" t="s">
        <v>79</v>
      </c>
      <c r="AY229" s="197" t="s">
        <v>133</v>
      </c>
    </row>
    <row r="230" s="14" customFormat="1">
      <c r="A230" s="14"/>
      <c r="B230" s="204"/>
      <c r="C230" s="14"/>
      <c r="D230" s="186" t="s">
        <v>241</v>
      </c>
      <c r="E230" s="205" t="s">
        <v>1</v>
      </c>
      <c r="F230" s="206" t="s">
        <v>245</v>
      </c>
      <c r="G230" s="14"/>
      <c r="H230" s="207">
        <v>2</v>
      </c>
      <c r="I230" s="208"/>
      <c r="J230" s="14"/>
      <c r="K230" s="14"/>
      <c r="L230" s="204"/>
      <c r="M230" s="209"/>
      <c r="N230" s="210"/>
      <c r="O230" s="210"/>
      <c r="P230" s="210"/>
      <c r="Q230" s="210"/>
      <c r="R230" s="210"/>
      <c r="S230" s="210"/>
      <c r="T230" s="211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05" t="s">
        <v>241</v>
      </c>
      <c r="AU230" s="205" t="s">
        <v>87</v>
      </c>
      <c r="AV230" s="14" t="s">
        <v>154</v>
      </c>
      <c r="AW230" s="14" t="s">
        <v>34</v>
      </c>
      <c r="AX230" s="14" t="s">
        <v>87</v>
      </c>
      <c r="AY230" s="205" t="s">
        <v>133</v>
      </c>
    </row>
    <row r="231" s="2" customFormat="1" ht="55.5" customHeight="1">
      <c r="A231" s="37"/>
      <c r="B231" s="171"/>
      <c r="C231" s="172" t="s">
        <v>369</v>
      </c>
      <c r="D231" s="172" t="s">
        <v>136</v>
      </c>
      <c r="E231" s="173" t="s">
        <v>1625</v>
      </c>
      <c r="F231" s="174" t="s">
        <v>1626</v>
      </c>
      <c r="G231" s="175" t="s">
        <v>817</v>
      </c>
      <c r="H231" s="176">
        <v>2</v>
      </c>
      <c r="I231" s="177"/>
      <c r="J231" s="178">
        <f>ROUND(I231*H231,2)</f>
        <v>0</v>
      </c>
      <c r="K231" s="179"/>
      <c r="L231" s="38"/>
      <c r="M231" s="180" t="s">
        <v>1</v>
      </c>
      <c r="N231" s="181" t="s">
        <v>44</v>
      </c>
      <c r="O231" s="76"/>
      <c r="P231" s="182">
        <f>O231*H231</f>
        <v>0</v>
      </c>
      <c r="Q231" s="182">
        <v>0</v>
      </c>
      <c r="R231" s="182">
        <f>Q231*H231</f>
        <v>0</v>
      </c>
      <c r="S231" s="182">
        <v>0</v>
      </c>
      <c r="T231" s="183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184" t="s">
        <v>154</v>
      </c>
      <c r="AT231" s="184" t="s">
        <v>136</v>
      </c>
      <c r="AU231" s="184" t="s">
        <v>87</v>
      </c>
      <c r="AY231" s="18" t="s">
        <v>133</v>
      </c>
      <c r="BE231" s="185">
        <f>IF(N231="základní",J231,0)</f>
        <v>0</v>
      </c>
      <c r="BF231" s="185">
        <f>IF(N231="snížená",J231,0)</f>
        <v>0</v>
      </c>
      <c r="BG231" s="185">
        <f>IF(N231="zákl. přenesená",J231,0)</f>
        <v>0</v>
      </c>
      <c r="BH231" s="185">
        <f>IF(N231="sníž. přenesená",J231,0)</f>
        <v>0</v>
      </c>
      <c r="BI231" s="185">
        <f>IF(N231="nulová",J231,0)</f>
        <v>0</v>
      </c>
      <c r="BJ231" s="18" t="s">
        <v>87</v>
      </c>
      <c r="BK231" s="185">
        <f>ROUND(I231*H231,2)</f>
        <v>0</v>
      </c>
      <c r="BL231" s="18" t="s">
        <v>154</v>
      </c>
      <c r="BM231" s="184" t="s">
        <v>523</v>
      </c>
    </row>
    <row r="232" s="13" customFormat="1">
      <c r="A232" s="13"/>
      <c r="B232" s="196"/>
      <c r="C232" s="13"/>
      <c r="D232" s="186" t="s">
        <v>241</v>
      </c>
      <c r="E232" s="197" t="s">
        <v>1</v>
      </c>
      <c r="F232" s="198" t="s">
        <v>1556</v>
      </c>
      <c r="G232" s="13"/>
      <c r="H232" s="199">
        <v>1</v>
      </c>
      <c r="I232" s="200"/>
      <c r="J232" s="13"/>
      <c r="K232" s="13"/>
      <c r="L232" s="196"/>
      <c r="M232" s="201"/>
      <c r="N232" s="202"/>
      <c r="O232" s="202"/>
      <c r="P232" s="202"/>
      <c r="Q232" s="202"/>
      <c r="R232" s="202"/>
      <c r="S232" s="202"/>
      <c r="T232" s="20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197" t="s">
        <v>241</v>
      </c>
      <c r="AU232" s="197" t="s">
        <v>87</v>
      </c>
      <c r="AV232" s="13" t="s">
        <v>89</v>
      </c>
      <c r="AW232" s="13" t="s">
        <v>34</v>
      </c>
      <c r="AX232" s="13" t="s">
        <v>79</v>
      </c>
      <c r="AY232" s="197" t="s">
        <v>133</v>
      </c>
    </row>
    <row r="233" s="13" customFormat="1">
      <c r="A233" s="13"/>
      <c r="B233" s="196"/>
      <c r="C233" s="13"/>
      <c r="D233" s="186" t="s">
        <v>241</v>
      </c>
      <c r="E233" s="197" t="s">
        <v>1</v>
      </c>
      <c r="F233" s="198" t="s">
        <v>1557</v>
      </c>
      <c r="G233" s="13"/>
      <c r="H233" s="199">
        <v>1</v>
      </c>
      <c r="I233" s="200"/>
      <c r="J233" s="13"/>
      <c r="K233" s="13"/>
      <c r="L233" s="196"/>
      <c r="M233" s="201"/>
      <c r="N233" s="202"/>
      <c r="O233" s="202"/>
      <c r="P233" s="202"/>
      <c r="Q233" s="202"/>
      <c r="R233" s="202"/>
      <c r="S233" s="202"/>
      <c r="T233" s="20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197" t="s">
        <v>241</v>
      </c>
      <c r="AU233" s="197" t="s">
        <v>87</v>
      </c>
      <c r="AV233" s="13" t="s">
        <v>89</v>
      </c>
      <c r="AW233" s="13" t="s">
        <v>34</v>
      </c>
      <c r="AX233" s="13" t="s">
        <v>79</v>
      </c>
      <c r="AY233" s="197" t="s">
        <v>133</v>
      </c>
    </row>
    <row r="234" s="14" customFormat="1">
      <c r="A234" s="14"/>
      <c r="B234" s="204"/>
      <c r="C234" s="14"/>
      <c r="D234" s="186" t="s">
        <v>241</v>
      </c>
      <c r="E234" s="205" t="s">
        <v>1</v>
      </c>
      <c r="F234" s="206" t="s">
        <v>245</v>
      </c>
      <c r="G234" s="14"/>
      <c r="H234" s="207">
        <v>2</v>
      </c>
      <c r="I234" s="208"/>
      <c r="J234" s="14"/>
      <c r="K234" s="14"/>
      <c r="L234" s="204"/>
      <c r="M234" s="209"/>
      <c r="N234" s="210"/>
      <c r="O234" s="210"/>
      <c r="P234" s="210"/>
      <c r="Q234" s="210"/>
      <c r="R234" s="210"/>
      <c r="S234" s="210"/>
      <c r="T234" s="211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05" t="s">
        <v>241</v>
      </c>
      <c r="AU234" s="205" t="s">
        <v>87</v>
      </c>
      <c r="AV234" s="14" t="s">
        <v>154</v>
      </c>
      <c r="AW234" s="14" t="s">
        <v>34</v>
      </c>
      <c r="AX234" s="14" t="s">
        <v>87</v>
      </c>
      <c r="AY234" s="205" t="s">
        <v>133</v>
      </c>
    </row>
    <row r="235" s="2" customFormat="1" ht="49.05" customHeight="1">
      <c r="A235" s="37"/>
      <c r="B235" s="171"/>
      <c r="C235" s="172" t="s">
        <v>375</v>
      </c>
      <c r="D235" s="172" t="s">
        <v>136</v>
      </c>
      <c r="E235" s="173" t="s">
        <v>1560</v>
      </c>
      <c r="F235" s="174" t="s">
        <v>1561</v>
      </c>
      <c r="G235" s="175" t="s">
        <v>817</v>
      </c>
      <c r="H235" s="176">
        <v>8</v>
      </c>
      <c r="I235" s="177"/>
      <c r="J235" s="178">
        <f>ROUND(I235*H235,2)</f>
        <v>0</v>
      </c>
      <c r="K235" s="179"/>
      <c r="L235" s="38"/>
      <c r="M235" s="180" t="s">
        <v>1</v>
      </c>
      <c r="N235" s="181" t="s">
        <v>44</v>
      </c>
      <c r="O235" s="76"/>
      <c r="P235" s="182">
        <f>O235*H235</f>
        <v>0</v>
      </c>
      <c r="Q235" s="182">
        <v>0</v>
      </c>
      <c r="R235" s="182">
        <f>Q235*H235</f>
        <v>0</v>
      </c>
      <c r="S235" s="182">
        <v>0</v>
      </c>
      <c r="T235" s="183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184" t="s">
        <v>154</v>
      </c>
      <c r="AT235" s="184" t="s">
        <v>136</v>
      </c>
      <c r="AU235" s="184" t="s">
        <v>87</v>
      </c>
      <c r="AY235" s="18" t="s">
        <v>133</v>
      </c>
      <c r="BE235" s="185">
        <f>IF(N235="základní",J235,0)</f>
        <v>0</v>
      </c>
      <c r="BF235" s="185">
        <f>IF(N235="snížená",J235,0)</f>
        <v>0</v>
      </c>
      <c r="BG235" s="185">
        <f>IF(N235="zákl. přenesená",J235,0)</f>
        <v>0</v>
      </c>
      <c r="BH235" s="185">
        <f>IF(N235="sníž. přenesená",J235,0)</f>
        <v>0</v>
      </c>
      <c r="BI235" s="185">
        <f>IF(N235="nulová",J235,0)</f>
        <v>0</v>
      </c>
      <c r="BJ235" s="18" t="s">
        <v>87</v>
      </c>
      <c r="BK235" s="185">
        <f>ROUND(I235*H235,2)</f>
        <v>0</v>
      </c>
      <c r="BL235" s="18" t="s">
        <v>154</v>
      </c>
      <c r="BM235" s="184" t="s">
        <v>535</v>
      </c>
    </row>
    <row r="236" s="13" customFormat="1">
      <c r="A236" s="13"/>
      <c r="B236" s="196"/>
      <c r="C236" s="13"/>
      <c r="D236" s="186" t="s">
        <v>241</v>
      </c>
      <c r="E236" s="197" t="s">
        <v>1</v>
      </c>
      <c r="F236" s="198" t="s">
        <v>1627</v>
      </c>
      <c r="G236" s="13"/>
      <c r="H236" s="199">
        <v>4</v>
      </c>
      <c r="I236" s="200"/>
      <c r="J236" s="13"/>
      <c r="K236" s="13"/>
      <c r="L236" s="196"/>
      <c r="M236" s="201"/>
      <c r="N236" s="202"/>
      <c r="O236" s="202"/>
      <c r="P236" s="202"/>
      <c r="Q236" s="202"/>
      <c r="R236" s="202"/>
      <c r="S236" s="202"/>
      <c r="T236" s="20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197" t="s">
        <v>241</v>
      </c>
      <c r="AU236" s="197" t="s">
        <v>87</v>
      </c>
      <c r="AV236" s="13" t="s">
        <v>89</v>
      </c>
      <c r="AW236" s="13" t="s">
        <v>34</v>
      </c>
      <c r="AX236" s="13" t="s">
        <v>79</v>
      </c>
      <c r="AY236" s="197" t="s">
        <v>133</v>
      </c>
    </row>
    <row r="237" s="13" customFormat="1">
      <c r="A237" s="13"/>
      <c r="B237" s="196"/>
      <c r="C237" s="13"/>
      <c r="D237" s="186" t="s">
        <v>241</v>
      </c>
      <c r="E237" s="197" t="s">
        <v>1</v>
      </c>
      <c r="F237" s="198" t="s">
        <v>1628</v>
      </c>
      <c r="G237" s="13"/>
      <c r="H237" s="199">
        <v>4</v>
      </c>
      <c r="I237" s="200"/>
      <c r="J237" s="13"/>
      <c r="K237" s="13"/>
      <c r="L237" s="196"/>
      <c r="M237" s="201"/>
      <c r="N237" s="202"/>
      <c r="O237" s="202"/>
      <c r="P237" s="202"/>
      <c r="Q237" s="202"/>
      <c r="R237" s="202"/>
      <c r="S237" s="202"/>
      <c r="T237" s="20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197" t="s">
        <v>241</v>
      </c>
      <c r="AU237" s="197" t="s">
        <v>87</v>
      </c>
      <c r="AV237" s="13" t="s">
        <v>89</v>
      </c>
      <c r="AW237" s="13" t="s">
        <v>34</v>
      </c>
      <c r="AX237" s="13" t="s">
        <v>79</v>
      </c>
      <c r="AY237" s="197" t="s">
        <v>133</v>
      </c>
    </row>
    <row r="238" s="14" customFormat="1">
      <c r="A238" s="14"/>
      <c r="B238" s="204"/>
      <c r="C238" s="14"/>
      <c r="D238" s="186" t="s">
        <v>241</v>
      </c>
      <c r="E238" s="205" t="s">
        <v>1</v>
      </c>
      <c r="F238" s="206" t="s">
        <v>245</v>
      </c>
      <c r="G238" s="14"/>
      <c r="H238" s="207">
        <v>8</v>
      </c>
      <c r="I238" s="208"/>
      <c r="J238" s="14"/>
      <c r="K238" s="14"/>
      <c r="L238" s="204"/>
      <c r="M238" s="209"/>
      <c r="N238" s="210"/>
      <c r="O238" s="210"/>
      <c r="P238" s="210"/>
      <c r="Q238" s="210"/>
      <c r="R238" s="210"/>
      <c r="S238" s="210"/>
      <c r="T238" s="211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05" t="s">
        <v>241</v>
      </c>
      <c r="AU238" s="205" t="s">
        <v>87</v>
      </c>
      <c r="AV238" s="14" t="s">
        <v>154</v>
      </c>
      <c r="AW238" s="14" t="s">
        <v>34</v>
      </c>
      <c r="AX238" s="14" t="s">
        <v>87</v>
      </c>
      <c r="AY238" s="205" t="s">
        <v>133</v>
      </c>
    </row>
    <row r="239" s="12" customFormat="1" ht="25.92" customHeight="1">
      <c r="A239" s="12"/>
      <c r="B239" s="158"/>
      <c r="C239" s="12"/>
      <c r="D239" s="159" t="s">
        <v>78</v>
      </c>
      <c r="E239" s="160" t="s">
        <v>1629</v>
      </c>
      <c r="F239" s="160" t="s">
        <v>1630</v>
      </c>
      <c r="G239" s="12"/>
      <c r="H239" s="12"/>
      <c r="I239" s="161"/>
      <c r="J239" s="162">
        <f>BK239</f>
        <v>0</v>
      </c>
      <c r="K239" s="12"/>
      <c r="L239" s="158"/>
      <c r="M239" s="163"/>
      <c r="N239" s="164"/>
      <c r="O239" s="164"/>
      <c r="P239" s="165">
        <f>SUM(P240:P247)</f>
        <v>0</v>
      </c>
      <c r="Q239" s="164"/>
      <c r="R239" s="165">
        <f>SUM(R240:R247)</f>
        <v>0</v>
      </c>
      <c r="S239" s="164"/>
      <c r="T239" s="166">
        <f>SUM(T240:T247)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159" t="s">
        <v>87</v>
      </c>
      <c r="AT239" s="167" t="s">
        <v>78</v>
      </c>
      <c r="AU239" s="167" t="s">
        <v>79</v>
      </c>
      <c r="AY239" s="159" t="s">
        <v>133</v>
      </c>
      <c r="BK239" s="168">
        <f>SUM(BK240:BK247)</f>
        <v>0</v>
      </c>
    </row>
    <row r="240" s="2" customFormat="1" ht="24.15" customHeight="1">
      <c r="A240" s="37"/>
      <c r="B240" s="171"/>
      <c r="C240" s="172" t="s">
        <v>381</v>
      </c>
      <c r="D240" s="172" t="s">
        <v>136</v>
      </c>
      <c r="E240" s="173" t="s">
        <v>1631</v>
      </c>
      <c r="F240" s="174" t="s">
        <v>1632</v>
      </c>
      <c r="G240" s="175" t="s">
        <v>817</v>
      </c>
      <c r="H240" s="176">
        <v>2</v>
      </c>
      <c r="I240" s="177"/>
      <c r="J240" s="178">
        <f>ROUND(I240*H240,2)</f>
        <v>0</v>
      </c>
      <c r="K240" s="179"/>
      <c r="L240" s="38"/>
      <c r="M240" s="180" t="s">
        <v>1</v>
      </c>
      <c r="N240" s="181" t="s">
        <v>44</v>
      </c>
      <c r="O240" s="76"/>
      <c r="P240" s="182">
        <f>O240*H240</f>
        <v>0</v>
      </c>
      <c r="Q240" s="182">
        <v>0</v>
      </c>
      <c r="R240" s="182">
        <f>Q240*H240</f>
        <v>0</v>
      </c>
      <c r="S240" s="182">
        <v>0</v>
      </c>
      <c r="T240" s="183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184" t="s">
        <v>154</v>
      </c>
      <c r="AT240" s="184" t="s">
        <v>136</v>
      </c>
      <c r="AU240" s="184" t="s">
        <v>87</v>
      </c>
      <c r="AY240" s="18" t="s">
        <v>133</v>
      </c>
      <c r="BE240" s="185">
        <f>IF(N240="základní",J240,0)</f>
        <v>0</v>
      </c>
      <c r="BF240" s="185">
        <f>IF(N240="snížená",J240,0)</f>
        <v>0</v>
      </c>
      <c r="BG240" s="185">
        <f>IF(N240="zákl. přenesená",J240,0)</f>
        <v>0</v>
      </c>
      <c r="BH240" s="185">
        <f>IF(N240="sníž. přenesená",J240,0)</f>
        <v>0</v>
      </c>
      <c r="BI240" s="185">
        <f>IF(N240="nulová",J240,0)</f>
        <v>0</v>
      </c>
      <c r="BJ240" s="18" t="s">
        <v>87</v>
      </c>
      <c r="BK240" s="185">
        <f>ROUND(I240*H240,2)</f>
        <v>0</v>
      </c>
      <c r="BL240" s="18" t="s">
        <v>154</v>
      </c>
      <c r="BM240" s="184" t="s">
        <v>545</v>
      </c>
    </row>
    <row r="241" s="13" customFormat="1">
      <c r="A241" s="13"/>
      <c r="B241" s="196"/>
      <c r="C241" s="13"/>
      <c r="D241" s="186" t="s">
        <v>241</v>
      </c>
      <c r="E241" s="197" t="s">
        <v>1</v>
      </c>
      <c r="F241" s="198" t="s">
        <v>1556</v>
      </c>
      <c r="G241" s="13"/>
      <c r="H241" s="199">
        <v>1</v>
      </c>
      <c r="I241" s="200"/>
      <c r="J241" s="13"/>
      <c r="K241" s="13"/>
      <c r="L241" s="196"/>
      <c r="M241" s="201"/>
      <c r="N241" s="202"/>
      <c r="O241" s="202"/>
      <c r="P241" s="202"/>
      <c r="Q241" s="202"/>
      <c r="R241" s="202"/>
      <c r="S241" s="202"/>
      <c r="T241" s="20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197" t="s">
        <v>241</v>
      </c>
      <c r="AU241" s="197" t="s">
        <v>87</v>
      </c>
      <c r="AV241" s="13" t="s">
        <v>89</v>
      </c>
      <c r="AW241" s="13" t="s">
        <v>34</v>
      </c>
      <c r="AX241" s="13" t="s">
        <v>79</v>
      </c>
      <c r="AY241" s="197" t="s">
        <v>133</v>
      </c>
    </row>
    <row r="242" s="13" customFormat="1">
      <c r="A242" s="13"/>
      <c r="B242" s="196"/>
      <c r="C242" s="13"/>
      <c r="D242" s="186" t="s">
        <v>241</v>
      </c>
      <c r="E242" s="197" t="s">
        <v>1</v>
      </c>
      <c r="F242" s="198" t="s">
        <v>1557</v>
      </c>
      <c r="G242" s="13"/>
      <c r="H242" s="199">
        <v>1</v>
      </c>
      <c r="I242" s="200"/>
      <c r="J242" s="13"/>
      <c r="K242" s="13"/>
      <c r="L242" s="196"/>
      <c r="M242" s="201"/>
      <c r="N242" s="202"/>
      <c r="O242" s="202"/>
      <c r="P242" s="202"/>
      <c r="Q242" s="202"/>
      <c r="R242" s="202"/>
      <c r="S242" s="202"/>
      <c r="T242" s="20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197" t="s">
        <v>241</v>
      </c>
      <c r="AU242" s="197" t="s">
        <v>87</v>
      </c>
      <c r="AV242" s="13" t="s">
        <v>89</v>
      </c>
      <c r="AW242" s="13" t="s">
        <v>34</v>
      </c>
      <c r="AX242" s="13" t="s">
        <v>79</v>
      </c>
      <c r="AY242" s="197" t="s">
        <v>133</v>
      </c>
    </row>
    <row r="243" s="14" customFormat="1">
      <c r="A243" s="14"/>
      <c r="B243" s="204"/>
      <c r="C243" s="14"/>
      <c r="D243" s="186" t="s">
        <v>241</v>
      </c>
      <c r="E243" s="205" t="s">
        <v>1</v>
      </c>
      <c r="F243" s="206" t="s">
        <v>245</v>
      </c>
      <c r="G243" s="14"/>
      <c r="H243" s="207">
        <v>2</v>
      </c>
      <c r="I243" s="208"/>
      <c r="J243" s="14"/>
      <c r="K243" s="14"/>
      <c r="L243" s="204"/>
      <c r="M243" s="209"/>
      <c r="N243" s="210"/>
      <c r="O243" s="210"/>
      <c r="P243" s="210"/>
      <c r="Q243" s="210"/>
      <c r="R243" s="210"/>
      <c r="S243" s="210"/>
      <c r="T243" s="211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05" t="s">
        <v>241</v>
      </c>
      <c r="AU243" s="205" t="s">
        <v>87</v>
      </c>
      <c r="AV243" s="14" t="s">
        <v>154</v>
      </c>
      <c r="AW243" s="14" t="s">
        <v>34</v>
      </c>
      <c r="AX243" s="14" t="s">
        <v>87</v>
      </c>
      <c r="AY243" s="205" t="s">
        <v>133</v>
      </c>
    </row>
    <row r="244" s="2" customFormat="1" ht="55.5" customHeight="1">
      <c r="A244" s="37"/>
      <c r="B244" s="171"/>
      <c r="C244" s="172" t="s">
        <v>387</v>
      </c>
      <c r="D244" s="172" t="s">
        <v>136</v>
      </c>
      <c r="E244" s="173" t="s">
        <v>1633</v>
      </c>
      <c r="F244" s="174" t="s">
        <v>1634</v>
      </c>
      <c r="G244" s="175" t="s">
        <v>817</v>
      </c>
      <c r="H244" s="176">
        <v>6</v>
      </c>
      <c r="I244" s="177"/>
      <c r="J244" s="178">
        <f>ROUND(I244*H244,2)</f>
        <v>0</v>
      </c>
      <c r="K244" s="179"/>
      <c r="L244" s="38"/>
      <c r="M244" s="180" t="s">
        <v>1</v>
      </c>
      <c r="N244" s="181" t="s">
        <v>44</v>
      </c>
      <c r="O244" s="76"/>
      <c r="P244" s="182">
        <f>O244*H244</f>
        <v>0</v>
      </c>
      <c r="Q244" s="182">
        <v>0</v>
      </c>
      <c r="R244" s="182">
        <f>Q244*H244</f>
        <v>0</v>
      </c>
      <c r="S244" s="182">
        <v>0</v>
      </c>
      <c r="T244" s="183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184" t="s">
        <v>154</v>
      </c>
      <c r="AT244" s="184" t="s">
        <v>136</v>
      </c>
      <c r="AU244" s="184" t="s">
        <v>87</v>
      </c>
      <c r="AY244" s="18" t="s">
        <v>133</v>
      </c>
      <c r="BE244" s="185">
        <f>IF(N244="základní",J244,0)</f>
        <v>0</v>
      </c>
      <c r="BF244" s="185">
        <f>IF(N244="snížená",J244,0)</f>
        <v>0</v>
      </c>
      <c r="BG244" s="185">
        <f>IF(N244="zákl. přenesená",J244,0)</f>
        <v>0</v>
      </c>
      <c r="BH244" s="185">
        <f>IF(N244="sníž. přenesená",J244,0)</f>
        <v>0</v>
      </c>
      <c r="BI244" s="185">
        <f>IF(N244="nulová",J244,0)</f>
        <v>0</v>
      </c>
      <c r="BJ244" s="18" t="s">
        <v>87</v>
      </c>
      <c r="BK244" s="185">
        <f>ROUND(I244*H244,2)</f>
        <v>0</v>
      </c>
      <c r="BL244" s="18" t="s">
        <v>154</v>
      </c>
      <c r="BM244" s="184" t="s">
        <v>555</v>
      </c>
    </row>
    <row r="245" s="13" customFormat="1">
      <c r="A245" s="13"/>
      <c r="B245" s="196"/>
      <c r="C245" s="13"/>
      <c r="D245" s="186" t="s">
        <v>241</v>
      </c>
      <c r="E245" s="197" t="s">
        <v>1</v>
      </c>
      <c r="F245" s="198" t="s">
        <v>1581</v>
      </c>
      <c r="G245" s="13"/>
      <c r="H245" s="199">
        <v>3</v>
      </c>
      <c r="I245" s="200"/>
      <c r="J245" s="13"/>
      <c r="K245" s="13"/>
      <c r="L245" s="196"/>
      <c r="M245" s="201"/>
      <c r="N245" s="202"/>
      <c r="O245" s="202"/>
      <c r="P245" s="202"/>
      <c r="Q245" s="202"/>
      <c r="R245" s="202"/>
      <c r="S245" s="202"/>
      <c r="T245" s="20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197" t="s">
        <v>241</v>
      </c>
      <c r="AU245" s="197" t="s">
        <v>87</v>
      </c>
      <c r="AV245" s="13" t="s">
        <v>89</v>
      </c>
      <c r="AW245" s="13" t="s">
        <v>34</v>
      </c>
      <c r="AX245" s="13" t="s">
        <v>79</v>
      </c>
      <c r="AY245" s="197" t="s">
        <v>133</v>
      </c>
    </row>
    <row r="246" s="13" customFormat="1">
      <c r="A246" s="13"/>
      <c r="B246" s="196"/>
      <c r="C246" s="13"/>
      <c r="D246" s="186" t="s">
        <v>241</v>
      </c>
      <c r="E246" s="197" t="s">
        <v>1</v>
      </c>
      <c r="F246" s="198" t="s">
        <v>1582</v>
      </c>
      <c r="G246" s="13"/>
      <c r="H246" s="199">
        <v>3</v>
      </c>
      <c r="I246" s="200"/>
      <c r="J246" s="13"/>
      <c r="K246" s="13"/>
      <c r="L246" s="196"/>
      <c r="M246" s="201"/>
      <c r="N246" s="202"/>
      <c r="O246" s="202"/>
      <c r="P246" s="202"/>
      <c r="Q246" s="202"/>
      <c r="R246" s="202"/>
      <c r="S246" s="202"/>
      <c r="T246" s="20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197" t="s">
        <v>241</v>
      </c>
      <c r="AU246" s="197" t="s">
        <v>87</v>
      </c>
      <c r="AV246" s="13" t="s">
        <v>89</v>
      </c>
      <c r="AW246" s="13" t="s">
        <v>34</v>
      </c>
      <c r="AX246" s="13" t="s">
        <v>79</v>
      </c>
      <c r="AY246" s="197" t="s">
        <v>133</v>
      </c>
    </row>
    <row r="247" s="14" customFormat="1">
      <c r="A247" s="14"/>
      <c r="B247" s="204"/>
      <c r="C247" s="14"/>
      <c r="D247" s="186" t="s">
        <v>241</v>
      </c>
      <c r="E247" s="205" t="s">
        <v>1</v>
      </c>
      <c r="F247" s="206" t="s">
        <v>245</v>
      </c>
      <c r="G247" s="14"/>
      <c r="H247" s="207">
        <v>6</v>
      </c>
      <c r="I247" s="208"/>
      <c r="J247" s="14"/>
      <c r="K247" s="14"/>
      <c r="L247" s="204"/>
      <c r="M247" s="209"/>
      <c r="N247" s="210"/>
      <c r="O247" s="210"/>
      <c r="P247" s="210"/>
      <c r="Q247" s="210"/>
      <c r="R247" s="210"/>
      <c r="S247" s="210"/>
      <c r="T247" s="211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05" t="s">
        <v>241</v>
      </c>
      <c r="AU247" s="205" t="s">
        <v>87</v>
      </c>
      <c r="AV247" s="14" t="s">
        <v>154</v>
      </c>
      <c r="AW247" s="14" t="s">
        <v>34</v>
      </c>
      <c r="AX247" s="14" t="s">
        <v>87</v>
      </c>
      <c r="AY247" s="205" t="s">
        <v>133</v>
      </c>
    </row>
    <row r="248" s="12" customFormat="1" ht="25.92" customHeight="1">
      <c r="A248" s="12"/>
      <c r="B248" s="158"/>
      <c r="C248" s="12"/>
      <c r="D248" s="159" t="s">
        <v>78</v>
      </c>
      <c r="E248" s="160" t="s">
        <v>1635</v>
      </c>
      <c r="F248" s="160" t="s">
        <v>1636</v>
      </c>
      <c r="G248" s="12"/>
      <c r="H248" s="12"/>
      <c r="I248" s="161"/>
      <c r="J248" s="162">
        <f>BK248</f>
        <v>0</v>
      </c>
      <c r="K248" s="12"/>
      <c r="L248" s="158"/>
      <c r="M248" s="163"/>
      <c r="N248" s="164"/>
      <c r="O248" s="164"/>
      <c r="P248" s="165">
        <f>SUM(P249:P261)</f>
        <v>0</v>
      </c>
      <c r="Q248" s="164"/>
      <c r="R248" s="165">
        <f>SUM(R249:R261)</f>
        <v>0</v>
      </c>
      <c r="S248" s="164"/>
      <c r="T248" s="166">
        <f>SUM(T249:T261)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159" t="s">
        <v>87</v>
      </c>
      <c r="AT248" s="167" t="s">
        <v>78</v>
      </c>
      <c r="AU248" s="167" t="s">
        <v>79</v>
      </c>
      <c r="AY248" s="159" t="s">
        <v>133</v>
      </c>
      <c r="BK248" s="168">
        <f>SUM(BK249:BK261)</f>
        <v>0</v>
      </c>
    </row>
    <row r="249" s="2" customFormat="1" ht="21.75" customHeight="1">
      <c r="A249" s="37"/>
      <c r="B249" s="171"/>
      <c r="C249" s="172" t="s">
        <v>395</v>
      </c>
      <c r="D249" s="172" t="s">
        <v>136</v>
      </c>
      <c r="E249" s="173" t="s">
        <v>1637</v>
      </c>
      <c r="F249" s="174" t="s">
        <v>1638</v>
      </c>
      <c r="G249" s="175" t="s">
        <v>1573</v>
      </c>
      <c r="H249" s="176">
        <v>2</v>
      </c>
      <c r="I249" s="177"/>
      <c r="J249" s="178">
        <f>ROUND(I249*H249,2)</f>
        <v>0</v>
      </c>
      <c r="K249" s="179"/>
      <c r="L249" s="38"/>
      <c r="M249" s="180" t="s">
        <v>1</v>
      </c>
      <c r="N249" s="181" t="s">
        <v>44</v>
      </c>
      <c r="O249" s="76"/>
      <c r="P249" s="182">
        <f>O249*H249</f>
        <v>0</v>
      </c>
      <c r="Q249" s="182">
        <v>0</v>
      </c>
      <c r="R249" s="182">
        <f>Q249*H249</f>
        <v>0</v>
      </c>
      <c r="S249" s="182">
        <v>0</v>
      </c>
      <c r="T249" s="183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184" t="s">
        <v>154</v>
      </c>
      <c r="AT249" s="184" t="s">
        <v>136</v>
      </c>
      <c r="AU249" s="184" t="s">
        <v>87</v>
      </c>
      <c r="AY249" s="18" t="s">
        <v>133</v>
      </c>
      <c r="BE249" s="185">
        <f>IF(N249="základní",J249,0)</f>
        <v>0</v>
      </c>
      <c r="BF249" s="185">
        <f>IF(N249="snížená",J249,0)</f>
        <v>0</v>
      </c>
      <c r="BG249" s="185">
        <f>IF(N249="zákl. přenesená",J249,0)</f>
        <v>0</v>
      </c>
      <c r="BH249" s="185">
        <f>IF(N249="sníž. přenesená",J249,0)</f>
        <v>0</v>
      </c>
      <c r="BI249" s="185">
        <f>IF(N249="nulová",J249,0)</f>
        <v>0</v>
      </c>
      <c r="BJ249" s="18" t="s">
        <v>87</v>
      </c>
      <c r="BK249" s="185">
        <f>ROUND(I249*H249,2)</f>
        <v>0</v>
      </c>
      <c r="BL249" s="18" t="s">
        <v>154</v>
      </c>
      <c r="BM249" s="184" t="s">
        <v>565</v>
      </c>
    </row>
    <row r="250" s="13" customFormat="1">
      <c r="A250" s="13"/>
      <c r="B250" s="196"/>
      <c r="C250" s="13"/>
      <c r="D250" s="186" t="s">
        <v>241</v>
      </c>
      <c r="E250" s="197" t="s">
        <v>1</v>
      </c>
      <c r="F250" s="198" t="s">
        <v>1556</v>
      </c>
      <c r="G250" s="13"/>
      <c r="H250" s="199">
        <v>1</v>
      </c>
      <c r="I250" s="200"/>
      <c r="J250" s="13"/>
      <c r="K250" s="13"/>
      <c r="L250" s="196"/>
      <c r="M250" s="201"/>
      <c r="N250" s="202"/>
      <c r="O250" s="202"/>
      <c r="P250" s="202"/>
      <c r="Q250" s="202"/>
      <c r="R250" s="202"/>
      <c r="S250" s="202"/>
      <c r="T250" s="20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197" t="s">
        <v>241</v>
      </c>
      <c r="AU250" s="197" t="s">
        <v>87</v>
      </c>
      <c r="AV250" s="13" t="s">
        <v>89</v>
      </c>
      <c r="AW250" s="13" t="s">
        <v>34</v>
      </c>
      <c r="AX250" s="13" t="s">
        <v>79</v>
      </c>
      <c r="AY250" s="197" t="s">
        <v>133</v>
      </c>
    </row>
    <row r="251" s="13" customFormat="1">
      <c r="A251" s="13"/>
      <c r="B251" s="196"/>
      <c r="C251" s="13"/>
      <c r="D251" s="186" t="s">
        <v>241</v>
      </c>
      <c r="E251" s="197" t="s">
        <v>1</v>
      </c>
      <c r="F251" s="198" t="s">
        <v>1557</v>
      </c>
      <c r="G251" s="13"/>
      <c r="H251" s="199">
        <v>1</v>
      </c>
      <c r="I251" s="200"/>
      <c r="J251" s="13"/>
      <c r="K251" s="13"/>
      <c r="L251" s="196"/>
      <c r="M251" s="201"/>
      <c r="N251" s="202"/>
      <c r="O251" s="202"/>
      <c r="P251" s="202"/>
      <c r="Q251" s="202"/>
      <c r="R251" s="202"/>
      <c r="S251" s="202"/>
      <c r="T251" s="20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197" t="s">
        <v>241</v>
      </c>
      <c r="AU251" s="197" t="s">
        <v>87</v>
      </c>
      <c r="AV251" s="13" t="s">
        <v>89</v>
      </c>
      <c r="AW251" s="13" t="s">
        <v>34</v>
      </c>
      <c r="AX251" s="13" t="s">
        <v>79</v>
      </c>
      <c r="AY251" s="197" t="s">
        <v>133</v>
      </c>
    </row>
    <row r="252" s="14" customFormat="1">
      <c r="A252" s="14"/>
      <c r="B252" s="204"/>
      <c r="C252" s="14"/>
      <c r="D252" s="186" t="s">
        <v>241</v>
      </c>
      <c r="E252" s="205" t="s">
        <v>1</v>
      </c>
      <c r="F252" s="206" t="s">
        <v>245</v>
      </c>
      <c r="G252" s="14"/>
      <c r="H252" s="207">
        <v>2</v>
      </c>
      <c r="I252" s="208"/>
      <c r="J252" s="14"/>
      <c r="K252" s="14"/>
      <c r="L252" s="204"/>
      <c r="M252" s="209"/>
      <c r="N252" s="210"/>
      <c r="O252" s="210"/>
      <c r="P252" s="210"/>
      <c r="Q252" s="210"/>
      <c r="R252" s="210"/>
      <c r="S252" s="210"/>
      <c r="T252" s="211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05" t="s">
        <v>241</v>
      </c>
      <c r="AU252" s="205" t="s">
        <v>87</v>
      </c>
      <c r="AV252" s="14" t="s">
        <v>154</v>
      </c>
      <c r="AW252" s="14" t="s">
        <v>34</v>
      </c>
      <c r="AX252" s="14" t="s">
        <v>87</v>
      </c>
      <c r="AY252" s="205" t="s">
        <v>133</v>
      </c>
    </row>
    <row r="253" s="2" customFormat="1" ht="24.15" customHeight="1">
      <c r="A253" s="37"/>
      <c r="B253" s="171"/>
      <c r="C253" s="172" t="s">
        <v>401</v>
      </c>
      <c r="D253" s="172" t="s">
        <v>136</v>
      </c>
      <c r="E253" s="173" t="s">
        <v>1639</v>
      </c>
      <c r="F253" s="174" t="s">
        <v>1640</v>
      </c>
      <c r="G253" s="175" t="s">
        <v>1573</v>
      </c>
      <c r="H253" s="176">
        <v>2</v>
      </c>
      <c r="I253" s="177"/>
      <c r="J253" s="178">
        <f>ROUND(I253*H253,2)</f>
        <v>0</v>
      </c>
      <c r="K253" s="179"/>
      <c r="L253" s="38"/>
      <c r="M253" s="180" t="s">
        <v>1</v>
      </c>
      <c r="N253" s="181" t="s">
        <v>44</v>
      </c>
      <c r="O253" s="76"/>
      <c r="P253" s="182">
        <f>O253*H253</f>
        <v>0</v>
      </c>
      <c r="Q253" s="182">
        <v>0</v>
      </c>
      <c r="R253" s="182">
        <f>Q253*H253</f>
        <v>0</v>
      </c>
      <c r="S253" s="182">
        <v>0</v>
      </c>
      <c r="T253" s="183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184" t="s">
        <v>154</v>
      </c>
      <c r="AT253" s="184" t="s">
        <v>136</v>
      </c>
      <c r="AU253" s="184" t="s">
        <v>87</v>
      </c>
      <c r="AY253" s="18" t="s">
        <v>133</v>
      </c>
      <c r="BE253" s="185">
        <f>IF(N253="základní",J253,0)</f>
        <v>0</v>
      </c>
      <c r="BF253" s="185">
        <f>IF(N253="snížená",J253,0)</f>
        <v>0</v>
      </c>
      <c r="BG253" s="185">
        <f>IF(N253="zákl. přenesená",J253,0)</f>
        <v>0</v>
      </c>
      <c r="BH253" s="185">
        <f>IF(N253="sníž. přenesená",J253,0)</f>
        <v>0</v>
      </c>
      <c r="BI253" s="185">
        <f>IF(N253="nulová",J253,0)</f>
        <v>0</v>
      </c>
      <c r="BJ253" s="18" t="s">
        <v>87</v>
      </c>
      <c r="BK253" s="185">
        <f>ROUND(I253*H253,2)</f>
        <v>0</v>
      </c>
      <c r="BL253" s="18" t="s">
        <v>154</v>
      </c>
      <c r="BM253" s="184" t="s">
        <v>274</v>
      </c>
    </row>
    <row r="254" s="2" customFormat="1">
      <c r="A254" s="37"/>
      <c r="B254" s="38"/>
      <c r="C254" s="37"/>
      <c r="D254" s="186" t="s">
        <v>142</v>
      </c>
      <c r="E254" s="37"/>
      <c r="F254" s="187" t="s">
        <v>1641</v>
      </c>
      <c r="G254" s="37"/>
      <c r="H254" s="37"/>
      <c r="I254" s="188"/>
      <c r="J254" s="37"/>
      <c r="K254" s="37"/>
      <c r="L254" s="38"/>
      <c r="M254" s="189"/>
      <c r="N254" s="190"/>
      <c r="O254" s="76"/>
      <c r="P254" s="76"/>
      <c r="Q254" s="76"/>
      <c r="R254" s="76"/>
      <c r="S254" s="76"/>
      <c r="T254" s="7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T254" s="18" t="s">
        <v>142</v>
      </c>
      <c r="AU254" s="18" t="s">
        <v>87</v>
      </c>
    </row>
    <row r="255" s="13" customFormat="1">
      <c r="A255" s="13"/>
      <c r="B255" s="196"/>
      <c r="C255" s="13"/>
      <c r="D255" s="186" t="s">
        <v>241</v>
      </c>
      <c r="E255" s="197" t="s">
        <v>1</v>
      </c>
      <c r="F255" s="198" t="s">
        <v>1556</v>
      </c>
      <c r="G255" s="13"/>
      <c r="H255" s="199">
        <v>1</v>
      </c>
      <c r="I255" s="200"/>
      <c r="J255" s="13"/>
      <c r="K255" s="13"/>
      <c r="L255" s="196"/>
      <c r="M255" s="201"/>
      <c r="N255" s="202"/>
      <c r="O255" s="202"/>
      <c r="P255" s="202"/>
      <c r="Q255" s="202"/>
      <c r="R255" s="202"/>
      <c r="S255" s="202"/>
      <c r="T255" s="20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197" t="s">
        <v>241</v>
      </c>
      <c r="AU255" s="197" t="s">
        <v>87</v>
      </c>
      <c r="AV255" s="13" t="s">
        <v>89</v>
      </c>
      <c r="AW255" s="13" t="s">
        <v>34</v>
      </c>
      <c r="AX255" s="13" t="s">
        <v>79</v>
      </c>
      <c r="AY255" s="197" t="s">
        <v>133</v>
      </c>
    </row>
    <row r="256" s="13" customFormat="1">
      <c r="A256" s="13"/>
      <c r="B256" s="196"/>
      <c r="C256" s="13"/>
      <c r="D256" s="186" t="s">
        <v>241</v>
      </c>
      <c r="E256" s="197" t="s">
        <v>1</v>
      </c>
      <c r="F256" s="198" t="s">
        <v>1557</v>
      </c>
      <c r="G256" s="13"/>
      <c r="H256" s="199">
        <v>1</v>
      </c>
      <c r="I256" s="200"/>
      <c r="J256" s="13"/>
      <c r="K256" s="13"/>
      <c r="L256" s="196"/>
      <c r="M256" s="201"/>
      <c r="N256" s="202"/>
      <c r="O256" s="202"/>
      <c r="P256" s="202"/>
      <c r="Q256" s="202"/>
      <c r="R256" s="202"/>
      <c r="S256" s="202"/>
      <c r="T256" s="20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197" t="s">
        <v>241</v>
      </c>
      <c r="AU256" s="197" t="s">
        <v>87</v>
      </c>
      <c r="AV256" s="13" t="s">
        <v>89</v>
      </c>
      <c r="AW256" s="13" t="s">
        <v>34</v>
      </c>
      <c r="AX256" s="13" t="s">
        <v>79</v>
      </c>
      <c r="AY256" s="197" t="s">
        <v>133</v>
      </c>
    </row>
    <row r="257" s="14" customFormat="1">
      <c r="A257" s="14"/>
      <c r="B257" s="204"/>
      <c r="C257" s="14"/>
      <c r="D257" s="186" t="s">
        <v>241</v>
      </c>
      <c r="E257" s="205" t="s">
        <v>1</v>
      </c>
      <c r="F257" s="206" t="s">
        <v>245</v>
      </c>
      <c r="G257" s="14"/>
      <c r="H257" s="207">
        <v>2</v>
      </c>
      <c r="I257" s="208"/>
      <c r="J257" s="14"/>
      <c r="K257" s="14"/>
      <c r="L257" s="204"/>
      <c r="M257" s="209"/>
      <c r="N257" s="210"/>
      <c r="O257" s="210"/>
      <c r="P257" s="210"/>
      <c r="Q257" s="210"/>
      <c r="R257" s="210"/>
      <c r="S257" s="210"/>
      <c r="T257" s="211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05" t="s">
        <v>241</v>
      </c>
      <c r="AU257" s="205" t="s">
        <v>87</v>
      </c>
      <c r="AV257" s="14" t="s">
        <v>154</v>
      </c>
      <c r="AW257" s="14" t="s">
        <v>34</v>
      </c>
      <c r="AX257" s="14" t="s">
        <v>87</v>
      </c>
      <c r="AY257" s="205" t="s">
        <v>133</v>
      </c>
    </row>
    <row r="258" s="2" customFormat="1" ht="49.05" customHeight="1">
      <c r="A258" s="37"/>
      <c r="B258" s="171"/>
      <c r="C258" s="172" t="s">
        <v>407</v>
      </c>
      <c r="D258" s="172" t="s">
        <v>136</v>
      </c>
      <c r="E258" s="173" t="s">
        <v>1642</v>
      </c>
      <c r="F258" s="174" t="s">
        <v>1643</v>
      </c>
      <c r="G258" s="175" t="s">
        <v>1573</v>
      </c>
      <c r="H258" s="176">
        <v>2</v>
      </c>
      <c r="I258" s="177"/>
      <c r="J258" s="178">
        <f>ROUND(I258*H258,2)</f>
        <v>0</v>
      </c>
      <c r="K258" s="179"/>
      <c r="L258" s="38"/>
      <c r="M258" s="180" t="s">
        <v>1</v>
      </c>
      <c r="N258" s="181" t="s">
        <v>44</v>
      </c>
      <c r="O258" s="76"/>
      <c r="P258" s="182">
        <f>O258*H258</f>
        <v>0</v>
      </c>
      <c r="Q258" s="182">
        <v>0</v>
      </c>
      <c r="R258" s="182">
        <f>Q258*H258</f>
        <v>0</v>
      </c>
      <c r="S258" s="182">
        <v>0</v>
      </c>
      <c r="T258" s="183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184" t="s">
        <v>154</v>
      </c>
      <c r="AT258" s="184" t="s">
        <v>136</v>
      </c>
      <c r="AU258" s="184" t="s">
        <v>87</v>
      </c>
      <c r="AY258" s="18" t="s">
        <v>133</v>
      </c>
      <c r="BE258" s="185">
        <f>IF(N258="základní",J258,0)</f>
        <v>0</v>
      </c>
      <c r="BF258" s="185">
        <f>IF(N258="snížená",J258,0)</f>
        <v>0</v>
      </c>
      <c r="BG258" s="185">
        <f>IF(N258="zákl. přenesená",J258,0)</f>
        <v>0</v>
      </c>
      <c r="BH258" s="185">
        <f>IF(N258="sníž. přenesená",J258,0)</f>
        <v>0</v>
      </c>
      <c r="BI258" s="185">
        <f>IF(N258="nulová",J258,0)</f>
        <v>0</v>
      </c>
      <c r="BJ258" s="18" t="s">
        <v>87</v>
      </c>
      <c r="BK258" s="185">
        <f>ROUND(I258*H258,2)</f>
        <v>0</v>
      </c>
      <c r="BL258" s="18" t="s">
        <v>154</v>
      </c>
      <c r="BM258" s="184" t="s">
        <v>584</v>
      </c>
    </row>
    <row r="259" s="13" customFormat="1">
      <c r="A259" s="13"/>
      <c r="B259" s="196"/>
      <c r="C259" s="13"/>
      <c r="D259" s="186" t="s">
        <v>241</v>
      </c>
      <c r="E259" s="197" t="s">
        <v>1</v>
      </c>
      <c r="F259" s="198" t="s">
        <v>1556</v>
      </c>
      <c r="G259" s="13"/>
      <c r="H259" s="199">
        <v>1</v>
      </c>
      <c r="I259" s="200"/>
      <c r="J259" s="13"/>
      <c r="K259" s="13"/>
      <c r="L259" s="196"/>
      <c r="M259" s="201"/>
      <c r="N259" s="202"/>
      <c r="O259" s="202"/>
      <c r="P259" s="202"/>
      <c r="Q259" s="202"/>
      <c r="R259" s="202"/>
      <c r="S259" s="202"/>
      <c r="T259" s="20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197" t="s">
        <v>241</v>
      </c>
      <c r="AU259" s="197" t="s">
        <v>87</v>
      </c>
      <c r="AV259" s="13" t="s">
        <v>89</v>
      </c>
      <c r="AW259" s="13" t="s">
        <v>34</v>
      </c>
      <c r="AX259" s="13" t="s">
        <v>79</v>
      </c>
      <c r="AY259" s="197" t="s">
        <v>133</v>
      </c>
    </row>
    <row r="260" s="13" customFormat="1">
      <c r="A260" s="13"/>
      <c r="B260" s="196"/>
      <c r="C260" s="13"/>
      <c r="D260" s="186" t="s">
        <v>241</v>
      </c>
      <c r="E260" s="197" t="s">
        <v>1</v>
      </c>
      <c r="F260" s="198" t="s">
        <v>1557</v>
      </c>
      <c r="G260" s="13"/>
      <c r="H260" s="199">
        <v>1</v>
      </c>
      <c r="I260" s="200"/>
      <c r="J260" s="13"/>
      <c r="K260" s="13"/>
      <c r="L260" s="196"/>
      <c r="M260" s="201"/>
      <c r="N260" s="202"/>
      <c r="O260" s="202"/>
      <c r="P260" s="202"/>
      <c r="Q260" s="202"/>
      <c r="R260" s="202"/>
      <c r="S260" s="202"/>
      <c r="T260" s="20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197" t="s">
        <v>241</v>
      </c>
      <c r="AU260" s="197" t="s">
        <v>87</v>
      </c>
      <c r="AV260" s="13" t="s">
        <v>89</v>
      </c>
      <c r="AW260" s="13" t="s">
        <v>34</v>
      </c>
      <c r="AX260" s="13" t="s">
        <v>79</v>
      </c>
      <c r="AY260" s="197" t="s">
        <v>133</v>
      </c>
    </row>
    <row r="261" s="14" customFormat="1">
      <c r="A261" s="14"/>
      <c r="B261" s="204"/>
      <c r="C261" s="14"/>
      <c r="D261" s="186" t="s">
        <v>241</v>
      </c>
      <c r="E261" s="205" t="s">
        <v>1</v>
      </c>
      <c r="F261" s="206" t="s">
        <v>245</v>
      </c>
      <c r="G261" s="14"/>
      <c r="H261" s="207">
        <v>2</v>
      </c>
      <c r="I261" s="208"/>
      <c r="J261" s="14"/>
      <c r="K261" s="14"/>
      <c r="L261" s="204"/>
      <c r="M261" s="209"/>
      <c r="N261" s="210"/>
      <c r="O261" s="210"/>
      <c r="P261" s="210"/>
      <c r="Q261" s="210"/>
      <c r="R261" s="210"/>
      <c r="S261" s="210"/>
      <c r="T261" s="211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05" t="s">
        <v>241</v>
      </c>
      <c r="AU261" s="205" t="s">
        <v>87</v>
      </c>
      <c r="AV261" s="14" t="s">
        <v>154</v>
      </c>
      <c r="AW261" s="14" t="s">
        <v>34</v>
      </c>
      <c r="AX261" s="14" t="s">
        <v>87</v>
      </c>
      <c r="AY261" s="205" t="s">
        <v>133</v>
      </c>
    </row>
    <row r="262" s="12" customFormat="1" ht="25.92" customHeight="1">
      <c r="A262" s="12"/>
      <c r="B262" s="158"/>
      <c r="C262" s="12"/>
      <c r="D262" s="159" t="s">
        <v>78</v>
      </c>
      <c r="E262" s="160" t="s">
        <v>1644</v>
      </c>
      <c r="F262" s="160" t="s">
        <v>1645</v>
      </c>
      <c r="G262" s="12"/>
      <c r="H262" s="12"/>
      <c r="I262" s="161"/>
      <c r="J262" s="162">
        <f>BK262</f>
        <v>0</v>
      </c>
      <c r="K262" s="12"/>
      <c r="L262" s="158"/>
      <c r="M262" s="163"/>
      <c r="N262" s="164"/>
      <c r="O262" s="164"/>
      <c r="P262" s="165">
        <f>SUM(P263:P290)</f>
        <v>0</v>
      </c>
      <c r="Q262" s="164"/>
      <c r="R262" s="165">
        <f>SUM(R263:R290)</f>
        <v>0</v>
      </c>
      <c r="S262" s="164"/>
      <c r="T262" s="166">
        <f>SUM(T263:T290)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159" t="s">
        <v>87</v>
      </c>
      <c r="AT262" s="167" t="s">
        <v>78</v>
      </c>
      <c r="AU262" s="167" t="s">
        <v>79</v>
      </c>
      <c r="AY262" s="159" t="s">
        <v>133</v>
      </c>
      <c r="BK262" s="168">
        <f>SUM(BK263:BK290)</f>
        <v>0</v>
      </c>
    </row>
    <row r="263" s="2" customFormat="1" ht="24.15" customHeight="1">
      <c r="A263" s="37"/>
      <c r="B263" s="171"/>
      <c r="C263" s="172" t="s">
        <v>412</v>
      </c>
      <c r="D263" s="172" t="s">
        <v>136</v>
      </c>
      <c r="E263" s="173" t="s">
        <v>1646</v>
      </c>
      <c r="F263" s="174" t="s">
        <v>1647</v>
      </c>
      <c r="G263" s="175" t="s">
        <v>817</v>
      </c>
      <c r="H263" s="176">
        <v>9</v>
      </c>
      <c r="I263" s="177"/>
      <c r="J263" s="178">
        <f>ROUND(I263*H263,2)</f>
        <v>0</v>
      </c>
      <c r="K263" s="179"/>
      <c r="L263" s="38"/>
      <c r="M263" s="180" t="s">
        <v>1</v>
      </c>
      <c r="N263" s="181" t="s">
        <v>44</v>
      </c>
      <c r="O263" s="76"/>
      <c r="P263" s="182">
        <f>O263*H263</f>
        <v>0</v>
      </c>
      <c r="Q263" s="182">
        <v>0</v>
      </c>
      <c r="R263" s="182">
        <f>Q263*H263</f>
        <v>0</v>
      </c>
      <c r="S263" s="182">
        <v>0</v>
      </c>
      <c r="T263" s="183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184" t="s">
        <v>154</v>
      </c>
      <c r="AT263" s="184" t="s">
        <v>136</v>
      </c>
      <c r="AU263" s="184" t="s">
        <v>87</v>
      </c>
      <c r="AY263" s="18" t="s">
        <v>133</v>
      </c>
      <c r="BE263" s="185">
        <f>IF(N263="základní",J263,0)</f>
        <v>0</v>
      </c>
      <c r="BF263" s="185">
        <f>IF(N263="snížená",J263,0)</f>
        <v>0</v>
      </c>
      <c r="BG263" s="185">
        <f>IF(N263="zákl. přenesená",J263,0)</f>
        <v>0</v>
      </c>
      <c r="BH263" s="185">
        <f>IF(N263="sníž. přenesená",J263,0)</f>
        <v>0</v>
      </c>
      <c r="BI263" s="185">
        <f>IF(N263="nulová",J263,0)</f>
        <v>0</v>
      </c>
      <c r="BJ263" s="18" t="s">
        <v>87</v>
      </c>
      <c r="BK263" s="185">
        <f>ROUND(I263*H263,2)</f>
        <v>0</v>
      </c>
      <c r="BL263" s="18" t="s">
        <v>154</v>
      </c>
      <c r="BM263" s="184" t="s">
        <v>1648</v>
      </c>
    </row>
    <row r="264" s="13" customFormat="1">
      <c r="A264" s="13"/>
      <c r="B264" s="196"/>
      <c r="C264" s="13"/>
      <c r="D264" s="186" t="s">
        <v>241</v>
      </c>
      <c r="E264" s="197" t="s">
        <v>1</v>
      </c>
      <c r="F264" s="198" t="s">
        <v>1649</v>
      </c>
      <c r="G264" s="13"/>
      <c r="H264" s="199">
        <v>6</v>
      </c>
      <c r="I264" s="200"/>
      <c r="J264" s="13"/>
      <c r="K264" s="13"/>
      <c r="L264" s="196"/>
      <c r="M264" s="201"/>
      <c r="N264" s="202"/>
      <c r="O264" s="202"/>
      <c r="P264" s="202"/>
      <c r="Q264" s="202"/>
      <c r="R264" s="202"/>
      <c r="S264" s="202"/>
      <c r="T264" s="20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197" t="s">
        <v>241</v>
      </c>
      <c r="AU264" s="197" t="s">
        <v>87</v>
      </c>
      <c r="AV264" s="13" t="s">
        <v>89</v>
      </c>
      <c r="AW264" s="13" t="s">
        <v>34</v>
      </c>
      <c r="AX264" s="13" t="s">
        <v>79</v>
      </c>
      <c r="AY264" s="197" t="s">
        <v>133</v>
      </c>
    </row>
    <row r="265" s="13" customFormat="1">
      <c r="A265" s="13"/>
      <c r="B265" s="196"/>
      <c r="C265" s="13"/>
      <c r="D265" s="186" t="s">
        <v>241</v>
      </c>
      <c r="E265" s="197" t="s">
        <v>1</v>
      </c>
      <c r="F265" s="198" t="s">
        <v>1582</v>
      </c>
      <c r="G265" s="13"/>
      <c r="H265" s="199">
        <v>3</v>
      </c>
      <c r="I265" s="200"/>
      <c r="J265" s="13"/>
      <c r="K265" s="13"/>
      <c r="L265" s="196"/>
      <c r="M265" s="201"/>
      <c r="N265" s="202"/>
      <c r="O265" s="202"/>
      <c r="P265" s="202"/>
      <c r="Q265" s="202"/>
      <c r="R265" s="202"/>
      <c r="S265" s="202"/>
      <c r="T265" s="20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197" t="s">
        <v>241</v>
      </c>
      <c r="AU265" s="197" t="s">
        <v>87</v>
      </c>
      <c r="AV265" s="13" t="s">
        <v>89</v>
      </c>
      <c r="AW265" s="13" t="s">
        <v>34</v>
      </c>
      <c r="AX265" s="13" t="s">
        <v>79</v>
      </c>
      <c r="AY265" s="197" t="s">
        <v>133</v>
      </c>
    </row>
    <row r="266" s="14" customFormat="1">
      <c r="A266" s="14"/>
      <c r="B266" s="204"/>
      <c r="C266" s="14"/>
      <c r="D266" s="186" t="s">
        <v>241</v>
      </c>
      <c r="E266" s="205" t="s">
        <v>1</v>
      </c>
      <c r="F266" s="206" t="s">
        <v>245</v>
      </c>
      <c r="G266" s="14"/>
      <c r="H266" s="207">
        <v>9</v>
      </c>
      <c r="I266" s="208"/>
      <c r="J266" s="14"/>
      <c r="K266" s="14"/>
      <c r="L266" s="204"/>
      <c r="M266" s="209"/>
      <c r="N266" s="210"/>
      <c r="O266" s="210"/>
      <c r="P266" s="210"/>
      <c r="Q266" s="210"/>
      <c r="R266" s="210"/>
      <c r="S266" s="210"/>
      <c r="T266" s="211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05" t="s">
        <v>241</v>
      </c>
      <c r="AU266" s="205" t="s">
        <v>87</v>
      </c>
      <c r="AV266" s="14" t="s">
        <v>154</v>
      </c>
      <c r="AW266" s="14" t="s">
        <v>34</v>
      </c>
      <c r="AX266" s="14" t="s">
        <v>87</v>
      </c>
      <c r="AY266" s="205" t="s">
        <v>133</v>
      </c>
    </row>
    <row r="267" s="2" customFormat="1" ht="16.5" customHeight="1">
      <c r="A267" s="37"/>
      <c r="B267" s="171"/>
      <c r="C267" s="172" t="s">
        <v>418</v>
      </c>
      <c r="D267" s="172" t="s">
        <v>136</v>
      </c>
      <c r="E267" s="173" t="s">
        <v>1650</v>
      </c>
      <c r="F267" s="174" t="s">
        <v>1651</v>
      </c>
      <c r="G267" s="175" t="s">
        <v>817</v>
      </c>
      <c r="H267" s="176">
        <v>9</v>
      </c>
      <c r="I267" s="177"/>
      <c r="J267" s="178">
        <f>ROUND(I267*H267,2)</f>
        <v>0</v>
      </c>
      <c r="K267" s="179"/>
      <c r="L267" s="38"/>
      <c r="M267" s="180" t="s">
        <v>1</v>
      </c>
      <c r="N267" s="181" t="s">
        <v>44</v>
      </c>
      <c r="O267" s="76"/>
      <c r="P267" s="182">
        <f>O267*H267</f>
        <v>0</v>
      </c>
      <c r="Q267" s="182">
        <v>0</v>
      </c>
      <c r="R267" s="182">
        <f>Q267*H267</f>
        <v>0</v>
      </c>
      <c r="S267" s="182">
        <v>0</v>
      </c>
      <c r="T267" s="183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184" t="s">
        <v>154</v>
      </c>
      <c r="AT267" s="184" t="s">
        <v>136</v>
      </c>
      <c r="AU267" s="184" t="s">
        <v>87</v>
      </c>
      <c r="AY267" s="18" t="s">
        <v>133</v>
      </c>
      <c r="BE267" s="185">
        <f>IF(N267="základní",J267,0)</f>
        <v>0</v>
      </c>
      <c r="BF267" s="185">
        <f>IF(N267="snížená",J267,0)</f>
        <v>0</v>
      </c>
      <c r="BG267" s="185">
        <f>IF(N267="zákl. přenesená",J267,0)</f>
        <v>0</v>
      </c>
      <c r="BH267" s="185">
        <f>IF(N267="sníž. přenesená",J267,0)</f>
        <v>0</v>
      </c>
      <c r="BI267" s="185">
        <f>IF(N267="nulová",J267,0)</f>
        <v>0</v>
      </c>
      <c r="BJ267" s="18" t="s">
        <v>87</v>
      </c>
      <c r="BK267" s="185">
        <f>ROUND(I267*H267,2)</f>
        <v>0</v>
      </c>
      <c r="BL267" s="18" t="s">
        <v>154</v>
      </c>
      <c r="BM267" s="184" t="s">
        <v>1652</v>
      </c>
    </row>
    <row r="268" s="13" customFormat="1">
      <c r="A268" s="13"/>
      <c r="B268" s="196"/>
      <c r="C268" s="13"/>
      <c r="D268" s="186" t="s">
        <v>241</v>
      </c>
      <c r="E268" s="197" t="s">
        <v>1</v>
      </c>
      <c r="F268" s="198" t="s">
        <v>1649</v>
      </c>
      <c r="G268" s="13"/>
      <c r="H268" s="199">
        <v>6</v>
      </c>
      <c r="I268" s="200"/>
      <c r="J268" s="13"/>
      <c r="K268" s="13"/>
      <c r="L268" s="196"/>
      <c r="M268" s="201"/>
      <c r="N268" s="202"/>
      <c r="O268" s="202"/>
      <c r="P268" s="202"/>
      <c r="Q268" s="202"/>
      <c r="R268" s="202"/>
      <c r="S268" s="202"/>
      <c r="T268" s="20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197" t="s">
        <v>241</v>
      </c>
      <c r="AU268" s="197" t="s">
        <v>87</v>
      </c>
      <c r="AV268" s="13" t="s">
        <v>89</v>
      </c>
      <c r="AW268" s="13" t="s">
        <v>34</v>
      </c>
      <c r="AX268" s="13" t="s">
        <v>79</v>
      </c>
      <c r="AY268" s="197" t="s">
        <v>133</v>
      </c>
    </row>
    <row r="269" s="13" customFormat="1">
      <c r="A269" s="13"/>
      <c r="B269" s="196"/>
      <c r="C269" s="13"/>
      <c r="D269" s="186" t="s">
        <v>241</v>
      </c>
      <c r="E269" s="197" t="s">
        <v>1</v>
      </c>
      <c r="F269" s="198" t="s">
        <v>1582</v>
      </c>
      <c r="G269" s="13"/>
      <c r="H269" s="199">
        <v>3</v>
      </c>
      <c r="I269" s="200"/>
      <c r="J269" s="13"/>
      <c r="K269" s="13"/>
      <c r="L269" s="196"/>
      <c r="M269" s="201"/>
      <c r="N269" s="202"/>
      <c r="O269" s="202"/>
      <c r="P269" s="202"/>
      <c r="Q269" s="202"/>
      <c r="R269" s="202"/>
      <c r="S269" s="202"/>
      <c r="T269" s="20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197" t="s">
        <v>241</v>
      </c>
      <c r="AU269" s="197" t="s">
        <v>87</v>
      </c>
      <c r="AV269" s="13" t="s">
        <v>89</v>
      </c>
      <c r="AW269" s="13" t="s">
        <v>34</v>
      </c>
      <c r="AX269" s="13" t="s">
        <v>79</v>
      </c>
      <c r="AY269" s="197" t="s">
        <v>133</v>
      </c>
    </row>
    <row r="270" s="14" customFormat="1">
      <c r="A270" s="14"/>
      <c r="B270" s="204"/>
      <c r="C270" s="14"/>
      <c r="D270" s="186" t="s">
        <v>241</v>
      </c>
      <c r="E270" s="205" t="s">
        <v>1</v>
      </c>
      <c r="F270" s="206" t="s">
        <v>245</v>
      </c>
      <c r="G270" s="14"/>
      <c r="H270" s="207">
        <v>9</v>
      </c>
      <c r="I270" s="208"/>
      <c r="J270" s="14"/>
      <c r="K270" s="14"/>
      <c r="L270" s="204"/>
      <c r="M270" s="209"/>
      <c r="N270" s="210"/>
      <c r="O270" s="210"/>
      <c r="P270" s="210"/>
      <c r="Q270" s="210"/>
      <c r="R270" s="210"/>
      <c r="S270" s="210"/>
      <c r="T270" s="211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05" t="s">
        <v>241</v>
      </c>
      <c r="AU270" s="205" t="s">
        <v>87</v>
      </c>
      <c r="AV270" s="14" t="s">
        <v>154</v>
      </c>
      <c r="AW270" s="14" t="s">
        <v>34</v>
      </c>
      <c r="AX270" s="14" t="s">
        <v>87</v>
      </c>
      <c r="AY270" s="205" t="s">
        <v>133</v>
      </c>
    </row>
    <row r="271" s="2" customFormat="1" ht="24.15" customHeight="1">
      <c r="A271" s="37"/>
      <c r="B271" s="171"/>
      <c r="C271" s="172" t="s">
        <v>425</v>
      </c>
      <c r="D271" s="172" t="s">
        <v>136</v>
      </c>
      <c r="E271" s="173" t="s">
        <v>1653</v>
      </c>
      <c r="F271" s="174" t="s">
        <v>1654</v>
      </c>
      <c r="G271" s="175" t="s">
        <v>259</v>
      </c>
      <c r="H271" s="176">
        <v>50</v>
      </c>
      <c r="I271" s="177"/>
      <c r="J271" s="178">
        <f>ROUND(I271*H271,2)</f>
        <v>0</v>
      </c>
      <c r="K271" s="179"/>
      <c r="L271" s="38"/>
      <c r="M271" s="180" t="s">
        <v>1</v>
      </c>
      <c r="N271" s="181" t="s">
        <v>44</v>
      </c>
      <c r="O271" s="76"/>
      <c r="P271" s="182">
        <f>O271*H271</f>
        <v>0</v>
      </c>
      <c r="Q271" s="182">
        <v>0</v>
      </c>
      <c r="R271" s="182">
        <f>Q271*H271</f>
        <v>0</v>
      </c>
      <c r="S271" s="182">
        <v>0</v>
      </c>
      <c r="T271" s="183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184" t="s">
        <v>154</v>
      </c>
      <c r="AT271" s="184" t="s">
        <v>136</v>
      </c>
      <c r="AU271" s="184" t="s">
        <v>87</v>
      </c>
      <c r="AY271" s="18" t="s">
        <v>133</v>
      </c>
      <c r="BE271" s="185">
        <f>IF(N271="základní",J271,0)</f>
        <v>0</v>
      </c>
      <c r="BF271" s="185">
        <f>IF(N271="snížená",J271,0)</f>
        <v>0</v>
      </c>
      <c r="BG271" s="185">
        <f>IF(N271="zákl. přenesená",J271,0)</f>
        <v>0</v>
      </c>
      <c r="BH271" s="185">
        <f>IF(N271="sníž. přenesená",J271,0)</f>
        <v>0</v>
      </c>
      <c r="BI271" s="185">
        <f>IF(N271="nulová",J271,0)</f>
        <v>0</v>
      </c>
      <c r="BJ271" s="18" t="s">
        <v>87</v>
      </c>
      <c r="BK271" s="185">
        <f>ROUND(I271*H271,2)</f>
        <v>0</v>
      </c>
      <c r="BL271" s="18" t="s">
        <v>154</v>
      </c>
      <c r="BM271" s="184" t="s">
        <v>1655</v>
      </c>
    </row>
    <row r="272" s="13" customFormat="1">
      <c r="A272" s="13"/>
      <c r="B272" s="196"/>
      <c r="C272" s="13"/>
      <c r="D272" s="186" t="s">
        <v>241</v>
      </c>
      <c r="E272" s="197" t="s">
        <v>1</v>
      </c>
      <c r="F272" s="198" t="s">
        <v>1656</v>
      </c>
      <c r="G272" s="13"/>
      <c r="H272" s="199">
        <v>30</v>
      </c>
      <c r="I272" s="200"/>
      <c r="J272" s="13"/>
      <c r="K272" s="13"/>
      <c r="L272" s="196"/>
      <c r="M272" s="201"/>
      <c r="N272" s="202"/>
      <c r="O272" s="202"/>
      <c r="P272" s="202"/>
      <c r="Q272" s="202"/>
      <c r="R272" s="202"/>
      <c r="S272" s="202"/>
      <c r="T272" s="20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197" t="s">
        <v>241</v>
      </c>
      <c r="AU272" s="197" t="s">
        <v>87</v>
      </c>
      <c r="AV272" s="13" t="s">
        <v>89</v>
      </c>
      <c r="AW272" s="13" t="s">
        <v>34</v>
      </c>
      <c r="AX272" s="13" t="s">
        <v>79</v>
      </c>
      <c r="AY272" s="197" t="s">
        <v>133</v>
      </c>
    </row>
    <row r="273" s="13" customFormat="1">
      <c r="A273" s="13"/>
      <c r="B273" s="196"/>
      <c r="C273" s="13"/>
      <c r="D273" s="186" t="s">
        <v>241</v>
      </c>
      <c r="E273" s="197" t="s">
        <v>1</v>
      </c>
      <c r="F273" s="198" t="s">
        <v>1657</v>
      </c>
      <c r="G273" s="13"/>
      <c r="H273" s="199">
        <v>20</v>
      </c>
      <c r="I273" s="200"/>
      <c r="J273" s="13"/>
      <c r="K273" s="13"/>
      <c r="L273" s="196"/>
      <c r="M273" s="201"/>
      <c r="N273" s="202"/>
      <c r="O273" s="202"/>
      <c r="P273" s="202"/>
      <c r="Q273" s="202"/>
      <c r="R273" s="202"/>
      <c r="S273" s="202"/>
      <c r="T273" s="20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197" t="s">
        <v>241</v>
      </c>
      <c r="AU273" s="197" t="s">
        <v>87</v>
      </c>
      <c r="AV273" s="13" t="s">
        <v>89</v>
      </c>
      <c r="AW273" s="13" t="s">
        <v>34</v>
      </c>
      <c r="AX273" s="13" t="s">
        <v>79</v>
      </c>
      <c r="AY273" s="197" t="s">
        <v>133</v>
      </c>
    </row>
    <row r="274" s="14" customFormat="1">
      <c r="A274" s="14"/>
      <c r="B274" s="204"/>
      <c r="C274" s="14"/>
      <c r="D274" s="186" t="s">
        <v>241</v>
      </c>
      <c r="E274" s="205" t="s">
        <v>1</v>
      </c>
      <c r="F274" s="206" t="s">
        <v>245</v>
      </c>
      <c r="G274" s="14"/>
      <c r="H274" s="207">
        <v>50</v>
      </c>
      <c r="I274" s="208"/>
      <c r="J274" s="14"/>
      <c r="K274" s="14"/>
      <c r="L274" s="204"/>
      <c r="M274" s="209"/>
      <c r="N274" s="210"/>
      <c r="O274" s="210"/>
      <c r="P274" s="210"/>
      <c r="Q274" s="210"/>
      <c r="R274" s="210"/>
      <c r="S274" s="210"/>
      <c r="T274" s="211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05" t="s">
        <v>241</v>
      </c>
      <c r="AU274" s="205" t="s">
        <v>87</v>
      </c>
      <c r="AV274" s="14" t="s">
        <v>154</v>
      </c>
      <c r="AW274" s="14" t="s">
        <v>34</v>
      </c>
      <c r="AX274" s="14" t="s">
        <v>87</v>
      </c>
      <c r="AY274" s="205" t="s">
        <v>133</v>
      </c>
    </row>
    <row r="275" s="2" customFormat="1" ht="16.5" customHeight="1">
      <c r="A275" s="37"/>
      <c r="B275" s="171"/>
      <c r="C275" s="172" t="s">
        <v>430</v>
      </c>
      <c r="D275" s="172" t="s">
        <v>136</v>
      </c>
      <c r="E275" s="173" t="s">
        <v>1658</v>
      </c>
      <c r="F275" s="174" t="s">
        <v>1659</v>
      </c>
      <c r="G275" s="175" t="s">
        <v>259</v>
      </c>
      <c r="H275" s="176">
        <v>50</v>
      </c>
      <c r="I275" s="177"/>
      <c r="J275" s="178">
        <f>ROUND(I275*H275,2)</f>
        <v>0</v>
      </c>
      <c r="K275" s="179"/>
      <c r="L275" s="38"/>
      <c r="M275" s="180" t="s">
        <v>1</v>
      </c>
      <c r="N275" s="181" t="s">
        <v>44</v>
      </c>
      <c r="O275" s="76"/>
      <c r="P275" s="182">
        <f>O275*H275</f>
        <v>0</v>
      </c>
      <c r="Q275" s="182">
        <v>0</v>
      </c>
      <c r="R275" s="182">
        <f>Q275*H275</f>
        <v>0</v>
      </c>
      <c r="S275" s="182">
        <v>0</v>
      </c>
      <c r="T275" s="183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184" t="s">
        <v>154</v>
      </c>
      <c r="AT275" s="184" t="s">
        <v>136</v>
      </c>
      <c r="AU275" s="184" t="s">
        <v>87</v>
      </c>
      <c r="AY275" s="18" t="s">
        <v>133</v>
      </c>
      <c r="BE275" s="185">
        <f>IF(N275="základní",J275,0)</f>
        <v>0</v>
      </c>
      <c r="BF275" s="185">
        <f>IF(N275="snížená",J275,0)</f>
        <v>0</v>
      </c>
      <c r="BG275" s="185">
        <f>IF(N275="zákl. přenesená",J275,0)</f>
        <v>0</v>
      </c>
      <c r="BH275" s="185">
        <f>IF(N275="sníž. přenesená",J275,0)</f>
        <v>0</v>
      </c>
      <c r="BI275" s="185">
        <f>IF(N275="nulová",J275,0)</f>
        <v>0</v>
      </c>
      <c r="BJ275" s="18" t="s">
        <v>87</v>
      </c>
      <c r="BK275" s="185">
        <f>ROUND(I275*H275,2)</f>
        <v>0</v>
      </c>
      <c r="BL275" s="18" t="s">
        <v>154</v>
      </c>
      <c r="BM275" s="184" t="s">
        <v>1660</v>
      </c>
    </row>
    <row r="276" s="13" customFormat="1">
      <c r="A276" s="13"/>
      <c r="B276" s="196"/>
      <c r="C276" s="13"/>
      <c r="D276" s="186" t="s">
        <v>241</v>
      </c>
      <c r="E276" s="197" t="s">
        <v>1</v>
      </c>
      <c r="F276" s="198" t="s">
        <v>1656</v>
      </c>
      <c r="G276" s="13"/>
      <c r="H276" s="199">
        <v>30</v>
      </c>
      <c r="I276" s="200"/>
      <c r="J276" s="13"/>
      <c r="K276" s="13"/>
      <c r="L276" s="196"/>
      <c r="M276" s="201"/>
      <c r="N276" s="202"/>
      <c r="O276" s="202"/>
      <c r="P276" s="202"/>
      <c r="Q276" s="202"/>
      <c r="R276" s="202"/>
      <c r="S276" s="202"/>
      <c r="T276" s="20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197" t="s">
        <v>241</v>
      </c>
      <c r="AU276" s="197" t="s">
        <v>87</v>
      </c>
      <c r="AV276" s="13" t="s">
        <v>89</v>
      </c>
      <c r="AW276" s="13" t="s">
        <v>34</v>
      </c>
      <c r="AX276" s="13" t="s">
        <v>79</v>
      </c>
      <c r="AY276" s="197" t="s">
        <v>133</v>
      </c>
    </row>
    <row r="277" s="13" customFormat="1">
      <c r="A277" s="13"/>
      <c r="B277" s="196"/>
      <c r="C277" s="13"/>
      <c r="D277" s="186" t="s">
        <v>241</v>
      </c>
      <c r="E277" s="197" t="s">
        <v>1</v>
      </c>
      <c r="F277" s="198" t="s">
        <v>1657</v>
      </c>
      <c r="G277" s="13"/>
      <c r="H277" s="199">
        <v>20</v>
      </c>
      <c r="I277" s="200"/>
      <c r="J277" s="13"/>
      <c r="K277" s="13"/>
      <c r="L277" s="196"/>
      <c r="M277" s="201"/>
      <c r="N277" s="202"/>
      <c r="O277" s="202"/>
      <c r="P277" s="202"/>
      <c r="Q277" s="202"/>
      <c r="R277" s="202"/>
      <c r="S277" s="202"/>
      <c r="T277" s="20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197" t="s">
        <v>241</v>
      </c>
      <c r="AU277" s="197" t="s">
        <v>87</v>
      </c>
      <c r="AV277" s="13" t="s">
        <v>89</v>
      </c>
      <c r="AW277" s="13" t="s">
        <v>34</v>
      </c>
      <c r="AX277" s="13" t="s">
        <v>79</v>
      </c>
      <c r="AY277" s="197" t="s">
        <v>133</v>
      </c>
    </row>
    <row r="278" s="14" customFormat="1">
      <c r="A278" s="14"/>
      <c r="B278" s="204"/>
      <c r="C278" s="14"/>
      <c r="D278" s="186" t="s">
        <v>241</v>
      </c>
      <c r="E278" s="205" t="s">
        <v>1</v>
      </c>
      <c r="F278" s="206" t="s">
        <v>245</v>
      </c>
      <c r="G278" s="14"/>
      <c r="H278" s="207">
        <v>50</v>
      </c>
      <c r="I278" s="208"/>
      <c r="J278" s="14"/>
      <c r="K278" s="14"/>
      <c r="L278" s="204"/>
      <c r="M278" s="209"/>
      <c r="N278" s="210"/>
      <c r="O278" s="210"/>
      <c r="P278" s="210"/>
      <c r="Q278" s="210"/>
      <c r="R278" s="210"/>
      <c r="S278" s="210"/>
      <c r="T278" s="211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05" t="s">
        <v>241</v>
      </c>
      <c r="AU278" s="205" t="s">
        <v>87</v>
      </c>
      <c r="AV278" s="14" t="s">
        <v>154</v>
      </c>
      <c r="AW278" s="14" t="s">
        <v>34</v>
      </c>
      <c r="AX278" s="14" t="s">
        <v>87</v>
      </c>
      <c r="AY278" s="205" t="s">
        <v>133</v>
      </c>
    </row>
    <row r="279" s="2" customFormat="1" ht="21.75" customHeight="1">
      <c r="A279" s="37"/>
      <c r="B279" s="171"/>
      <c r="C279" s="172" t="s">
        <v>435</v>
      </c>
      <c r="D279" s="172" t="s">
        <v>136</v>
      </c>
      <c r="E279" s="173" t="s">
        <v>1661</v>
      </c>
      <c r="F279" s="174" t="s">
        <v>1662</v>
      </c>
      <c r="G279" s="175" t="s">
        <v>259</v>
      </c>
      <c r="H279" s="176">
        <v>50</v>
      </c>
      <c r="I279" s="177"/>
      <c r="J279" s="178">
        <f>ROUND(I279*H279,2)</f>
        <v>0</v>
      </c>
      <c r="K279" s="179"/>
      <c r="L279" s="38"/>
      <c r="M279" s="180" t="s">
        <v>1</v>
      </c>
      <c r="N279" s="181" t="s">
        <v>44</v>
      </c>
      <c r="O279" s="76"/>
      <c r="P279" s="182">
        <f>O279*H279</f>
        <v>0</v>
      </c>
      <c r="Q279" s="182">
        <v>0</v>
      </c>
      <c r="R279" s="182">
        <f>Q279*H279</f>
        <v>0</v>
      </c>
      <c r="S279" s="182">
        <v>0</v>
      </c>
      <c r="T279" s="183">
        <f>S279*H279</f>
        <v>0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184" t="s">
        <v>154</v>
      </c>
      <c r="AT279" s="184" t="s">
        <v>136</v>
      </c>
      <c r="AU279" s="184" t="s">
        <v>87</v>
      </c>
      <c r="AY279" s="18" t="s">
        <v>133</v>
      </c>
      <c r="BE279" s="185">
        <f>IF(N279="základní",J279,0)</f>
        <v>0</v>
      </c>
      <c r="BF279" s="185">
        <f>IF(N279="snížená",J279,0)</f>
        <v>0</v>
      </c>
      <c r="BG279" s="185">
        <f>IF(N279="zákl. přenesená",J279,0)</f>
        <v>0</v>
      </c>
      <c r="BH279" s="185">
        <f>IF(N279="sníž. přenesená",J279,0)</f>
        <v>0</v>
      </c>
      <c r="BI279" s="185">
        <f>IF(N279="nulová",J279,0)</f>
        <v>0</v>
      </c>
      <c r="BJ279" s="18" t="s">
        <v>87</v>
      </c>
      <c r="BK279" s="185">
        <f>ROUND(I279*H279,2)</f>
        <v>0</v>
      </c>
      <c r="BL279" s="18" t="s">
        <v>154</v>
      </c>
      <c r="BM279" s="184" t="s">
        <v>1663</v>
      </c>
    </row>
    <row r="280" s="13" customFormat="1">
      <c r="A280" s="13"/>
      <c r="B280" s="196"/>
      <c r="C280" s="13"/>
      <c r="D280" s="186" t="s">
        <v>241</v>
      </c>
      <c r="E280" s="197" t="s">
        <v>1</v>
      </c>
      <c r="F280" s="198" t="s">
        <v>1656</v>
      </c>
      <c r="G280" s="13"/>
      <c r="H280" s="199">
        <v>30</v>
      </c>
      <c r="I280" s="200"/>
      <c r="J280" s="13"/>
      <c r="K280" s="13"/>
      <c r="L280" s="196"/>
      <c r="M280" s="201"/>
      <c r="N280" s="202"/>
      <c r="O280" s="202"/>
      <c r="P280" s="202"/>
      <c r="Q280" s="202"/>
      <c r="R280" s="202"/>
      <c r="S280" s="202"/>
      <c r="T280" s="20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197" t="s">
        <v>241</v>
      </c>
      <c r="AU280" s="197" t="s">
        <v>87</v>
      </c>
      <c r="AV280" s="13" t="s">
        <v>89</v>
      </c>
      <c r="AW280" s="13" t="s">
        <v>34</v>
      </c>
      <c r="AX280" s="13" t="s">
        <v>79</v>
      </c>
      <c r="AY280" s="197" t="s">
        <v>133</v>
      </c>
    </row>
    <row r="281" s="13" customFormat="1">
      <c r="A281" s="13"/>
      <c r="B281" s="196"/>
      <c r="C281" s="13"/>
      <c r="D281" s="186" t="s">
        <v>241</v>
      </c>
      <c r="E281" s="197" t="s">
        <v>1</v>
      </c>
      <c r="F281" s="198" t="s">
        <v>1657</v>
      </c>
      <c r="G281" s="13"/>
      <c r="H281" s="199">
        <v>20</v>
      </c>
      <c r="I281" s="200"/>
      <c r="J281" s="13"/>
      <c r="K281" s="13"/>
      <c r="L281" s="196"/>
      <c r="M281" s="201"/>
      <c r="N281" s="202"/>
      <c r="O281" s="202"/>
      <c r="P281" s="202"/>
      <c r="Q281" s="202"/>
      <c r="R281" s="202"/>
      <c r="S281" s="202"/>
      <c r="T281" s="20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197" t="s">
        <v>241</v>
      </c>
      <c r="AU281" s="197" t="s">
        <v>87</v>
      </c>
      <c r="AV281" s="13" t="s">
        <v>89</v>
      </c>
      <c r="AW281" s="13" t="s">
        <v>34</v>
      </c>
      <c r="AX281" s="13" t="s">
        <v>79</v>
      </c>
      <c r="AY281" s="197" t="s">
        <v>133</v>
      </c>
    </row>
    <row r="282" s="14" customFormat="1">
      <c r="A282" s="14"/>
      <c r="B282" s="204"/>
      <c r="C282" s="14"/>
      <c r="D282" s="186" t="s">
        <v>241</v>
      </c>
      <c r="E282" s="205" t="s">
        <v>1</v>
      </c>
      <c r="F282" s="206" t="s">
        <v>245</v>
      </c>
      <c r="G282" s="14"/>
      <c r="H282" s="207">
        <v>50</v>
      </c>
      <c r="I282" s="208"/>
      <c r="J282" s="14"/>
      <c r="K282" s="14"/>
      <c r="L282" s="204"/>
      <c r="M282" s="209"/>
      <c r="N282" s="210"/>
      <c r="O282" s="210"/>
      <c r="P282" s="210"/>
      <c r="Q282" s="210"/>
      <c r="R282" s="210"/>
      <c r="S282" s="210"/>
      <c r="T282" s="211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05" t="s">
        <v>241</v>
      </c>
      <c r="AU282" s="205" t="s">
        <v>87</v>
      </c>
      <c r="AV282" s="14" t="s">
        <v>154</v>
      </c>
      <c r="AW282" s="14" t="s">
        <v>34</v>
      </c>
      <c r="AX282" s="14" t="s">
        <v>87</v>
      </c>
      <c r="AY282" s="205" t="s">
        <v>133</v>
      </c>
    </row>
    <row r="283" s="2" customFormat="1" ht="24.15" customHeight="1">
      <c r="A283" s="37"/>
      <c r="B283" s="171"/>
      <c r="C283" s="172" t="s">
        <v>439</v>
      </c>
      <c r="D283" s="172" t="s">
        <v>136</v>
      </c>
      <c r="E283" s="173" t="s">
        <v>1664</v>
      </c>
      <c r="F283" s="174" t="s">
        <v>1665</v>
      </c>
      <c r="G283" s="175" t="s">
        <v>139</v>
      </c>
      <c r="H283" s="176">
        <v>2</v>
      </c>
      <c r="I283" s="177"/>
      <c r="J283" s="178">
        <f>ROUND(I283*H283,2)</f>
        <v>0</v>
      </c>
      <c r="K283" s="179"/>
      <c r="L283" s="38"/>
      <c r="M283" s="180" t="s">
        <v>1</v>
      </c>
      <c r="N283" s="181" t="s">
        <v>44</v>
      </c>
      <c r="O283" s="76"/>
      <c r="P283" s="182">
        <f>O283*H283</f>
        <v>0</v>
      </c>
      <c r="Q283" s="182">
        <v>0</v>
      </c>
      <c r="R283" s="182">
        <f>Q283*H283</f>
        <v>0</v>
      </c>
      <c r="S283" s="182">
        <v>0</v>
      </c>
      <c r="T283" s="183">
        <f>S283*H283</f>
        <v>0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184" t="s">
        <v>154</v>
      </c>
      <c r="AT283" s="184" t="s">
        <v>136</v>
      </c>
      <c r="AU283" s="184" t="s">
        <v>87</v>
      </c>
      <c r="AY283" s="18" t="s">
        <v>133</v>
      </c>
      <c r="BE283" s="185">
        <f>IF(N283="základní",J283,0)</f>
        <v>0</v>
      </c>
      <c r="BF283" s="185">
        <f>IF(N283="snížená",J283,0)</f>
        <v>0</v>
      </c>
      <c r="BG283" s="185">
        <f>IF(N283="zákl. přenesená",J283,0)</f>
        <v>0</v>
      </c>
      <c r="BH283" s="185">
        <f>IF(N283="sníž. přenesená",J283,0)</f>
        <v>0</v>
      </c>
      <c r="BI283" s="185">
        <f>IF(N283="nulová",J283,0)</f>
        <v>0</v>
      </c>
      <c r="BJ283" s="18" t="s">
        <v>87</v>
      </c>
      <c r="BK283" s="185">
        <f>ROUND(I283*H283,2)</f>
        <v>0</v>
      </c>
      <c r="BL283" s="18" t="s">
        <v>154</v>
      </c>
      <c r="BM283" s="184" t="s">
        <v>1666</v>
      </c>
    </row>
    <row r="284" s="13" customFormat="1">
      <c r="A284" s="13"/>
      <c r="B284" s="196"/>
      <c r="C284" s="13"/>
      <c r="D284" s="186" t="s">
        <v>241</v>
      </c>
      <c r="E284" s="197" t="s">
        <v>1</v>
      </c>
      <c r="F284" s="198" t="s">
        <v>1556</v>
      </c>
      <c r="G284" s="13"/>
      <c r="H284" s="199">
        <v>1</v>
      </c>
      <c r="I284" s="200"/>
      <c r="J284" s="13"/>
      <c r="K284" s="13"/>
      <c r="L284" s="196"/>
      <c r="M284" s="201"/>
      <c r="N284" s="202"/>
      <c r="O284" s="202"/>
      <c r="P284" s="202"/>
      <c r="Q284" s="202"/>
      <c r="R284" s="202"/>
      <c r="S284" s="202"/>
      <c r="T284" s="20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197" t="s">
        <v>241</v>
      </c>
      <c r="AU284" s="197" t="s">
        <v>87</v>
      </c>
      <c r="AV284" s="13" t="s">
        <v>89</v>
      </c>
      <c r="AW284" s="13" t="s">
        <v>34</v>
      </c>
      <c r="AX284" s="13" t="s">
        <v>79</v>
      </c>
      <c r="AY284" s="197" t="s">
        <v>133</v>
      </c>
    </row>
    <row r="285" s="13" customFormat="1">
      <c r="A285" s="13"/>
      <c r="B285" s="196"/>
      <c r="C285" s="13"/>
      <c r="D285" s="186" t="s">
        <v>241</v>
      </c>
      <c r="E285" s="197" t="s">
        <v>1</v>
      </c>
      <c r="F285" s="198" t="s">
        <v>1557</v>
      </c>
      <c r="G285" s="13"/>
      <c r="H285" s="199">
        <v>1</v>
      </c>
      <c r="I285" s="200"/>
      <c r="J285" s="13"/>
      <c r="K285" s="13"/>
      <c r="L285" s="196"/>
      <c r="M285" s="201"/>
      <c r="N285" s="202"/>
      <c r="O285" s="202"/>
      <c r="P285" s="202"/>
      <c r="Q285" s="202"/>
      <c r="R285" s="202"/>
      <c r="S285" s="202"/>
      <c r="T285" s="20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197" t="s">
        <v>241</v>
      </c>
      <c r="AU285" s="197" t="s">
        <v>87</v>
      </c>
      <c r="AV285" s="13" t="s">
        <v>89</v>
      </c>
      <c r="AW285" s="13" t="s">
        <v>34</v>
      </c>
      <c r="AX285" s="13" t="s">
        <v>79</v>
      </c>
      <c r="AY285" s="197" t="s">
        <v>133</v>
      </c>
    </row>
    <row r="286" s="14" customFormat="1">
      <c r="A286" s="14"/>
      <c r="B286" s="204"/>
      <c r="C286" s="14"/>
      <c r="D286" s="186" t="s">
        <v>241</v>
      </c>
      <c r="E286" s="205" t="s">
        <v>1</v>
      </c>
      <c r="F286" s="206" t="s">
        <v>245</v>
      </c>
      <c r="G286" s="14"/>
      <c r="H286" s="207">
        <v>2</v>
      </c>
      <c r="I286" s="208"/>
      <c r="J286" s="14"/>
      <c r="K286" s="14"/>
      <c r="L286" s="204"/>
      <c r="M286" s="209"/>
      <c r="N286" s="210"/>
      <c r="O286" s="210"/>
      <c r="P286" s="210"/>
      <c r="Q286" s="210"/>
      <c r="R286" s="210"/>
      <c r="S286" s="210"/>
      <c r="T286" s="211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05" t="s">
        <v>241</v>
      </c>
      <c r="AU286" s="205" t="s">
        <v>87</v>
      </c>
      <c r="AV286" s="14" t="s">
        <v>154</v>
      </c>
      <c r="AW286" s="14" t="s">
        <v>34</v>
      </c>
      <c r="AX286" s="14" t="s">
        <v>87</v>
      </c>
      <c r="AY286" s="205" t="s">
        <v>133</v>
      </c>
    </row>
    <row r="287" s="2" customFormat="1" ht="24.15" customHeight="1">
      <c r="A287" s="37"/>
      <c r="B287" s="171"/>
      <c r="C287" s="172" t="s">
        <v>443</v>
      </c>
      <c r="D287" s="172" t="s">
        <v>136</v>
      </c>
      <c r="E287" s="173" t="s">
        <v>1667</v>
      </c>
      <c r="F287" s="174" t="s">
        <v>1668</v>
      </c>
      <c r="G287" s="175" t="s">
        <v>1422</v>
      </c>
      <c r="H287" s="176">
        <v>18</v>
      </c>
      <c r="I287" s="177"/>
      <c r="J287" s="178">
        <f>ROUND(I287*H287,2)</f>
        <v>0</v>
      </c>
      <c r="K287" s="179"/>
      <c r="L287" s="38"/>
      <c r="M287" s="180" t="s">
        <v>1</v>
      </c>
      <c r="N287" s="181" t="s">
        <v>44</v>
      </c>
      <c r="O287" s="76"/>
      <c r="P287" s="182">
        <f>O287*H287</f>
        <v>0</v>
      </c>
      <c r="Q287" s="182">
        <v>0</v>
      </c>
      <c r="R287" s="182">
        <f>Q287*H287</f>
        <v>0</v>
      </c>
      <c r="S287" s="182">
        <v>0</v>
      </c>
      <c r="T287" s="183">
        <f>S287*H287</f>
        <v>0</v>
      </c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R287" s="184" t="s">
        <v>154</v>
      </c>
      <c r="AT287" s="184" t="s">
        <v>136</v>
      </c>
      <c r="AU287" s="184" t="s">
        <v>87</v>
      </c>
      <c r="AY287" s="18" t="s">
        <v>133</v>
      </c>
      <c r="BE287" s="185">
        <f>IF(N287="základní",J287,0)</f>
        <v>0</v>
      </c>
      <c r="BF287" s="185">
        <f>IF(N287="snížená",J287,0)</f>
        <v>0</v>
      </c>
      <c r="BG287" s="185">
        <f>IF(N287="zákl. přenesená",J287,0)</f>
        <v>0</v>
      </c>
      <c r="BH287" s="185">
        <f>IF(N287="sníž. přenesená",J287,0)</f>
        <v>0</v>
      </c>
      <c r="BI287" s="185">
        <f>IF(N287="nulová",J287,0)</f>
        <v>0</v>
      </c>
      <c r="BJ287" s="18" t="s">
        <v>87</v>
      </c>
      <c r="BK287" s="185">
        <f>ROUND(I287*H287,2)</f>
        <v>0</v>
      </c>
      <c r="BL287" s="18" t="s">
        <v>154</v>
      </c>
      <c r="BM287" s="184" t="s">
        <v>1669</v>
      </c>
    </row>
    <row r="288" s="13" customFormat="1">
      <c r="A288" s="13"/>
      <c r="B288" s="196"/>
      <c r="C288" s="13"/>
      <c r="D288" s="186" t="s">
        <v>241</v>
      </c>
      <c r="E288" s="197" t="s">
        <v>1</v>
      </c>
      <c r="F288" s="198" t="s">
        <v>1670</v>
      </c>
      <c r="G288" s="13"/>
      <c r="H288" s="199">
        <v>10</v>
      </c>
      <c r="I288" s="200"/>
      <c r="J288" s="13"/>
      <c r="K288" s="13"/>
      <c r="L288" s="196"/>
      <c r="M288" s="201"/>
      <c r="N288" s="202"/>
      <c r="O288" s="202"/>
      <c r="P288" s="202"/>
      <c r="Q288" s="202"/>
      <c r="R288" s="202"/>
      <c r="S288" s="202"/>
      <c r="T288" s="20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197" t="s">
        <v>241</v>
      </c>
      <c r="AU288" s="197" t="s">
        <v>87</v>
      </c>
      <c r="AV288" s="13" t="s">
        <v>89</v>
      </c>
      <c r="AW288" s="13" t="s">
        <v>34</v>
      </c>
      <c r="AX288" s="13" t="s">
        <v>79</v>
      </c>
      <c r="AY288" s="197" t="s">
        <v>133</v>
      </c>
    </row>
    <row r="289" s="13" customFormat="1">
      <c r="A289" s="13"/>
      <c r="B289" s="196"/>
      <c r="C289" s="13"/>
      <c r="D289" s="186" t="s">
        <v>241</v>
      </c>
      <c r="E289" s="197" t="s">
        <v>1</v>
      </c>
      <c r="F289" s="198" t="s">
        <v>1671</v>
      </c>
      <c r="G289" s="13"/>
      <c r="H289" s="199">
        <v>8</v>
      </c>
      <c r="I289" s="200"/>
      <c r="J289" s="13"/>
      <c r="K289" s="13"/>
      <c r="L289" s="196"/>
      <c r="M289" s="201"/>
      <c r="N289" s="202"/>
      <c r="O289" s="202"/>
      <c r="P289" s="202"/>
      <c r="Q289" s="202"/>
      <c r="R289" s="202"/>
      <c r="S289" s="202"/>
      <c r="T289" s="20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197" t="s">
        <v>241</v>
      </c>
      <c r="AU289" s="197" t="s">
        <v>87</v>
      </c>
      <c r="AV289" s="13" t="s">
        <v>89</v>
      </c>
      <c r="AW289" s="13" t="s">
        <v>34</v>
      </c>
      <c r="AX289" s="13" t="s">
        <v>79</v>
      </c>
      <c r="AY289" s="197" t="s">
        <v>133</v>
      </c>
    </row>
    <row r="290" s="14" customFormat="1">
      <c r="A290" s="14"/>
      <c r="B290" s="204"/>
      <c r="C290" s="14"/>
      <c r="D290" s="186" t="s">
        <v>241</v>
      </c>
      <c r="E290" s="205" t="s">
        <v>1</v>
      </c>
      <c r="F290" s="206" t="s">
        <v>245</v>
      </c>
      <c r="G290" s="14"/>
      <c r="H290" s="207">
        <v>18</v>
      </c>
      <c r="I290" s="208"/>
      <c r="J290" s="14"/>
      <c r="K290" s="14"/>
      <c r="L290" s="204"/>
      <c r="M290" s="209"/>
      <c r="N290" s="210"/>
      <c r="O290" s="210"/>
      <c r="P290" s="210"/>
      <c r="Q290" s="210"/>
      <c r="R290" s="210"/>
      <c r="S290" s="210"/>
      <c r="T290" s="211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05" t="s">
        <v>241</v>
      </c>
      <c r="AU290" s="205" t="s">
        <v>87</v>
      </c>
      <c r="AV290" s="14" t="s">
        <v>154</v>
      </c>
      <c r="AW290" s="14" t="s">
        <v>34</v>
      </c>
      <c r="AX290" s="14" t="s">
        <v>87</v>
      </c>
      <c r="AY290" s="205" t="s">
        <v>133</v>
      </c>
    </row>
    <row r="291" s="12" customFormat="1" ht="25.92" customHeight="1">
      <c r="A291" s="12"/>
      <c r="B291" s="158"/>
      <c r="C291" s="12"/>
      <c r="D291" s="159" t="s">
        <v>78</v>
      </c>
      <c r="E291" s="160" t="s">
        <v>1672</v>
      </c>
      <c r="F291" s="160" t="s">
        <v>1673</v>
      </c>
      <c r="G291" s="12"/>
      <c r="H291" s="12"/>
      <c r="I291" s="161"/>
      <c r="J291" s="162">
        <f>BK291</f>
        <v>0</v>
      </c>
      <c r="K291" s="12"/>
      <c r="L291" s="158"/>
      <c r="M291" s="163"/>
      <c r="N291" s="164"/>
      <c r="O291" s="164"/>
      <c r="P291" s="165">
        <f>SUM(P292:P331)</f>
        <v>0</v>
      </c>
      <c r="Q291" s="164"/>
      <c r="R291" s="165">
        <f>SUM(R292:R331)</f>
        <v>0</v>
      </c>
      <c r="S291" s="164"/>
      <c r="T291" s="166">
        <f>SUM(T292:T331)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159" t="s">
        <v>87</v>
      </c>
      <c r="AT291" s="167" t="s">
        <v>78</v>
      </c>
      <c r="AU291" s="167" t="s">
        <v>79</v>
      </c>
      <c r="AY291" s="159" t="s">
        <v>133</v>
      </c>
      <c r="BK291" s="168">
        <f>SUM(BK292:BK331)</f>
        <v>0</v>
      </c>
    </row>
    <row r="292" s="2" customFormat="1" ht="24.15" customHeight="1">
      <c r="A292" s="37"/>
      <c r="B292" s="171"/>
      <c r="C292" s="172" t="s">
        <v>448</v>
      </c>
      <c r="D292" s="172" t="s">
        <v>136</v>
      </c>
      <c r="E292" s="173" t="s">
        <v>1674</v>
      </c>
      <c r="F292" s="174" t="s">
        <v>1675</v>
      </c>
      <c r="G292" s="175" t="s">
        <v>817</v>
      </c>
      <c r="H292" s="176">
        <v>6</v>
      </c>
      <c r="I292" s="177"/>
      <c r="J292" s="178">
        <f>ROUND(I292*H292,2)</f>
        <v>0</v>
      </c>
      <c r="K292" s="179"/>
      <c r="L292" s="38"/>
      <c r="M292" s="180" t="s">
        <v>1</v>
      </c>
      <c r="N292" s="181" t="s">
        <v>44</v>
      </c>
      <c r="O292" s="76"/>
      <c r="P292" s="182">
        <f>O292*H292</f>
        <v>0</v>
      </c>
      <c r="Q292" s="182">
        <v>0</v>
      </c>
      <c r="R292" s="182">
        <f>Q292*H292</f>
        <v>0</v>
      </c>
      <c r="S292" s="182">
        <v>0</v>
      </c>
      <c r="T292" s="183">
        <f>S292*H292</f>
        <v>0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184" t="s">
        <v>154</v>
      </c>
      <c r="AT292" s="184" t="s">
        <v>136</v>
      </c>
      <c r="AU292" s="184" t="s">
        <v>87</v>
      </c>
      <c r="AY292" s="18" t="s">
        <v>133</v>
      </c>
      <c r="BE292" s="185">
        <f>IF(N292="základní",J292,0)</f>
        <v>0</v>
      </c>
      <c r="BF292" s="185">
        <f>IF(N292="snížená",J292,0)</f>
        <v>0</v>
      </c>
      <c r="BG292" s="185">
        <f>IF(N292="zákl. přenesená",J292,0)</f>
        <v>0</v>
      </c>
      <c r="BH292" s="185">
        <f>IF(N292="sníž. přenesená",J292,0)</f>
        <v>0</v>
      </c>
      <c r="BI292" s="185">
        <f>IF(N292="nulová",J292,0)</f>
        <v>0</v>
      </c>
      <c r="BJ292" s="18" t="s">
        <v>87</v>
      </c>
      <c r="BK292" s="185">
        <f>ROUND(I292*H292,2)</f>
        <v>0</v>
      </c>
      <c r="BL292" s="18" t="s">
        <v>154</v>
      </c>
      <c r="BM292" s="184" t="s">
        <v>1676</v>
      </c>
    </row>
    <row r="293" s="13" customFormat="1">
      <c r="A293" s="13"/>
      <c r="B293" s="196"/>
      <c r="C293" s="13"/>
      <c r="D293" s="186" t="s">
        <v>241</v>
      </c>
      <c r="E293" s="197" t="s">
        <v>1</v>
      </c>
      <c r="F293" s="198" t="s">
        <v>1581</v>
      </c>
      <c r="G293" s="13"/>
      <c r="H293" s="199">
        <v>3</v>
      </c>
      <c r="I293" s="200"/>
      <c r="J293" s="13"/>
      <c r="K293" s="13"/>
      <c r="L293" s="196"/>
      <c r="M293" s="201"/>
      <c r="N293" s="202"/>
      <c r="O293" s="202"/>
      <c r="P293" s="202"/>
      <c r="Q293" s="202"/>
      <c r="R293" s="202"/>
      <c r="S293" s="202"/>
      <c r="T293" s="20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197" t="s">
        <v>241</v>
      </c>
      <c r="AU293" s="197" t="s">
        <v>87</v>
      </c>
      <c r="AV293" s="13" t="s">
        <v>89</v>
      </c>
      <c r="AW293" s="13" t="s">
        <v>34</v>
      </c>
      <c r="AX293" s="13" t="s">
        <v>79</v>
      </c>
      <c r="AY293" s="197" t="s">
        <v>133</v>
      </c>
    </row>
    <row r="294" s="13" customFormat="1">
      <c r="A294" s="13"/>
      <c r="B294" s="196"/>
      <c r="C294" s="13"/>
      <c r="D294" s="186" t="s">
        <v>241</v>
      </c>
      <c r="E294" s="197" t="s">
        <v>1</v>
      </c>
      <c r="F294" s="198" t="s">
        <v>1582</v>
      </c>
      <c r="G294" s="13"/>
      <c r="H294" s="199">
        <v>3</v>
      </c>
      <c r="I294" s="200"/>
      <c r="J294" s="13"/>
      <c r="K294" s="13"/>
      <c r="L294" s="196"/>
      <c r="M294" s="201"/>
      <c r="N294" s="202"/>
      <c r="O294" s="202"/>
      <c r="P294" s="202"/>
      <c r="Q294" s="202"/>
      <c r="R294" s="202"/>
      <c r="S294" s="202"/>
      <c r="T294" s="20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197" t="s">
        <v>241</v>
      </c>
      <c r="AU294" s="197" t="s">
        <v>87</v>
      </c>
      <c r="AV294" s="13" t="s">
        <v>89</v>
      </c>
      <c r="AW294" s="13" t="s">
        <v>34</v>
      </c>
      <c r="AX294" s="13" t="s">
        <v>79</v>
      </c>
      <c r="AY294" s="197" t="s">
        <v>133</v>
      </c>
    </row>
    <row r="295" s="14" customFormat="1">
      <c r="A295" s="14"/>
      <c r="B295" s="204"/>
      <c r="C295" s="14"/>
      <c r="D295" s="186" t="s">
        <v>241</v>
      </c>
      <c r="E295" s="205" t="s">
        <v>1</v>
      </c>
      <c r="F295" s="206" t="s">
        <v>245</v>
      </c>
      <c r="G295" s="14"/>
      <c r="H295" s="207">
        <v>6</v>
      </c>
      <c r="I295" s="208"/>
      <c r="J295" s="14"/>
      <c r="K295" s="14"/>
      <c r="L295" s="204"/>
      <c r="M295" s="209"/>
      <c r="N295" s="210"/>
      <c r="O295" s="210"/>
      <c r="P295" s="210"/>
      <c r="Q295" s="210"/>
      <c r="R295" s="210"/>
      <c r="S295" s="210"/>
      <c r="T295" s="211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05" t="s">
        <v>241</v>
      </c>
      <c r="AU295" s="205" t="s">
        <v>87</v>
      </c>
      <c r="AV295" s="14" t="s">
        <v>154</v>
      </c>
      <c r="AW295" s="14" t="s">
        <v>34</v>
      </c>
      <c r="AX295" s="14" t="s">
        <v>87</v>
      </c>
      <c r="AY295" s="205" t="s">
        <v>133</v>
      </c>
    </row>
    <row r="296" s="2" customFormat="1" ht="16.5" customHeight="1">
      <c r="A296" s="37"/>
      <c r="B296" s="171"/>
      <c r="C296" s="172" t="s">
        <v>452</v>
      </c>
      <c r="D296" s="172" t="s">
        <v>136</v>
      </c>
      <c r="E296" s="173" t="s">
        <v>1677</v>
      </c>
      <c r="F296" s="174" t="s">
        <v>1651</v>
      </c>
      <c r="G296" s="175" t="s">
        <v>817</v>
      </c>
      <c r="H296" s="176">
        <v>6</v>
      </c>
      <c r="I296" s="177"/>
      <c r="J296" s="178">
        <f>ROUND(I296*H296,2)</f>
        <v>0</v>
      </c>
      <c r="K296" s="179"/>
      <c r="L296" s="38"/>
      <c r="M296" s="180" t="s">
        <v>1</v>
      </c>
      <c r="N296" s="181" t="s">
        <v>44</v>
      </c>
      <c r="O296" s="76"/>
      <c r="P296" s="182">
        <f>O296*H296</f>
        <v>0</v>
      </c>
      <c r="Q296" s="182">
        <v>0</v>
      </c>
      <c r="R296" s="182">
        <f>Q296*H296</f>
        <v>0</v>
      </c>
      <c r="S296" s="182">
        <v>0</v>
      </c>
      <c r="T296" s="183">
        <f>S296*H296</f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184" t="s">
        <v>154</v>
      </c>
      <c r="AT296" s="184" t="s">
        <v>136</v>
      </c>
      <c r="AU296" s="184" t="s">
        <v>87</v>
      </c>
      <c r="AY296" s="18" t="s">
        <v>133</v>
      </c>
      <c r="BE296" s="185">
        <f>IF(N296="základní",J296,0)</f>
        <v>0</v>
      </c>
      <c r="BF296" s="185">
        <f>IF(N296="snížená",J296,0)</f>
        <v>0</v>
      </c>
      <c r="BG296" s="185">
        <f>IF(N296="zákl. přenesená",J296,0)</f>
        <v>0</v>
      </c>
      <c r="BH296" s="185">
        <f>IF(N296="sníž. přenesená",J296,0)</f>
        <v>0</v>
      </c>
      <c r="BI296" s="185">
        <f>IF(N296="nulová",J296,0)</f>
        <v>0</v>
      </c>
      <c r="BJ296" s="18" t="s">
        <v>87</v>
      </c>
      <c r="BK296" s="185">
        <f>ROUND(I296*H296,2)</f>
        <v>0</v>
      </c>
      <c r="BL296" s="18" t="s">
        <v>154</v>
      </c>
      <c r="BM296" s="184" t="s">
        <v>1678</v>
      </c>
    </row>
    <row r="297" s="13" customFormat="1">
      <c r="A297" s="13"/>
      <c r="B297" s="196"/>
      <c r="C297" s="13"/>
      <c r="D297" s="186" t="s">
        <v>241</v>
      </c>
      <c r="E297" s="197" t="s">
        <v>1</v>
      </c>
      <c r="F297" s="198" t="s">
        <v>1581</v>
      </c>
      <c r="G297" s="13"/>
      <c r="H297" s="199">
        <v>3</v>
      </c>
      <c r="I297" s="200"/>
      <c r="J297" s="13"/>
      <c r="K297" s="13"/>
      <c r="L297" s="196"/>
      <c r="M297" s="201"/>
      <c r="N297" s="202"/>
      <c r="O297" s="202"/>
      <c r="P297" s="202"/>
      <c r="Q297" s="202"/>
      <c r="R297" s="202"/>
      <c r="S297" s="202"/>
      <c r="T297" s="20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197" t="s">
        <v>241</v>
      </c>
      <c r="AU297" s="197" t="s">
        <v>87</v>
      </c>
      <c r="AV297" s="13" t="s">
        <v>89</v>
      </c>
      <c r="AW297" s="13" t="s">
        <v>34</v>
      </c>
      <c r="AX297" s="13" t="s">
        <v>79</v>
      </c>
      <c r="AY297" s="197" t="s">
        <v>133</v>
      </c>
    </row>
    <row r="298" s="13" customFormat="1">
      <c r="A298" s="13"/>
      <c r="B298" s="196"/>
      <c r="C298" s="13"/>
      <c r="D298" s="186" t="s">
        <v>241</v>
      </c>
      <c r="E298" s="197" t="s">
        <v>1</v>
      </c>
      <c r="F298" s="198" t="s">
        <v>1582</v>
      </c>
      <c r="G298" s="13"/>
      <c r="H298" s="199">
        <v>3</v>
      </c>
      <c r="I298" s="200"/>
      <c r="J298" s="13"/>
      <c r="K298" s="13"/>
      <c r="L298" s="196"/>
      <c r="M298" s="201"/>
      <c r="N298" s="202"/>
      <c r="O298" s="202"/>
      <c r="P298" s="202"/>
      <c r="Q298" s="202"/>
      <c r="R298" s="202"/>
      <c r="S298" s="202"/>
      <c r="T298" s="20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197" t="s">
        <v>241</v>
      </c>
      <c r="AU298" s="197" t="s">
        <v>87</v>
      </c>
      <c r="AV298" s="13" t="s">
        <v>89</v>
      </c>
      <c r="AW298" s="13" t="s">
        <v>34</v>
      </c>
      <c r="AX298" s="13" t="s">
        <v>79</v>
      </c>
      <c r="AY298" s="197" t="s">
        <v>133</v>
      </c>
    </row>
    <row r="299" s="14" customFormat="1">
      <c r="A299" s="14"/>
      <c r="B299" s="204"/>
      <c r="C299" s="14"/>
      <c r="D299" s="186" t="s">
        <v>241</v>
      </c>
      <c r="E299" s="205" t="s">
        <v>1</v>
      </c>
      <c r="F299" s="206" t="s">
        <v>245</v>
      </c>
      <c r="G299" s="14"/>
      <c r="H299" s="207">
        <v>6</v>
      </c>
      <c r="I299" s="208"/>
      <c r="J299" s="14"/>
      <c r="K299" s="14"/>
      <c r="L299" s="204"/>
      <c r="M299" s="209"/>
      <c r="N299" s="210"/>
      <c r="O299" s="210"/>
      <c r="P299" s="210"/>
      <c r="Q299" s="210"/>
      <c r="R299" s="210"/>
      <c r="S299" s="210"/>
      <c r="T299" s="211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05" t="s">
        <v>241</v>
      </c>
      <c r="AU299" s="205" t="s">
        <v>87</v>
      </c>
      <c r="AV299" s="14" t="s">
        <v>154</v>
      </c>
      <c r="AW299" s="14" t="s">
        <v>34</v>
      </c>
      <c r="AX299" s="14" t="s">
        <v>87</v>
      </c>
      <c r="AY299" s="205" t="s">
        <v>133</v>
      </c>
    </row>
    <row r="300" s="2" customFormat="1" ht="24.15" customHeight="1">
      <c r="A300" s="37"/>
      <c r="B300" s="171"/>
      <c r="C300" s="172" t="s">
        <v>464</v>
      </c>
      <c r="D300" s="172" t="s">
        <v>136</v>
      </c>
      <c r="E300" s="173" t="s">
        <v>1679</v>
      </c>
      <c r="F300" s="174" t="s">
        <v>1680</v>
      </c>
      <c r="G300" s="175" t="s">
        <v>259</v>
      </c>
      <c r="H300" s="176">
        <v>43</v>
      </c>
      <c r="I300" s="177"/>
      <c r="J300" s="178">
        <f>ROUND(I300*H300,2)</f>
        <v>0</v>
      </c>
      <c r="K300" s="179"/>
      <c r="L300" s="38"/>
      <c r="M300" s="180" t="s">
        <v>1</v>
      </c>
      <c r="N300" s="181" t="s">
        <v>44</v>
      </c>
      <c r="O300" s="76"/>
      <c r="P300" s="182">
        <f>O300*H300</f>
        <v>0</v>
      </c>
      <c r="Q300" s="182">
        <v>0</v>
      </c>
      <c r="R300" s="182">
        <f>Q300*H300</f>
        <v>0</v>
      </c>
      <c r="S300" s="182">
        <v>0</v>
      </c>
      <c r="T300" s="183">
        <f>S300*H300</f>
        <v>0</v>
      </c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R300" s="184" t="s">
        <v>154</v>
      </c>
      <c r="AT300" s="184" t="s">
        <v>136</v>
      </c>
      <c r="AU300" s="184" t="s">
        <v>87</v>
      </c>
      <c r="AY300" s="18" t="s">
        <v>133</v>
      </c>
      <c r="BE300" s="185">
        <f>IF(N300="základní",J300,0)</f>
        <v>0</v>
      </c>
      <c r="BF300" s="185">
        <f>IF(N300="snížená",J300,0)</f>
        <v>0</v>
      </c>
      <c r="BG300" s="185">
        <f>IF(N300="zákl. přenesená",J300,0)</f>
        <v>0</v>
      </c>
      <c r="BH300" s="185">
        <f>IF(N300="sníž. přenesená",J300,0)</f>
        <v>0</v>
      </c>
      <c r="BI300" s="185">
        <f>IF(N300="nulová",J300,0)</f>
        <v>0</v>
      </c>
      <c r="BJ300" s="18" t="s">
        <v>87</v>
      </c>
      <c r="BK300" s="185">
        <f>ROUND(I300*H300,2)</f>
        <v>0</v>
      </c>
      <c r="BL300" s="18" t="s">
        <v>154</v>
      </c>
      <c r="BM300" s="184" t="s">
        <v>1681</v>
      </c>
    </row>
    <row r="301" s="13" customFormat="1">
      <c r="A301" s="13"/>
      <c r="B301" s="196"/>
      <c r="C301" s="13"/>
      <c r="D301" s="186" t="s">
        <v>241</v>
      </c>
      <c r="E301" s="197" t="s">
        <v>1</v>
      </c>
      <c r="F301" s="198" t="s">
        <v>1682</v>
      </c>
      <c r="G301" s="13"/>
      <c r="H301" s="199">
        <v>27</v>
      </c>
      <c r="I301" s="200"/>
      <c r="J301" s="13"/>
      <c r="K301" s="13"/>
      <c r="L301" s="196"/>
      <c r="M301" s="201"/>
      <c r="N301" s="202"/>
      <c r="O301" s="202"/>
      <c r="P301" s="202"/>
      <c r="Q301" s="202"/>
      <c r="R301" s="202"/>
      <c r="S301" s="202"/>
      <c r="T301" s="20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197" t="s">
        <v>241</v>
      </c>
      <c r="AU301" s="197" t="s">
        <v>87</v>
      </c>
      <c r="AV301" s="13" t="s">
        <v>89</v>
      </c>
      <c r="AW301" s="13" t="s">
        <v>34</v>
      </c>
      <c r="AX301" s="13" t="s">
        <v>79</v>
      </c>
      <c r="AY301" s="197" t="s">
        <v>133</v>
      </c>
    </row>
    <row r="302" s="13" customFormat="1">
      <c r="A302" s="13"/>
      <c r="B302" s="196"/>
      <c r="C302" s="13"/>
      <c r="D302" s="186" t="s">
        <v>241</v>
      </c>
      <c r="E302" s="197" t="s">
        <v>1</v>
      </c>
      <c r="F302" s="198" t="s">
        <v>1683</v>
      </c>
      <c r="G302" s="13"/>
      <c r="H302" s="199">
        <v>16</v>
      </c>
      <c r="I302" s="200"/>
      <c r="J302" s="13"/>
      <c r="K302" s="13"/>
      <c r="L302" s="196"/>
      <c r="M302" s="201"/>
      <c r="N302" s="202"/>
      <c r="O302" s="202"/>
      <c r="P302" s="202"/>
      <c r="Q302" s="202"/>
      <c r="R302" s="202"/>
      <c r="S302" s="202"/>
      <c r="T302" s="20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197" t="s">
        <v>241</v>
      </c>
      <c r="AU302" s="197" t="s">
        <v>87</v>
      </c>
      <c r="AV302" s="13" t="s">
        <v>89</v>
      </c>
      <c r="AW302" s="13" t="s">
        <v>34</v>
      </c>
      <c r="AX302" s="13" t="s">
        <v>79</v>
      </c>
      <c r="AY302" s="197" t="s">
        <v>133</v>
      </c>
    </row>
    <row r="303" s="14" customFormat="1">
      <c r="A303" s="14"/>
      <c r="B303" s="204"/>
      <c r="C303" s="14"/>
      <c r="D303" s="186" t="s">
        <v>241</v>
      </c>
      <c r="E303" s="205" t="s">
        <v>1</v>
      </c>
      <c r="F303" s="206" t="s">
        <v>245</v>
      </c>
      <c r="G303" s="14"/>
      <c r="H303" s="207">
        <v>43</v>
      </c>
      <c r="I303" s="208"/>
      <c r="J303" s="14"/>
      <c r="K303" s="14"/>
      <c r="L303" s="204"/>
      <c r="M303" s="209"/>
      <c r="N303" s="210"/>
      <c r="O303" s="210"/>
      <c r="P303" s="210"/>
      <c r="Q303" s="210"/>
      <c r="R303" s="210"/>
      <c r="S303" s="210"/>
      <c r="T303" s="211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05" t="s">
        <v>241</v>
      </c>
      <c r="AU303" s="205" t="s">
        <v>87</v>
      </c>
      <c r="AV303" s="14" t="s">
        <v>154</v>
      </c>
      <c r="AW303" s="14" t="s">
        <v>34</v>
      </c>
      <c r="AX303" s="14" t="s">
        <v>87</v>
      </c>
      <c r="AY303" s="205" t="s">
        <v>133</v>
      </c>
    </row>
    <row r="304" s="2" customFormat="1" ht="16.5" customHeight="1">
      <c r="A304" s="37"/>
      <c r="B304" s="171"/>
      <c r="C304" s="172" t="s">
        <v>470</v>
      </c>
      <c r="D304" s="172" t="s">
        <v>136</v>
      </c>
      <c r="E304" s="173" t="s">
        <v>1684</v>
      </c>
      <c r="F304" s="174" t="s">
        <v>1685</v>
      </c>
      <c r="G304" s="175" t="s">
        <v>259</v>
      </c>
      <c r="H304" s="176">
        <v>43</v>
      </c>
      <c r="I304" s="177"/>
      <c r="J304" s="178">
        <f>ROUND(I304*H304,2)</f>
        <v>0</v>
      </c>
      <c r="K304" s="179"/>
      <c r="L304" s="38"/>
      <c r="M304" s="180" t="s">
        <v>1</v>
      </c>
      <c r="N304" s="181" t="s">
        <v>44</v>
      </c>
      <c r="O304" s="76"/>
      <c r="P304" s="182">
        <f>O304*H304</f>
        <v>0</v>
      </c>
      <c r="Q304" s="182">
        <v>0</v>
      </c>
      <c r="R304" s="182">
        <f>Q304*H304</f>
        <v>0</v>
      </c>
      <c r="S304" s="182">
        <v>0</v>
      </c>
      <c r="T304" s="183">
        <f>S304*H304</f>
        <v>0</v>
      </c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R304" s="184" t="s">
        <v>154</v>
      </c>
      <c r="AT304" s="184" t="s">
        <v>136</v>
      </c>
      <c r="AU304" s="184" t="s">
        <v>87</v>
      </c>
      <c r="AY304" s="18" t="s">
        <v>133</v>
      </c>
      <c r="BE304" s="185">
        <f>IF(N304="základní",J304,0)</f>
        <v>0</v>
      </c>
      <c r="BF304" s="185">
        <f>IF(N304="snížená",J304,0)</f>
        <v>0</v>
      </c>
      <c r="BG304" s="185">
        <f>IF(N304="zákl. přenesená",J304,0)</f>
        <v>0</v>
      </c>
      <c r="BH304" s="185">
        <f>IF(N304="sníž. přenesená",J304,0)</f>
        <v>0</v>
      </c>
      <c r="BI304" s="185">
        <f>IF(N304="nulová",J304,0)</f>
        <v>0</v>
      </c>
      <c r="BJ304" s="18" t="s">
        <v>87</v>
      </c>
      <c r="BK304" s="185">
        <f>ROUND(I304*H304,2)</f>
        <v>0</v>
      </c>
      <c r="BL304" s="18" t="s">
        <v>154</v>
      </c>
      <c r="BM304" s="184" t="s">
        <v>1686</v>
      </c>
    </row>
    <row r="305" s="13" customFormat="1">
      <c r="A305" s="13"/>
      <c r="B305" s="196"/>
      <c r="C305" s="13"/>
      <c r="D305" s="186" t="s">
        <v>241</v>
      </c>
      <c r="E305" s="197" t="s">
        <v>1</v>
      </c>
      <c r="F305" s="198" t="s">
        <v>1682</v>
      </c>
      <c r="G305" s="13"/>
      <c r="H305" s="199">
        <v>27</v>
      </c>
      <c r="I305" s="200"/>
      <c r="J305" s="13"/>
      <c r="K305" s="13"/>
      <c r="L305" s="196"/>
      <c r="M305" s="201"/>
      <c r="N305" s="202"/>
      <c r="O305" s="202"/>
      <c r="P305" s="202"/>
      <c r="Q305" s="202"/>
      <c r="R305" s="202"/>
      <c r="S305" s="202"/>
      <c r="T305" s="20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197" t="s">
        <v>241</v>
      </c>
      <c r="AU305" s="197" t="s">
        <v>87</v>
      </c>
      <c r="AV305" s="13" t="s">
        <v>89</v>
      </c>
      <c r="AW305" s="13" t="s">
        <v>34</v>
      </c>
      <c r="AX305" s="13" t="s">
        <v>79</v>
      </c>
      <c r="AY305" s="197" t="s">
        <v>133</v>
      </c>
    </row>
    <row r="306" s="13" customFormat="1">
      <c r="A306" s="13"/>
      <c r="B306" s="196"/>
      <c r="C306" s="13"/>
      <c r="D306" s="186" t="s">
        <v>241</v>
      </c>
      <c r="E306" s="197" t="s">
        <v>1</v>
      </c>
      <c r="F306" s="198" t="s">
        <v>1683</v>
      </c>
      <c r="G306" s="13"/>
      <c r="H306" s="199">
        <v>16</v>
      </c>
      <c r="I306" s="200"/>
      <c r="J306" s="13"/>
      <c r="K306" s="13"/>
      <c r="L306" s="196"/>
      <c r="M306" s="201"/>
      <c r="N306" s="202"/>
      <c r="O306" s="202"/>
      <c r="P306" s="202"/>
      <c r="Q306" s="202"/>
      <c r="R306" s="202"/>
      <c r="S306" s="202"/>
      <c r="T306" s="20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197" t="s">
        <v>241</v>
      </c>
      <c r="AU306" s="197" t="s">
        <v>87</v>
      </c>
      <c r="AV306" s="13" t="s">
        <v>89</v>
      </c>
      <c r="AW306" s="13" t="s">
        <v>34</v>
      </c>
      <c r="AX306" s="13" t="s">
        <v>79</v>
      </c>
      <c r="AY306" s="197" t="s">
        <v>133</v>
      </c>
    </row>
    <row r="307" s="14" customFormat="1">
      <c r="A307" s="14"/>
      <c r="B307" s="204"/>
      <c r="C307" s="14"/>
      <c r="D307" s="186" t="s">
        <v>241</v>
      </c>
      <c r="E307" s="205" t="s">
        <v>1</v>
      </c>
      <c r="F307" s="206" t="s">
        <v>245</v>
      </c>
      <c r="G307" s="14"/>
      <c r="H307" s="207">
        <v>43</v>
      </c>
      <c r="I307" s="208"/>
      <c r="J307" s="14"/>
      <c r="K307" s="14"/>
      <c r="L307" s="204"/>
      <c r="M307" s="209"/>
      <c r="N307" s="210"/>
      <c r="O307" s="210"/>
      <c r="P307" s="210"/>
      <c r="Q307" s="210"/>
      <c r="R307" s="210"/>
      <c r="S307" s="210"/>
      <c r="T307" s="211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05" t="s">
        <v>241</v>
      </c>
      <c r="AU307" s="205" t="s">
        <v>87</v>
      </c>
      <c r="AV307" s="14" t="s">
        <v>154</v>
      </c>
      <c r="AW307" s="14" t="s">
        <v>34</v>
      </c>
      <c r="AX307" s="14" t="s">
        <v>87</v>
      </c>
      <c r="AY307" s="205" t="s">
        <v>133</v>
      </c>
    </row>
    <row r="308" s="2" customFormat="1" ht="16.5" customHeight="1">
      <c r="A308" s="37"/>
      <c r="B308" s="171"/>
      <c r="C308" s="172" t="s">
        <v>476</v>
      </c>
      <c r="D308" s="172" t="s">
        <v>136</v>
      </c>
      <c r="E308" s="173" t="s">
        <v>1687</v>
      </c>
      <c r="F308" s="174" t="s">
        <v>1688</v>
      </c>
      <c r="G308" s="175" t="s">
        <v>259</v>
      </c>
      <c r="H308" s="176">
        <v>43</v>
      </c>
      <c r="I308" s="177"/>
      <c r="J308" s="178">
        <f>ROUND(I308*H308,2)</f>
        <v>0</v>
      </c>
      <c r="K308" s="179"/>
      <c r="L308" s="38"/>
      <c r="M308" s="180" t="s">
        <v>1</v>
      </c>
      <c r="N308" s="181" t="s">
        <v>44</v>
      </c>
      <c r="O308" s="76"/>
      <c r="P308" s="182">
        <f>O308*H308</f>
        <v>0</v>
      </c>
      <c r="Q308" s="182">
        <v>0</v>
      </c>
      <c r="R308" s="182">
        <f>Q308*H308</f>
        <v>0</v>
      </c>
      <c r="S308" s="182">
        <v>0</v>
      </c>
      <c r="T308" s="183">
        <f>S308*H308</f>
        <v>0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184" t="s">
        <v>154</v>
      </c>
      <c r="AT308" s="184" t="s">
        <v>136</v>
      </c>
      <c r="AU308" s="184" t="s">
        <v>87</v>
      </c>
      <c r="AY308" s="18" t="s">
        <v>133</v>
      </c>
      <c r="BE308" s="185">
        <f>IF(N308="základní",J308,0)</f>
        <v>0</v>
      </c>
      <c r="BF308" s="185">
        <f>IF(N308="snížená",J308,0)</f>
        <v>0</v>
      </c>
      <c r="BG308" s="185">
        <f>IF(N308="zákl. přenesená",J308,0)</f>
        <v>0</v>
      </c>
      <c r="BH308" s="185">
        <f>IF(N308="sníž. přenesená",J308,0)</f>
        <v>0</v>
      </c>
      <c r="BI308" s="185">
        <f>IF(N308="nulová",J308,0)</f>
        <v>0</v>
      </c>
      <c r="BJ308" s="18" t="s">
        <v>87</v>
      </c>
      <c r="BK308" s="185">
        <f>ROUND(I308*H308,2)</f>
        <v>0</v>
      </c>
      <c r="BL308" s="18" t="s">
        <v>154</v>
      </c>
      <c r="BM308" s="184" t="s">
        <v>1689</v>
      </c>
    </row>
    <row r="309" s="13" customFormat="1">
      <c r="A309" s="13"/>
      <c r="B309" s="196"/>
      <c r="C309" s="13"/>
      <c r="D309" s="186" t="s">
        <v>241</v>
      </c>
      <c r="E309" s="197" t="s">
        <v>1</v>
      </c>
      <c r="F309" s="198" t="s">
        <v>1682</v>
      </c>
      <c r="G309" s="13"/>
      <c r="H309" s="199">
        <v>27</v>
      </c>
      <c r="I309" s="200"/>
      <c r="J309" s="13"/>
      <c r="K309" s="13"/>
      <c r="L309" s="196"/>
      <c r="M309" s="201"/>
      <c r="N309" s="202"/>
      <c r="O309" s="202"/>
      <c r="P309" s="202"/>
      <c r="Q309" s="202"/>
      <c r="R309" s="202"/>
      <c r="S309" s="202"/>
      <c r="T309" s="20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197" t="s">
        <v>241</v>
      </c>
      <c r="AU309" s="197" t="s">
        <v>87</v>
      </c>
      <c r="AV309" s="13" t="s">
        <v>89</v>
      </c>
      <c r="AW309" s="13" t="s">
        <v>34</v>
      </c>
      <c r="AX309" s="13" t="s">
        <v>79</v>
      </c>
      <c r="AY309" s="197" t="s">
        <v>133</v>
      </c>
    </row>
    <row r="310" s="13" customFormat="1">
      <c r="A310" s="13"/>
      <c r="B310" s="196"/>
      <c r="C310" s="13"/>
      <c r="D310" s="186" t="s">
        <v>241</v>
      </c>
      <c r="E310" s="197" t="s">
        <v>1</v>
      </c>
      <c r="F310" s="198" t="s">
        <v>1683</v>
      </c>
      <c r="G310" s="13"/>
      <c r="H310" s="199">
        <v>16</v>
      </c>
      <c r="I310" s="200"/>
      <c r="J310" s="13"/>
      <c r="K310" s="13"/>
      <c r="L310" s="196"/>
      <c r="M310" s="201"/>
      <c r="N310" s="202"/>
      <c r="O310" s="202"/>
      <c r="P310" s="202"/>
      <c r="Q310" s="202"/>
      <c r="R310" s="202"/>
      <c r="S310" s="202"/>
      <c r="T310" s="20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197" t="s">
        <v>241</v>
      </c>
      <c r="AU310" s="197" t="s">
        <v>87</v>
      </c>
      <c r="AV310" s="13" t="s">
        <v>89</v>
      </c>
      <c r="AW310" s="13" t="s">
        <v>34</v>
      </c>
      <c r="AX310" s="13" t="s">
        <v>79</v>
      </c>
      <c r="AY310" s="197" t="s">
        <v>133</v>
      </c>
    </row>
    <row r="311" s="14" customFormat="1">
      <c r="A311" s="14"/>
      <c r="B311" s="204"/>
      <c r="C311" s="14"/>
      <c r="D311" s="186" t="s">
        <v>241</v>
      </c>
      <c r="E311" s="205" t="s">
        <v>1</v>
      </c>
      <c r="F311" s="206" t="s">
        <v>245</v>
      </c>
      <c r="G311" s="14"/>
      <c r="H311" s="207">
        <v>43</v>
      </c>
      <c r="I311" s="208"/>
      <c r="J311" s="14"/>
      <c r="K311" s="14"/>
      <c r="L311" s="204"/>
      <c r="M311" s="209"/>
      <c r="N311" s="210"/>
      <c r="O311" s="210"/>
      <c r="P311" s="210"/>
      <c r="Q311" s="210"/>
      <c r="R311" s="210"/>
      <c r="S311" s="210"/>
      <c r="T311" s="211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05" t="s">
        <v>241</v>
      </c>
      <c r="AU311" s="205" t="s">
        <v>87</v>
      </c>
      <c r="AV311" s="14" t="s">
        <v>154</v>
      </c>
      <c r="AW311" s="14" t="s">
        <v>34</v>
      </c>
      <c r="AX311" s="14" t="s">
        <v>87</v>
      </c>
      <c r="AY311" s="205" t="s">
        <v>133</v>
      </c>
    </row>
    <row r="312" s="2" customFormat="1" ht="24.15" customHeight="1">
      <c r="A312" s="37"/>
      <c r="B312" s="171"/>
      <c r="C312" s="172" t="s">
        <v>482</v>
      </c>
      <c r="D312" s="172" t="s">
        <v>136</v>
      </c>
      <c r="E312" s="173" t="s">
        <v>1690</v>
      </c>
      <c r="F312" s="174" t="s">
        <v>1691</v>
      </c>
      <c r="G312" s="175" t="s">
        <v>139</v>
      </c>
      <c r="H312" s="176">
        <v>2</v>
      </c>
      <c r="I312" s="177"/>
      <c r="J312" s="178">
        <f>ROUND(I312*H312,2)</f>
        <v>0</v>
      </c>
      <c r="K312" s="179"/>
      <c r="L312" s="38"/>
      <c r="M312" s="180" t="s">
        <v>1</v>
      </c>
      <c r="N312" s="181" t="s">
        <v>44</v>
      </c>
      <c r="O312" s="76"/>
      <c r="P312" s="182">
        <f>O312*H312</f>
        <v>0</v>
      </c>
      <c r="Q312" s="182">
        <v>0</v>
      </c>
      <c r="R312" s="182">
        <f>Q312*H312</f>
        <v>0</v>
      </c>
      <c r="S312" s="182">
        <v>0</v>
      </c>
      <c r="T312" s="183">
        <f>S312*H312</f>
        <v>0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184" t="s">
        <v>154</v>
      </c>
      <c r="AT312" s="184" t="s">
        <v>136</v>
      </c>
      <c r="AU312" s="184" t="s">
        <v>87</v>
      </c>
      <c r="AY312" s="18" t="s">
        <v>133</v>
      </c>
      <c r="BE312" s="185">
        <f>IF(N312="základní",J312,0)</f>
        <v>0</v>
      </c>
      <c r="BF312" s="185">
        <f>IF(N312="snížená",J312,0)</f>
        <v>0</v>
      </c>
      <c r="BG312" s="185">
        <f>IF(N312="zákl. přenesená",J312,0)</f>
        <v>0</v>
      </c>
      <c r="BH312" s="185">
        <f>IF(N312="sníž. přenesená",J312,0)</f>
        <v>0</v>
      </c>
      <c r="BI312" s="185">
        <f>IF(N312="nulová",J312,0)</f>
        <v>0</v>
      </c>
      <c r="BJ312" s="18" t="s">
        <v>87</v>
      </c>
      <c r="BK312" s="185">
        <f>ROUND(I312*H312,2)</f>
        <v>0</v>
      </c>
      <c r="BL312" s="18" t="s">
        <v>154</v>
      </c>
      <c r="BM312" s="184" t="s">
        <v>1692</v>
      </c>
    </row>
    <row r="313" s="13" customFormat="1">
      <c r="A313" s="13"/>
      <c r="B313" s="196"/>
      <c r="C313" s="13"/>
      <c r="D313" s="186" t="s">
        <v>241</v>
      </c>
      <c r="E313" s="197" t="s">
        <v>1</v>
      </c>
      <c r="F313" s="198" t="s">
        <v>1556</v>
      </c>
      <c r="G313" s="13"/>
      <c r="H313" s="199">
        <v>1</v>
      </c>
      <c r="I313" s="200"/>
      <c r="J313" s="13"/>
      <c r="K313" s="13"/>
      <c r="L313" s="196"/>
      <c r="M313" s="201"/>
      <c r="N313" s="202"/>
      <c r="O313" s="202"/>
      <c r="P313" s="202"/>
      <c r="Q313" s="202"/>
      <c r="R313" s="202"/>
      <c r="S313" s="202"/>
      <c r="T313" s="20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197" t="s">
        <v>241</v>
      </c>
      <c r="AU313" s="197" t="s">
        <v>87</v>
      </c>
      <c r="AV313" s="13" t="s">
        <v>89</v>
      </c>
      <c r="AW313" s="13" t="s">
        <v>34</v>
      </c>
      <c r="AX313" s="13" t="s">
        <v>79</v>
      </c>
      <c r="AY313" s="197" t="s">
        <v>133</v>
      </c>
    </row>
    <row r="314" s="13" customFormat="1">
      <c r="A314" s="13"/>
      <c r="B314" s="196"/>
      <c r="C314" s="13"/>
      <c r="D314" s="186" t="s">
        <v>241</v>
      </c>
      <c r="E314" s="197" t="s">
        <v>1</v>
      </c>
      <c r="F314" s="198" t="s">
        <v>1557</v>
      </c>
      <c r="G314" s="13"/>
      <c r="H314" s="199">
        <v>1</v>
      </c>
      <c r="I314" s="200"/>
      <c r="J314" s="13"/>
      <c r="K314" s="13"/>
      <c r="L314" s="196"/>
      <c r="M314" s="201"/>
      <c r="N314" s="202"/>
      <c r="O314" s="202"/>
      <c r="P314" s="202"/>
      <c r="Q314" s="202"/>
      <c r="R314" s="202"/>
      <c r="S314" s="202"/>
      <c r="T314" s="20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197" t="s">
        <v>241</v>
      </c>
      <c r="AU314" s="197" t="s">
        <v>87</v>
      </c>
      <c r="AV314" s="13" t="s">
        <v>89</v>
      </c>
      <c r="AW314" s="13" t="s">
        <v>34</v>
      </c>
      <c r="AX314" s="13" t="s">
        <v>79</v>
      </c>
      <c r="AY314" s="197" t="s">
        <v>133</v>
      </c>
    </row>
    <row r="315" s="14" customFormat="1">
      <c r="A315" s="14"/>
      <c r="B315" s="204"/>
      <c r="C315" s="14"/>
      <c r="D315" s="186" t="s">
        <v>241</v>
      </c>
      <c r="E315" s="205" t="s">
        <v>1</v>
      </c>
      <c r="F315" s="206" t="s">
        <v>245</v>
      </c>
      <c r="G315" s="14"/>
      <c r="H315" s="207">
        <v>2</v>
      </c>
      <c r="I315" s="208"/>
      <c r="J315" s="14"/>
      <c r="K315" s="14"/>
      <c r="L315" s="204"/>
      <c r="M315" s="209"/>
      <c r="N315" s="210"/>
      <c r="O315" s="210"/>
      <c r="P315" s="210"/>
      <c r="Q315" s="210"/>
      <c r="R315" s="210"/>
      <c r="S315" s="210"/>
      <c r="T315" s="211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05" t="s">
        <v>241</v>
      </c>
      <c r="AU315" s="205" t="s">
        <v>87</v>
      </c>
      <c r="AV315" s="14" t="s">
        <v>154</v>
      </c>
      <c r="AW315" s="14" t="s">
        <v>34</v>
      </c>
      <c r="AX315" s="14" t="s">
        <v>87</v>
      </c>
      <c r="AY315" s="205" t="s">
        <v>133</v>
      </c>
    </row>
    <row r="316" s="2" customFormat="1" ht="21.75" customHeight="1">
      <c r="A316" s="37"/>
      <c r="B316" s="171"/>
      <c r="C316" s="172" t="s">
        <v>487</v>
      </c>
      <c r="D316" s="172" t="s">
        <v>136</v>
      </c>
      <c r="E316" s="173" t="s">
        <v>1693</v>
      </c>
      <c r="F316" s="174" t="s">
        <v>1694</v>
      </c>
      <c r="G316" s="175" t="s">
        <v>139</v>
      </c>
      <c r="H316" s="176">
        <v>2</v>
      </c>
      <c r="I316" s="177"/>
      <c r="J316" s="178">
        <f>ROUND(I316*H316,2)</f>
        <v>0</v>
      </c>
      <c r="K316" s="179"/>
      <c r="L316" s="38"/>
      <c r="M316" s="180" t="s">
        <v>1</v>
      </c>
      <c r="N316" s="181" t="s">
        <v>44</v>
      </c>
      <c r="O316" s="76"/>
      <c r="P316" s="182">
        <f>O316*H316</f>
        <v>0</v>
      </c>
      <c r="Q316" s="182">
        <v>0</v>
      </c>
      <c r="R316" s="182">
        <f>Q316*H316</f>
        <v>0</v>
      </c>
      <c r="S316" s="182">
        <v>0</v>
      </c>
      <c r="T316" s="183">
        <f>S316*H316</f>
        <v>0</v>
      </c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R316" s="184" t="s">
        <v>154</v>
      </c>
      <c r="AT316" s="184" t="s">
        <v>136</v>
      </c>
      <c r="AU316" s="184" t="s">
        <v>87</v>
      </c>
      <c r="AY316" s="18" t="s">
        <v>133</v>
      </c>
      <c r="BE316" s="185">
        <f>IF(N316="základní",J316,0)</f>
        <v>0</v>
      </c>
      <c r="BF316" s="185">
        <f>IF(N316="snížená",J316,0)</f>
        <v>0</v>
      </c>
      <c r="BG316" s="185">
        <f>IF(N316="zákl. přenesená",J316,0)</f>
        <v>0</v>
      </c>
      <c r="BH316" s="185">
        <f>IF(N316="sníž. přenesená",J316,0)</f>
        <v>0</v>
      </c>
      <c r="BI316" s="185">
        <f>IF(N316="nulová",J316,0)</f>
        <v>0</v>
      </c>
      <c r="BJ316" s="18" t="s">
        <v>87</v>
      </c>
      <c r="BK316" s="185">
        <f>ROUND(I316*H316,2)</f>
        <v>0</v>
      </c>
      <c r="BL316" s="18" t="s">
        <v>154</v>
      </c>
      <c r="BM316" s="184" t="s">
        <v>1695</v>
      </c>
    </row>
    <row r="317" s="13" customFormat="1">
      <c r="A317" s="13"/>
      <c r="B317" s="196"/>
      <c r="C317" s="13"/>
      <c r="D317" s="186" t="s">
        <v>241</v>
      </c>
      <c r="E317" s="197" t="s">
        <v>1</v>
      </c>
      <c r="F317" s="198" t="s">
        <v>1556</v>
      </c>
      <c r="G317" s="13"/>
      <c r="H317" s="199">
        <v>1</v>
      </c>
      <c r="I317" s="200"/>
      <c r="J317" s="13"/>
      <c r="K317" s="13"/>
      <c r="L317" s="196"/>
      <c r="M317" s="201"/>
      <c r="N317" s="202"/>
      <c r="O317" s="202"/>
      <c r="P317" s="202"/>
      <c r="Q317" s="202"/>
      <c r="R317" s="202"/>
      <c r="S317" s="202"/>
      <c r="T317" s="20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197" t="s">
        <v>241</v>
      </c>
      <c r="AU317" s="197" t="s">
        <v>87</v>
      </c>
      <c r="AV317" s="13" t="s">
        <v>89</v>
      </c>
      <c r="AW317" s="13" t="s">
        <v>34</v>
      </c>
      <c r="AX317" s="13" t="s">
        <v>79</v>
      </c>
      <c r="AY317" s="197" t="s">
        <v>133</v>
      </c>
    </row>
    <row r="318" s="13" customFormat="1">
      <c r="A318" s="13"/>
      <c r="B318" s="196"/>
      <c r="C318" s="13"/>
      <c r="D318" s="186" t="s">
        <v>241</v>
      </c>
      <c r="E318" s="197" t="s">
        <v>1</v>
      </c>
      <c r="F318" s="198" t="s">
        <v>1557</v>
      </c>
      <c r="G318" s="13"/>
      <c r="H318" s="199">
        <v>1</v>
      </c>
      <c r="I318" s="200"/>
      <c r="J318" s="13"/>
      <c r="K318" s="13"/>
      <c r="L318" s="196"/>
      <c r="M318" s="201"/>
      <c r="N318" s="202"/>
      <c r="O318" s="202"/>
      <c r="P318" s="202"/>
      <c r="Q318" s="202"/>
      <c r="R318" s="202"/>
      <c r="S318" s="202"/>
      <c r="T318" s="20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197" t="s">
        <v>241</v>
      </c>
      <c r="AU318" s="197" t="s">
        <v>87</v>
      </c>
      <c r="AV318" s="13" t="s">
        <v>89</v>
      </c>
      <c r="AW318" s="13" t="s">
        <v>34</v>
      </c>
      <c r="AX318" s="13" t="s">
        <v>79</v>
      </c>
      <c r="AY318" s="197" t="s">
        <v>133</v>
      </c>
    </row>
    <row r="319" s="14" customFormat="1">
      <c r="A319" s="14"/>
      <c r="B319" s="204"/>
      <c r="C319" s="14"/>
      <c r="D319" s="186" t="s">
        <v>241</v>
      </c>
      <c r="E319" s="205" t="s">
        <v>1</v>
      </c>
      <c r="F319" s="206" t="s">
        <v>245</v>
      </c>
      <c r="G319" s="14"/>
      <c r="H319" s="207">
        <v>2</v>
      </c>
      <c r="I319" s="208"/>
      <c r="J319" s="14"/>
      <c r="K319" s="14"/>
      <c r="L319" s="204"/>
      <c r="M319" s="209"/>
      <c r="N319" s="210"/>
      <c r="O319" s="210"/>
      <c r="P319" s="210"/>
      <c r="Q319" s="210"/>
      <c r="R319" s="210"/>
      <c r="S319" s="210"/>
      <c r="T319" s="211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05" t="s">
        <v>241</v>
      </c>
      <c r="AU319" s="205" t="s">
        <v>87</v>
      </c>
      <c r="AV319" s="14" t="s">
        <v>154</v>
      </c>
      <c r="AW319" s="14" t="s">
        <v>34</v>
      </c>
      <c r="AX319" s="14" t="s">
        <v>87</v>
      </c>
      <c r="AY319" s="205" t="s">
        <v>133</v>
      </c>
    </row>
    <row r="320" s="2" customFormat="1" ht="21.75" customHeight="1">
      <c r="A320" s="37"/>
      <c r="B320" s="171"/>
      <c r="C320" s="172" t="s">
        <v>492</v>
      </c>
      <c r="D320" s="172" t="s">
        <v>136</v>
      </c>
      <c r="E320" s="173" t="s">
        <v>1696</v>
      </c>
      <c r="F320" s="174" t="s">
        <v>1697</v>
      </c>
      <c r="G320" s="175" t="s">
        <v>259</v>
      </c>
      <c r="H320" s="176">
        <v>43</v>
      </c>
      <c r="I320" s="177"/>
      <c r="J320" s="178">
        <f>ROUND(I320*H320,2)</f>
        <v>0</v>
      </c>
      <c r="K320" s="179"/>
      <c r="L320" s="38"/>
      <c r="M320" s="180" t="s">
        <v>1</v>
      </c>
      <c r="N320" s="181" t="s">
        <v>44</v>
      </c>
      <c r="O320" s="76"/>
      <c r="P320" s="182">
        <f>O320*H320</f>
        <v>0</v>
      </c>
      <c r="Q320" s="182">
        <v>0</v>
      </c>
      <c r="R320" s="182">
        <f>Q320*H320</f>
        <v>0</v>
      </c>
      <c r="S320" s="182">
        <v>0</v>
      </c>
      <c r="T320" s="183">
        <f>S320*H320</f>
        <v>0</v>
      </c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R320" s="184" t="s">
        <v>154</v>
      </c>
      <c r="AT320" s="184" t="s">
        <v>136</v>
      </c>
      <c r="AU320" s="184" t="s">
        <v>87</v>
      </c>
      <c r="AY320" s="18" t="s">
        <v>133</v>
      </c>
      <c r="BE320" s="185">
        <f>IF(N320="základní",J320,0)</f>
        <v>0</v>
      </c>
      <c r="BF320" s="185">
        <f>IF(N320="snížená",J320,0)</f>
        <v>0</v>
      </c>
      <c r="BG320" s="185">
        <f>IF(N320="zákl. přenesená",J320,0)</f>
        <v>0</v>
      </c>
      <c r="BH320" s="185">
        <f>IF(N320="sníž. přenesená",J320,0)</f>
        <v>0</v>
      </c>
      <c r="BI320" s="185">
        <f>IF(N320="nulová",J320,0)</f>
        <v>0</v>
      </c>
      <c r="BJ320" s="18" t="s">
        <v>87</v>
      </c>
      <c r="BK320" s="185">
        <f>ROUND(I320*H320,2)</f>
        <v>0</v>
      </c>
      <c r="BL320" s="18" t="s">
        <v>154</v>
      </c>
      <c r="BM320" s="184" t="s">
        <v>1698</v>
      </c>
    </row>
    <row r="321" s="13" customFormat="1">
      <c r="A321" s="13"/>
      <c r="B321" s="196"/>
      <c r="C321" s="13"/>
      <c r="D321" s="186" t="s">
        <v>241</v>
      </c>
      <c r="E321" s="197" t="s">
        <v>1</v>
      </c>
      <c r="F321" s="198" t="s">
        <v>1682</v>
      </c>
      <c r="G321" s="13"/>
      <c r="H321" s="199">
        <v>27</v>
      </c>
      <c r="I321" s="200"/>
      <c r="J321" s="13"/>
      <c r="K321" s="13"/>
      <c r="L321" s="196"/>
      <c r="M321" s="201"/>
      <c r="N321" s="202"/>
      <c r="O321" s="202"/>
      <c r="P321" s="202"/>
      <c r="Q321" s="202"/>
      <c r="R321" s="202"/>
      <c r="S321" s="202"/>
      <c r="T321" s="20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197" t="s">
        <v>241</v>
      </c>
      <c r="AU321" s="197" t="s">
        <v>87</v>
      </c>
      <c r="AV321" s="13" t="s">
        <v>89</v>
      </c>
      <c r="AW321" s="13" t="s">
        <v>34</v>
      </c>
      <c r="AX321" s="13" t="s">
        <v>79</v>
      </c>
      <c r="AY321" s="197" t="s">
        <v>133</v>
      </c>
    </row>
    <row r="322" s="13" customFormat="1">
      <c r="A322" s="13"/>
      <c r="B322" s="196"/>
      <c r="C322" s="13"/>
      <c r="D322" s="186" t="s">
        <v>241</v>
      </c>
      <c r="E322" s="197" t="s">
        <v>1</v>
      </c>
      <c r="F322" s="198" t="s">
        <v>1683</v>
      </c>
      <c r="G322" s="13"/>
      <c r="H322" s="199">
        <v>16</v>
      </c>
      <c r="I322" s="200"/>
      <c r="J322" s="13"/>
      <c r="K322" s="13"/>
      <c r="L322" s="196"/>
      <c r="M322" s="201"/>
      <c r="N322" s="202"/>
      <c r="O322" s="202"/>
      <c r="P322" s="202"/>
      <c r="Q322" s="202"/>
      <c r="R322" s="202"/>
      <c r="S322" s="202"/>
      <c r="T322" s="20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197" t="s">
        <v>241</v>
      </c>
      <c r="AU322" s="197" t="s">
        <v>87</v>
      </c>
      <c r="AV322" s="13" t="s">
        <v>89</v>
      </c>
      <c r="AW322" s="13" t="s">
        <v>34</v>
      </c>
      <c r="AX322" s="13" t="s">
        <v>79</v>
      </c>
      <c r="AY322" s="197" t="s">
        <v>133</v>
      </c>
    </row>
    <row r="323" s="14" customFormat="1">
      <c r="A323" s="14"/>
      <c r="B323" s="204"/>
      <c r="C323" s="14"/>
      <c r="D323" s="186" t="s">
        <v>241</v>
      </c>
      <c r="E323" s="205" t="s">
        <v>1</v>
      </c>
      <c r="F323" s="206" t="s">
        <v>245</v>
      </c>
      <c r="G323" s="14"/>
      <c r="H323" s="207">
        <v>43</v>
      </c>
      <c r="I323" s="208"/>
      <c r="J323" s="14"/>
      <c r="K323" s="14"/>
      <c r="L323" s="204"/>
      <c r="M323" s="209"/>
      <c r="N323" s="210"/>
      <c r="O323" s="210"/>
      <c r="P323" s="210"/>
      <c r="Q323" s="210"/>
      <c r="R323" s="210"/>
      <c r="S323" s="210"/>
      <c r="T323" s="211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05" t="s">
        <v>241</v>
      </c>
      <c r="AU323" s="205" t="s">
        <v>87</v>
      </c>
      <c r="AV323" s="14" t="s">
        <v>154</v>
      </c>
      <c r="AW323" s="14" t="s">
        <v>34</v>
      </c>
      <c r="AX323" s="14" t="s">
        <v>87</v>
      </c>
      <c r="AY323" s="205" t="s">
        <v>133</v>
      </c>
    </row>
    <row r="324" s="2" customFormat="1" ht="16.5" customHeight="1">
      <c r="A324" s="37"/>
      <c r="B324" s="171"/>
      <c r="C324" s="172" t="s">
        <v>498</v>
      </c>
      <c r="D324" s="172" t="s">
        <v>136</v>
      </c>
      <c r="E324" s="173" t="s">
        <v>1699</v>
      </c>
      <c r="F324" s="174" t="s">
        <v>1700</v>
      </c>
      <c r="G324" s="175" t="s">
        <v>139</v>
      </c>
      <c r="H324" s="176">
        <v>2</v>
      </c>
      <c r="I324" s="177"/>
      <c r="J324" s="178">
        <f>ROUND(I324*H324,2)</f>
        <v>0</v>
      </c>
      <c r="K324" s="179"/>
      <c r="L324" s="38"/>
      <c r="M324" s="180" t="s">
        <v>1</v>
      </c>
      <c r="N324" s="181" t="s">
        <v>44</v>
      </c>
      <c r="O324" s="76"/>
      <c r="P324" s="182">
        <f>O324*H324</f>
        <v>0</v>
      </c>
      <c r="Q324" s="182">
        <v>0</v>
      </c>
      <c r="R324" s="182">
        <f>Q324*H324</f>
        <v>0</v>
      </c>
      <c r="S324" s="182">
        <v>0</v>
      </c>
      <c r="T324" s="183">
        <f>S324*H324</f>
        <v>0</v>
      </c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R324" s="184" t="s">
        <v>154</v>
      </c>
      <c r="AT324" s="184" t="s">
        <v>136</v>
      </c>
      <c r="AU324" s="184" t="s">
        <v>87</v>
      </c>
      <c r="AY324" s="18" t="s">
        <v>133</v>
      </c>
      <c r="BE324" s="185">
        <f>IF(N324="základní",J324,0)</f>
        <v>0</v>
      </c>
      <c r="BF324" s="185">
        <f>IF(N324="snížená",J324,0)</f>
        <v>0</v>
      </c>
      <c r="BG324" s="185">
        <f>IF(N324="zákl. přenesená",J324,0)</f>
        <v>0</v>
      </c>
      <c r="BH324" s="185">
        <f>IF(N324="sníž. přenesená",J324,0)</f>
        <v>0</v>
      </c>
      <c r="BI324" s="185">
        <f>IF(N324="nulová",J324,0)</f>
        <v>0</v>
      </c>
      <c r="BJ324" s="18" t="s">
        <v>87</v>
      </c>
      <c r="BK324" s="185">
        <f>ROUND(I324*H324,2)</f>
        <v>0</v>
      </c>
      <c r="BL324" s="18" t="s">
        <v>154</v>
      </c>
      <c r="BM324" s="184" t="s">
        <v>1701</v>
      </c>
    </row>
    <row r="325" s="13" customFormat="1">
      <c r="A325" s="13"/>
      <c r="B325" s="196"/>
      <c r="C325" s="13"/>
      <c r="D325" s="186" t="s">
        <v>241</v>
      </c>
      <c r="E325" s="197" t="s">
        <v>1</v>
      </c>
      <c r="F325" s="198" t="s">
        <v>1556</v>
      </c>
      <c r="G325" s="13"/>
      <c r="H325" s="199">
        <v>1</v>
      </c>
      <c r="I325" s="200"/>
      <c r="J325" s="13"/>
      <c r="K325" s="13"/>
      <c r="L325" s="196"/>
      <c r="M325" s="201"/>
      <c r="N325" s="202"/>
      <c r="O325" s="202"/>
      <c r="P325" s="202"/>
      <c r="Q325" s="202"/>
      <c r="R325" s="202"/>
      <c r="S325" s="202"/>
      <c r="T325" s="20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197" t="s">
        <v>241</v>
      </c>
      <c r="AU325" s="197" t="s">
        <v>87</v>
      </c>
      <c r="AV325" s="13" t="s">
        <v>89</v>
      </c>
      <c r="AW325" s="13" t="s">
        <v>34</v>
      </c>
      <c r="AX325" s="13" t="s">
        <v>79</v>
      </c>
      <c r="AY325" s="197" t="s">
        <v>133</v>
      </c>
    </row>
    <row r="326" s="13" customFormat="1">
      <c r="A326" s="13"/>
      <c r="B326" s="196"/>
      <c r="C326" s="13"/>
      <c r="D326" s="186" t="s">
        <v>241</v>
      </c>
      <c r="E326" s="197" t="s">
        <v>1</v>
      </c>
      <c r="F326" s="198" t="s">
        <v>1557</v>
      </c>
      <c r="G326" s="13"/>
      <c r="H326" s="199">
        <v>1</v>
      </c>
      <c r="I326" s="200"/>
      <c r="J326" s="13"/>
      <c r="K326" s="13"/>
      <c r="L326" s="196"/>
      <c r="M326" s="201"/>
      <c r="N326" s="202"/>
      <c r="O326" s="202"/>
      <c r="P326" s="202"/>
      <c r="Q326" s="202"/>
      <c r="R326" s="202"/>
      <c r="S326" s="202"/>
      <c r="T326" s="20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197" t="s">
        <v>241</v>
      </c>
      <c r="AU326" s="197" t="s">
        <v>87</v>
      </c>
      <c r="AV326" s="13" t="s">
        <v>89</v>
      </c>
      <c r="AW326" s="13" t="s">
        <v>34</v>
      </c>
      <c r="AX326" s="13" t="s">
        <v>79</v>
      </c>
      <c r="AY326" s="197" t="s">
        <v>133</v>
      </c>
    </row>
    <row r="327" s="14" customFormat="1">
      <c r="A327" s="14"/>
      <c r="B327" s="204"/>
      <c r="C327" s="14"/>
      <c r="D327" s="186" t="s">
        <v>241</v>
      </c>
      <c r="E327" s="205" t="s">
        <v>1</v>
      </c>
      <c r="F327" s="206" t="s">
        <v>245</v>
      </c>
      <c r="G327" s="14"/>
      <c r="H327" s="207">
        <v>2</v>
      </c>
      <c r="I327" s="208"/>
      <c r="J327" s="14"/>
      <c r="K327" s="14"/>
      <c r="L327" s="204"/>
      <c r="M327" s="209"/>
      <c r="N327" s="210"/>
      <c r="O327" s="210"/>
      <c r="P327" s="210"/>
      <c r="Q327" s="210"/>
      <c r="R327" s="210"/>
      <c r="S327" s="210"/>
      <c r="T327" s="211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05" t="s">
        <v>241</v>
      </c>
      <c r="AU327" s="205" t="s">
        <v>87</v>
      </c>
      <c r="AV327" s="14" t="s">
        <v>154</v>
      </c>
      <c r="AW327" s="14" t="s">
        <v>34</v>
      </c>
      <c r="AX327" s="14" t="s">
        <v>87</v>
      </c>
      <c r="AY327" s="205" t="s">
        <v>133</v>
      </c>
    </row>
    <row r="328" s="2" customFormat="1" ht="24.15" customHeight="1">
      <c r="A328" s="37"/>
      <c r="B328" s="171"/>
      <c r="C328" s="172" t="s">
        <v>503</v>
      </c>
      <c r="D328" s="172" t="s">
        <v>136</v>
      </c>
      <c r="E328" s="173" t="s">
        <v>1702</v>
      </c>
      <c r="F328" s="174" t="s">
        <v>1703</v>
      </c>
      <c r="G328" s="175" t="s">
        <v>1422</v>
      </c>
      <c r="H328" s="176">
        <v>18</v>
      </c>
      <c r="I328" s="177"/>
      <c r="J328" s="178">
        <f>ROUND(I328*H328,2)</f>
        <v>0</v>
      </c>
      <c r="K328" s="179"/>
      <c r="L328" s="38"/>
      <c r="M328" s="180" t="s">
        <v>1</v>
      </c>
      <c r="N328" s="181" t="s">
        <v>44</v>
      </c>
      <c r="O328" s="76"/>
      <c r="P328" s="182">
        <f>O328*H328</f>
        <v>0</v>
      </c>
      <c r="Q328" s="182">
        <v>0</v>
      </c>
      <c r="R328" s="182">
        <f>Q328*H328</f>
        <v>0</v>
      </c>
      <c r="S328" s="182">
        <v>0</v>
      </c>
      <c r="T328" s="183">
        <f>S328*H328</f>
        <v>0</v>
      </c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R328" s="184" t="s">
        <v>154</v>
      </c>
      <c r="AT328" s="184" t="s">
        <v>136</v>
      </c>
      <c r="AU328" s="184" t="s">
        <v>87</v>
      </c>
      <c r="AY328" s="18" t="s">
        <v>133</v>
      </c>
      <c r="BE328" s="185">
        <f>IF(N328="základní",J328,0)</f>
        <v>0</v>
      </c>
      <c r="BF328" s="185">
        <f>IF(N328="snížená",J328,0)</f>
        <v>0</v>
      </c>
      <c r="BG328" s="185">
        <f>IF(N328="zákl. přenesená",J328,0)</f>
        <v>0</v>
      </c>
      <c r="BH328" s="185">
        <f>IF(N328="sníž. přenesená",J328,0)</f>
        <v>0</v>
      </c>
      <c r="BI328" s="185">
        <f>IF(N328="nulová",J328,0)</f>
        <v>0</v>
      </c>
      <c r="BJ328" s="18" t="s">
        <v>87</v>
      </c>
      <c r="BK328" s="185">
        <f>ROUND(I328*H328,2)</f>
        <v>0</v>
      </c>
      <c r="BL328" s="18" t="s">
        <v>154</v>
      </c>
      <c r="BM328" s="184" t="s">
        <v>1704</v>
      </c>
    </row>
    <row r="329" s="13" customFormat="1">
      <c r="A329" s="13"/>
      <c r="B329" s="196"/>
      <c r="C329" s="13"/>
      <c r="D329" s="186" t="s">
        <v>241</v>
      </c>
      <c r="E329" s="197" t="s">
        <v>1</v>
      </c>
      <c r="F329" s="198" t="s">
        <v>1670</v>
      </c>
      <c r="G329" s="13"/>
      <c r="H329" s="199">
        <v>10</v>
      </c>
      <c r="I329" s="200"/>
      <c r="J329" s="13"/>
      <c r="K329" s="13"/>
      <c r="L329" s="196"/>
      <c r="M329" s="201"/>
      <c r="N329" s="202"/>
      <c r="O329" s="202"/>
      <c r="P329" s="202"/>
      <c r="Q329" s="202"/>
      <c r="R329" s="202"/>
      <c r="S329" s="202"/>
      <c r="T329" s="20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197" t="s">
        <v>241</v>
      </c>
      <c r="AU329" s="197" t="s">
        <v>87</v>
      </c>
      <c r="AV329" s="13" t="s">
        <v>89</v>
      </c>
      <c r="AW329" s="13" t="s">
        <v>34</v>
      </c>
      <c r="AX329" s="13" t="s">
        <v>79</v>
      </c>
      <c r="AY329" s="197" t="s">
        <v>133</v>
      </c>
    </row>
    <row r="330" s="13" customFormat="1">
      <c r="A330" s="13"/>
      <c r="B330" s="196"/>
      <c r="C330" s="13"/>
      <c r="D330" s="186" t="s">
        <v>241</v>
      </c>
      <c r="E330" s="197" t="s">
        <v>1</v>
      </c>
      <c r="F330" s="198" t="s">
        <v>1671</v>
      </c>
      <c r="G330" s="13"/>
      <c r="H330" s="199">
        <v>8</v>
      </c>
      <c r="I330" s="200"/>
      <c r="J330" s="13"/>
      <c r="K330" s="13"/>
      <c r="L330" s="196"/>
      <c r="M330" s="201"/>
      <c r="N330" s="202"/>
      <c r="O330" s="202"/>
      <c r="P330" s="202"/>
      <c r="Q330" s="202"/>
      <c r="R330" s="202"/>
      <c r="S330" s="202"/>
      <c r="T330" s="20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197" t="s">
        <v>241</v>
      </c>
      <c r="AU330" s="197" t="s">
        <v>87</v>
      </c>
      <c r="AV330" s="13" t="s">
        <v>89</v>
      </c>
      <c r="AW330" s="13" t="s">
        <v>34</v>
      </c>
      <c r="AX330" s="13" t="s">
        <v>79</v>
      </c>
      <c r="AY330" s="197" t="s">
        <v>133</v>
      </c>
    </row>
    <row r="331" s="14" customFormat="1">
      <c r="A331" s="14"/>
      <c r="B331" s="204"/>
      <c r="C331" s="14"/>
      <c r="D331" s="186" t="s">
        <v>241</v>
      </c>
      <c r="E331" s="205" t="s">
        <v>1</v>
      </c>
      <c r="F331" s="206" t="s">
        <v>245</v>
      </c>
      <c r="G331" s="14"/>
      <c r="H331" s="207">
        <v>18</v>
      </c>
      <c r="I331" s="208"/>
      <c r="J331" s="14"/>
      <c r="K331" s="14"/>
      <c r="L331" s="204"/>
      <c r="M331" s="230"/>
      <c r="N331" s="231"/>
      <c r="O331" s="231"/>
      <c r="P331" s="231"/>
      <c r="Q331" s="231"/>
      <c r="R331" s="231"/>
      <c r="S331" s="231"/>
      <c r="T331" s="232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05" t="s">
        <v>241</v>
      </c>
      <c r="AU331" s="205" t="s">
        <v>87</v>
      </c>
      <c r="AV331" s="14" t="s">
        <v>154</v>
      </c>
      <c r="AW331" s="14" t="s">
        <v>34</v>
      </c>
      <c r="AX331" s="14" t="s">
        <v>87</v>
      </c>
      <c r="AY331" s="205" t="s">
        <v>133</v>
      </c>
    </row>
    <row r="332" s="2" customFormat="1" ht="6.96" customHeight="1">
      <c r="A332" s="37"/>
      <c r="B332" s="59"/>
      <c r="C332" s="60"/>
      <c r="D332" s="60"/>
      <c r="E332" s="60"/>
      <c r="F332" s="60"/>
      <c r="G332" s="60"/>
      <c r="H332" s="60"/>
      <c r="I332" s="60"/>
      <c r="J332" s="60"/>
      <c r="K332" s="60"/>
      <c r="L332" s="38"/>
      <c r="M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</row>
  </sheetData>
  <autoFilter ref="C122:K331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9"/>
      <c r="C3" s="20"/>
      <c r="D3" s="20"/>
      <c r="E3" s="20"/>
      <c r="F3" s="20"/>
      <c r="G3" s="20"/>
      <c r="H3" s="21"/>
    </row>
    <row r="4" s="1" customFormat="1" ht="24.96" customHeight="1">
      <c r="B4" s="21"/>
      <c r="C4" s="22" t="s">
        <v>1705</v>
      </c>
      <c r="H4" s="21"/>
    </row>
    <row r="5" s="1" customFormat="1" ht="12" customHeight="1">
      <c r="B5" s="21"/>
      <c r="C5" s="25" t="s">
        <v>13</v>
      </c>
      <c r="D5" s="35" t="s">
        <v>14</v>
      </c>
      <c r="E5" s="1"/>
      <c r="F5" s="1"/>
      <c r="H5" s="21"/>
    </row>
    <row r="6" s="1" customFormat="1" ht="36.96" customHeight="1">
      <c r="B6" s="21"/>
      <c r="C6" s="28" t="s">
        <v>16</v>
      </c>
      <c r="D6" s="29" t="s">
        <v>17</v>
      </c>
      <c r="E6" s="1"/>
      <c r="F6" s="1"/>
      <c r="H6" s="21"/>
    </row>
    <row r="7" s="1" customFormat="1" ht="16.5" customHeight="1">
      <c r="B7" s="21"/>
      <c r="C7" s="31" t="s">
        <v>22</v>
      </c>
      <c r="D7" s="68" t="str">
        <f>'Rekapitulace stavby'!AN8</f>
        <v>28. 4. 2025</v>
      </c>
      <c r="H7" s="21"/>
    </row>
    <row r="8" s="2" customFormat="1" ht="10.8" customHeight="1">
      <c r="A8" s="37"/>
      <c r="B8" s="38"/>
      <c r="C8" s="37"/>
      <c r="D8" s="37"/>
      <c r="E8" s="37"/>
      <c r="F8" s="37"/>
      <c r="G8" s="37"/>
      <c r="H8" s="38"/>
    </row>
    <row r="9" s="11" customFormat="1" ht="29.28" customHeight="1">
      <c r="A9" s="147"/>
      <c r="B9" s="148"/>
      <c r="C9" s="149" t="s">
        <v>60</v>
      </c>
      <c r="D9" s="150" t="s">
        <v>61</v>
      </c>
      <c r="E9" s="150" t="s">
        <v>120</v>
      </c>
      <c r="F9" s="151" t="s">
        <v>1706</v>
      </c>
      <c r="G9" s="147"/>
      <c r="H9" s="148"/>
    </row>
    <row r="10" s="2" customFormat="1" ht="26.4" customHeight="1">
      <c r="A10" s="37"/>
      <c r="B10" s="38"/>
      <c r="C10" s="237" t="s">
        <v>90</v>
      </c>
      <c r="D10" s="237" t="s">
        <v>91</v>
      </c>
      <c r="E10" s="37"/>
      <c r="F10" s="37"/>
      <c r="G10" s="37"/>
      <c r="H10" s="38"/>
    </row>
    <row r="11" s="2" customFormat="1" ht="16.8" customHeight="1">
      <c r="A11" s="37"/>
      <c r="B11" s="38"/>
      <c r="C11" s="238" t="s">
        <v>1707</v>
      </c>
      <c r="D11" s="239" t="s">
        <v>1708</v>
      </c>
      <c r="E11" s="240" t="s">
        <v>239</v>
      </c>
      <c r="F11" s="241">
        <v>65.799999999999997</v>
      </c>
      <c r="G11" s="37"/>
      <c r="H11" s="38"/>
    </row>
    <row r="12" s="2" customFormat="1" ht="16.8" customHeight="1">
      <c r="A12" s="37"/>
      <c r="B12" s="38"/>
      <c r="C12" s="242" t="s">
        <v>1</v>
      </c>
      <c r="D12" s="242" t="s">
        <v>1709</v>
      </c>
      <c r="E12" s="18" t="s">
        <v>1</v>
      </c>
      <c r="F12" s="243">
        <v>65.799999999999997</v>
      </c>
      <c r="G12" s="37"/>
      <c r="H12" s="38"/>
    </row>
    <row r="13" s="2" customFormat="1" ht="7.44" customHeight="1">
      <c r="A13" s="37"/>
      <c r="B13" s="59"/>
      <c r="C13" s="60"/>
      <c r="D13" s="60"/>
      <c r="E13" s="60"/>
      <c r="F13" s="60"/>
      <c r="G13" s="60"/>
      <c r="H13" s="38"/>
    </row>
    <row r="14" s="2" customFormat="1">
      <c r="A14" s="37"/>
      <c r="B14" s="37"/>
      <c r="C14" s="37"/>
      <c r="D14" s="37"/>
      <c r="E14" s="37"/>
      <c r="F14" s="37"/>
      <c r="G14" s="37"/>
      <c r="H14" s="37"/>
    </row>
  </sheetData>
  <mergeCells count="2">
    <mergeCell ref="D5:F5"/>
    <mergeCell ref="D6:F6"/>
  </mergeCells>
  <pageSetup paperSize="9" orientation="portrait" blackAndWhite="1" fitToHeight="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Martin Jindra</dc:creator>
  <cp:lastModifiedBy>Martin Jindra</cp:lastModifiedBy>
  <dcterms:created xsi:type="dcterms:W3CDTF">2025-04-28T19:32:58Z</dcterms:created>
  <dcterms:modified xsi:type="dcterms:W3CDTF">2025-04-28T19:33:04Z</dcterms:modified>
</cp:coreProperties>
</file>