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ux09\OneDrive\Plocha\MŠ JAHŮDKA FASÁDY-MUDRA\aktualizace a úprava dle dotazů ke dni 15.4.2025 dotyzy č.2\"/>
    </mc:Choice>
  </mc:AlternateContent>
  <bookViews>
    <workbookView xWindow="0" yWindow="0" windowWidth="0" windowHeight="0"/>
  </bookViews>
  <sheets>
    <sheet name="Rekapitulace stavby" sheetId="1" r:id="rId1"/>
    <sheet name="00 - Vedlejší Rozpočtové ..." sheetId="2" r:id="rId2"/>
    <sheet name="01 - Stavební část" sheetId="3" r:id="rId3"/>
    <sheet name="02 - VZT" sheetId="4" r:id="rId4"/>
    <sheet name="03 - Dendrologické řešení" sheetId="5" r:id="rId5"/>
    <sheet name="04 - Zavlažovací systém" sheetId="6" r:id="rId6"/>
    <sheet name="Seznam figur" sheetId="7" r:id="rId7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'00 - Vedlejší Rozpočtové ...'!$C$122:$K$152</definedName>
    <definedName name="_xlnm.Print_Area" localSheetId="1">'00 - Vedlejší Rozpočtové ...'!$C$4:$J$76,'00 - Vedlejší Rozpočtové ...'!$C$82:$J$104,'00 - Vedlejší Rozpočtové ...'!$C$110:$J$152</definedName>
    <definedName name="_xlnm.Print_Titles" localSheetId="1">'00 - Vedlejší Rozpočtové ...'!$122:$122</definedName>
    <definedName name="_xlnm._FilterDatabase" localSheetId="2" hidden="1">'01 - Stavební část'!$C$137:$K$900</definedName>
    <definedName name="_xlnm.Print_Area" localSheetId="2">'01 - Stavební část'!$C$4:$J$76,'01 - Stavební část'!$C$82:$J$119,'01 - Stavební část'!$C$125:$J$900</definedName>
    <definedName name="_xlnm.Print_Titles" localSheetId="2">'01 - Stavební část'!$137:$137</definedName>
    <definedName name="_xlnm._FilterDatabase" localSheetId="3" hidden="1">'02 - VZT'!$C$118:$K$195</definedName>
    <definedName name="_xlnm.Print_Area" localSheetId="3">'02 - VZT'!$C$4:$J$76,'02 - VZT'!$C$82:$J$100,'02 - VZT'!$C$106:$J$195</definedName>
    <definedName name="_xlnm.Print_Titles" localSheetId="3">'02 - VZT'!$118:$118</definedName>
    <definedName name="_xlnm._FilterDatabase" localSheetId="4" hidden="1">'03 - Dendrologické řešení'!$C$117:$K$187</definedName>
    <definedName name="_xlnm.Print_Area" localSheetId="4">'03 - Dendrologické řešení'!$C$4:$J$76,'03 - Dendrologické řešení'!$C$82:$J$99,'03 - Dendrologické řešení'!$C$105:$J$187</definedName>
    <definedName name="_xlnm.Print_Titles" localSheetId="4">'03 - Dendrologické řešení'!$117:$117</definedName>
    <definedName name="_xlnm._FilterDatabase" localSheetId="5" hidden="1">'04 - Zavlažovací systém'!$C$122:$K$331</definedName>
    <definedName name="_xlnm.Print_Area" localSheetId="5">'04 - Zavlažovací systém'!$C$4:$J$76,'04 - Zavlažovací systém'!$C$82:$J$104,'04 - Zavlažovací systém'!$C$110:$J$331</definedName>
    <definedName name="_xlnm.Print_Titles" localSheetId="5">'04 - Zavlažovací systém'!$122:$122</definedName>
    <definedName name="_xlnm.Print_Area" localSheetId="6">'Seznam figur'!$C$4:$G$12</definedName>
    <definedName name="_xlnm.Print_Titles" localSheetId="6">'Seznam figur'!$9:$9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99"/>
  <c i="6" r="J35"/>
  <c i="1" r="AX99"/>
  <c i="6"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49"/>
  <c r="BH249"/>
  <c r="BG249"/>
  <c r="BF249"/>
  <c r="T249"/>
  <c r="R249"/>
  <c r="P249"/>
  <c r="BI244"/>
  <c r="BH244"/>
  <c r="BG244"/>
  <c r="BF244"/>
  <c r="T244"/>
  <c r="R244"/>
  <c r="P244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J119"/>
  <c r="F119"/>
  <c r="F117"/>
  <c r="E115"/>
  <c r="J91"/>
  <c r="F91"/>
  <c r="F89"/>
  <c r="E87"/>
  <c r="J24"/>
  <c r="E24"/>
  <c r="J120"/>
  <c r="J23"/>
  <c r="J18"/>
  <c r="E18"/>
  <c r="F92"/>
  <c r="J17"/>
  <c r="J12"/>
  <c r="J89"/>
  <c r="E7"/>
  <c r="E113"/>
  <c i="5" r="J37"/>
  <c r="J36"/>
  <c i="1" r="AY98"/>
  <c i="5" r="J35"/>
  <c i="1" r="AX98"/>
  <c i="5"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J114"/>
  <c r="F114"/>
  <c r="F112"/>
  <c r="E110"/>
  <c r="J91"/>
  <c r="F91"/>
  <c r="F89"/>
  <c r="E87"/>
  <c r="J24"/>
  <c r="E24"/>
  <c r="J115"/>
  <c r="J23"/>
  <c r="J18"/>
  <c r="E18"/>
  <c r="F115"/>
  <c r="J17"/>
  <c r="J12"/>
  <c r="J89"/>
  <c r="E7"/>
  <c r="E85"/>
  <c i="4" r="J37"/>
  <c r="J36"/>
  <c i="1" r="AY97"/>
  <c i="4" r="J35"/>
  <c i="1" r="AX97"/>
  <c i="4"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F115"/>
  <c r="F113"/>
  <c r="E111"/>
  <c r="J91"/>
  <c r="F91"/>
  <c r="F89"/>
  <c r="E87"/>
  <c r="J24"/>
  <c r="E24"/>
  <c r="J92"/>
  <c r="J23"/>
  <c r="J18"/>
  <c r="E18"/>
  <c r="F92"/>
  <c r="J17"/>
  <c r="J12"/>
  <c r="J113"/>
  <c r="E7"/>
  <c r="E109"/>
  <c i="3" r="J37"/>
  <c r="J36"/>
  <c i="1" r="AY96"/>
  <c i="3" r="J35"/>
  <c i="1" r="AX96"/>
  <c i="3" r="BI890"/>
  <c r="BH890"/>
  <c r="BG890"/>
  <c r="BF890"/>
  <c r="T890"/>
  <c r="R890"/>
  <c r="P890"/>
  <c r="BI878"/>
  <c r="BH878"/>
  <c r="BG878"/>
  <c r="BF878"/>
  <c r="T878"/>
  <c r="R878"/>
  <c r="P878"/>
  <c r="BI875"/>
  <c r="BH875"/>
  <c r="BG875"/>
  <c r="BF875"/>
  <c r="T875"/>
  <c r="R875"/>
  <c r="P875"/>
  <c r="BI872"/>
  <c r="BH872"/>
  <c r="BG872"/>
  <c r="BF872"/>
  <c r="T872"/>
  <c r="R872"/>
  <c r="P872"/>
  <c r="BI869"/>
  <c r="BH869"/>
  <c r="BG869"/>
  <c r="BF869"/>
  <c r="T869"/>
  <c r="R869"/>
  <c r="P869"/>
  <c r="BI866"/>
  <c r="BH866"/>
  <c r="BG866"/>
  <c r="BF866"/>
  <c r="T866"/>
  <c r="R866"/>
  <c r="P866"/>
  <c r="BI863"/>
  <c r="BH863"/>
  <c r="BG863"/>
  <c r="BF863"/>
  <c r="T863"/>
  <c r="R863"/>
  <c r="P863"/>
  <c r="BI861"/>
  <c r="BH861"/>
  <c r="BG861"/>
  <c r="BF861"/>
  <c r="T861"/>
  <c r="R861"/>
  <c r="P861"/>
  <c r="BI859"/>
  <c r="BH859"/>
  <c r="BG859"/>
  <c r="BF859"/>
  <c r="T859"/>
  <c r="R859"/>
  <c r="P859"/>
  <c r="BI856"/>
  <c r="BH856"/>
  <c r="BG856"/>
  <c r="BF856"/>
  <c r="T856"/>
  <c r="R856"/>
  <c r="P856"/>
  <c r="BI853"/>
  <c r="BH853"/>
  <c r="BG853"/>
  <c r="BF853"/>
  <c r="T853"/>
  <c r="R853"/>
  <c r="P853"/>
  <c r="BI851"/>
  <c r="BH851"/>
  <c r="BG851"/>
  <c r="BF851"/>
  <c r="T851"/>
  <c r="R851"/>
  <c r="P851"/>
  <c r="BI848"/>
  <c r="BH848"/>
  <c r="BG848"/>
  <c r="BF848"/>
  <c r="T848"/>
  <c r="R848"/>
  <c r="P848"/>
  <c r="BI845"/>
  <c r="BH845"/>
  <c r="BG845"/>
  <c r="BF845"/>
  <c r="T845"/>
  <c r="R845"/>
  <c r="P845"/>
  <c r="BI843"/>
  <c r="BH843"/>
  <c r="BG843"/>
  <c r="BF843"/>
  <c r="T843"/>
  <c r="R843"/>
  <c r="P843"/>
  <c r="BI840"/>
  <c r="BH840"/>
  <c r="BG840"/>
  <c r="BF840"/>
  <c r="T840"/>
  <c r="R840"/>
  <c r="P840"/>
  <c r="BI839"/>
  <c r="BH839"/>
  <c r="BG839"/>
  <c r="BF839"/>
  <c r="T839"/>
  <c r="R839"/>
  <c r="P839"/>
  <c r="BI837"/>
  <c r="BH837"/>
  <c r="BG837"/>
  <c r="BF837"/>
  <c r="T837"/>
  <c r="R837"/>
  <c r="P837"/>
  <c r="BI834"/>
  <c r="BH834"/>
  <c r="BG834"/>
  <c r="BF834"/>
  <c r="T834"/>
  <c r="R834"/>
  <c r="P834"/>
  <c r="BI828"/>
  <c r="BH828"/>
  <c r="BG828"/>
  <c r="BF828"/>
  <c r="T828"/>
  <c r="R828"/>
  <c r="P828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4"/>
  <c r="BH814"/>
  <c r="BG814"/>
  <c r="BF814"/>
  <c r="T814"/>
  <c r="R814"/>
  <c r="P814"/>
  <c r="BI810"/>
  <c r="BH810"/>
  <c r="BG810"/>
  <c r="BF810"/>
  <c r="T810"/>
  <c r="R810"/>
  <c r="P810"/>
  <c r="BI806"/>
  <c r="BH806"/>
  <c r="BG806"/>
  <c r="BF806"/>
  <c r="T806"/>
  <c r="R806"/>
  <c r="P806"/>
  <c r="BI802"/>
  <c r="BH802"/>
  <c r="BG802"/>
  <c r="BF802"/>
  <c r="T802"/>
  <c r="R802"/>
  <c r="P802"/>
  <c r="BI797"/>
  <c r="BH797"/>
  <c r="BG797"/>
  <c r="BF797"/>
  <c r="T797"/>
  <c r="R797"/>
  <c r="P797"/>
  <c r="BI792"/>
  <c r="BH792"/>
  <c r="BG792"/>
  <c r="BF792"/>
  <c r="T792"/>
  <c r="R792"/>
  <c r="P792"/>
  <c r="BI788"/>
  <c r="BH788"/>
  <c r="BG788"/>
  <c r="BF788"/>
  <c r="T788"/>
  <c r="R788"/>
  <c r="P788"/>
  <c r="BI784"/>
  <c r="BH784"/>
  <c r="BG784"/>
  <c r="BF784"/>
  <c r="T784"/>
  <c r="R784"/>
  <c r="P784"/>
  <c r="BI780"/>
  <c r="BH780"/>
  <c r="BG780"/>
  <c r="BF780"/>
  <c r="T780"/>
  <c r="R780"/>
  <c r="P780"/>
  <c r="BI776"/>
  <c r="BH776"/>
  <c r="BG776"/>
  <c r="BF776"/>
  <c r="T776"/>
  <c r="R776"/>
  <c r="P776"/>
  <c r="BI772"/>
  <c r="BH772"/>
  <c r="BG772"/>
  <c r="BF772"/>
  <c r="T772"/>
  <c r="R772"/>
  <c r="P772"/>
  <c r="BI768"/>
  <c r="BH768"/>
  <c r="BG768"/>
  <c r="BF768"/>
  <c r="T768"/>
  <c r="R768"/>
  <c r="P768"/>
  <c r="BI766"/>
  <c r="BH766"/>
  <c r="BG766"/>
  <c r="BF766"/>
  <c r="T766"/>
  <c r="R766"/>
  <c r="P766"/>
  <c r="BI763"/>
  <c r="BH763"/>
  <c r="BG763"/>
  <c r="BF763"/>
  <c r="T763"/>
  <c r="R763"/>
  <c r="P763"/>
  <c r="BI762"/>
  <c r="BH762"/>
  <c r="BG762"/>
  <c r="BF762"/>
  <c r="T762"/>
  <c r="R762"/>
  <c r="P762"/>
  <c r="BI759"/>
  <c r="BH759"/>
  <c r="BG759"/>
  <c r="BF759"/>
  <c r="T759"/>
  <c r="R759"/>
  <c r="P759"/>
  <c r="BI757"/>
  <c r="BH757"/>
  <c r="BG757"/>
  <c r="BF757"/>
  <c r="T757"/>
  <c r="R757"/>
  <c r="P757"/>
  <c r="BI753"/>
  <c r="BH753"/>
  <c r="BG753"/>
  <c r="BF753"/>
  <c r="T753"/>
  <c r="R753"/>
  <c r="P753"/>
  <c r="BI752"/>
  <c r="BH752"/>
  <c r="BG752"/>
  <c r="BF752"/>
  <c r="T752"/>
  <c r="R752"/>
  <c r="P752"/>
  <c r="BI748"/>
  <c r="BH748"/>
  <c r="BG748"/>
  <c r="BF748"/>
  <c r="T748"/>
  <c r="R748"/>
  <c r="P748"/>
  <c r="BI745"/>
  <c r="BH745"/>
  <c r="BG745"/>
  <c r="BF745"/>
  <c r="T745"/>
  <c r="R745"/>
  <c r="P745"/>
  <c r="BI744"/>
  <c r="BH744"/>
  <c r="BG744"/>
  <c r="BF744"/>
  <c r="T744"/>
  <c r="R744"/>
  <c r="P744"/>
  <c r="BI741"/>
  <c r="BH741"/>
  <c r="BG741"/>
  <c r="BF741"/>
  <c r="T741"/>
  <c r="R741"/>
  <c r="P741"/>
  <c r="BI737"/>
  <c r="BH737"/>
  <c r="BG737"/>
  <c r="BF737"/>
  <c r="T737"/>
  <c r="R737"/>
  <c r="P737"/>
  <c r="BI733"/>
  <c r="BH733"/>
  <c r="BG733"/>
  <c r="BF733"/>
  <c r="T733"/>
  <c r="R733"/>
  <c r="P733"/>
  <c r="BI731"/>
  <c r="BH731"/>
  <c r="BG731"/>
  <c r="BF731"/>
  <c r="T731"/>
  <c r="R731"/>
  <c r="P731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21"/>
  <c r="BH721"/>
  <c r="BG721"/>
  <c r="BF721"/>
  <c r="T721"/>
  <c r="R721"/>
  <c r="P721"/>
  <c r="BI712"/>
  <c r="BH712"/>
  <c r="BG712"/>
  <c r="BF712"/>
  <c r="T712"/>
  <c r="R712"/>
  <c r="P712"/>
  <c r="BI709"/>
  <c r="BH709"/>
  <c r="BG709"/>
  <c r="BF709"/>
  <c r="T709"/>
  <c r="R709"/>
  <c r="P709"/>
  <c r="BI707"/>
  <c r="BH707"/>
  <c r="BG707"/>
  <c r="BF707"/>
  <c r="T707"/>
  <c r="R707"/>
  <c r="P707"/>
  <c r="BI705"/>
  <c r="BH705"/>
  <c r="BG705"/>
  <c r="BF705"/>
  <c r="T705"/>
  <c r="R705"/>
  <c r="P705"/>
  <c r="BI703"/>
  <c r="BH703"/>
  <c r="BG703"/>
  <c r="BF703"/>
  <c r="T703"/>
  <c r="R703"/>
  <c r="P703"/>
  <c r="BI701"/>
  <c r="BH701"/>
  <c r="BG701"/>
  <c r="BF701"/>
  <c r="T701"/>
  <c r="R701"/>
  <c r="P701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89"/>
  <c r="BH689"/>
  <c r="BG689"/>
  <c r="BF689"/>
  <c r="T689"/>
  <c r="R689"/>
  <c r="P689"/>
  <c r="BI685"/>
  <c r="BH685"/>
  <c r="BG685"/>
  <c r="BF685"/>
  <c r="T685"/>
  <c r="R685"/>
  <c r="P685"/>
  <c r="BI684"/>
  <c r="BH684"/>
  <c r="BG684"/>
  <c r="BF684"/>
  <c r="T684"/>
  <c r="R684"/>
  <c r="P684"/>
  <c r="BI683"/>
  <c r="BH683"/>
  <c r="BG683"/>
  <c r="BF683"/>
  <c r="T683"/>
  <c r="R683"/>
  <c r="P683"/>
  <c r="BI678"/>
  <c r="BH678"/>
  <c r="BG678"/>
  <c r="BF678"/>
  <c r="T678"/>
  <c r="R678"/>
  <c r="P678"/>
  <c r="BI676"/>
  <c r="BH676"/>
  <c r="BG676"/>
  <c r="BF676"/>
  <c r="T676"/>
  <c r="R676"/>
  <c r="P676"/>
  <c r="BI675"/>
  <c r="BH675"/>
  <c r="BG675"/>
  <c r="BF675"/>
  <c r="T675"/>
  <c r="R675"/>
  <c r="P675"/>
  <c r="BI673"/>
  <c r="BH673"/>
  <c r="BG673"/>
  <c r="BF673"/>
  <c r="T673"/>
  <c r="R673"/>
  <c r="P673"/>
  <c r="BI669"/>
  <c r="BH669"/>
  <c r="BG669"/>
  <c r="BF669"/>
  <c r="T669"/>
  <c r="R669"/>
  <c r="P669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40"/>
  <c r="BH640"/>
  <c r="BG640"/>
  <c r="BF640"/>
  <c r="T640"/>
  <c r="R640"/>
  <c r="P640"/>
  <c r="BI637"/>
  <c r="BH637"/>
  <c r="BG637"/>
  <c r="BF637"/>
  <c r="T637"/>
  <c r="R637"/>
  <c r="P637"/>
  <c r="BI633"/>
  <c r="BH633"/>
  <c r="BG633"/>
  <c r="BF633"/>
  <c r="T633"/>
  <c r="R633"/>
  <c r="P633"/>
  <c r="BI629"/>
  <c r="BH629"/>
  <c r="BG629"/>
  <c r="BF629"/>
  <c r="T629"/>
  <c r="R629"/>
  <c r="P629"/>
  <c r="BI624"/>
  <c r="BH624"/>
  <c r="BG624"/>
  <c r="BF624"/>
  <c r="T624"/>
  <c r="R624"/>
  <c r="P624"/>
  <c r="BI621"/>
  <c r="BH621"/>
  <c r="BG621"/>
  <c r="BF621"/>
  <c r="T621"/>
  <c r="T620"/>
  <c r="R621"/>
  <c r="R620"/>
  <c r="P621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1"/>
  <c r="BH611"/>
  <c r="BG611"/>
  <c r="BF611"/>
  <c r="T611"/>
  <c r="R611"/>
  <c r="P611"/>
  <c r="BI610"/>
  <c r="BH610"/>
  <c r="BG610"/>
  <c r="BF610"/>
  <c r="T610"/>
  <c r="R610"/>
  <c r="P610"/>
  <c r="BI608"/>
  <c r="BH608"/>
  <c r="BG608"/>
  <c r="BF608"/>
  <c r="T608"/>
  <c r="R608"/>
  <c r="P608"/>
  <c r="BI607"/>
  <c r="BH607"/>
  <c r="BG607"/>
  <c r="BF607"/>
  <c r="T607"/>
  <c r="R607"/>
  <c r="P607"/>
  <c r="BI602"/>
  <c r="BH602"/>
  <c r="BG602"/>
  <c r="BF602"/>
  <c r="T602"/>
  <c r="R602"/>
  <c r="P602"/>
  <c r="BI598"/>
  <c r="BH598"/>
  <c r="BG598"/>
  <c r="BF598"/>
  <c r="T598"/>
  <c r="R598"/>
  <c r="P598"/>
  <c r="BI594"/>
  <c r="BH594"/>
  <c r="BG594"/>
  <c r="BF594"/>
  <c r="T594"/>
  <c r="R594"/>
  <c r="P594"/>
  <c r="BI590"/>
  <c r="BH590"/>
  <c r="BG590"/>
  <c r="BF590"/>
  <c r="T590"/>
  <c r="R590"/>
  <c r="P590"/>
  <c r="BI586"/>
  <c r="BH586"/>
  <c r="BG586"/>
  <c r="BF586"/>
  <c r="T586"/>
  <c r="R586"/>
  <c r="P586"/>
  <c r="BI580"/>
  <c r="BH580"/>
  <c r="BG580"/>
  <c r="BF580"/>
  <c r="T580"/>
  <c r="R580"/>
  <c r="P580"/>
  <c r="BI575"/>
  <c r="BH575"/>
  <c r="BG575"/>
  <c r="BF575"/>
  <c r="T575"/>
  <c r="R575"/>
  <c r="P575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54"/>
  <c r="BH554"/>
  <c r="BG554"/>
  <c r="BF554"/>
  <c r="T554"/>
  <c r="R554"/>
  <c r="P554"/>
  <c r="BI550"/>
  <c r="BH550"/>
  <c r="BG550"/>
  <c r="BF550"/>
  <c r="T550"/>
  <c r="R550"/>
  <c r="P550"/>
  <c r="BI539"/>
  <c r="BH539"/>
  <c r="BG539"/>
  <c r="BF539"/>
  <c r="T539"/>
  <c r="R539"/>
  <c r="P539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498"/>
  <c r="BH498"/>
  <c r="BG498"/>
  <c r="BF498"/>
  <c r="T498"/>
  <c r="R498"/>
  <c r="P498"/>
  <c r="BI495"/>
  <c r="BH495"/>
  <c r="BG495"/>
  <c r="BF495"/>
  <c r="T495"/>
  <c r="R495"/>
  <c r="P495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5"/>
  <c r="BH485"/>
  <c r="BG485"/>
  <c r="BF485"/>
  <c r="T485"/>
  <c r="R485"/>
  <c r="P485"/>
  <c r="BI483"/>
  <c r="BH483"/>
  <c r="BG483"/>
  <c r="BF483"/>
  <c r="T483"/>
  <c r="R483"/>
  <c r="P483"/>
  <c r="BI480"/>
  <c r="BH480"/>
  <c r="BG480"/>
  <c r="BF480"/>
  <c r="T480"/>
  <c r="R480"/>
  <c r="P480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26"/>
  <c r="BH426"/>
  <c r="BG426"/>
  <c r="BF426"/>
  <c r="T426"/>
  <c r="R426"/>
  <c r="P426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7"/>
  <c r="BH407"/>
  <c r="BG407"/>
  <c r="BF407"/>
  <c r="T407"/>
  <c r="R407"/>
  <c r="P407"/>
  <c r="BI402"/>
  <c r="BH402"/>
  <c r="BG402"/>
  <c r="BF402"/>
  <c r="T402"/>
  <c r="R402"/>
  <c r="P402"/>
  <c r="BI399"/>
  <c r="BH399"/>
  <c r="BG399"/>
  <c r="BF399"/>
  <c r="T399"/>
  <c r="R399"/>
  <c r="P399"/>
  <c r="BI392"/>
  <c r="BH392"/>
  <c r="BG392"/>
  <c r="BF392"/>
  <c r="T392"/>
  <c r="R392"/>
  <c r="P392"/>
  <c r="BI387"/>
  <c r="BH387"/>
  <c r="BG387"/>
  <c r="BF387"/>
  <c r="T387"/>
  <c r="R387"/>
  <c r="P387"/>
  <c r="BI383"/>
  <c r="BH383"/>
  <c r="BG383"/>
  <c r="BF383"/>
  <c r="T383"/>
  <c r="R383"/>
  <c r="P383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68"/>
  <c r="BH368"/>
  <c r="BG368"/>
  <c r="BF368"/>
  <c r="T368"/>
  <c r="R368"/>
  <c r="P368"/>
  <c r="BI366"/>
  <c r="BH366"/>
  <c r="BG366"/>
  <c r="BF366"/>
  <c r="T366"/>
  <c r="R366"/>
  <c r="P366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08"/>
  <c r="BH308"/>
  <c r="BG308"/>
  <c r="BF308"/>
  <c r="T308"/>
  <c r="R308"/>
  <c r="P308"/>
  <c r="BI295"/>
  <c r="BH295"/>
  <c r="BG295"/>
  <c r="BF295"/>
  <c r="T295"/>
  <c r="R295"/>
  <c r="P295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2"/>
  <c r="BH252"/>
  <c r="BG252"/>
  <c r="BF252"/>
  <c r="T252"/>
  <c r="R252"/>
  <c r="P252"/>
  <c r="BI248"/>
  <c r="BH248"/>
  <c r="BG248"/>
  <c r="BF248"/>
  <c r="T248"/>
  <c r="R248"/>
  <c r="P248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R141"/>
  <c r="P141"/>
  <c r="J134"/>
  <c r="F134"/>
  <c r="F132"/>
  <c r="E130"/>
  <c r="J91"/>
  <c r="F91"/>
  <c r="F89"/>
  <c r="E87"/>
  <c r="J24"/>
  <c r="E24"/>
  <c r="J135"/>
  <c r="J23"/>
  <c r="J18"/>
  <c r="E18"/>
  <c r="F92"/>
  <c r="J17"/>
  <c r="J12"/>
  <c r="J132"/>
  <c r="E7"/>
  <c r="E85"/>
  <c i="2" r="J37"/>
  <c r="J36"/>
  <c i="1" r="AY95"/>
  <c i="2" r="J35"/>
  <c i="1" r="AX95"/>
  <c i="2"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89"/>
  <c r="E7"/>
  <c r="E113"/>
  <c i="1" r="L90"/>
  <c r="AM90"/>
  <c r="AM89"/>
  <c r="L89"/>
  <c r="AM87"/>
  <c r="L87"/>
  <c r="L85"/>
  <c r="L84"/>
  <c i="2" r="BK129"/>
  <c r="BK145"/>
  <c i="1" r="AS94"/>
  <c i="3" r="BK712"/>
  <c r="BK611"/>
  <c r="BK503"/>
  <c r="BK373"/>
  <c r="J267"/>
  <c r="J863"/>
  <c r="BK825"/>
  <c r="BK728"/>
  <c r="BK643"/>
  <c r="J524"/>
  <c r="BK333"/>
  <c r="J205"/>
  <c r="J848"/>
  <c r="BK802"/>
  <c r="J752"/>
  <c r="J684"/>
  <c r="BK607"/>
  <c r="BK483"/>
  <c r="J368"/>
  <c r="BK329"/>
  <c r="J198"/>
  <c r="J141"/>
  <c r="J699"/>
  <c r="BK650"/>
  <c r="BK594"/>
  <c r="BK454"/>
  <c r="J373"/>
  <c r="BK243"/>
  <c r="BK160"/>
  <c r="BK834"/>
  <c r="J748"/>
  <c r="J675"/>
  <c r="BK506"/>
  <c r="BK338"/>
  <c r="BK148"/>
  <c r="J788"/>
  <c r="J721"/>
  <c r="BK683"/>
  <c r="BK621"/>
  <c r="BK554"/>
  <c r="BK437"/>
  <c r="BK264"/>
  <c r="J195"/>
  <c r="J845"/>
  <c r="J731"/>
  <c r="BK624"/>
  <c r="J520"/>
  <c r="J399"/>
  <c r="BK214"/>
  <c r="BK827"/>
  <c r="BK733"/>
  <c r="J618"/>
  <c r="BK434"/>
  <c r="BK252"/>
  <c i="4" r="J178"/>
  <c r="BK148"/>
  <c r="J192"/>
  <c r="BK130"/>
  <c r="BK162"/>
  <c r="J138"/>
  <c r="J135"/>
  <c r="J194"/>
  <c r="J130"/>
  <c r="BK190"/>
  <c r="J154"/>
  <c r="J134"/>
  <c r="BK127"/>
  <c r="J146"/>
  <c i="5" r="BK184"/>
  <c r="J138"/>
  <c r="J164"/>
  <c r="BK186"/>
  <c r="BK130"/>
  <c r="BK154"/>
  <c r="BK160"/>
  <c r="BK146"/>
  <c r="BK126"/>
  <c r="BK120"/>
  <c i="6" r="J271"/>
  <c r="BK328"/>
  <c r="J199"/>
  <c r="J292"/>
  <c r="J203"/>
  <c r="BK316"/>
  <c r="J174"/>
  <c r="BK283"/>
  <c r="J195"/>
  <c r="J219"/>
  <c r="J267"/>
  <c r="J145"/>
  <c r="J129"/>
  <c i="2" r="J142"/>
  <c r="J141"/>
  <c r="BK142"/>
  <c r="BK133"/>
  <c i="3" r="J784"/>
  <c r="BK701"/>
  <c r="BK580"/>
  <c r="J494"/>
  <c r="J335"/>
  <c r="J248"/>
  <c r="BK869"/>
  <c r="J802"/>
  <c r="BK665"/>
  <c r="J575"/>
  <c r="BK407"/>
  <c r="J279"/>
  <c r="J148"/>
  <c r="J814"/>
  <c r="BK768"/>
  <c r="J728"/>
  <c r="J598"/>
  <c r="BK524"/>
  <c r="J418"/>
  <c r="J338"/>
  <c r="J208"/>
  <c r="BK845"/>
  <c r="BK678"/>
  <c r="J647"/>
  <c r="J554"/>
  <c r="J440"/>
  <c r="BK368"/>
  <c r="J239"/>
  <c r="J156"/>
  <c r="J866"/>
  <c r="J697"/>
  <c r="BK590"/>
  <c r="J485"/>
  <c r="J276"/>
  <c r="BK863"/>
  <c r="BK757"/>
  <c r="J712"/>
  <c r="BK657"/>
  <c r="J611"/>
  <c r="J495"/>
  <c r="BK392"/>
  <c r="BK232"/>
  <c r="J872"/>
  <c r="J683"/>
  <c r="J571"/>
  <c r="BK463"/>
  <c r="J355"/>
  <c r="BK872"/>
  <c r="J744"/>
  <c r="J619"/>
  <c r="BK550"/>
  <c r="BK284"/>
  <c r="BK185"/>
  <c i="4" r="BK157"/>
  <c r="BK122"/>
  <c r="J152"/>
  <c r="J121"/>
  <c r="BK151"/>
  <c r="BK172"/>
  <c r="J127"/>
  <c r="J131"/>
  <c r="BK180"/>
  <c r="J139"/>
  <c r="BK138"/>
  <c r="BK143"/>
  <c i="5" r="BK181"/>
  <c r="J186"/>
  <c r="J154"/>
  <c r="J166"/>
  <c r="BK176"/>
  <c r="J162"/>
  <c r="J172"/>
  <c r="J136"/>
  <c r="BK187"/>
  <c r="J128"/>
  <c i="6" r="BK304"/>
  <c r="BK207"/>
  <c r="BK287"/>
  <c r="BK178"/>
  <c r="J296"/>
  <c r="J215"/>
  <c r="BK170"/>
  <c r="J300"/>
  <c r="BK166"/>
  <c r="BK240"/>
  <c r="J178"/>
  <c r="J308"/>
  <c r="J211"/>
  <c i="2" r="J128"/>
  <c r="J134"/>
  <c r="BK131"/>
  <c i="3" r="J861"/>
  <c r="J792"/>
  <c r="J703"/>
  <c r="J586"/>
  <c r="BK450"/>
  <c r="BK279"/>
  <c r="J190"/>
  <c r="J856"/>
  <c r="BK784"/>
  <c r="BK684"/>
  <c r="BK629"/>
  <c r="J498"/>
  <c r="BK308"/>
  <c r="J163"/>
  <c r="BK797"/>
  <c r="J709"/>
  <c r="BK586"/>
  <c r="J503"/>
  <c r="J412"/>
  <c r="J308"/>
  <c r="BK218"/>
  <c r="BK141"/>
  <c r="J737"/>
  <c r="J624"/>
  <c r="J539"/>
  <c r="BK418"/>
  <c r="J325"/>
  <c r="J878"/>
  <c r="BK810"/>
  <c r="J745"/>
  <c r="BK647"/>
  <c r="BK530"/>
  <c r="BK376"/>
  <c r="J222"/>
  <c r="J853"/>
  <c r="J741"/>
  <c r="BK709"/>
  <c r="BK675"/>
  <c r="BK616"/>
  <c r="BK509"/>
  <c r="J415"/>
  <c r="BK208"/>
  <c r="J890"/>
  <c r="BK744"/>
  <c r="BK575"/>
  <c r="BK443"/>
  <c r="BK358"/>
  <c r="J218"/>
  <c r="BK853"/>
  <c r="J633"/>
  <c r="J450"/>
  <c r="BK276"/>
  <c i="4" r="BK188"/>
  <c r="BK155"/>
  <c r="BK194"/>
  <c r="BK137"/>
  <c r="J141"/>
  <c r="BK182"/>
  <c r="BK132"/>
  <c r="J151"/>
  <c r="BK192"/>
  <c r="BK170"/>
  <c r="J172"/>
  <c r="J142"/>
  <c r="BK160"/>
  <c r="J128"/>
  <c i="5" r="BK164"/>
  <c r="BK182"/>
  <c r="BK122"/>
  <c r="BK150"/>
  <c r="J122"/>
  <c r="BK124"/>
  <c r="BK152"/>
  <c r="J130"/>
  <c r="J160"/>
  <c i="6" r="J316"/>
  <c r="BK215"/>
  <c r="BK312"/>
  <c r="J253"/>
  <c r="J328"/>
  <c r="BK244"/>
  <c r="BK258"/>
  <c r="BK141"/>
  <c r="J162"/>
  <c r="J249"/>
  <c r="BK279"/>
  <c r="J235"/>
  <c i="2" r="J145"/>
  <c r="BK147"/>
  <c r="J151"/>
  <c r="J138"/>
  <c i="3" r="BK843"/>
  <c r="J768"/>
  <c r="BK673"/>
  <c r="BK520"/>
  <c r="J360"/>
  <c r="J236"/>
  <c r="BK169"/>
  <c r="J823"/>
  <c r="BK705"/>
  <c r="J661"/>
  <c r="J607"/>
  <c r="J483"/>
  <c r="BK321"/>
  <c r="J177"/>
  <c r="BK806"/>
  <c r="J762"/>
  <c r="BK652"/>
  <c r="J530"/>
  <c r="J376"/>
  <c r="BK335"/>
  <c r="J232"/>
  <c r="J160"/>
  <c r="J834"/>
  <c r="J657"/>
  <c r="J580"/>
  <c r="BK475"/>
  <c r="J392"/>
  <c r="J260"/>
  <c r="BK200"/>
  <c r="J859"/>
  <c r="BK759"/>
  <c r="BK689"/>
  <c r="BK637"/>
  <c r="J480"/>
  <c r="BK203"/>
  <c r="BK848"/>
  <c r="BK737"/>
  <c r="BK695"/>
  <c r="BK618"/>
  <c r="BK539"/>
  <c r="J426"/>
  <c r="BK198"/>
  <c r="J837"/>
  <c r="BK707"/>
  <c r="J594"/>
  <c r="BK514"/>
  <c r="J366"/>
  <c r="BK270"/>
  <c r="BK156"/>
  <c r="J763"/>
  <c r="J637"/>
  <c r="BK565"/>
  <c r="J407"/>
  <c r="BK211"/>
  <c i="4" r="J166"/>
  <c r="BK139"/>
  <c r="BK146"/>
  <c r="J158"/>
  <c r="J136"/>
  <c r="J162"/>
  <c r="BK128"/>
  <c r="J170"/>
  <c r="BK126"/>
  <c r="BK164"/>
  <c r="J155"/>
  <c r="BK133"/>
  <c r="BK154"/>
  <c r="BK123"/>
  <c i="5" r="J156"/>
  <c r="J158"/>
  <c r="J185"/>
  <c r="J140"/>
  <c r="J150"/>
  <c r="BK138"/>
  <c r="BK156"/>
  <c r="J132"/>
  <c r="J144"/>
  <c i="6" r="J324"/>
  <c r="BK227"/>
  <c r="BK292"/>
  <c r="J154"/>
  <c r="BK275"/>
  <c r="BK199"/>
  <c r="BK154"/>
  <c r="J170"/>
  <c r="J258"/>
  <c r="BK267"/>
  <c r="BK253"/>
  <c r="J166"/>
  <c i="2" r="BK134"/>
  <c r="BK141"/>
  <c r="J147"/>
  <c r="J136"/>
  <c i="3" r="J827"/>
  <c r="J759"/>
  <c r="BK685"/>
  <c r="J533"/>
  <c r="BK471"/>
  <c r="J317"/>
  <c r="J203"/>
  <c r="BK859"/>
  <c r="BK819"/>
  <c r="J701"/>
  <c r="J650"/>
  <c r="J568"/>
  <c r="BK387"/>
  <c r="BK260"/>
  <c r="J869"/>
  <c r="BK776"/>
  <c r="BK661"/>
  <c r="BK536"/>
  <c r="BK459"/>
  <c r="J358"/>
  <c r="J284"/>
  <c r="BK181"/>
  <c r="J840"/>
  <c r="J693"/>
  <c r="BK614"/>
  <c r="BK494"/>
  <c r="J437"/>
  <c r="J264"/>
  <c r="BK166"/>
  <c r="J839"/>
  <c r="BK762"/>
  <c r="J705"/>
  <c r="BK640"/>
  <c r="J509"/>
  <c r="J346"/>
  <c r="J214"/>
  <c r="BK828"/>
  <c r="BK745"/>
  <c r="BK703"/>
  <c r="J629"/>
  <c r="J550"/>
  <c r="BK440"/>
  <c r="J270"/>
  <c r="J174"/>
  <c r="J821"/>
  <c r="J673"/>
  <c r="BK517"/>
  <c r="BK402"/>
  <c r="J281"/>
  <c r="J166"/>
  <c r="J772"/>
  <c r="J621"/>
  <c r="BK495"/>
  <c r="BK342"/>
  <c r="J153"/>
  <c i="4" r="J160"/>
  <c r="J137"/>
  <c r="BK158"/>
  <c r="BK129"/>
  <c r="J156"/>
  <c r="BK178"/>
  <c r="BK184"/>
  <c r="J129"/>
  <c r="J184"/>
  <c r="BK145"/>
  <c r="J149"/>
  <c r="BK124"/>
  <c r="J132"/>
  <c i="5" r="BK166"/>
  <c r="BK178"/>
  <c r="J176"/>
  <c r="BK132"/>
  <c r="BK158"/>
  <c r="BK148"/>
  <c r="BK170"/>
  <c r="BK174"/>
  <c i="6" r="BK249"/>
  <c r="BK300"/>
  <c r="BK174"/>
  <c r="BK223"/>
  <c r="J158"/>
  <c r="BK211"/>
  <c r="J287"/>
  <c r="J227"/>
  <c r="J304"/>
  <c r="J207"/>
  <c r="J240"/>
  <c r="BK162"/>
  <c i="2" r="BK151"/>
  <c r="J149"/>
  <c r="BK138"/>
  <c r="J126"/>
  <c i="3" r="BK851"/>
  <c r="BK814"/>
  <c r="J733"/>
  <c r="J678"/>
  <c r="BK498"/>
  <c r="J402"/>
  <c r="J295"/>
  <c r="BK205"/>
  <c r="BK837"/>
  <c r="BK731"/>
  <c r="BK654"/>
  <c r="J590"/>
  <c r="J463"/>
  <c r="BK295"/>
  <c r="J185"/>
  <c r="BK823"/>
  <c r="BK763"/>
  <c r="BK721"/>
  <c r="J643"/>
  <c r="J565"/>
  <c r="J490"/>
  <c r="BK426"/>
  <c r="BK346"/>
  <c r="BK281"/>
  <c r="BK153"/>
  <c r="J665"/>
  <c r="BK633"/>
  <c r="J467"/>
  <c r="J378"/>
  <c r="J252"/>
  <c r="BK190"/>
  <c r="BK875"/>
  <c r="BK821"/>
  <c r="BK753"/>
  <c r="J617"/>
  <c r="BK399"/>
  <c r="BK195"/>
  <c r="J806"/>
  <c r="BK699"/>
  <c r="J654"/>
  <c r="BK610"/>
  <c r="J506"/>
  <c r="BK383"/>
  <c r="BK163"/>
  <c r="J753"/>
  <c r="BK608"/>
  <c r="J475"/>
  <c r="J383"/>
  <c r="J321"/>
  <c r="J170"/>
  <c r="J757"/>
  <c r="BK697"/>
  <c r="BK598"/>
  <c r="BK415"/>
  <c r="J273"/>
  <c i="4" r="J190"/>
  <c r="BK141"/>
  <c r="J176"/>
  <c r="J182"/>
  <c r="BK134"/>
  <c r="J144"/>
  <c r="J122"/>
  <c r="BK140"/>
  <c r="BK186"/>
  <c r="BK152"/>
  <c r="J188"/>
  <c r="BK144"/>
  <c r="BK149"/>
  <c i="5" r="J187"/>
  <c r="J148"/>
  <c r="J146"/>
  <c r="BK172"/>
  <c r="BK162"/>
  <c r="J178"/>
  <c r="BK185"/>
  <c r="J134"/>
  <c r="J168"/>
  <c i="6" r="J275"/>
  <c r="BK137"/>
  <c r="J244"/>
  <c r="BK324"/>
  <c r="BK235"/>
  <c r="BK187"/>
  <c r="J279"/>
  <c r="J150"/>
  <c r="BK271"/>
  <c r="BK158"/>
  <c r="BK182"/>
  <c r="J263"/>
  <c r="J141"/>
  <c i="2" r="BK126"/>
  <c r="J133"/>
  <c r="BK128"/>
  <c r="BK149"/>
  <c i="3" r="J828"/>
  <c r="J707"/>
  <c r="J616"/>
  <c r="J446"/>
  <c r="BK325"/>
  <c r="J211"/>
  <c r="J843"/>
  <c r="J780"/>
  <c r="BK676"/>
  <c r="BK615"/>
  <c r="J514"/>
  <c r="BK366"/>
  <c r="BK228"/>
  <c r="J825"/>
  <c r="J766"/>
  <c r="J689"/>
  <c r="J602"/>
  <c r="J517"/>
  <c r="J434"/>
  <c r="BK350"/>
  <c r="BK239"/>
  <c r="J146"/>
  <c r="J810"/>
  <c r="J652"/>
  <c r="J615"/>
  <c r="J459"/>
  <c r="J329"/>
  <c r="J228"/>
  <c r="BK890"/>
  <c r="J797"/>
  <c r="J685"/>
  <c r="J536"/>
  <c r="BK467"/>
  <c r="BK236"/>
  <c r="BK878"/>
  <c r="BK792"/>
  <c r="J724"/>
  <c r="BK669"/>
  <c r="BK571"/>
  <c r="BK485"/>
  <c r="J350"/>
  <c r="BK177"/>
  <c r="BK766"/>
  <c r="BK645"/>
  <c r="BK533"/>
  <c r="BK412"/>
  <c r="J333"/>
  <c r="BK174"/>
  <c r="J776"/>
  <c r="BK724"/>
  <c r="BK617"/>
  <c r="J443"/>
  <c r="J200"/>
  <c i="4" r="J164"/>
  <c r="BK135"/>
  <c r="BK136"/>
  <c r="J186"/>
  <c r="J140"/>
  <c r="J145"/>
  <c r="J180"/>
  <c r="J148"/>
  <c r="J174"/>
  <c r="BK150"/>
  <c r="J150"/>
  <c r="J126"/>
  <c r="J124"/>
  <c i="5" r="J120"/>
  <c r="J152"/>
  <c r="BK183"/>
  <c r="BK168"/>
  <c r="BK128"/>
  <c r="J184"/>
  <c r="BK142"/>
  <c r="J124"/>
  <c r="BK134"/>
  <c i="6" r="BK308"/>
  <c r="J187"/>
  <c r="BK231"/>
  <c r="J320"/>
  <c r="BK191"/>
  <c r="BK129"/>
  <c r="BK203"/>
  <c r="BK133"/>
  <c r="J231"/>
  <c r="BK125"/>
  <c r="BK145"/>
  <c r="BK219"/>
  <c r="BK150"/>
  <c i="2" r="BK136"/>
  <c r="J129"/>
  <c r="J131"/>
  <c i="3" r="BK866"/>
  <c r="J819"/>
  <c r="BK693"/>
  <c r="BK527"/>
  <c r="BK490"/>
  <c r="J342"/>
  <c r="BK273"/>
  <c r="J181"/>
  <c r="BK840"/>
  <c r="BK741"/>
  <c r="J669"/>
  <c r="J610"/>
  <c r="J471"/>
  <c r="BK317"/>
  <c r="BK222"/>
  <c r="BK839"/>
  <c r="BK788"/>
  <c r="BK748"/>
  <c r="J608"/>
  <c r="J527"/>
  <c r="BK446"/>
  <c r="J243"/>
  <c r="BK146"/>
  <c r="J695"/>
  <c r="J645"/>
  <c r="BK480"/>
  <c r="J387"/>
  <c r="BK267"/>
  <c r="BK170"/>
  <c r="BK856"/>
  <c r="BK772"/>
  <c r="J726"/>
  <c r="BK619"/>
  <c r="BK492"/>
  <c r="BK257"/>
  <c r="BK861"/>
  <c r="BK780"/>
  <c r="J676"/>
  <c r="J614"/>
  <c r="J492"/>
  <c r="BK355"/>
  <c r="J257"/>
  <c r="J875"/>
  <c r="BK752"/>
  <c r="J640"/>
  <c r="BK568"/>
  <c r="J454"/>
  <c r="BK360"/>
  <c r="BK248"/>
  <c r="J851"/>
  <c r="BK726"/>
  <c r="BK602"/>
  <c r="BK378"/>
  <c r="J169"/>
  <c i="4" r="BK174"/>
  <c r="J125"/>
  <c r="J143"/>
  <c r="BK176"/>
  <c r="BK125"/>
  <c r="BK142"/>
  <c r="BK121"/>
  <c r="BK156"/>
  <c r="J123"/>
  <c r="J157"/>
  <c r="BK166"/>
  <c r="BK131"/>
  <c r="J133"/>
  <c i="5" r="J170"/>
  <c r="BK144"/>
  <c r="J174"/>
  <c r="J142"/>
  <c r="J181"/>
  <c r="BK136"/>
  <c r="J182"/>
  <c r="BK140"/>
  <c r="J183"/>
  <c r="J126"/>
  <c i="6" r="BK296"/>
  <c r="BK195"/>
  <c r="BK263"/>
  <c r="J312"/>
  <c r="J182"/>
  <c r="J191"/>
  <c r="BK320"/>
  <c r="J223"/>
  <c r="J283"/>
  <c r="J137"/>
  <c r="J133"/>
  <c r="J125"/>
  <c i="2" l="1" r="P125"/>
  <c r="BK135"/>
  <c r="J135"/>
  <c r="J100"/>
  <c r="R146"/>
  <c i="3" r="R140"/>
  <c r="T266"/>
  <c r="R458"/>
  <c r="P606"/>
  <c r="BK646"/>
  <c r="J646"/>
  <c r="J109"/>
  <c r="T646"/>
  <c r="T677"/>
  <c r="P758"/>
  <c r="P862"/>
  <c i="4" r="T153"/>
  <c i="5" r="R180"/>
  <c i="6" r="T124"/>
  <c r="P149"/>
  <c r="BK262"/>
  <c r="J262"/>
  <c r="J102"/>
  <c i="2" r="T130"/>
  <c r="P146"/>
  <c i="3" r="BK266"/>
  <c r="J266"/>
  <c r="J102"/>
  <c r="R479"/>
  <c r="P623"/>
  <c r="R653"/>
  <c r="P674"/>
  <c r="BK708"/>
  <c r="J708"/>
  <c r="J113"/>
  <c r="BK758"/>
  <c r="J758"/>
  <c r="J115"/>
  <c r="R826"/>
  <c r="R852"/>
  <c i="4" r="BK153"/>
  <c r="J153"/>
  <c r="J99"/>
  <c i="5" r="T119"/>
  <c i="6" r="R149"/>
  <c r="R248"/>
  <c r="P262"/>
  <c i="2" r="R125"/>
  <c r="T135"/>
  <c r="R140"/>
  <c i="3" r="P140"/>
  <c r="T194"/>
  <c r="R227"/>
  <c r="P247"/>
  <c r="P479"/>
  <c r="BK623"/>
  <c r="J623"/>
  <c r="J108"/>
  <c r="P653"/>
  <c r="BK674"/>
  <c r="J674"/>
  <c r="J111"/>
  <c r="T674"/>
  <c r="T708"/>
  <c r="R727"/>
  <c r="P826"/>
  <c r="BK852"/>
  <c r="J852"/>
  <c r="J117"/>
  <c r="T852"/>
  <c i="4" r="R153"/>
  <c i="5" r="BK119"/>
  <c r="J119"/>
  <c r="J97"/>
  <c i="6" r="P186"/>
  <c r="P239"/>
  <c r="R262"/>
  <c i="2" r="BK125"/>
  <c r="P135"/>
  <c r="T146"/>
  <c i="3" r="R194"/>
  <c r="BK227"/>
  <c r="J227"/>
  <c r="J100"/>
  <c r="T227"/>
  <c r="R247"/>
  <c r="T479"/>
  <c r="R623"/>
  <c r="P646"/>
  <c r="BK677"/>
  <c r="J677"/>
  <c r="J112"/>
  <c r="BK727"/>
  <c r="J727"/>
  <c r="J114"/>
  <c r="T727"/>
  <c r="T826"/>
  <c r="P852"/>
  <c i="4" r="R120"/>
  <c r="R119"/>
  <c r="R147"/>
  <c i="5" r="T180"/>
  <c i="6" r="T149"/>
  <c r="BK248"/>
  <c r="J248"/>
  <c r="J101"/>
  <c r="T262"/>
  <c i="2" r="T125"/>
  <c r="R135"/>
  <c r="BK140"/>
  <c r="J140"/>
  <c r="J101"/>
  <c i="3" r="T140"/>
  <c r="R266"/>
  <c r="P458"/>
  <c r="BK606"/>
  <c r="J606"/>
  <c r="J105"/>
  <c r="T623"/>
  <c r="R646"/>
  <c r="P677"/>
  <c r="R708"/>
  <c r="P727"/>
  <c r="BK826"/>
  <c r="J826"/>
  <c r="J116"/>
  <c r="BK862"/>
  <c r="J862"/>
  <c r="J118"/>
  <c i="4" r="P153"/>
  <c i="5" r="P180"/>
  <c i="6" r="BK124"/>
  <c r="J124"/>
  <c r="J97"/>
  <c r="BK186"/>
  <c r="J186"/>
  <c r="J99"/>
  <c r="P248"/>
  <c r="P291"/>
  <c i="2" r="R130"/>
  <c r="T140"/>
  <c i="4" r="BK120"/>
  <c r="J120"/>
  <c r="J97"/>
  <c r="BK147"/>
  <c r="J147"/>
  <c r="J98"/>
  <c i="5" r="P119"/>
  <c r="P118"/>
  <c i="1" r="AU98"/>
  <c i="6" r="P124"/>
  <c r="P123"/>
  <c i="1" r="AU99"/>
  <c i="6" r="T186"/>
  <c r="R239"/>
  <c r="R291"/>
  <c i="2" r="P130"/>
  <c r="P140"/>
  <c i="3" r="BK140"/>
  <c r="J140"/>
  <c r="J98"/>
  <c r="P194"/>
  <c r="P227"/>
  <c r="BK247"/>
  <c r="J247"/>
  <c r="J101"/>
  <c r="T247"/>
  <c r="BK479"/>
  <c r="J479"/>
  <c r="J104"/>
  <c r="R606"/>
  <c r="T653"/>
  <c r="R674"/>
  <c r="P708"/>
  <c r="T758"/>
  <c r="R862"/>
  <c i="4" r="T120"/>
  <c r="T119"/>
  <c r="T147"/>
  <c i="5" r="BK180"/>
  <c r="J180"/>
  <c r="J98"/>
  <c i="6" r="BK149"/>
  <c r="J149"/>
  <c r="J98"/>
  <c r="BK239"/>
  <c r="J239"/>
  <c r="J100"/>
  <c r="T239"/>
  <c r="BK291"/>
  <c r="J291"/>
  <c r="J103"/>
  <c i="2" r="BK130"/>
  <c r="J130"/>
  <c r="J99"/>
  <c r="BK146"/>
  <c r="J146"/>
  <c r="J103"/>
  <c i="3" r="BK194"/>
  <c r="J194"/>
  <c r="J99"/>
  <c r="P266"/>
  <c r="BK458"/>
  <c r="J458"/>
  <c r="J103"/>
  <c r="T458"/>
  <c r="T606"/>
  <c r="BK653"/>
  <c r="J653"/>
  <c r="J110"/>
  <c r="R677"/>
  <c r="R758"/>
  <c r="T862"/>
  <c i="4" r="P120"/>
  <c r="P119"/>
  <c i="1" r="AU97"/>
  <c i="4" r="P147"/>
  <c i="5" r="R119"/>
  <c r="R118"/>
  <c i="6" r="R124"/>
  <c r="R186"/>
  <c r="T248"/>
  <c r="T291"/>
  <c i="2" r="BK144"/>
  <c r="J144"/>
  <c r="J102"/>
  <c i="3" r="BK620"/>
  <c r="J620"/>
  <c r="J106"/>
  <c i="6" r="BE133"/>
  <c i="5" r="BK118"/>
  <c r="J118"/>
  <c i="6" r="E85"/>
  <c r="J117"/>
  <c r="BE154"/>
  <c r="BE182"/>
  <c r="BE195"/>
  <c r="BE199"/>
  <c r="BE203"/>
  <c r="BE207"/>
  <c r="BE227"/>
  <c r="BE275"/>
  <c r="F120"/>
  <c r="BE166"/>
  <c r="BE187"/>
  <c r="BE191"/>
  <c r="BE215"/>
  <c r="BE235"/>
  <c r="BE287"/>
  <c r="BE292"/>
  <c r="BE296"/>
  <c r="BE137"/>
  <c r="BE145"/>
  <c r="BE150"/>
  <c r="BE219"/>
  <c r="BE263"/>
  <c r="BE267"/>
  <c r="BE300"/>
  <c r="BE328"/>
  <c r="BE158"/>
  <c r="BE240"/>
  <c r="BE249"/>
  <c r="BE253"/>
  <c r="J92"/>
  <c r="BE271"/>
  <c r="BE316"/>
  <c r="BE129"/>
  <c r="BE141"/>
  <c r="BE162"/>
  <c r="BE170"/>
  <c r="BE258"/>
  <c r="BE283"/>
  <c r="BE304"/>
  <c r="BE308"/>
  <c r="BE125"/>
  <c r="BE174"/>
  <c r="BE178"/>
  <c r="BE211"/>
  <c r="BE223"/>
  <c r="BE231"/>
  <c r="BE244"/>
  <c r="BE279"/>
  <c r="BE312"/>
  <c r="BE320"/>
  <c r="BE324"/>
  <c i="5" r="J112"/>
  <c r="BE138"/>
  <c r="BE150"/>
  <c r="BE152"/>
  <c r="BE154"/>
  <c r="BE164"/>
  <c r="BE184"/>
  <c r="BE185"/>
  <c i="4" r="BK119"/>
  <c r="J119"/>
  <c i="5" r="F92"/>
  <c r="BE122"/>
  <c r="E108"/>
  <c r="BE126"/>
  <c r="BE128"/>
  <c r="BE144"/>
  <c r="BE146"/>
  <c r="BE156"/>
  <c r="BE168"/>
  <c r="BE176"/>
  <c r="BE183"/>
  <c r="BE187"/>
  <c r="J92"/>
  <c r="BE124"/>
  <c r="BE142"/>
  <c r="BE166"/>
  <c r="BE172"/>
  <c r="BE174"/>
  <c r="BE182"/>
  <c r="BE158"/>
  <c r="BE160"/>
  <c r="BE162"/>
  <c r="BE120"/>
  <c r="BE130"/>
  <c r="BE132"/>
  <c r="BE134"/>
  <c r="BE136"/>
  <c r="BE140"/>
  <c r="BE148"/>
  <c r="BE170"/>
  <c r="BE181"/>
  <c r="BE178"/>
  <c r="BE186"/>
  <c i="3" r="BK622"/>
  <c r="J622"/>
  <c r="J107"/>
  <c i="4" r="BE130"/>
  <c r="BE135"/>
  <c r="BE139"/>
  <c r="BE151"/>
  <c r="J116"/>
  <c r="BE122"/>
  <c r="BE136"/>
  <c r="BE158"/>
  <c r="BE160"/>
  <c r="BE162"/>
  <c r="BE164"/>
  <c r="BE194"/>
  <c r="J89"/>
  <c r="BE121"/>
  <c r="BE137"/>
  <c r="BE141"/>
  <c r="BE143"/>
  <c r="BE166"/>
  <c r="BE172"/>
  <c r="BE178"/>
  <c r="BE182"/>
  <c i="3" r="BK139"/>
  <c r="J139"/>
  <c r="J97"/>
  <c i="4" r="E85"/>
  <c r="F116"/>
  <c r="BE124"/>
  <c r="BE138"/>
  <c r="BE144"/>
  <c r="BE149"/>
  <c r="BE174"/>
  <c r="BE176"/>
  <c r="BE129"/>
  <c r="BE146"/>
  <c r="BE148"/>
  <c r="BE155"/>
  <c r="BE157"/>
  <c r="BE170"/>
  <c r="BE131"/>
  <c r="BE152"/>
  <c r="BE180"/>
  <c r="BE188"/>
  <c r="BE190"/>
  <c r="BE125"/>
  <c r="BE132"/>
  <c r="BE134"/>
  <c r="BE140"/>
  <c r="BE150"/>
  <c r="BE154"/>
  <c r="BE156"/>
  <c r="BE184"/>
  <c r="BE123"/>
  <c r="BE126"/>
  <c r="BE127"/>
  <c r="BE128"/>
  <c r="BE133"/>
  <c r="BE142"/>
  <c r="BE145"/>
  <c r="BE186"/>
  <c r="BE192"/>
  <c i="3" r="BE170"/>
  <c r="BE205"/>
  <c r="BE214"/>
  <c r="BE243"/>
  <c r="BE248"/>
  <c r="BE260"/>
  <c r="BE338"/>
  <c r="BE392"/>
  <c r="BE459"/>
  <c r="BE463"/>
  <c r="BE467"/>
  <c r="BE485"/>
  <c r="BE490"/>
  <c r="BE492"/>
  <c r="BE503"/>
  <c r="BE527"/>
  <c r="BE530"/>
  <c r="BE536"/>
  <c r="BE550"/>
  <c r="BE607"/>
  <c r="BE610"/>
  <c r="BE611"/>
  <c r="BE678"/>
  <c r="BE685"/>
  <c r="BE721"/>
  <c r="BE821"/>
  <c r="BE823"/>
  <c r="BE834"/>
  <c r="BE837"/>
  <c r="BE839"/>
  <c r="BE878"/>
  <c i="2" r="J125"/>
  <c r="J98"/>
  <c i="3" r="BE146"/>
  <c r="BE222"/>
  <c r="BE252"/>
  <c r="BE295"/>
  <c r="BE346"/>
  <c r="BE418"/>
  <c r="BE437"/>
  <c r="BE440"/>
  <c r="BE565"/>
  <c r="BE586"/>
  <c r="BE616"/>
  <c r="BE633"/>
  <c r="BE637"/>
  <c r="BE643"/>
  <c r="BE650"/>
  <c r="BE652"/>
  <c r="BE654"/>
  <c r="BE661"/>
  <c r="BE699"/>
  <c r="BE701"/>
  <c r="BE724"/>
  <c r="BE802"/>
  <c r="BE810"/>
  <c r="BE828"/>
  <c r="BE856"/>
  <c r="BE861"/>
  <c r="J89"/>
  <c r="BE200"/>
  <c r="BE203"/>
  <c r="BE218"/>
  <c r="BE284"/>
  <c r="BE308"/>
  <c r="BE317"/>
  <c r="BE329"/>
  <c r="BE342"/>
  <c r="BE376"/>
  <c r="BE387"/>
  <c r="BE446"/>
  <c r="BE454"/>
  <c r="BE475"/>
  <c r="BE575"/>
  <c r="BE689"/>
  <c r="BE766"/>
  <c r="BE843"/>
  <c r="BE866"/>
  <c r="J92"/>
  <c r="BE181"/>
  <c r="BE208"/>
  <c r="BE232"/>
  <c r="BE366"/>
  <c r="BE368"/>
  <c r="BE383"/>
  <c r="BE415"/>
  <c r="BE471"/>
  <c r="BE494"/>
  <c r="BE495"/>
  <c r="BE517"/>
  <c r="BE520"/>
  <c r="BE524"/>
  <c r="BE554"/>
  <c r="BE580"/>
  <c r="BE608"/>
  <c r="BE657"/>
  <c r="BE669"/>
  <c r="BE683"/>
  <c r="BE693"/>
  <c r="BE707"/>
  <c r="BE733"/>
  <c r="BE741"/>
  <c r="BE768"/>
  <c r="BE776"/>
  <c r="BE780"/>
  <c r="BE784"/>
  <c r="BE788"/>
  <c r="BE806"/>
  <c r="BE814"/>
  <c r="BE845"/>
  <c r="BE848"/>
  <c r="BE869"/>
  <c r="BE148"/>
  <c r="BE163"/>
  <c r="BE185"/>
  <c r="BE211"/>
  <c r="BE276"/>
  <c r="BE335"/>
  <c r="BE350"/>
  <c r="BE355"/>
  <c r="BE360"/>
  <c r="BE450"/>
  <c r="BE514"/>
  <c r="BE590"/>
  <c r="BE602"/>
  <c r="BE618"/>
  <c r="BE684"/>
  <c r="BE703"/>
  <c r="BE709"/>
  <c r="BE726"/>
  <c r="BE745"/>
  <c r="BE752"/>
  <c r="BE797"/>
  <c r="BE825"/>
  <c r="BE827"/>
  <c r="BE859"/>
  <c r="BE863"/>
  <c r="BE890"/>
  <c r="E128"/>
  <c r="F135"/>
  <c r="BE141"/>
  <c r="BE166"/>
  <c r="BE177"/>
  <c r="BE190"/>
  <c r="BE264"/>
  <c r="BE267"/>
  <c r="BE279"/>
  <c r="BE325"/>
  <c r="BE333"/>
  <c r="BE378"/>
  <c r="BE402"/>
  <c r="BE498"/>
  <c r="BE509"/>
  <c r="BE571"/>
  <c r="BE615"/>
  <c r="BE624"/>
  <c r="BE629"/>
  <c r="BE640"/>
  <c r="BE647"/>
  <c r="BE673"/>
  <c r="BE676"/>
  <c r="BE705"/>
  <c r="BE731"/>
  <c r="BE737"/>
  <c r="BE759"/>
  <c r="BE819"/>
  <c r="BE153"/>
  <c r="BE169"/>
  <c r="BE195"/>
  <c r="BE236"/>
  <c r="BE270"/>
  <c r="BE273"/>
  <c r="BE358"/>
  <c r="BE373"/>
  <c r="BE399"/>
  <c r="BE412"/>
  <c r="BE434"/>
  <c r="BE480"/>
  <c r="BE506"/>
  <c r="BE533"/>
  <c r="BE594"/>
  <c r="BE598"/>
  <c r="BE619"/>
  <c r="BE621"/>
  <c r="BE645"/>
  <c r="BE675"/>
  <c r="BE695"/>
  <c r="BE697"/>
  <c r="BE712"/>
  <c r="BE762"/>
  <c r="BE763"/>
  <c r="BE772"/>
  <c r="BE792"/>
  <c r="BE851"/>
  <c r="BE872"/>
  <c r="BE156"/>
  <c r="BE160"/>
  <c r="BE174"/>
  <c r="BE198"/>
  <c r="BE228"/>
  <c r="BE239"/>
  <c r="BE257"/>
  <c r="BE281"/>
  <c r="BE321"/>
  <c r="BE407"/>
  <c r="BE426"/>
  <c r="BE443"/>
  <c r="BE483"/>
  <c r="BE539"/>
  <c r="BE568"/>
  <c r="BE614"/>
  <c r="BE617"/>
  <c r="BE665"/>
  <c r="BE728"/>
  <c r="BE744"/>
  <c r="BE748"/>
  <c r="BE753"/>
  <c r="BE757"/>
  <c r="BE840"/>
  <c r="BE853"/>
  <c r="BE875"/>
  <c i="2" r="J92"/>
  <c r="BE126"/>
  <c r="BE134"/>
  <c r="BE145"/>
  <c r="F92"/>
  <c r="J117"/>
  <c r="BE128"/>
  <c r="BE129"/>
  <c r="BE141"/>
  <c r="E85"/>
  <c r="BE136"/>
  <c r="BE138"/>
  <c r="BE142"/>
  <c r="BE131"/>
  <c r="BE149"/>
  <c r="BE133"/>
  <c r="BE147"/>
  <c r="BE151"/>
  <c i="3" r="F34"/>
  <c i="1" r="BA96"/>
  <c i="2" r="F35"/>
  <c i="1" r="BB95"/>
  <c i="3" r="F36"/>
  <c i="1" r="BC96"/>
  <c i="5" r="J30"/>
  <c i="2" r="F37"/>
  <c i="1" r="BD95"/>
  <c i="4" r="F35"/>
  <c i="1" r="BB97"/>
  <c i="4" r="J34"/>
  <c i="1" r="AW97"/>
  <c i="4" r="F37"/>
  <c i="1" r="BD97"/>
  <c i="5" r="F34"/>
  <c i="1" r="BA98"/>
  <c i="5" r="F37"/>
  <c i="1" r="BD98"/>
  <c i="4" r="J30"/>
  <c i="6" r="F34"/>
  <c i="1" r="BA99"/>
  <c i="6" r="F36"/>
  <c i="1" r="BC99"/>
  <c i="2" r="F36"/>
  <c i="1" r="BC95"/>
  <c i="4" r="F34"/>
  <c i="1" r="BA97"/>
  <c i="4" r="F36"/>
  <c i="1" r="BC97"/>
  <c i="5" r="J34"/>
  <c i="1" r="AW98"/>
  <c i="5" r="F36"/>
  <c i="1" r="BC98"/>
  <c i="5" r="F35"/>
  <c i="1" r="BB98"/>
  <c i="6" r="J34"/>
  <c i="1" r="AW99"/>
  <c i="6" r="F35"/>
  <c i="1" r="BB99"/>
  <c i="2" r="J34"/>
  <c i="1" r="AW95"/>
  <c i="3" r="F37"/>
  <c i="1" r="BD96"/>
  <c i="3" r="J34"/>
  <c i="1" r="AW96"/>
  <c i="2" r="F34"/>
  <c i="1" r="BA95"/>
  <c i="3" r="F35"/>
  <c i="1" r="BB96"/>
  <c i="6" r="F37"/>
  <c i="1" r="BD99"/>
  <c i="3" l="1" r="T139"/>
  <c i="2" r="BK124"/>
  <c r="J124"/>
  <c r="J97"/>
  <c i="3" r="P139"/>
  <c r="P622"/>
  <c i="2" r="T124"/>
  <c r="T123"/>
  <c i="5" r="T118"/>
  <c i="3" r="R139"/>
  <c r="T622"/>
  <c r="R622"/>
  <c i="2" r="R124"/>
  <c r="R123"/>
  <c i="6" r="R123"/>
  <c r="T123"/>
  <c i="2" r="P124"/>
  <c r="P123"/>
  <c i="1" r="AU95"/>
  <c i="6" r="BK123"/>
  <c r="J123"/>
  <c i="1" r="AG98"/>
  <c i="5" r="J96"/>
  <c i="1" r="AG97"/>
  <c i="4" r="J96"/>
  <c i="3" r="BK138"/>
  <c r="J138"/>
  <c i="2" r="J33"/>
  <c i="1" r="AV95"/>
  <c r="AT95"/>
  <c i="6" r="F33"/>
  <c i="1" r="AZ99"/>
  <c i="4" r="F33"/>
  <c i="1" r="AZ97"/>
  <c r="BA94"/>
  <c r="W30"/>
  <c i="3" r="F33"/>
  <c i="1" r="AZ96"/>
  <c i="3" r="J33"/>
  <c i="1" r="AV96"/>
  <c r="AT96"/>
  <c i="6" r="J30"/>
  <c i="1" r="AG99"/>
  <c i="4" r="J33"/>
  <c i="1" r="AV97"/>
  <c r="AT97"/>
  <c r="AN97"/>
  <c i="6" r="J33"/>
  <c i="1" r="AV99"/>
  <c r="AT99"/>
  <c r="AN99"/>
  <c i="2" r="F33"/>
  <c i="1" r="AZ95"/>
  <c i="5" r="J33"/>
  <c i="1" r="AV98"/>
  <c r="AT98"/>
  <c r="AN98"/>
  <c r="BD94"/>
  <c r="W33"/>
  <c i="5" r="F33"/>
  <c i="1" r="AZ98"/>
  <c r="BB94"/>
  <c r="AX94"/>
  <c r="BC94"/>
  <c r="W32"/>
  <c i="3" r="J30"/>
  <c i="1" r="AG96"/>
  <c i="3" l="1" r="P138"/>
  <c i="1" r="AU96"/>
  <c i="3" r="R138"/>
  <c r="T138"/>
  <c i="6" r="J96"/>
  <c i="2" r="BK123"/>
  <c r="J123"/>
  <c i="6" r="J39"/>
  <c i="5" r="J39"/>
  <c i="1" r="AN96"/>
  <c i="3" r="J96"/>
  <c i="4" r="J39"/>
  <c i="3" r="J39"/>
  <c i="1" r="AU94"/>
  <c r="AY94"/>
  <c i="2" r="J30"/>
  <c i="1" r="AG95"/>
  <c r="AG94"/>
  <c r="AK26"/>
  <c r="AZ94"/>
  <c r="AV94"/>
  <c r="AK29"/>
  <c r="AW94"/>
  <c r="AK30"/>
  <c r="W31"/>
  <c i="2" l="1" r="J39"/>
  <c r="J96"/>
  <c i="1" r="AK35"/>
  <c r="AN95"/>
  <c r="W29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<sst xmlns="http://schemas.openxmlformats.org/spreadsheetml/2006/main">
  <si>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</si>
  <si>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</si>
  <si>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</si>
  <si>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</si>
  <si>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{8137dfda-d3a1-465e-bb2c-7d503e20430d}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</si>
  <si>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</si>
  <si>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</si>
  <si>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</si>
  <si>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</si>
  <si>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</si>
  <si>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</si>
  <si>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</si>
  <si>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</si>
  <si>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</si>
  <si>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20250415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</si>
  <si>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</si>
  <si>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</si>
  <si>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objektu MŠ JAHŮDKA v Praze 12</t>
  </si>
  <si>
    <t>KSO:</t>
  </si>
  <si>
    <t>CC-CZ:</t>
  </si>
  <si>
    <t>Místo:</t>
  </si>
  <si>
    <t>Krouzova 10, č.p. 3036, 143 00 Praha 12</t>
  </si>
  <si>
    <t>Datum:</t>
  </si>
  <si>
    <t>15. 4. 2025</t>
  </si>
  <si>
    <t>Zadavatel:</t>
  </si>
  <si>
    <t>IČ:</t>
  </si>
  <si>
    <t>002 31 151</t>
  </si>
  <si>
    <t>MČ Praha 12, Generála Šišky 2375/6, Praha4,Modřany</t>
  </si>
  <si>
    <t>DIČ:</t>
  </si>
  <si>
    <t>Uchazeč:</t>
  </si>
  <si>
    <t>Vyplň údaj</t>
  </si>
  <si>
    <t>Projektant:</t>
  </si>
  <si>
    <t>663 40 110</t>
  </si>
  <si>
    <t>Ing.arch. Jan Mudra,Holoubkov 81,338 01 Holoubkov</t>
  </si>
  <si>
    <t>True</t>
  </si>
  <si>
    <t>Zpracovatel:</t>
  </si>
  <si>
    <t xml:space="preserve"> </t>
  </si>
  <si>
    <t>Poznámka:</t>
  </si>
  <si>
    <t xml:space="preserve">Nedílnou součástí jsou výkresy a technická zpráva stavby ve stupni DOKUMENTACE PRO PROVÁDĚNÍ STAVBY.Doporučené materiály jsou lepším standartem, při náhradě použít materiál stejné kvality, stejných technických  parametrů._x000d_
Jsou-li ve výkazu výměr uvedeny odkazy na výrobce, obchodní názvy nebo specifické označení výrobků, jsou tyto odkazy informativní a zadavatel umožnuje použití jiných, avšak kvalitativně, technicky a esteticky stejných nebo lepších řešení._x000d_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</si>
  <si>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</si>
  <si>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</si>
  <si>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</si>
  <si>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</si>
  <si>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</si>
  <si>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</si>
  <si>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</si>
  <si>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</si>
  <si>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</si>
  <si>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</si>
  <si>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</si>
  <si>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</si>
  <si>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</si>
  <si>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</si>
  <si>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</si>
  <si>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</si>
  <si>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</si>
  <si>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</si>
  <si>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</si>
  <si>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</si>
  <si>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</si>
  <si>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</si>
  <si>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</si>
  <si>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</si>
  <si>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</si>
  <si>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</si>
  <si>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</si>
  <si>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</si>
  <si>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</si>
  <si>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</si>
  <si>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</si>
  <si>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</si>
  <si>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</si>
  <si>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</si>
  <si>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</si>
  <si>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</si>
  <si>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</si>
  <si>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</si>
  <si>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</si>
  <si>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</si>
  <si>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</si>
  <si>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</si>
  <si>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</si>
  <si>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</si>
  <si>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</si>
  <si>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</si>
  <si>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 ( VRN )</t>
  </si>
  <si>
    <t>STA</t>
  </si>
  <si>
    <t>1</t>
  </si>
  <si>
    <t>{ee902a7a-74d5-4162-9a59-fafa50a0e52d}</t>
  </si>
  <si>
    <t>2</t>
  </si>
  <si>
    <t>01</t>
  </si>
  <si>
    <t>Stavební část</t>
  </si>
  <si>
    <t>{46de6e4a-22ec-41b8-af2b-ccca4f6d43d1}</t>
  </si>
  <si>
    <t>02</t>
  </si>
  <si>
    <t>VZT</t>
  </si>
  <si>
    <t>{0c4a3b7e-ba57-47c5-829c-1c89d92f52fd}</t>
  </si>
  <si>
    <t>03</t>
  </si>
  <si>
    <t>Dendrologické řešení</t>
  </si>
  <si>
    <t>{5314ff76-d873-462a-81aa-df275a14bba1}</t>
  </si>
  <si>
    <t>04</t>
  </si>
  <si>
    <t>Zavlažovací systém</t>
  </si>
  <si>
    <t>{96b3bbd8-c04b-4cf0-9dda-0896ba88893d}</t>
  </si>
  <si>
    <t>KRYCÍ LIST SOUPISU PRACÍ</t>
  </si>
  <si>
    <t>Objekt:</t>
  </si>
  <si>
    <t>00 - Vedlejší Rozpočtové Náklady ( VRN )</t>
  </si>
  <si>
    <t xml:space="preserve">Nedílnou součástí jsou výkresy a technická zpráva stavby ve stupni DOKUMENTACE PRO PROVÁDĚNÍ STAVBY.Doporučené materiály jsou lepším standartem, při náhradě použít materiál stejné kvality, stejných technických  parametrů. Jsou-li ve výkazu výměr uvedeny odkazy na výrobce, obchodní názvy nebo specifické označení výrobků, jsou tyto odkazy informativní a zadavatel umožnuje použití jiných, avšak kvalitativně, technicky a esteticky stejných nebo lepších řešení. 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</si>
  <si>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</si>
  <si>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</si>
  <si>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</si>
  <si>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</si>
  <si>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</si>
  <si>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</si>
  <si>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</si>
  <si>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</si>
  <si>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</si>
  <si>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</si>
  <si>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</si>
  <si>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</si>
  <si>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</si>
  <si>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</si>
  <si>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</si>
  <si>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</si>
  <si>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</si>
  <si>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</si>
  <si>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</si>
  <si>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</si>
  <si>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</si>
  <si>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</si>
  <si>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</si>
  <si>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</si>
  <si>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</si>
  <si>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</si>
  <si>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</si>
  <si>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ROZPOCET</t>
  </si>
  <si>
    <t>VRN1</t>
  </si>
  <si>
    <t>Průzkumné, geodetické a projektové práce</t>
  </si>
  <si>
    <t>K</t>
  </si>
  <si>
    <t>01300200002</t>
  </si>
  <si>
    <t>Geodetické a vytyčovací práce</t>
  </si>
  <si>
    <t>kpl</t>
  </si>
  <si>
    <t>1024</t>
  </si>
  <si>
    <t>-2051175457</t>
  </si>
  <si>
    <t>P</t>
  </si>
  <si>
    <t>Poznámka k položce:_x000d_
zaměření polotu a hranic,vytyčení veškerých síťí atd</t>
  </si>
  <si>
    <t>013254000</t>
  </si>
  <si>
    <t>Dokumentace skutečného provedení stavby</t>
  </si>
  <si>
    <t>-2017437034</t>
  </si>
  <si>
    <t>3</t>
  </si>
  <si>
    <t>013254001</t>
  </si>
  <si>
    <t>Dílenská dokumentace</t>
  </si>
  <si>
    <t>548671593</t>
  </si>
  <si>
    <t>VRN3</t>
  </si>
  <si>
    <t>Zařízení staveniště</t>
  </si>
  <si>
    <t>5</t>
  </si>
  <si>
    <t>4</t>
  </si>
  <si>
    <t>030001000</t>
  </si>
  <si>
    <t>%</t>
  </si>
  <si>
    <t>1379738152</t>
  </si>
  <si>
    <t xml:space="preserve">Poznámka k položce:_x000d_
Zařízení staveníště :  ( náklady na zřízení, provoz a odstranění )_x000d_
- odkladové a skladovací plochy pro potřebný materiál                                  _x000d_
- sociál a zázemí pro dělníky ( pronájem toi toi ; buňky pro převlékání atd..)                                  _x000d_
- zřízení přenosného elektroměru pro měření energii spotřebované pro stavbu                                - odkladové a skladovací plochy pro potřebné nářadí a nástroje potřebné pro stavbu                     - zabezpečení staveniště-případné oplocení a zamezení vstupu nepovolaným osobám                     - zaištění vody a elektřiny pro možný chod stavby     ( elektrocentrály zásoby vody atd)_x000d_
- informační tabule ......._x000d_
1,8% ze ZRN</t>
  </si>
  <si>
    <t>031303000</t>
  </si>
  <si>
    <t>Náklady na zábor</t>
  </si>
  <si>
    <t>-1584511754</t>
  </si>
  <si>
    <t>6</t>
  </si>
  <si>
    <t>034303000</t>
  </si>
  <si>
    <t>Dopravní značení na staveništi a v blízkém okolí</t>
  </si>
  <si>
    <t>1333635915</t>
  </si>
  <si>
    <t>VRN4</t>
  </si>
  <si>
    <t>Inženýrská činnost</t>
  </si>
  <si>
    <t>7</t>
  </si>
  <si>
    <t>043002000</t>
  </si>
  <si>
    <t>Zkoušky a ostatní měření</t>
  </si>
  <si>
    <t>1439740496</t>
  </si>
  <si>
    <t>Poznámka k položce:_x000d_
potřebné atestace,revize a certifikace</t>
  </si>
  <si>
    <t>8</t>
  </si>
  <si>
    <t>045002000</t>
  </si>
  <si>
    <t>Kompletační a koordinační činnost</t>
  </si>
  <si>
    <t>-1773969393</t>
  </si>
  <si>
    <t>Poznámka k položce:_x000d_
plány BOZP dle nařízení vlády atd....</t>
  </si>
  <si>
    <t>VRN6</t>
  </si>
  <si>
    <t>Územní vlivy</t>
  </si>
  <si>
    <t>9</t>
  </si>
  <si>
    <t>062002000</t>
  </si>
  <si>
    <t>Ztížené dopravní podmínky</t>
  </si>
  <si>
    <t>558704816</t>
  </si>
  <si>
    <t>10</t>
  </si>
  <si>
    <t>065002000</t>
  </si>
  <si>
    <t>Mimostaveništní doprava materiálů</t>
  </si>
  <si>
    <t>1463575958</t>
  </si>
  <si>
    <t>Poznámka k položce:_x000d_
2% ze ZRN</t>
  </si>
  <si>
    <t>VRN7</t>
  </si>
  <si>
    <t>Provozní vlivy</t>
  </si>
  <si>
    <t>11</t>
  </si>
  <si>
    <t>072103011</t>
  </si>
  <si>
    <t xml:space="preserve">Zajištění  a projednání DIO celkové situace pro přechody</t>
  </si>
  <si>
    <t>373757361</t>
  </si>
  <si>
    <t>VRN9</t>
  </si>
  <si>
    <t xml:space="preserve"> Ostatní náklady</t>
  </si>
  <si>
    <t>09000100014</t>
  </si>
  <si>
    <t>Ostatní náklady související s provozem</t>
  </si>
  <si>
    <t>-1180732306</t>
  </si>
  <si>
    <t>Poznámka k položce:_x000d_
Proškolení , atestace a návody užívání a bezpečnosti.....</t>
  </si>
  <si>
    <t>13</t>
  </si>
  <si>
    <t>09000100112</t>
  </si>
  <si>
    <t xml:space="preserve">Průběžný úklid </t>
  </si>
  <si>
    <t>1314680697</t>
  </si>
  <si>
    <t>Poznámka k položce:_x000d_
0,15% ze ZRN</t>
  </si>
  <si>
    <t>14</t>
  </si>
  <si>
    <t>0900010012</t>
  </si>
  <si>
    <t>Generální finální úklid</t>
  </si>
  <si>
    <t>-1823391728</t>
  </si>
  <si>
    <t>Poznámka k položce:_x000d_
0,35% ze ZRN</t>
  </si>
  <si>
    <t>01 - Stavební část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</si>
  <si>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</si>
  <si>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</si>
  <si>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</si>
  <si>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</si>
  <si>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</si>
  <si>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</si>
  <si>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</si>
  <si>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</si>
  <si>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</si>
  <si>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</si>
  <si>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</si>
  <si>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</si>
  <si>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</si>
  <si>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741 - Elektroinstalace - silnoproud</t>
  </si>
  <si>
    <t xml:space="preserve">    751 - Vzduchotechnika</t>
  </si>
  <si>
    <t xml:space="preserve">    761 - Konstrukce prosvětlovací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</si>
  <si>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</si>
  <si>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</si>
  <si>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</si>
  <si>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</si>
  <si>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</si>
  <si>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</si>
  <si>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>HSV</t>
  </si>
  <si>
    <t>Práce a dodávky HSV</t>
  </si>
  <si>
    <t>Zemní práce</t>
  </si>
  <si>
    <t>113106121</t>
  </si>
  <si>
    <t>Rozebrání dlažeb z betonových nebo kamenných dlaždic komunikací pro pěší ručně</t>
  </si>
  <si>
    <t>m2</t>
  </si>
  <si>
    <t>1586058028</t>
  </si>
  <si>
    <t>VV</t>
  </si>
  <si>
    <t>"v atriích-betonové dlaždice"31,75+35,1</t>
  </si>
  <si>
    <t>"obvod budovy pro zateplení-betonové dlaždice"25,425</t>
  </si>
  <si>
    <t>"obvod budovy pro zateplení-zámková dlažba"19,4</t>
  </si>
  <si>
    <t>Součet</t>
  </si>
  <si>
    <t>113107042</t>
  </si>
  <si>
    <t>Odstranění podkladu živičných tl přes 50 do 100 mm při překopech ručně</t>
  </si>
  <si>
    <t>-2131381758</t>
  </si>
  <si>
    <t>8,7*2,5</t>
  </si>
  <si>
    <t>129911103</t>
  </si>
  <si>
    <t>Bourání zdiva cihelného nebo smíšeného v odkopávkách nebo prokopávkách na MC ručně</t>
  </si>
  <si>
    <t>m3</t>
  </si>
  <si>
    <t>-1294531095</t>
  </si>
  <si>
    <t>"staré anglické dvorky v atriích"1,77*3+0,49*3</t>
  </si>
  <si>
    <t>"staré anglické dvorky vně objektu"3,96*1,25</t>
  </si>
  <si>
    <t>" stará opěrná zídka v atriu"0,8*4,1*0,4</t>
  </si>
  <si>
    <t>131111333</t>
  </si>
  <si>
    <t>Vrtání jamek pro plotové sloupky D přes 200 do 300 mm ručně s motorovým vrtákem</t>
  </si>
  <si>
    <t>m</t>
  </si>
  <si>
    <t>1186767152</t>
  </si>
  <si>
    <t>"jamky pro I profily"0,8*(24+24)</t>
  </si>
  <si>
    <t>131213701</t>
  </si>
  <si>
    <t>Hloubení nezapažených jam v soudržných horninách třídy těžitelnosti I skupiny 3 ručně</t>
  </si>
  <si>
    <t>-1345625100</t>
  </si>
  <si>
    <t>"potřebné odkopy v atriích"10,525*11,74*2+2*2,42*8,945*0,15</t>
  </si>
  <si>
    <t>"odkop pro schodiště vně objektu"1,2*0,5*0,5*5</t>
  </si>
  <si>
    <t>132212131</t>
  </si>
  <si>
    <t>Hloubení nezapažených rýh šířky do 800 mm v soudržných horninách třídy těžitelnosti I skupiny 3 ručně</t>
  </si>
  <si>
    <t>-55535289</t>
  </si>
  <si>
    <t>"pro okapový chodník"(58+49,05+24,6+57,95+43,74+42,65)*0,45*0,4</t>
  </si>
  <si>
    <t>151101102</t>
  </si>
  <si>
    <t>Zřízení příložného pažení a rozepření stěn rýh hl přes 2 do 4 m</t>
  </si>
  <si>
    <t>-2006202020</t>
  </si>
  <si>
    <t>64</t>
  </si>
  <si>
    <t>151101112</t>
  </si>
  <si>
    <t>Odstranění příložného pažení a rozepření stěn rýh hl přes 2 do 4 m</t>
  </si>
  <si>
    <t>2143696403</t>
  </si>
  <si>
    <t>162211311</t>
  </si>
  <si>
    <t>Vodorovné přemístění výkopku z horniny třídy těžitelnosti I skupiny 1 až 3 stavebním kolečkem do 10 m</t>
  </si>
  <si>
    <t>1241118484</t>
  </si>
  <si>
    <t>162211319</t>
  </si>
  <si>
    <t>Příplatek k vodorovnému přemístění výkopku z horniny třídy těžitelnosti I skupiny 1 až 3 stavebním kolečkem za každých dalších 10 m</t>
  </si>
  <si>
    <t>1052798600</t>
  </si>
  <si>
    <t>202,421</t>
  </si>
  <si>
    <t>202,421*5 'Přepočtené koeficientem množství</t>
  </si>
  <si>
    <t>162751117</t>
  </si>
  <si>
    <t>Vodorovné přemístění přes 9 000 do 10000 m výkopku/sypaniny z horniny třídy těžitelnosti I skupiny 1 až 3</t>
  </si>
  <si>
    <t>-1360788760</t>
  </si>
  <si>
    <t>162751119</t>
  </si>
  <si>
    <t>Příplatek k vodorovnému přemístění výkopku/sypaniny z horniny třídy těžitelnosti I skupiny 1 až 3 ZKD 1000 m přes 10000 m</t>
  </si>
  <si>
    <t>447072230</t>
  </si>
  <si>
    <t>202,421*40 'Přepočtené koeficientem množství</t>
  </si>
  <si>
    <t>171201221</t>
  </si>
  <si>
    <t>Poplatek za uložení na skládce (skládkovné) zeminy a kamení kód odpadu 17 05 04</t>
  </si>
  <si>
    <t>t</t>
  </si>
  <si>
    <t>-479741107</t>
  </si>
  <si>
    <t>202,421*1,85 'Přepočtené koeficientem množství</t>
  </si>
  <si>
    <t>174111101</t>
  </si>
  <si>
    <t>Zásyp jam, šachet rýh nebo kolem objektů sypaninou se zhutněním ručně</t>
  </si>
  <si>
    <t>-466905314</t>
  </si>
  <si>
    <t>zpětné zásypy</t>
  </si>
  <si>
    <t>"odkop v atriích pro zateplení soklu"64*0,8</t>
  </si>
  <si>
    <t>15</t>
  </si>
  <si>
    <t>18230R</t>
  </si>
  <si>
    <t>D+M vytvoření záhonu z vegatečního stubstrátu tl vrstvy 300 mm</t>
  </si>
  <si>
    <t>-2050057374</t>
  </si>
  <si>
    <t>Poznámka k položce:_x000d_
zřízení a dodávka vegetační vrstvy záhonu ze substrátu pro rostliny v předem připravených plochách ( záhonech )</t>
  </si>
  <si>
    <t>"záhony v atriích"27,13+25,43</t>
  </si>
  <si>
    <t>Zakládání</t>
  </si>
  <si>
    <t>16</t>
  </si>
  <si>
    <t>213141111</t>
  </si>
  <si>
    <t>Zřízení vrstvy z geotextilie v rovině nebo ve sklonu do 1:5 š do 3 m</t>
  </si>
  <si>
    <t>1110702895</t>
  </si>
  <si>
    <t>"atria"10,245*(2,77+2,85)+10,085*(2,11+3,85)+2,8*0,78</t>
  </si>
  <si>
    <t>17</t>
  </si>
  <si>
    <t>M</t>
  </si>
  <si>
    <t>69311081</t>
  </si>
  <si>
    <t>geotextilie netkaná separační, ochranná, filtrační, drenážní PES 300g/m2</t>
  </si>
  <si>
    <t>1907105940</t>
  </si>
  <si>
    <t>119,868*1,1845 'Přepočtené koeficientem množství</t>
  </si>
  <si>
    <t>18</t>
  </si>
  <si>
    <t>213141131</t>
  </si>
  <si>
    <t>Zřízení vrstvy z geotextilie ve sklonu přes 1:2 do 1:1 š do 3 m</t>
  </si>
  <si>
    <t>1999073867</t>
  </si>
  <si>
    <t>"okapový chodník"(58+49,05+24,6+57,95+43,74+42,65)*(0,2+0,45+0,2)</t>
  </si>
  <si>
    <t>19</t>
  </si>
  <si>
    <t>-733510816</t>
  </si>
  <si>
    <t>234,592*1,1845 'Přepočtené koeficientem množství</t>
  </si>
  <si>
    <t>20</t>
  </si>
  <si>
    <t>213311151</t>
  </si>
  <si>
    <t>Polštáře zhutněné pod základy ze štěrkodrti netříděné</t>
  </si>
  <si>
    <t>-269737253</t>
  </si>
  <si>
    <t>"vyrovnávací vrstva pod gabiony atria fr. 0/63"0,15*(43,42+46,475)</t>
  </si>
  <si>
    <t>274313611</t>
  </si>
  <si>
    <t>Základové pásy z betonu tř. C 16/20</t>
  </si>
  <si>
    <t>-1859981160</t>
  </si>
  <si>
    <t>"základy v atriích"0,5*0,15*1*6+0,5*0,15*3,8</t>
  </si>
  <si>
    <t>22</t>
  </si>
  <si>
    <t>275313611</t>
  </si>
  <si>
    <t>Základové patky z betonu tř. C 16/20</t>
  </si>
  <si>
    <t>-330787367</t>
  </si>
  <si>
    <t>"patky pro schodiště vně objektu"1,2*0,5*0,5*5</t>
  </si>
  <si>
    <t>23</t>
  </si>
  <si>
    <t>275313711</t>
  </si>
  <si>
    <t>Základové patky z betonu tř. C 20/25</t>
  </si>
  <si>
    <t>-852691195</t>
  </si>
  <si>
    <t>zalití jamek pro osazení záporových I profilů</t>
  </si>
  <si>
    <t>"jamky pro I profily"3,14*0,125*0,125*0,8*48</t>
  </si>
  <si>
    <t>24</t>
  </si>
  <si>
    <t>279113144</t>
  </si>
  <si>
    <t>Základová zeď tl přes 250 do 300 mm z tvárnic ztraceného bednění včetně výplně z betonu tř. C 20/25</t>
  </si>
  <si>
    <t>1185478539</t>
  </si>
  <si>
    <t>"základy v atriích"0,75*1*6+3,3*3,8</t>
  </si>
  <si>
    <t>"opěrná zídka v atriu"2,8*3,8</t>
  </si>
  <si>
    <t>25</t>
  </si>
  <si>
    <t>279361821</t>
  </si>
  <si>
    <t>Výztuž základových zdí nosných betonářskou ocelí 10 505</t>
  </si>
  <si>
    <t>-848648474</t>
  </si>
  <si>
    <t>základy v atriích</t>
  </si>
  <si>
    <t>"vodorovné R16"((0,75*1*6+3,3*3,8+10,26)*9,2*1,58)/1000</t>
  </si>
  <si>
    <t>"svislé R18"((0,75*1*6+3,3*3,8+10,26)*10,4*2)/1000</t>
  </si>
  <si>
    <t>Svislé a kompletní konstrukce</t>
  </si>
  <si>
    <t>26</t>
  </si>
  <si>
    <t>327215111</t>
  </si>
  <si>
    <t>Opěrná zeď z gabionů dvouzákrutová síť s povrchovou úpravou galfan vyplněná lomovým kamenem</t>
  </si>
  <si>
    <t>-1097792200</t>
  </si>
  <si>
    <t>Poznámka k položce:_x000d_
výplňový kámen fr. 63/200_x000d_
koš gabionu pozinkovaný,_x000d_
viz PD a TZ</t>
  </si>
  <si>
    <t>(43,42+46,475)*0,3*1,2</t>
  </si>
  <si>
    <t>27</t>
  </si>
  <si>
    <t>327265041</t>
  </si>
  <si>
    <t>Zdivo opěrné z betonových bloků ukončení opěrné zdi krycí deskou barevnou</t>
  </si>
  <si>
    <t>1901436320</t>
  </si>
  <si>
    <t>Poznámka k položce:_x000d_
lepeno mrazuvzdorným lepidlem spádováno do záhonů</t>
  </si>
  <si>
    <t>"opěrná zídka v atriu"3,8</t>
  </si>
  <si>
    <t>28</t>
  </si>
  <si>
    <t>338171R</t>
  </si>
  <si>
    <t>Osazování sloupků a vzpěr z ocelových vélcovaných nosníků do č 120, v do 2 m pro zabetonování</t>
  </si>
  <si>
    <t>kus</t>
  </si>
  <si>
    <t>320689301</t>
  </si>
  <si>
    <t>"profily - zápory gabionů"24+24</t>
  </si>
  <si>
    <t>29</t>
  </si>
  <si>
    <t>13010714</t>
  </si>
  <si>
    <t>ocel profilová jakost S235JR (11 375) průřez I (IPN) 120</t>
  </si>
  <si>
    <t>-1994183593</t>
  </si>
  <si>
    <t>(48*1,5*11,1)/1000</t>
  </si>
  <si>
    <t>0,799*1,1 'Přepočtené koeficientem množství</t>
  </si>
  <si>
    <t>30</t>
  </si>
  <si>
    <t>338R</t>
  </si>
  <si>
    <t>D+M žárové zinkování ocelových profilů</t>
  </si>
  <si>
    <t>kg</t>
  </si>
  <si>
    <t>-1508285375</t>
  </si>
  <si>
    <t>(48*1,5*11,1)</t>
  </si>
  <si>
    <t>799,2*1,1 'Přepočtené koeficientem množství</t>
  </si>
  <si>
    <t>Komunikace pozemní</t>
  </si>
  <si>
    <t>31</t>
  </si>
  <si>
    <t>564750001</t>
  </si>
  <si>
    <t>Podklad z kameniva hrubého drceného vel. 8-16 mm plochy do 100 m2 tl 150 mm</t>
  </si>
  <si>
    <t>1308765319</t>
  </si>
  <si>
    <t>"S2 atria"10,245*(2,77+3,85)+10,085*(2,42+3,85)+2,8*0,78</t>
  </si>
  <si>
    <t>"S2 atria"10,245*(3,85)+10,085*(3,85)+2,8*0,78</t>
  </si>
  <si>
    <t>32</t>
  </si>
  <si>
    <t>564770001</t>
  </si>
  <si>
    <t>Podklad z kameniva hrubého drceného vel. 8-16 mm plochy do 100 m2 tl 250 mm</t>
  </si>
  <si>
    <t>-592009322</t>
  </si>
  <si>
    <t>"obvody v atriích"105,4*0,4</t>
  </si>
  <si>
    <t>"S2 atria"10,245*(2,77)+10,085*(2,42)</t>
  </si>
  <si>
    <t>33</t>
  </si>
  <si>
    <t>564770011</t>
  </si>
  <si>
    <t>Podklad z kameniva hrubého drceného vel. 8-16 mm plochy přes 100 m2 tl 250 mm</t>
  </si>
  <si>
    <t>277578360</t>
  </si>
  <si>
    <t>"podklady pro okapové chodníky"23,8+23,7+35,4+76,72</t>
  </si>
  <si>
    <t>34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</si>
  <si>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</si>
  <si>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</si>
  <si>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-1924189101</t>
  </si>
  <si>
    <t>Poznámka k položce:_x000d_
LOŽE Z FRAKCE 4/8</t>
  </si>
  <si>
    <t>"S2 atria"10,245*(2,77+2,85)+10,085*(2,11+3,85)+2,8*0,78</t>
  </si>
  <si>
    <t>35</t>
  </si>
  <si>
    <t>RMAT0004</t>
  </si>
  <si>
    <t>dlažba velkoformátová 800x400 mm tl 60 mm</t>
  </si>
  <si>
    <t>1557132585</t>
  </si>
  <si>
    <t>119,868*1,15 'Přepočtené koeficientem množství</t>
  </si>
  <si>
    <t>Úpravy povrchů, podlahy a osazování výplní</t>
  </si>
  <si>
    <t>36</t>
  </si>
  <si>
    <t>619995001</t>
  </si>
  <si>
    <t>Začištění omítek kolem oken, dveří, podlah nebo obkladů</t>
  </si>
  <si>
    <t>1499177102</t>
  </si>
  <si>
    <t>"kompletní vnitřní začištění po výměně oken a dveří"15*10+9*2+10*5,1+7,2*3+4,2*2+35+25</t>
  </si>
  <si>
    <t>37</t>
  </si>
  <si>
    <t>621142001</t>
  </si>
  <si>
    <t>Sklovláknité pletivo vnějších podhledů vtlačené do tmelu</t>
  </si>
  <si>
    <t>-1955816354</t>
  </si>
  <si>
    <t>"podhledy v lodžiích"82,92</t>
  </si>
  <si>
    <t>38</t>
  </si>
  <si>
    <t>621151031</t>
  </si>
  <si>
    <t>Penetrační silikonový nátěr vnějších pastovitých tenkovrstvých omítek podhledů</t>
  </si>
  <si>
    <t>-1043550321</t>
  </si>
  <si>
    <t>39</t>
  </si>
  <si>
    <t>621221011</t>
  </si>
  <si>
    <t>Montáž kontaktního zateplení vnějších podhledů lepením a mechanickým kotvením desek z minerální vlny s podélnou orientací do betonu a zdiva tl přes 40 do 80 mm</t>
  </si>
  <si>
    <t>-446722811</t>
  </si>
  <si>
    <t>40</t>
  </si>
  <si>
    <t>63142021</t>
  </si>
  <si>
    <t>deska tepelně izolační minerální kontaktních fasád podélné vlákno λ=0,035-0,036 tl 50mm</t>
  </si>
  <si>
    <t>1627906709</t>
  </si>
  <si>
    <t>82,92*1,05 'Přepočtené koeficientem množství</t>
  </si>
  <si>
    <t>41</t>
  </si>
  <si>
    <t>621531022</t>
  </si>
  <si>
    <t>Tenkovrstvá silikonová zatíraná omítka zrnitost 2,0 mm vnějších podhledů</t>
  </si>
  <si>
    <t>1552663169</t>
  </si>
  <si>
    <t>42</t>
  </si>
  <si>
    <t>622135001</t>
  </si>
  <si>
    <t>Vyrovnání podkladu vnějších stěn maltou vápenocementovou tl do 10 mm</t>
  </si>
  <si>
    <t>623102514</t>
  </si>
  <si>
    <t>vyrovnání původních podkladů</t>
  </si>
  <si>
    <t>"fasáda F1"1362,79</t>
  </si>
  <si>
    <t>"fasáda F2 vrstení izolace na izolaci"97,37</t>
  </si>
  <si>
    <t>"fasáda F3"94,95</t>
  </si>
  <si>
    <t>"sokl"220,792+64</t>
  </si>
  <si>
    <t>"parapety"214,2*0,4</t>
  </si>
  <si>
    <t>"ostění+nadpraží"625,1*0,4</t>
  </si>
  <si>
    <t>"stěny v lodžiích"3,5*1,4*31</t>
  </si>
  <si>
    <t>43</t>
  </si>
  <si>
    <t>622135091</t>
  </si>
  <si>
    <t>Příplatek k vyrovnání vnějších stěn maltou vápenocementovou za každých dalších 5 mm tloušťky</t>
  </si>
  <si>
    <t>-535903055</t>
  </si>
  <si>
    <t>Poznámka k položce:_x000d_
celková tl. vyrovnánací vrstvy počítána 20 mm</t>
  </si>
  <si>
    <t>2410,442*2 'Přepočtené koeficientem množství</t>
  </si>
  <si>
    <t>44</t>
  </si>
  <si>
    <t>622142001</t>
  </si>
  <si>
    <t>Sklovláknité pletivo vnějších stěn vtlačené do tmelu</t>
  </si>
  <si>
    <t>1965114681</t>
  </si>
  <si>
    <t>"fasáda F2"97,37</t>
  </si>
  <si>
    <t>"fasáda F3"109,19</t>
  </si>
  <si>
    <t>45</t>
  </si>
  <si>
    <t>622143003</t>
  </si>
  <si>
    <t>Montáž omítkových plastových nebo pozinkovaných rohových profilů</t>
  </si>
  <si>
    <t>1501890867</t>
  </si>
  <si>
    <t>"rohy"625,1+145,2+127</t>
  </si>
  <si>
    <t>"rohy s okapnicí"41,9+214,2</t>
  </si>
  <si>
    <t>46</t>
  </si>
  <si>
    <t>63127416</t>
  </si>
  <si>
    <t>profil rohový PVC s výztužnou tkaninou š 100/100mm</t>
  </si>
  <si>
    <t>-1344293458</t>
  </si>
  <si>
    <t>897,3*1,1 'Přepočtené koeficientem množství</t>
  </si>
  <si>
    <t>47</t>
  </si>
  <si>
    <t>59051510</t>
  </si>
  <si>
    <t>profil napojovací nadokenní PVC s okapnicí s výztužnou tkaninou</t>
  </si>
  <si>
    <t>554252363</t>
  </si>
  <si>
    <t>256,1*1,1 'Přepočtené koeficientem množství</t>
  </si>
  <si>
    <t>48</t>
  </si>
  <si>
    <t>622143004</t>
  </si>
  <si>
    <t>Montáž omítkových samolepících začišťovacích profilů pro spojení s okenním rámem</t>
  </si>
  <si>
    <t>1922258278</t>
  </si>
  <si>
    <t>začišťovací profily</t>
  </si>
  <si>
    <t>625,1</t>
  </si>
  <si>
    <t>49</t>
  </si>
  <si>
    <t>28342205</t>
  </si>
  <si>
    <t>profil napojovací okenní PVC s výztužnou tkaninou 6mm</t>
  </si>
  <si>
    <t>-112904503</t>
  </si>
  <si>
    <t>625,1*1,1 'Přepočtené koeficientem množství</t>
  </si>
  <si>
    <t>50</t>
  </si>
  <si>
    <t>622211021</t>
  </si>
  <si>
    <t>Montáž kontaktního zateplení vnějších stěn lepením a mechanickým kotvením polystyrénových desek do betonu a zdiva tl přes 80 do 120 mm</t>
  </si>
  <si>
    <t>853174797</t>
  </si>
  <si>
    <t>51</t>
  </si>
  <si>
    <t>28376443</t>
  </si>
  <si>
    <t>deska XPS hrana rovná a strukturovaný povrch 300kPA λ=0,035 tl 100mm</t>
  </si>
  <si>
    <t>-337372446</t>
  </si>
  <si>
    <t>284,792*1,1 'Přepočtené koeficientem množství</t>
  </si>
  <si>
    <t>52</t>
  </si>
  <si>
    <t>622212051</t>
  </si>
  <si>
    <t>Montáž kontaktního zateplení vnějšího ostění, nadpraží nebo parapetu hl. špalety do 400 mm lepením desek z polystyrenu tl do 40 mm</t>
  </si>
  <si>
    <t>-1982111178</t>
  </si>
  <si>
    <t>"parapety"222</t>
  </si>
  <si>
    <t>"ostění+nadpraží"625,1</t>
  </si>
  <si>
    <t>53</t>
  </si>
  <si>
    <t>28376439</t>
  </si>
  <si>
    <t>deska XPS hrana rovná a strukturovaný povrch 250kPa λ=0,032 tl 40mm</t>
  </si>
  <si>
    <t>817432541</t>
  </si>
  <si>
    <t>250,04*1,1 'Přepočtené koeficientem množství</t>
  </si>
  <si>
    <t>54</t>
  </si>
  <si>
    <t>28376105</t>
  </si>
  <si>
    <t>klín izolační z XPS spádový</t>
  </si>
  <si>
    <t>-717321656</t>
  </si>
  <si>
    <t>spádovaný xps</t>
  </si>
  <si>
    <t>"parapety"222*0,02*0,39</t>
  </si>
  <si>
    <t>1,732*1,1 'Přepočtené koeficientem množství</t>
  </si>
  <si>
    <t>55</t>
  </si>
  <si>
    <t>622221011</t>
  </si>
  <si>
    <t>Montáž kontaktního zateplení vnějších stěn lepením a mechanickým kotvením TI z minerální vlny s podélnou orientací do zdiva a betonu tl přes 40 do 80 mm</t>
  </si>
  <si>
    <t>-484051427</t>
  </si>
  <si>
    <t>"stěny v lodžiích"3,5*1,4*15</t>
  </si>
  <si>
    <t>56</t>
  </si>
  <si>
    <t>63152262</t>
  </si>
  <si>
    <t>deska tepelně izolační minerální kontaktních fasád podélné vlákno λ=0,034 tl 80mm</t>
  </si>
  <si>
    <t>-147039297</t>
  </si>
  <si>
    <t>73,5*1,1 'Přepočtené koeficientem množství</t>
  </si>
  <si>
    <t>57</t>
  </si>
  <si>
    <t>622221031</t>
  </si>
  <si>
    <t>Montáž kontaktního zateplení vnějších stěn lepením a mechanickým kotvením TI z minerální vlny s podélnou orientací do zdiva a betonu tl přes 120 do 160 mm</t>
  </si>
  <si>
    <t>-1656441220</t>
  </si>
  <si>
    <t>"stěny v lodžiích"3,5*1,4*16</t>
  </si>
  <si>
    <t>58</t>
  </si>
  <si>
    <t>63152265</t>
  </si>
  <si>
    <t>deska tepelně izolační minerální kontaktních fasád podélné vlákno λ=0,034 tl 140mm</t>
  </si>
  <si>
    <t>1289423653</t>
  </si>
  <si>
    <t>1633,51*1,1 'Přepočtené koeficientem množství</t>
  </si>
  <si>
    <t>59</t>
  </si>
  <si>
    <t>622251105</t>
  </si>
  <si>
    <t>Příplatek k cenám kontaktního zateplení vnějších stěn za zápustnou montáž a použití tepelněizolačních zátek z minerální vlny</t>
  </si>
  <si>
    <t>1041177994</t>
  </si>
  <si>
    <t>"fasáda F1"1265,42</t>
  </si>
  <si>
    <t>60</t>
  </si>
  <si>
    <t>622252001</t>
  </si>
  <si>
    <t>Montáž profilů kontaktního zateplení připevněných mechanicky</t>
  </si>
  <si>
    <t>357484516</t>
  </si>
  <si>
    <t>"zakládací lišta"(58+49,05+24,6+57,95+43,74+42,65)</t>
  </si>
  <si>
    <t>61</t>
  </si>
  <si>
    <t>59051651</t>
  </si>
  <si>
    <t>profil zakládací Al tl 0,7mm pro ETICS pro izolant tl 140mm</t>
  </si>
  <si>
    <t>-1064418802</t>
  </si>
  <si>
    <t>275,99*1,1 'Přepočtené koeficientem množství</t>
  </si>
  <si>
    <t>62</t>
  </si>
  <si>
    <t>622151021</t>
  </si>
  <si>
    <t>Penetrační akrylátový nátěr vnějších mozaikových tenkovrstvých omítek stěn</t>
  </si>
  <si>
    <t>486368126</t>
  </si>
  <si>
    <t xml:space="preserve">Poznámka k položce:_x000d_
barevnost  a odstíny viz PD a TZ</t>
  </si>
  <si>
    <t>"sokl"52,77</t>
  </si>
  <si>
    <t>63</t>
  </si>
  <si>
    <t>62225R</t>
  </si>
  <si>
    <t>D+M univerzální montážní desky tl .140 mm pro fasádní prvky</t>
  </si>
  <si>
    <t>1312863603</t>
  </si>
  <si>
    <t>Poznámka k položce:_x000d_
Tato montážní deska se skládá z pevného polyuretanového (PU) jádra se zapěněnou ocelovou deskou pro připevnění k podkladu a hliníkovou deskou sloužící jako podklad pro kotvený prvek. Montážní deska je pro větší nosnost podélně vyztužená deskami z fenolové pryskyřice a skelných vláken a ukotvíte ji pomocí chemické malty_x000d_
Bude užito pro kotvení kompletně veškerých prvků na fasádě_x000d_
viz PD a TZ</t>
  </si>
  <si>
    <t>186</t>
  </si>
  <si>
    <t>622511112</t>
  </si>
  <si>
    <t>Tenkovrstvá akrylátová mozaiková střednězrnná omítka vnějších stěn</t>
  </si>
  <si>
    <t>-101820980</t>
  </si>
  <si>
    <t>65</t>
  </si>
  <si>
    <t>622151031</t>
  </si>
  <si>
    <t>Penetrační silikonový nátěr vnějších pastovitých tenkovrstvých omítek stěn</t>
  </si>
  <si>
    <t>1087737714</t>
  </si>
  <si>
    <t>66</t>
  </si>
  <si>
    <t>622531002</t>
  </si>
  <si>
    <t>Tenkovrstvá silikonová zatíraná omítka zrnitost 1,0 mm vnějších stěn</t>
  </si>
  <si>
    <t>2059447416</t>
  </si>
  <si>
    <t>67</t>
  </si>
  <si>
    <t>622531022</t>
  </si>
  <si>
    <t>Tenkovrstvá silikonová zatíraná omítka zrnitost 2,0 mm vnějších stěn</t>
  </si>
  <si>
    <t>-387493411</t>
  </si>
  <si>
    <t>68</t>
  </si>
  <si>
    <t>624631214</t>
  </si>
  <si>
    <t>Tmelení akrylátovým tmelem spár prefabrikovaných dílců š přes 25 do 30 mm včetně penetrace</t>
  </si>
  <si>
    <t>-186272907</t>
  </si>
  <si>
    <t>Poznámka k položce:_x000d_
exterierový UV stabilní akrylový tel_x000d_
viz PD a TZ</t>
  </si>
  <si>
    <t>"přetmelení a dotěsnění oplechování u fasády "41,9</t>
  </si>
  <si>
    <t>"přetmělení styku nové fasády se stávajicí atikou"272,185</t>
  </si>
  <si>
    <t>69</t>
  </si>
  <si>
    <t>629991011</t>
  </si>
  <si>
    <t>Zakrytí výplní otvorů a svislých ploch fólií přilepenou lepící páskou</t>
  </si>
  <si>
    <t>1604276642</t>
  </si>
  <si>
    <t>"zakrytí dřevěbých fasádních prvků"94,95</t>
  </si>
  <si>
    <t>70</t>
  </si>
  <si>
    <t>629991012</t>
  </si>
  <si>
    <t>Zakrytí výplní otvorů fólií přilepenou na začišťovací lišty</t>
  </si>
  <si>
    <t>1298672101</t>
  </si>
  <si>
    <t>"zakytí výplní otvorů"373,77</t>
  </si>
  <si>
    <t>71</t>
  </si>
  <si>
    <t>629995101</t>
  </si>
  <si>
    <t>Očištění vnějších ploch tlakovou vodou</t>
  </si>
  <si>
    <t>1808967738</t>
  </si>
  <si>
    <t>72</t>
  </si>
  <si>
    <t>629995103</t>
  </si>
  <si>
    <t>Očištění vnějších ploch tlakovou vodou s přídavkem čističe</t>
  </si>
  <si>
    <t>-2118841250</t>
  </si>
  <si>
    <t>73</t>
  </si>
  <si>
    <t>631311214</t>
  </si>
  <si>
    <t>Mazanina tl přes 50 do 80 mm z betonu prostého se zvýšenými nároky na prostředí tř. C 25/30</t>
  </si>
  <si>
    <t>-1530075303</t>
  </si>
  <si>
    <t>"lodžie"82,92*0,03</t>
  </si>
  <si>
    <t>74</t>
  </si>
  <si>
    <t>631319011</t>
  </si>
  <si>
    <t>Příplatek k mazanině tl přes 50 do 80 mm za přehlazení povrchu</t>
  </si>
  <si>
    <t>-573509254</t>
  </si>
  <si>
    <t>75</t>
  </si>
  <si>
    <t>631362021</t>
  </si>
  <si>
    <t>Výztuž mazanin svařovanými sítěmi Kari</t>
  </si>
  <si>
    <t>1664485626</t>
  </si>
  <si>
    <t>"lodžie"(82,92*7,9*1,35)/1000</t>
  </si>
  <si>
    <t>76</t>
  </si>
  <si>
    <t>632450134</t>
  </si>
  <si>
    <t>Vyrovnávací cementový potěr tl přes 40 do 50 mm ze suchých směsí provedený v ploše</t>
  </si>
  <si>
    <t>2072972916</t>
  </si>
  <si>
    <t>"lodžie"82,92</t>
  </si>
  <si>
    <t>77</t>
  </si>
  <si>
    <t>637121113</t>
  </si>
  <si>
    <t>Okapový chodník z kačírku tl 200 mm s udusáním</t>
  </si>
  <si>
    <t>1753948850</t>
  </si>
  <si>
    <t>kačírek praný fr. 16/32</t>
  </si>
  <si>
    <t>"okapový chodník"23,8+23,8</t>
  </si>
  <si>
    <t>78</t>
  </si>
  <si>
    <t>637211134</t>
  </si>
  <si>
    <t>Okapový chodník z betonových dlaždic tl 50 mm do kameniva</t>
  </si>
  <si>
    <t>-274316261</t>
  </si>
  <si>
    <t>s maximálním možným využitím původních prvků</t>
  </si>
  <si>
    <t>35,4</t>
  </si>
  <si>
    <t>79</t>
  </si>
  <si>
    <t>637211411</t>
  </si>
  <si>
    <t>Okapový chodník z betonových zámkových dlaždic tl 60 mm do kameniva</t>
  </si>
  <si>
    <t>-1571293502</t>
  </si>
  <si>
    <t>76,72</t>
  </si>
  <si>
    <t>Trubní vedení</t>
  </si>
  <si>
    <t>80</t>
  </si>
  <si>
    <t>89717R1</t>
  </si>
  <si>
    <t>D+M propojení odtokových žlabů a anglických dvorků s vsakovacím objektem- hladké potrubí KG 110 včetně potřebných redukcí a tvarovek</t>
  </si>
  <si>
    <t>-1012423884</t>
  </si>
  <si>
    <t>Poznámka k položce:_x000d_
viz PD a TZ</t>
  </si>
  <si>
    <t>2*17,5+12+11,8</t>
  </si>
  <si>
    <t>81</t>
  </si>
  <si>
    <t>89717RRV1</t>
  </si>
  <si>
    <t>D+M objekt pro vsakování dešťových vod včetně štěrku a geotextilie ( 3m3 )</t>
  </si>
  <si>
    <t>-1291793231</t>
  </si>
  <si>
    <t>"V1"1</t>
  </si>
  <si>
    <t>82</t>
  </si>
  <si>
    <t>89717RRV2</t>
  </si>
  <si>
    <t>D+M objekt pro vsakování dešťových vod včetně štěrku a geotextilie ( 4,5m3 )</t>
  </si>
  <si>
    <t>651385954</t>
  </si>
  <si>
    <t>"V2"1</t>
  </si>
  <si>
    <t>83</t>
  </si>
  <si>
    <t>89717RRV3</t>
  </si>
  <si>
    <t>-179016858</t>
  </si>
  <si>
    <t>"V3"1</t>
  </si>
  <si>
    <t>84</t>
  </si>
  <si>
    <t>89717RRV4</t>
  </si>
  <si>
    <t>348399873</t>
  </si>
  <si>
    <t>"V4"1</t>
  </si>
  <si>
    <t>Ostatní konstrukce a práce, bourání</t>
  </si>
  <si>
    <t>85</t>
  </si>
  <si>
    <t>916331112</t>
  </si>
  <si>
    <t>Osazení zahradního obrubníku betonového do lože z betonu s boční opěrou</t>
  </si>
  <si>
    <t>1745346508</t>
  </si>
  <si>
    <t>"okapový chodník"36,5+36,5+51,5+73,6</t>
  </si>
  <si>
    <t>86</t>
  </si>
  <si>
    <t>59217011</t>
  </si>
  <si>
    <t>obrubník zahradní betonový 500x50x200mm</t>
  </si>
  <si>
    <t>-1861684791</t>
  </si>
  <si>
    <t>198,1*1,15 'Přepočtené koeficientem množství</t>
  </si>
  <si>
    <t>87</t>
  </si>
  <si>
    <t>935113111</t>
  </si>
  <si>
    <t>Osazení odvodňovacího polymerbetonového žlabu s krycím roštem šířky do 200 mm</t>
  </si>
  <si>
    <t>1106263152</t>
  </si>
  <si>
    <t>Poznámka k položce:_x000d_
ODVODŇOVACÍ ŽLABY ATRIUM_x000d_
SET TŘÍ ODTOKOVÝCH ŽLABŮ VČETNĚ 2 KS KONCOVEK, ADAPTÉRU PRO VERTIKÁLNÍ ODTOK A 4 KS NEREZOVÝCH VRUTŮ. JEDNÁ SE O UNIVERZÁLNÍ ŽLABY Z KVALITNÍHO POLYPROPYLENU S POZINKOVANOU MŘÍŽÍ. ROZMĚR JEDNOHO ŽLABU 1000 X 120 X 92 MM. ŽLABY JSOU VHODNÉ K ODVODNĚNÍ ZPEVNĚNÝCH PLOCH U RODINNÝCH DOMŮ, GARÁŽÍ, PARKOVACÍCH STÁNÍ I JINÝM POCHOZÍCH A POJEZDOVÝCH PLOCH. ODOLNOST CHEMIKÁLIÍM I MECHANICKÝM ODĚRKÁM. DÍKY CHYTŘE UMÍSTĚNÝM VÝLITKŮM NA KONCI KAŽDÉHO ŽLABU S NÍM LZE JEDNODUŠE VYTVOŘIT PRAVOÚHLÉ ROHY. STAČÍ VYŘÍZNOUT OTVOR A VSADIT DALŠÍ ŽLAB. ŽLAB PATŘÍ DO TŘÍDY ZATÍŽENÍ A15, ODOLÁ TAK VÁZE AŽ 1,5 TUNY._x000d_
viz PD a TZ</t>
  </si>
  <si>
    <t>prvek Zn07</t>
  </si>
  <si>
    <t>"pro atria"10,085+10,085+9,89+9,89</t>
  </si>
  <si>
    <t>88</t>
  </si>
  <si>
    <t>59227006</t>
  </si>
  <si>
    <t>žlab odvodňovací z polymerbetonu se spádem dna 0,5% 130x155/160mm</t>
  </si>
  <si>
    <t>164398605</t>
  </si>
  <si>
    <t>39,95*1,05 'Přepočtené koeficientem množství</t>
  </si>
  <si>
    <t>89</t>
  </si>
  <si>
    <t>59227012</t>
  </si>
  <si>
    <t>rošt můstkový A15 Pz pro žlab š 130mm</t>
  </si>
  <si>
    <t>-1150602038</t>
  </si>
  <si>
    <t>90</t>
  </si>
  <si>
    <t>59227027</t>
  </si>
  <si>
    <t>čelo plné na začátek a konec odvodňovacího žlabu polymerbeton š 100mm</t>
  </si>
  <si>
    <t>-1765042083</t>
  </si>
  <si>
    <t>91</t>
  </si>
  <si>
    <t>941211111</t>
  </si>
  <si>
    <t>Montáž lešení řadového rámového lehkého zatížení do 200 kg/m2 š od 0,6 do 0,9 m v do 10 m</t>
  </si>
  <si>
    <t>1444107096</t>
  </si>
  <si>
    <t>302,34+362,97+95,34+302,4+223+242,46</t>
  </si>
  <si>
    <t>92</t>
  </si>
  <si>
    <t>941211211</t>
  </si>
  <si>
    <t>Příplatek k lešení řadovému rámovému lehkému do 200 kg/m2 š od 0,6 do 0,9 m v do 10 m za každý den použití</t>
  </si>
  <si>
    <t>-124132310</t>
  </si>
  <si>
    <t>Poznámka k položce:_x000d_
předpokládaná doba zapůjčení uvažována 180 dní_x000d_
účtovat dle skutečnosti a dle domluvy s investorem</t>
  </si>
  <si>
    <t>1528,51*180 'Přepočtené koeficientem množství</t>
  </si>
  <si>
    <t>93</t>
  </si>
  <si>
    <t>941211811</t>
  </si>
  <si>
    <t>Demontáž lešení řadového rámového lehkého zatížení do 200 kg/m2 š od 0,6 do 0,9 m v do 10 m</t>
  </si>
  <si>
    <t>-172789767</t>
  </si>
  <si>
    <t>94</t>
  </si>
  <si>
    <t>944511111</t>
  </si>
  <si>
    <t>Montáž ochranné sítě z textilie z umělých vláken</t>
  </si>
  <si>
    <t>198980749</t>
  </si>
  <si>
    <t>95</t>
  </si>
  <si>
    <t>944511211</t>
  </si>
  <si>
    <t>Příplatek k ochranné síti za každý den použití</t>
  </si>
  <si>
    <t>1991240366</t>
  </si>
  <si>
    <t>96</t>
  </si>
  <si>
    <t>944511811</t>
  </si>
  <si>
    <t>Demontáž ochranné sítě z textilie z umělých vláken</t>
  </si>
  <si>
    <t>-913091493</t>
  </si>
  <si>
    <t>97</t>
  </si>
  <si>
    <t>962052210</t>
  </si>
  <si>
    <t>Bourání zdiva nadzákladového ze ŽB do 1 m3</t>
  </si>
  <si>
    <t>-1473335635</t>
  </si>
  <si>
    <t>2,6*0,19*0,3</t>
  </si>
  <si>
    <t>98</t>
  </si>
  <si>
    <t>963053936</t>
  </si>
  <si>
    <t>Bourání ŽB schodišťových ramen monolitických samonosných</t>
  </si>
  <si>
    <t>1788426938</t>
  </si>
  <si>
    <t>"odbourání ŽB schodiště v atriích"3,99+3,06</t>
  </si>
  <si>
    <t>"odbourání ŽB schodiště na lodžie"2,14+1,68+2,06+1,7+2,14</t>
  </si>
  <si>
    <t>99</t>
  </si>
  <si>
    <t>965042141</t>
  </si>
  <si>
    <t>Bourání podkladů pod dlažby nebo mazanin betonových nebo z litého asfaltu tl do 100 mm pl přes 4 m2</t>
  </si>
  <si>
    <t>-175052847</t>
  </si>
  <si>
    <t>"lodžie"82,92*0,06</t>
  </si>
  <si>
    <t>100</t>
  </si>
  <si>
    <t>966008212</t>
  </si>
  <si>
    <t>Bourání odvodňovacího žlabu z betonových příkopových tvárnic š přes 500 do 800 mm</t>
  </si>
  <si>
    <t>896713958</t>
  </si>
  <si>
    <t>92,04</t>
  </si>
  <si>
    <t>101</t>
  </si>
  <si>
    <t>968062355</t>
  </si>
  <si>
    <t>Vybourání dřevěných rámů oken dvojitých včetně křídel pl do 2 m2</t>
  </si>
  <si>
    <t>1723258581</t>
  </si>
  <si>
    <t>"původní okna"1,1*1,45*8+0,5*1,6*2</t>
  </si>
  <si>
    <t>102</t>
  </si>
  <si>
    <t>968062356</t>
  </si>
  <si>
    <t>Vybourání dřevěných rámů oken dvojitých včetně křídel pl do 4 m2</t>
  </si>
  <si>
    <t>168887862</t>
  </si>
  <si>
    <t>"původní okna"1,6*2*3</t>
  </si>
  <si>
    <t>103</t>
  </si>
  <si>
    <t>968062456</t>
  </si>
  <si>
    <t>Vybourání dřevěných dveřních zárubní pl přes 2 m2</t>
  </si>
  <si>
    <t>616577211</t>
  </si>
  <si>
    <t>"původní dveře"2,17*13+5,13*2</t>
  </si>
  <si>
    <t>104</t>
  </si>
  <si>
    <t>978015331</t>
  </si>
  <si>
    <t>Otlučení (osekání) vnější vápenné nebo vápenocementové omítky stupně členitosti 1 a 2 v rozsahu přes 10 do 20 %</t>
  </si>
  <si>
    <t>-729538994</t>
  </si>
  <si>
    <t>penetrace původních očištěních podkladů</t>
  </si>
  <si>
    <t>105</t>
  </si>
  <si>
    <t>979071R</t>
  </si>
  <si>
    <t>Očištění betonových dlažeb a dlažeb zámkových s původním spárováním kamenivem těženým</t>
  </si>
  <si>
    <t>-1620035613</t>
  </si>
  <si>
    <t>pro možné zpětné využití</t>
  </si>
  <si>
    <t>25,425+19,4+66,85</t>
  </si>
  <si>
    <t>106</t>
  </si>
  <si>
    <t>985131311</t>
  </si>
  <si>
    <t>Ruční dočištění ploch stěn, rubu kleneb a podlah ocelových kartáči</t>
  </si>
  <si>
    <t>281189786</t>
  </si>
  <si>
    <t>"lodžie podlahy"82,92</t>
  </si>
  <si>
    <t>107</t>
  </si>
  <si>
    <t>985139111</t>
  </si>
  <si>
    <t>Příplatek k očištění ploch za práci ve stísněném prostoru</t>
  </si>
  <si>
    <t>676410690</t>
  </si>
  <si>
    <t>"sokl"220,792</t>
  </si>
  <si>
    <t>108</t>
  </si>
  <si>
    <t>985311315</t>
  </si>
  <si>
    <t>Reprofilace rubu kleneb a podlah cementovou sanační maltou tl přes 40 do 50 mm</t>
  </si>
  <si>
    <t>-1692463498</t>
  </si>
  <si>
    <t>109</t>
  </si>
  <si>
    <t>985R3</t>
  </si>
  <si>
    <t>D+M schodiště železobetonové monolitické přímé bez mezipodesty</t>
  </si>
  <si>
    <t>1186805994</t>
  </si>
  <si>
    <t xml:space="preserve">Poznámka k položce:_x000d_
včetně výztuží,bednění atd_x000d_
včetně veškerých potřebných sounáležitostí a prvků_x000d_
viz PD a TZ_x000d_
</t>
  </si>
  <si>
    <t>"atrium A2"1*4,76</t>
  </si>
  <si>
    <t>110</t>
  </si>
  <si>
    <t>985RR3</t>
  </si>
  <si>
    <t>D+M schodiště železobetonové monolitické přímé s mezipodestou</t>
  </si>
  <si>
    <t>1567061365</t>
  </si>
  <si>
    <t>"atrium A1-schody"1*0,84+1*3,08</t>
  </si>
  <si>
    <t>"atrium A1-podesta"1*1,72</t>
  </si>
  <si>
    <t>111</t>
  </si>
  <si>
    <t>633831111</t>
  </si>
  <si>
    <t>Zdrsnění povrchu betonových podlah kartáčováním ručně</t>
  </si>
  <si>
    <t>-1984532978</t>
  </si>
  <si>
    <t>zdrsnění povrchu pro schodiště a mezipodestu</t>
  </si>
  <si>
    <t>112</t>
  </si>
  <si>
    <t>985R4</t>
  </si>
  <si>
    <t>Demontáž prvků z fasády pro zpětnou montáž ( nápis,znak a plastika )</t>
  </si>
  <si>
    <t>ks</t>
  </si>
  <si>
    <t>-463072450</t>
  </si>
  <si>
    <t>Poznámka k položce:_x000d_
včetně veškerých potřebných sounáležitostí a prvků_x000d_
viz PD a TZ</t>
  </si>
  <si>
    <t>113</t>
  </si>
  <si>
    <t>985R5</t>
  </si>
  <si>
    <t>D+M repasování prvků z fasády pro zpětnou montáž ( nápis,znak a plastika )</t>
  </si>
  <si>
    <t>291629745</t>
  </si>
  <si>
    <t>114</t>
  </si>
  <si>
    <t>985R6</t>
  </si>
  <si>
    <t>Zpětná montáž prvků na fasádu ( nápis,znak a plastika )</t>
  </si>
  <si>
    <t>1832917361</t>
  </si>
  <si>
    <t>115</t>
  </si>
  <si>
    <t>985R8</t>
  </si>
  <si>
    <t>Pronájem mobilní jeřábové techniky</t>
  </si>
  <si>
    <t>-109381107</t>
  </si>
  <si>
    <t xml:space="preserve">Poznámka k položce:_x000d_
pro ůčely manipulace při bouracích pracích  a přesunu materiálů nový v prostoru atria A1 a A2_x000d_
v položce jsou zahrnuty náklady na vlastní pronájem, dopravu na místo stavby, práci obsluhy, pohoné hmoty a dopravu ze stavby_x000d_
viz PD a TZ</t>
  </si>
  <si>
    <t>116</t>
  </si>
  <si>
    <t>985R9</t>
  </si>
  <si>
    <t>Plocha pro mobilní jeřábovou techniku</t>
  </si>
  <si>
    <t>-672233900</t>
  </si>
  <si>
    <t xml:space="preserve">Poznámka k položce:_x000d_
pro ůčely vytvoření plochpro jeřábovou techniku- zřízení, provoz  a odstranění této plochy s potřebným uvedením do původního stavu_x000d_
viz PD a TZ</t>
  </si>
  <si>
    <t>997</t>
  </si>
  <si>
    <t>Přesun sutě</t>
  </si>
  <si>
    <t>117</t>
  </si>
  <si>
    <t>997013212</t>
  </si>
  <si>
    <t>Vnitrostaveništní doprava suti a vybouraných hmot pro budovy v přes 6 do 9 m ručně</t>
  </si>
  <si>
    <t>-1323969133</t>
  </si>
  <si>
    <t>118</t>
  </si>
  <si>
    <t>997013219</t>
  </si>
  <si>
    <t>Příplatek k vnitrostaveništní dopravě suti a vybouraných hmot za zvětšenou dopravu suti ZKD 10 m</t>
  </si>
  <si>
    <t>-1096575100</t>
  </si>
  <si>
    <t>132,333*5 'Přepočtené koeficientem množství</t>
  </si>
  <si>
    <t>119</t>
  </si>
  <si>
    <t>997013501</t>
  </si>
  <si>
    <t>Odvoz suti a vybouraných hmot na skládku nebo meziskládku do 1 km se složením</t>
  </si>
  <si>
    <t>453461874</t>
  </si>
  <si>
    <t>120</t>
  </si>
  <si>
    <t>997013509</t>
  </si>
  <si>
    <t>Příplatek k odvozu suti a vybouraných hmot na skládku ZKD 1 km přes 1 km</t>
  </si>
  <si>
    <t>-1781150728</t>
  </si>
  <si>
    <t>Poznámka k položce:_x000d_
celková vzdálenost stavba-skládka-stavba = 50 km</t>
  </si>
  <si>
    <t>132,333*49 'Přepočtené koeficientem množství</t>
  </si>
  <si>
    <t>121</t>
  </si>
  <si>
    <t>997013601</t>
  </si>
  <si>
    <t>Poplatek za uložení na skládce (skládkovné) stavebního odpadu betonového kód odpadu 17 01 01</t>
  </si>
  <si>
    <t>1491485184</t>
  </si>
  <si>
    <t>122</t>
  </si>
  <si>
    <t>997013602</t>
  </si>
  <si>
    <t>Poplatek za uložení na skládce (skládkovné) stavebního odpadu železobetonového kód odpadu 17 01 01</t>
  </si>
  <si>
    <t>1109971796</t>
  </si>
  <si>
    <t>123</t>
  </si>
  <si>
    <t>997013631</t>
  </si>
  <si>
    <t>Poplatek za uložení na skládce (skládkovné) stavebního odpadu směsného kód odpadu 17 09 04</t>
  </si>
  <si>
    <t>1481774584</t>
  </si>
  <si>
    <t>124</t>
  </si>
  <si>
    <t>997013635</t>
  </si>
  <si>
    <t>Poplatek za uložení na skládce (skládkovné) komunálního odpadu kód odpadu 20 03 01</t>
  </si>
  <si>
    <t>-1693803000</t>
  </si>
  <si>
    <t>125</t>
  </si>
  <si>
    <t>997013645</t>
  </si>
  <si>
    <t>Poplatek za uložení na skládce (skládkovné) odpadu asfaltového bez dehtu kód odpadu 17 03 02</t>
  </si>
  <si>
    <t>857035036</t>
  </si>
  <si>
    <t>126</t>
  </si>
  <si>
    <t>997013811</t>
  </si>
  <si>
    <t>Poplatek za uložení na skládce (skládkovné) stavebního odpadu dřevěného kód odpadu 17 02 01</t>
  </si>
  <si>
    <t>-497004045</t>
  </si>
  <si>
    <t>998</t>
  </si>
  <si>
    <t>Přesun hmot</t>
  </si>
  <si>
    <t>127</t>
  </si>
  <si>
    <t>998011009</t>
  </si>
  <si>
    <t>Přesun hmot pro budovy zděné s omezením mechanizace pro budovy v přes 6 do 12 m</t>
  </si>
  <si>
    <t>-55528294</t>
  </si>
  <si>
    <t>PSV</t>
  </si>
  <si>
    <t>Práce a dodávky PSV</t>
  </si>
  <si>
    <t>711</t>
  </si>
  <si>
    <t>Izolace proti vodě, vlhkosti a plynům</t>
  </si>
  <si>
    <t>128</t>
  </si>
  <si>
    <t>711113117</t>
  </si>
  <si>
    <t>Izolace proti vlhkosti vodorovná za studena těsnicí stěrkou jednosložkovou na bázi cementu</t>
  </si>
  <si>
    <t>-1067296895</t>
  </si>
  <si>
    <t>2x vrstva izolace</t>
  </si>
  <si>
    <t>82,92*2 'Přepočtené koeficientem množství</t>
  </si>
  <si>
    <t>129</t>
  </si>
  <si>
    <t>711131111</t>
  </si>
  <si>
    <t>Provedení izolace proti zemní vlhkosti pásy na sucho samolepící vodorovné</t>
  </si>
  <si>
    <t>-1561799209</t>
  </si>
  <si>
    <t>"lodžie"82,92*2</t>
  </si>
  <si>
    <t>130</t>
  </si>
  <si>
    <t>62853001</t>
  </si>
  <si>
    <t>pás asfaltový samolepicí modifikovaný SBS s vložkou ze skleněné tkaniny se spalitelnou fólií nebo jemnozrnným minerálním posypem nebo textilií na horním povrchu tl 4,0mm</t>
  </si>
  <si>
    <t>295460455</t>
  </si>
  <si>
    <t>165,84*1,1655 'Přepočtené koeficientem množství</t>
  </si>
  <si>
    <t>131</t>
  </si>
  <si>
    <t>711161122</t>
  </si>
  <si>
    <t>Izolace proti zemní vlhkosti nopovou fólií s textilií vodorovná, nopek v 8,0 mm, tl do 0,6 mm</t>
  </si>
  <si>
    <t>640049938</t>
  </si>
  <si>
    <t>"sokl"(58+49,05+24,6+57,95+43,74+42,65)*0,75+64</t>
  </si>
  <si>
    <t>132</t>
  </si>
  <si>
    <t>711491176</t>
  </si>
  <si>
    <t>Připevnění doplňků izolace proti vodě ukončovací lištou</t>
  </si>
  <si>
    <t>252444206</t>
  </si>
  <si>
    <t>"sokl"(58+49,05+24,6+57,95+43,74+42,65)</t>
  </si>
  <si>
    <t>133</t>
  </si>
  <si>
    <t>28323009</t>
  </si>
  <si>
    <t>lišta ukončovací pro drenážní fólie profilované tl 8mm</t>
  </si>
  <si>
    <t>1381207836</t>
  </si>
  <si>
    <t>134</t>
  </si>
  <si>
    <t>998711112</t>
  </si>
  <si>
    <t>Přesun hmot tonážní pro izolace proti vodě, vlhkosti a plynům s omezením mechanizace v objektech v přes 6 do 12 m</t>
  </si>
  <si>
    <t>682075446</t>
  </si>
  <si>
    <t>713</t>
  </si>
  <si>
    <t>Izolace tepelné</t>
  </si>
  <si>
    <t>135</t>
  </si>
  <si>
    <t>713121111</t>
  </si>
  <si>
    <t>Montáž izolace tepelné podlah volně kladenými rohožemi, pásy, dílci, deskami 1 vrstva</t>
  </si>
  <si>
    <t>-316057495</t>
  </si>
  <si>
    <t>136</t>
  </si>
  <si>
    <t>28376438</t>
  </si>
  <si>
    <t>deska XPS hrana rovná a strukturovaný povrch 250kPa λ=0,032 tl 30mm</t>
  </si>
  <si>
    <t>1087604652</t>
  </si>
  <si>
    <t>82,92*1,1 'Přepočtené koeficientem množství</t>
  </si>
  <si>
    <t>137</t>
  </si>
  <si>
    <t>998713112</t>
  </si>
  <si>
    <t>Přesun hmot tonážní pro izolace tepelné s omezením mechanizace v objektech v přes 6 do 12 m</t>
  </si>
  <si>
    <t>-371623777</t>
  </si>
  <si>
    <t>741</t>
  </si>
  <si>
    <t>Elektroinstalace - silnoproud</t>
  </si>
  <si>
    <t>138</t>
  </si>
  <si>
    <t>7414R</t>
  </si>
  <si>
    <t>Demontáž hromosvodového vedení vez zachování funkčnosti včetně kotev</t>
  </si>
  <si>
    <t>-1079562163</t>
  </si>
  <si>
    <t>"demontáž svislého vedení"8*7,5</t>
  </si>
  <si>
    <t>139</t>
  </si>
  <si>
    <t>7414R1</t>
  </si>
  <si>
    <t>D+M hromosvodové vedení včetně kotvení skrz zateplovací system</t>
  </si>
  <si>
    <t>-1282814224</t>
  </si>
  <si>
    <t>"nové svislé vedení"8*7,5</t>
  </si>
  <si>
    <t>140</t>
  </si>
  <si>
    <t>7414R2</t>
  </si>
  <si>
    <t>Demontáž veškerých EI prvků na fasádě včetně bezpečného zaizolování</t>
  </si>
  <si>
    <t>1067998428</t>
  </si>
  <si>
    <t>Poznámka k položce:_x000d_
veškeré ei prvky na fasádě ( zvonková tabbla, osvětlení atd...)_x000d_
viz PD a TZ</t>
  </si>
  <si>
    <t>141</t>
  </si>
  <si>
    <t>7414R3</t>
  </si>
  <si>
    <t>D+M prodloužení vešekrých rozvodů na fasádě pro možnost zateplení</t>
  </si>
  <si>
    <t>2038274524</t>
  </si>
  <si>
    <t>142</t>
  </si>
  <si>
    <t>7414R4</t>
  </si>
  <si>
    <t>D+M zpětná montáž veškerých EI prvků na fasádu</t>
  </si>
  <si>
    <t>-141666503</t>
  </si>
  <si>
    <t>Poznámka k položce:_x000d_
nutno kotvit do pevného podkladu skrz izolant_x000d_
veškeré ei prvky na fasádě ( zvonková tabbla, osvětlení atd...)_x000d_
viz PD a TZ</t>
  </si>
  <si>
    <t>143</t>
  </si>
  <si>
    <t>998741112</t>
  </si>
  <si>
    <t>Přesun hmot tonážní pro silnoproud s omezením mechanizace v objektech v přes 6 do 12 m</t>
  </si>
  <si>
    <t>232894539</t>
  </si>
  <si>
    <t>751</t>
  </si>
  <si>
    <t>Vzduchotechnika</t>
  </si>
  <si>
    <t>144</t>
  </si>
  <si>
    <t>751398015</t>
  </si>
  <si>
    <t>Montáž větrací mřížky na kruhové potrubí D přes 400 do 500 mm</t>
  </si>
  <si>
    <t>1056338610</t>
  </si>
  <si>
    <t>145</t>
  </si>
  <si>
    <t>RMAT0006</t>
  </si>
  <si>
    <t>mřížka větrací DN 500</t>
  </si>
  <si>
    <t>-839743064</t>
  </si>
  <si>
    <t>761</t>
  </si>
  <si>
    <t>Konstrukce prosvětlovací</t>
  </si>
  <si>
    <t>146</t>
  </si>
  <si>
    <t>761661071</t>
  </si>
  <si>
    <t>Osazení sklepních světlíků (anglických dvorků) hl přes 1,0 m š přes 1,25 do 1,5 m</t>
  </si>
  <si>
    <t>1628619851</t>
  </si>
  <si>
    <t>" atrium A1"3</t>
  </si>
  <si>
    <t>" atrium A2"1</t>
  </si>
  <si>
    <t>"anglické dvorky vně objektu"5</t>
  </si>
  <si>
    <t>147</t>
  </si>
  <si>
    <t>56245266</t>
  </si>
  <si>
    <t>světlík sklepní (anglický dvorek) včetně odvodňovacího prvku plast vyztužený uhlíkovými vlákny rošt mřížkový 1500x1500x700mm</t>
  </si>
  <si>
    <t>915755140</t>
  </si>
  <si>
    <t>148</t>
  </si>
  <si>
    <t>56245312</t>
  </si>
  <si>
    <t>vpusť odtoková sklepního světlíku (anglického dvorku) DN 110 s lapačem nečistot, pachovým uzávěrem a zpětnou klapkou</t>
  </si>
  <si>
    <t>-1295683480</t>
  </si>
  <si>
    <t>149</t>
  </si>
  <si>
    <t>761-Dn/05</t>
  </si>
  <si>
    <t>D+M dveře vstupní hliníkové dvoukřídlé prosklené s izolačním trojsklem s horním a bočním světlíkem zasklení connex ( celkový rozměr 2050x2450 mm )</t>
  </si>
  <si>
    <t>619902539</t>
  </si>
  <si>
    <t>Poznámka k položce:_x000d_
specifikace viz TZ a PD_x000d_
označení Dn/05_x000d_
-vícekomorový hliníkový rám dveří a křídla s přerušeným tepelným mostem_x000d_
-úprava přírodní hliník_x000d_
-zasklení izolační trojsklo, bezpečnostní sklo CONNEX z vnitřní i vnější strany_x000d_
-provedení dvoukřídlé s fixním božním světlíkem a nadsvětlíkem_x000d_
-provedení falcové_x000d_
-kování klika/koule z exterieru_x000d_
-zámek cylindrický_x000d_
konkrétní materiály a barevné odstíny budou odvzorkovány a odsouhlaseny architektem a investorem</t>
  </si>
  <si>
    <t>150</t>
  </si>
  <si>
    <t>761-Dn/07</t>
  </si>
  <si>
    <t>D+M dveře vstupní plastové jednokřídlé prosklené dveře s izolačním trojsklem connex ( celkový rozměr 900x2400 mm )</t>
  </si>
  <si>
    <t>290999341</t>
  </si>
  <si>
    <t>Poznámka k položce:_x000d_
specifikace viz TZ a PD_x000d_
označení Dn/07_x000d_
-vícekomorový hliníkový rám dveří a křídla s přerušeným tepelným mostem_x000d_
-úprava přírodní hliník_x000d_
-zasklení izolační trojsklo, bezpečnostní sklo CONNEX z vnitřní i vnější strany_x000d_
-provedení jednokřídlé_x000d_
-provedení falcové_x000d_
-kování klika/klika_x000d_
-zámek cylindrický_x000d_
konkrétní materiály a barevné odstíny budou odvzorkovány a odsouhlaseny architektem a investorem</t>
  </si>
  <si>
    <t>151</t>
  </si>
  <si>
    <t>761-On/01</t>
  </si>
  <si>
    <t>D+M okenní sestava plastová velká s dveřmi a izolačním trojsklem ( okno rozměr 4150x1600mm; dveře rozměr 900x2400mm )</t>
  </si>
  <si>
    <t>1612897987</t>
  </si>
  <si>
    <t>Poznámka k položce:_x000d_
specifikace viz TZ a PD_x000d_
označení On/01_x000d_
Okno:_x000d_
- plastové okno s dvojitým a izolačním trojsklem_x000d_
- členění několikadílné s rozšiřujícími prvky_x000d_
- otevíravé, sklopné, mikroventilace_x000d_
- vícekomorový plastový rám okna a křídla s přerušeným tepelným mostem_x000d_
- povrch int.= plast bílá barva_x000d_
- povrch ext.= plast bílá barva_x000d_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Dveře:_x000d_
-vícekomorový plastový rám dveří a křídla s přerušeným tepelným mostem_x000d_
- povrch úprava přírodní hliník_x000d_
- prosklení trojsklo, bezpečnostní sklo CONNEX z vnitřní i vnější strany_x000d_
- členění jednokřídlé_x000d_
- falcové provedení_x000d_
- kování klika/klika_x000d_
- cylindrický zámek_x000d_
konkrétní materiály a barevné odstíny budou odvzorkovány a odsouhlaseny architektem a investorem</t>
  </si>
  <si>
    <t>152</t>
  </si>
  <si>
    <t>761-On/02</t>
  </si>
  <si>
    <t>-1979339209</t>
  </si>
  <si>
    <t>Poznámka k položce:_x000d_
specifikace viz TZ a PD_x000d_
označení On/02_x000d_
Okno:_x000d_
- plastové okno s dvojitým a izolačním trojsklem_x000d_
- členění několikadílné s rozšiřujícími prvky_x000d_
- otevíravé, sklopné, mikroventilace_x000d_
- vícekomorový plastový rám okna a křídla s přerušeným tepelným mostem_x000d_
- povrch int.= plast bílá barva_x000d_
- povrch ext.= plast bílá barva_x000d_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Dveře:_x000d_
-vícekomorový plastový rám dveří a křídla s přerušeným tepelným mostem_x000d_
- povrch úprava přírodní hliník_x000d_
- prosklení trojsklo, bezpečnostní sklo CONNEX z vnitřní i vnější strany_x000d_
- členění jednokřídlé_x000d_
- falcové provedení_x000d_
- kování klika/klika_x000d_
- cylindrický zámek_x000d_
konkrétní materiály a barevné odstíny budou odvzorkovány a odsouhlaseny architektem a investorem</t>
  </si>
  <si>
    <t>153</t>
  </si>
  <si>
    <t>761-On/03</t>
  </si>
  <si>
    <t>D+M okenní sestava plastová malá s dveřmi a izolačním trojsklem ( okno rozměr 1200x1600mm; dveře rozměr 900x2400mm )</t>
  </si>
  <si>
    <t>-1273276479</t>
  </si>
  <si>
    <t>Poznámka k položce:_x000d_
specifikace viz TZ a PD_x000d_
označení On/03_x000d_
Okno:_x000d_
- plastové okno s dvojitým a izolačním trojsklem_x000d_
- členění jednokřídlé_x000d_
- otevíravé, sklopné, mikroventilace_x000d_
- vícekomorový plastový rám okna a křídla s přerušeným tepelným mostem_x000d_
- povrch int.= přírodní hliník_x000d_
- povrch ext.= přírodní hliník_x000d_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Dveře:_x000d_
-vícekomorový plastový rám dveří a křídla s přerušeným tepelným mostem_x000d_
- povrch úprava přírodní hliník_x000d_
- prosklení trojsklo, bezpečnostní sklo CONNEX z vnitřní i vnější strany_x000d_
- členění jednokřídlé_x000d_
- bezfalcové provedení_x000d_
- kování klika/klika_x000d_
- cylindrický zámek_x000d_
konkrétní materiály a barevné odstíny budou odvzorkovány a odsouhlaseny architektem a investorem</t>
  </si>
  <si>
    <t>154</t>
  </si>
  <si>
    <t>761-On/04</t>
  </si>
  <si>
    <t>-585947191</t>
  </si>
  <si>
    <t>Poznámka k položce:_x000d_
specifikace viz TZ a PD_x000d_
označení On/04_x000d_
Okno:_x000d_
- plastové okno s dvojitým a izolačním trojsklem_x000d_
- členění jednokřídlé_x000d_
- otevíravé, sklopné, mikroventilace_x000d_
- vícekomorový plastový rám okna a křídla s přerušeným tepelným mostem_x000d_
- povrch int.= přírodní hliník_x000d_
- povrch ext.= přírodní hliník_x000d_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Dveře:_x000d_
-vícekomorový plastový rám dveří a křídla s přerušeným tepelným mostem_x000d_
- povrch úprava přírodní hliník_x000d_
- prosklení trojsklo, bezpečnostní sklo CONNEX z vnitřní i vnější strany_x000d_
- členění jednokřídlé_x000d_
- bezfalcové provedení_x000d_
- kování klika/klika_x000d_
- cylindrický zámek_x000d_
konkrétní materiály a barevné odstíny budou odvzorkovány a odsouhlaseny architektem a investorem</t>
  </si>
  <si>
    <t>155</t>
  </si>
  <si>
    <t>761-On/05</t>
  </si>
  <si>
    <t>D+M okno plastové otevíravé a sklopné s izolačním trojskelm 450x1600 mm</t>
  </si>
  <si>
    <t>206507935</t>
  </si>
  <si>
    <t>Poznámka k položce:_x000d_
specifikace viz TZ a PD_x000d_
označení On/05_x000d_
- plastové okno s dvojitým a izolačním trojsklem_x000d_
- členění jednokřídlé_x000d_
- otevíravé, sklopné, mikroventilace_x000d_
- vícekomorový plastový rám okna a křídla s přerušeným tepelným mostem_x000d_
- povrch int.= plast bílá barva_x000d_
- povrch ext.= plast bílá barva_x000d_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konkrétní materiály a barevné odstíny budou odvzorkovány a odsouhlaseny architektem a investorem</t>
  </si>
  <si>
    <t>156</t>
  </si>
  <si>
    <t>761-On/06</t>
  </si>
  <si>
    <t>D+M okno plastové otevíravé a sklopné s izolačním trojskelm 1100x1450 mm</t>
  </si>
  <si>
    <t>1997251882</t>
  </si>
  <si>
    <t>Poznámka k položce:_x000d_
specifikace viz TZ a PD_x000d_
označení On/06_x000d_
- plastové okno s dvojitým a izolačním trojsklem_x000d_
- členění jednokřídlé_x000d_
- otevíravé, sklopné, mikroventilace_x000d_
- vícekomorový plastový rám okna a křídla s přerušeným tepelným mostem_x000d_
- povrch int.= plast bílá barva_x000d_
- povrch ext.= plast bílá barva_x000d_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konkrétní materiály a barevné odstíny budou odvzorkovány a odsouhlaseny architektem a investorem</t>
  </si>
  <si>
    <t>157</t>
  </si>
  <si>
    <t>761-On/08</t>
  </si>
  <si>
    <t>D+M okno plastové dvoukřídlé otevíravé a sklopné s izolačním trojskelm 1600x2000 mm</t>
  </si>
  <si>
    <t>1407453135</t>
  </si>
  <si>
    <t>Poznámka k položce:_x000d_
specifikace viz TZ a PD_x000d_
označení On/08_x000d_
- plastové okno s dvojitým a izolačním trojsklem_x000d_
- členění dvoukřídlé_x000d_
- otevíravé, sklopné, mikroventilace_x000d_
- vícekomorový plastový rám okna a křídla s přerušeným tepelným mostem_x000d_
- povrch int.= plast bílá barva_x000d_
- povrch ext.= plast bílá barva_x000d_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konkrétní materiály a barevné odstíny budou odvzorkovány a odsouhlaseny architektem a investorem</t>
  </si>
  <si>
    <t>158</t>
  </si>
  <si>
    <t>998761112</t>
  </si>
  <si>
    <t>Přesun hmot tonážní pro konstrukce prosvětlovací s omezením mechanizace v objektech v přes 6 do 12 m</t>
  </si>
  <si>
    <t>-900668416</t>
  </si>
  <si>
    <t>764</t>
  </si>
  <si>
    <t>Konstrukce klempířské</t>
  </si>
  <si>
    <t>159</t>
  </si>
  <si>
    <t>764002851</t>
  </si>
  <si>
    <t>Demontáž oplechování parapetů do suti</t>
  </si>
  <si>
    <t>-442414561</t>
  </si>
  <si>
    <t>"původní parapety"220,55</t>
  </si>
  <si>
    <t>160</t>
  </si>
  <si>
    <t>764226446R</t>
  </si>
  <si>
    <t>Oplechování parapetů rovných celoplošně lepené z Al plechu rš do 500 mm</t>
  </si>
  <si>
    <t>1145148486</t>
  </si>
  <si>
    <t>Poznámka k položce:_x000d_
lakovaný extrudovaný hliníkový plech tl 1,5 mm_x000d_
viz PD a TZ</t>
  </si>
  <si>
    <t>parapety prvky Kn/01-Kn/11</t>
  </si>
  <si>
    <t>"rš 360 mm"19*4,15+1,2*7+1,5+27*1,1+12*2+5,05+2*0,45</t>
  </si>
  <si>
    <t>"rš 460mm"12*1,1+2*2+2*4,15</t>
  </si>
  <si>
    <t>"rš 360mm"1*5,25</t>
  </si>
  <si>
    <t>oplechování tepelné izolace prvky Kn/12-Kn/13</t>
  </si>
  <si>
    <t>"rš 460"4,1*6+5,6*3</t>
  </si>
  <si>
    <t>161</t>
  </si>
  <si>
    <t>7642264R</t>
  </si>
  <si>
    <t>Oplechování balkovu - okapnice rovné celoplošně lepené z Al plechu rš 330 mm tl 1,5 mm</t>
  </si>
  <si>
    <t>-167395777</t>
  </si>
  <si>
    <t>"Kn/23"57</t>
  </si>
  <si>
    <t>162</t>
  </si>
  <si>
    <t>76422R</t>
  </si>
  <si>
    <t>D+M parapetní hliníkové koncovky podomítkové</t>
  </si>
  <si>
    <t>pár</t>
  </si>
  <si>
    <t>982209514</t>
  </si>
  <si>
    <t>Poznámka k položce:_x000d_
lakované_x000d_
viz PD a TZ</t>
  </si>
  <si>
    <t>163</t>
  </si>
  <si>
    <t>998764112</t>
  </si>
  <si>
    <t>Přesun hmot tonážní pro konstrukce klempířské s omezením mechanizace v objektech v přes 6 do 12 m</t>
  </si>
  <si>
    <t>-1706899175</t>
  </si>
  <si>
    <t>766</t>
  </si>
  <si>
    <t>Konstrukce truhlářské</t>
  </si>
  <si>
    <t>164</t>
  </si>
  <si>
    <t>766411214</t>
  </si>
  <si>
    <t>Montáž obložení stěn pl do 5 m2 palubkami z měkkého dřeva š přes 100 mm</t>
  </si>
  <si>
    <t>-456549159</t>
  </si>
  <si>
    <t>165</t>
  </si>
  <si>
    <t>RMAT0002</t>
  </si>
  <si>
    <t>palubky obkladové - západní červený cerd 18x176/185mm</t>
  </si>
  <si>
    <t>-400690254</t>
  </si>
  <si>
    <t>109,19*1,15 'Přepočtené koeficientem množství</t>
  </si>
  <si>
    <t>166</t>
  </si>
  <si>
    <t>766417211</t>
  </si>
  <si>
    <t>Montáž podkladového roštu pro obložení stěn</t>
  </si>
  <si>
    <t>1731837760</t>
  </si>
  <si>
    <t>Poznámka k položce:_x000d_
kotveno až do nosné stěny_x000d_
viz PD a TZ</t>
  </si>
  <si>
    <t>"fasáda F3"2*109,19</t>
  </si>
  <si>
    <t>167</t>
  </si>
  <si>
    <t>RMAT0001</t>
  </si>
  <si>
    <t>latě 22x60 mm žlutý cedr</t>
  </si>
  <si>
    <t>1460640719</t>
  </si>
  <si>
    <t>0,022*0,06*218,38</t>
  </si>
  <si>
    <t>0,288*1,2 'Přepočtené koeficientem množství</t>
  </si>
  <si>
    <t>168</t>
  </si>
  <si>
    <t>766691811</t>
  </si>
  <si>
    <t>Demontáž parapetních desek dřevěných nebo plastových šířky do 300 mm</t>
  </si>
  <si>
    <t>1250576760</t>
  </si>
  <si>
    <t>"původní parapety"8*1,1+2*2+4,97*10+2*3+0,5*2</t>
  </si>
  <si>
    <t>169</t>
  </si>
  <si>
    <t>766691914</t>
  </si>
  <si>
    <t>Vyvěšení nebo zavěšení dřevěných křídel dveří pl do 2 m2</t>
  </si>
  <si>
    <t>-1813470333</t>
  </si>
  <si>
    <t>170</t>
  </si>
  <si>
    <t>766694116</t>
  </si>
  <si>
    <t>Montáž parapetních desek dřevěných nebo plastových š do 30 cm</t>
  </si>
  <si>
    <t>1071552592</t>
  </si>
  <si>
    <t>"nové parapety"10*5,05+2,1*2+0,45*2+1,1*10+5*2</t>
  </si>
  <si>
    <t>171</t>
  </si>
  <si>
    <t>61144404</t>
  </si>
  <si>
    <t>parapet plastový vnitřní š 400mm</t>
  </si>
  <si>
    <t>-141878170</t>
  </si>
  <si>
    <t>76,6*1,1 'Přepočtené koeficientem množství</t>
  </si>
  <si>
    <t>172</t>
  </si>
  <si>
    <t>61144019</t>
  </si>
  <si>
    <t>koncovka k parapetu plastovému vnitřnímu 1 pár</t>
  </si>
  <si>
    <t>sada</t>
  </si>
  <si>
    <t>1725170500</t>
  </si>
  <si>
    <t>173</t>
  </si>
  <si>
    <t>76669R</t>
  </si>
  <si>
    <t>D+M doplnění venkovních voděodolných difuzních pásek</t>
  </si>
  <si>
    <t>-774645743</t>
  </si>
  <si>
    <t>" doplnění u oken která budou ponechána"839,3</t>
  </si>
  <si>
    <t>174</t>
  </si>
  <si>
    <t>998766112</t>
  </si>
  <si>
    <t>Přesun hmot tonážní pro kce truhlářské s omezením mechanizace v objektech v přes 6 do 12 m</t>
  </si>
  <si>
    <t>-1855036880</t>
  </si>
  <si>
    <t>767</t>
  </si>
  <si>
    <t>Konstrukce zámečnické</t>
  </si>
  <si>
    <t>175</t>
  </si>
  <si>
    <t>767161813</t>
  </si>
  <si>
    <t>Demontáž zábradlí rovného nerozebíratelného hmotnosti 1 m zábradlí do 20 kg do suti</t>
  </si>
  <si>
    <t>-1094640049</t>
  </si>
  <si>
    <t>"původní zábradlí"10*5,7</t>
  </si>
  <si>
    <t>176</t>
  </si>
  <si>
    <t>767661811</t>
  </si>
  <si>
    <t>Demontáž mříží pevných nebo otevíravých</t>
  </si>
  <si>
    <t>340296868</t>
  </si>
  <si>
    <t>177</t>
  </si>
  <si>
    <t>767995114</t>
  </si>
  <si>
    <t>Montáž atypických zámečnických konstrukcí hmotnosti přes 20 do 50 kg</t>
  </si>
  <si>
    <t>-607823213</t>
  </si>
  <si>
    <t>"krycí L profil 20/60 mm hliníkový"0,45*272,185</t>
  </si>
  <si>
    <t>178</t>
  </si>
  <si>
    <t>RMAT0003</t>
  </si>
  <si>
    <t>hliníkový L profil 20x60x2</t>
  </si>
  <si>
    <t>1760705593</t>
  </si>
  <si>
    <t>122,483*1,1 'Přepočtené koeficientem množství</t>
  </si>
  <si>
    <t>179</t>
  </si>
  <si>
    <t>767-R2</t>
  </si>
  <si>
    <t>D+M nápis nerez kotvený do fasády ( 20 písmen )</t>
  </si>
  <si>
    <t>-1314900416</t>
  </si>
  <si>
    <t>180</t>
  </si>
  <si>
    <t>767-Zn01</t>
  </si>
  <si>
    <t>D+M Zábradlí lodžie délka 5440 mm</t>
  </si>
  <si>
    <t>72507025</t>
  </si>
  <si>
    <t xml:space="preserve">Poznámka k položce:_x000d_
OCELOVÁ KONSTRUKCE ZÁBRADLÍ TVOŘENA Z OCELOVÝCH JACKLŮ. VÝPLŇ ZÁBRADLÍ SKLO CONNEX VSG/ESG 66.2 (12,8mm)_x000d_
POLEP BAREVNOU FOLIÍ ( Barevná okenní fólie na sklo průhledná do exteriéru Moderní dekorativní barevné fólie na skleněné plochy. Barevná fólie na sklo - okna, příčky, kancelářské stěny, výlohy, zábradlí, pochozí skla (na spodní nenášlapnou část), světlíky, výtahy, fitness centra, relaxační místnosti, atd )_x000d_
VEŠKERÉ ROZMĚRY NUTNO ZAMĚŘIT _x000d_
Zn / 01 - DÉLKA 5440 mm - 8 ks_x000d_
</t>
  </si>
  <si>
    <t>5,44*1,1*8</t>
  </si>
  <si>
    <t>181</t>
  </si>
  <si>
    <t>767-Zn02</t>
  </si>
  <si>
    <t>D+M Zábradlí lodžie délka 4265 mm</t>
  </si>
  <si>
    <t>1221052035</t>
  </si>
  <si>
    <t xml:space="preserve">Poznámka k položce:_x000d_
OCELOVÁ KONSTRUKCE ZÁBRADLÍ TVOŘENA Z OCELOVÝCH JACKLŮ. VÝPLŇ ZÁBRADLÍ SKLO CONNEX VSG/ESG 66.2 (12,8mm)_x000d_
POLEP BAREVNOU FOLIÍ  ( Barevná okenní fólie na sklo průhledná do exteriéru Moderní dekorativní barevné fólie na skleněné plochy. Barevná fólie na sklo - okna, příčky, kancelářské stěny, výlohy, zábradlí, pochozí skla (na spodní nenášlapnou část), světlíky, výtahy, fitness centra, relaxační místnosti, atd )_x000d_
VEŠKERÉ ROZMĚRY NUTNO ZAMĚŘIT _x000d_
Zn / 02 - DÉLKA 4265 mm - 2 ks_x000d_
viz PD a TZ_x000d_
</t>
  </si>
  <si>
    <t>4,265*1,1*2</t>
  </si>
  <si>
    <t>182</t>
  </si>
  <si>
    <t>767-Zn03</t>
  </si>
  <si>
    <t>D+M Zábradlí lodžie délka 2600 mm</t>
  </si>
  <si>
    <t>-1059014556</t>
  </si>
  <si>
    <t xml:space="preserve">Poznámka k položce:_x000d_
OCELOVÁ KONSTRUKCE ZÁBRADLÍ TVOŘENA Z OCELOVÝCH JACKLŮ. VÝPLŇ ZÁBRADLÍ SKLO CONNEX VSG/ESG 66.2 (12,8mm)_x000d_
POLEP BAREVNOU FOLIÍ  ( Barevná okenní fólie na sklo průhledná do exteriéru Moderní dekorativní barevné fólie na skleněné plochy. Barevná fólie na sklo - okna, příčky, kancelářské stěny, výlohy, zábradlí, pochozí skla (na spodní nenášlapnou část), světlíky, výtahy, fitness centra, relaxační místnosti, atd )_x000d_
VEŠKERÉ ROZMĚRY NUTNO ZAMĚŘIT _x000d_
Zn / 03 - DÉLKA 2600 mm - 2 ks_x000d_
viz PD a TZ_x000d_
</t>
  </si>
  <si>
    <t>2,6*1,1*2</t>
  </si>
  <si>
    <t>183</t>
  </si>
  <si>
    <t>767-Zn04</t>
  </si>
  <si>
    <t>D+M ZÁBRADLÍ - FRANCOUZSKÉ OKNO</t>
  </si>
  <si>
    <t>-1867215069</t>
  </si>
  <si>
    <t xml:space="preserve">Poznámka k položce:_x000d_
SKLO CONNEX VSG/ESG 66.2 (12,8mm)_x000d_
KOTVENO NA NEREZ TYČE_x000d_
Kotvení malého zábradlí je uvažováno skrz zateplení do fasády(ostění) pomocí systému s přerušeným tepelným mostem. _x000d_
POLEP BAREVNOU FOLIÍ  ( Barevná okenní fólie na sklo průhledná do exteriéru Moderní dekorativní barevné fólie na skleněné plochy. Barevná fólie na sklo - okna, příčky, kancelářské stěny, výlohy, zábradlí, pochozí skla (na spodní nenášlapnou část), světlíky, výtahy, fitness centra, relaxační místnosti, atd )_x000d_
VEŠKERÉ ROZMĚRY NUTNO ZAMĚŘIT _x000d_
KPŘTM 138x138mm tl. 140mm, 4ks NA KAŽDÝ PRVEK, TJ. _x000d_
CELKEM 32KS_x000d_
Zn /04 - 1200 X 1150 mm - 8 ks_x000d_
viz PD a TZ_x000d_
</t>
  </si>
  <si>
    <t>1,2*1,15*8</t>
  </si>
  <si>
    <t>184</t>
  </si>
  <si>
    <t>767-Zn05</t>
  </si>
  <si>
    <t>D+M Zábradlí lodžie délka 1720 mm</t>
  </si>
  <si>
    <t>-2144853249</t>
  </si>
  <si>
    <t xml:space="preserve">Poznámka k položce:_x000d_
OCELOVÁ KONSTRUKCE ZÁBRADLÍ TVOŘENA Z OCELOVÝCH JACKLŮ. VÝPLŇ ZÁBRADLÍ SKLO CONNEX VSG/ESG 66.2 (12,8mm)_x000d_
POLEP BAREVNOU FOLIÍ  ( Barevná okenní fólie na sklo průhledná do exteriéru Moderní dekorativní barevné fólie na skleněné plochy. Barevná fólie na sklo - okna, příčky, kancelářské stěny, výlohy, zábradlí, pochozí skla (na spodní nenášlapnou část), světlíky, výtahy, fitness centra, relaxační místnosti, atd )_x000d_
VEŠKERÉ ROZMĚRY NUTNO ZAMĚŘIT _x000d_
Zn / 05 - DÉLKA 1720 mm - 2 ks_x000d_
viz PD a TZ_x000d_
</t>
  </si>
  <si>
    <t>1,72*1,1*2</t>
  </si>
  <si>
    <t>185</t>
  </si>
  <si>
    <t>767-Zn06a</t>
  </si>
  <si>
    <t>D+M Ocelové schodiště včetně zábradlí</t>
  </si>
  <si>
    <t>521628255</t>
  </si>
  <si>
    <t xml:space="preserve">Poznámka k položce:_x000d_
POPIS PRVKU č.Zn/06a-CELKEM 4 KUSY_x000d_
VENKOVNÍ SCHODIŠTĚ SE ZÁBRADLÍM_x000d_
OCEL. KCE, ŽÁROVĚ ZINKOVÁNO_x000d_
VÝPLŇ ZÁBRADLÍ - NEREZ SÍŤ_x000d_
KONSTRUKCE JE KOTVENA NA UNIVERZÁLNÍ MONTÁŽNÍ DESKU KPŘTM 238X138 MM TL 140 MM_x000d_
OCELOVÉ SCHODIŠTĚ JE TVOŘENO PLECHEM 220/10, JEKLY 50/50/3 A SCHODIŠŤOVÝMI STUPNI Z POROROŠTU 1200X300X30 MM_x000d_
ZÁBRADLÍ JE TVOŘENO OCEL. KULATINOU PRŮMĚRU 10 MM_x000d_
A NEREZOVOU SÍTÍ_x000d_
VEŠKERÉ OCELOVÉ KONSTUKCE JSOU ŽÁROVĚ ZINKOVÁNY_x000d_
viz PD a TZ_x000d_
</t>
  </si>
  <si>
    <t>schodiště se zábradlím na lodžie</t>
  </si>
  <si>
    <t>2,18*4</t>
  </si>
  <si>
    <t>767-Zn06b</t>
  </si>
  <si>
    <t>1080374910</t>
  </si>
  <si>
    <t xml:space="preserve">Poznámka k položce:_x000d_
POPIS PRVKU č.Zn/06b-CELKEM 1 KUSY_x000d_
VENKOVNÍ SCHODIŠTĚ SE ZÁBRADLÍM_x000d_
OCEL. KCE, ŽÁROVĚ ZINKOVÁNO_x000d_
VÝPLŇ ZÁBRADLÍ - NEREZ SÍŤ_x000d_
OCELOVÉ SCHODIŠTĚ JE TVOŘENO PLECHEM 220/10, JEKLY 50/50/3 A SCHODIŠŤOVÝMI STUPNI Z POROROŠTU 1200X300X30 MM_x000d_
KONSTRUKCE JE KOTVENA NA UNIVERZÁLNÍ MONTÁŽNÍ DESKU KPŘTM 238X138 MM TL 140 MM_x000d_
ZÁBRADLÍ JE TVOŘENO OCEL. KULATINOU PRŮMĚRU 10 MM_x000d_
A NEREZOVOU SÍTÍ_x000d_
VEŠKERÉ OCELOVÉ KONSTUKCE JSOU ŽÁROVĚ ZINKOVÁNY_x000d_
viz PD a TZ_x000d_
</t>
  </si>
  <si>
    <t>1,82*1</t>
  </si>
  <si>
    <t>187</t>
  </si>
  <si>
    <t>767-Zn08</t>
  </si>
  <si>
    <t>D+M VZT NASÁVACÍ MŘÍŽ NA FASÁDĚ DN 650</t>
  </si>
  <si>
    <t>-846712138</t>
  </si>
  <si>
    <t>188</t>
  </si>
  <si>
    <t>767-Zn11</t>
  </si>
  <si>
    <t>D+M DILATAČNÍ LIŠTA, DILATAČNÍ SVISLÁ SPÁRA, ETICS</t>
  </si>
  <si>
    <t>-1257352671</t>
  </si>
  <si>
    <t>Poznámka k položce:_x000d_
DILATAČNÍ LIŠTA, DILATAČNÍ SVISLÁ SPÁRA, ETICS_x000d_
PP0DS_x000d_
Ušlech. ocel V2A, H=14mm, guma=30mm - Šedá_x000d_
viz PD a TZ</t>
  </si>
  <si>
    <t>189</t>
  </si>
  <si>
    <t>767-Zn12</t>
  </si>
  <si>
    <t>D+M SKLENĚNÁ STŘÍŠKA NAD VSTUPY 1400/1000 mm</t>
  </si>
  <si>
    <t>-1269441448</t>
  </si>
  <si>
    <t>Poznámka k položce:_x000d_
POPIS PRVKU č.Zn12_x000d_
SYSTÉMOVÁ SKLENĚNÁ MARKÝZA - PAVILON 5_x000d_
SE ZAVĚŠENÍM A MINERÁLNÍM SKLEM TL. 10mm_x000d_
 ESG/VSG bezpečnostní SKLO 1400/1000mm_x000d_
NEREZ NOSNÍKY A KOTVENÍ DO FASÁDY SKRZ_x000d_
ZATEPLENÍ POMOCÍ MONTÁŽNÍCH DESEK _x000d_
KPŘTM 138X138 MM tl. 140mm, 4ks_x000d_
TJ. CELKEM 8ks_x000d_
včetně veškerých potřebných sounáležitostí a prvků, kotvení a kotevní prvky nerez_x000d_
viz PD a TZ</t>
  </si>
  <si>
    <t>190</t>
  </si>
  <si>
    <t>767-R Mn01</t>
  </si>
  <si>
    <t xml:space="preserve">Montáž a dodávka markýz  celkového rozměru 9340x2240mm vč. kotvení</t>
  </si>
  <si>
    <t>86119325</t>
  </si>
  <si>
    <t xml:space="preserve">Poznámka k položce:_x000d_
MARKÝZA NAD VCHODEM - PAVILON A1, A2_x000d_
OCELOVÁ KONSTRUKCE MARKÝZY TVOŘENA Z OCELOVÝCH PLOCHÝCH NOSNÍKŮ A NEREZOVÝCH OCELOVÝCH TÁHEL S REKTIFIKACÍ._x000d_
KOTVENO POMOCÍ MONTÁŽNÍCH DESEK DOSTEBA UMP ALU TQ tl. 140 mm 11ks, tj. CELKEM 22ks_x000d_
KOTVENO POMOCÍ MONTÁŽNÍCH DESEK DOSTEBA UMP ALU TR tl. 140 mm 11ks, tj. CELKEM 22ks_x000d_
VÝPLŇ - BAREVNÉ DESKY S POŽÁRNÍ ODOLNOSTÍ A1_x000d_
VEŠKERÉ ROZMĚRY NUTNO ZAMĚŘIT _x000d_
viz PD a TZ_x000d_
</t>
  </si>
  <si>
    <t>2 kusy</t>
  </si>
  <si>
    <t>9,34*2,24*2</t>
  </si>
  <si>
    <t>191</t>
  </si>
  <si>
    <t>767-Zn13</t>
  </si>
  <si>
    <t>D+M nerezové zábradlí 3630 mm</t>
  </si>
  <si>
    <t>1570989467</t>
  </si>
  <si>
    <t>Poznámka k položce:_x000d_
POPIS PRVKU č.Zn/13 - ATRIUM 1_x000d_
VENKOVNÍ ZÁBRADLÍ_x000d_
NEREZOVÁ OCEL KCE, ∅ 42,4mm_x000d_
KOTVENO POMOCÍ MONTÁŽNÍCH DESEK KPŘTM_x000d_
138X138 MM tl. 140mm, cca po 1 metru_x000d_
2x4ks_x000d_
viz PD a TZ</t>
  </si>
  <si>
    <t>192</t>
  </si>
  <si>
    <t>767-Zn14</t>
  </si>
  <si>
    <t>D+M nerezové zábradlí 900 mm</t>
  </si>
  <si>
    <t>-1956575096</t>
  </si>
  <si>
    <t>Poznámka k položce:_x000d_
POPIS PRVKU č.Zn/14 - ATRIUM 1_x000d_
VENKOVNÍ ZÁBRADLÍ_x000d_
NEREZOVÁ OCEL KCE, ∅ 42,4mm_x000d_
KOTVENO POMOCÍ MONTÁŽNÍCH DESEK KPŘTM_x000d_
138X138 MM tl. 140mm, cca po 1 metru_x000d_
2x2ks_x000d_
viz PD a TZ</t>
  </si>
  <si>
    <t>193</t>
  </si>
  <si>
    <t>767-Zn15</t>
  </si>
  <si>
    <t>D+M nerezové zábradlí 4980 mm</t>
  </si>
  <si>
    <t>-930218140</t>
  </si>
  <si>
    <t>Poznámka k položce:_x000d_
POPIS PRVKU č.Zn/15 - ATRIUM 2_x000d_
VENKOVNÍ ZÁBRADLÍ_x000d_
NEREZOVÁ OCEL KCE, ∅ 42,4mm_x000d_
KOTVENO POMOCÍ MONTÁŽNÍCH DESEK KPŘTM_x000d_
138X138 MM tl. 140mm, cca po 1 metru_x000d_
2x5ks_x000d_
viz PD a TZ</t>
  </si>
  <si>
    <t>194</t>
  </si>
  <si>
    <t>998767112</t>
  </si>
  <si>
    <t>Přesun hmot tonážní pro zámečnické konstrukce s omezením mechanizace v objektech v přes 6 do 12 m</t>
  </si>
  <si>
    <t>1911712753</t>
  </si>
  <si>
    <t>771</t>
  </si>
  <si>
    <t>Podlahy z dlaždic</t>
  </si>
  <si>
    <t>195</t>
  </si>
  <si>
    <t>771111011</t>
  </si>
  <si>
    <t>Vysátí podkladu před pokládkou dlažby</t>
  </si>
  <si>
    <t>1514407220</t>
  </si>
  <si>
    <t>196</t>
  </si>
  <si>
    <t>771121011</t>
  </si>
  <si>
    <t>Nátěr penetrační na podlahu</t>
  </si>
  <si>
    <t>1729299813</t>
  </si>
  <si>
    <t>nátěr 2x</t>
  </si>
  <si>
    <t>"schody atrium"7,28+8,995</t>
  </si>
  <si>
    <t>99,195*2 'Přepočtené koeficientem množství</t>
  </si>
  <si>
    <t>197</t>
  </si>
  <si>
    <t>771474113</t>
  </si>
  <si>
    <t>Montáž soklů z dlaždic keramických rovných lepených cementovým flexibilním lepidlem v přes 90 do 120 mm</t>
  </si>
  <si>
    <t>-1020694366</t>
  </si>
  <si>
    <t>14*8</t>
  </si>
  <si>
    <t>198</t>
  </si>
  <si>
    <t>59761175</t>
  </si>
  <si>
    <t>sokl keramický mrazuvzdorný povrch hladký/matný tl do 10mm výšky přes 90 do 120mm</t>
  </si>
  <si>
    <t>-1173272851</t>
  </si>
  <si>
    <t>112*1,1 'Přepočtené koeficientem množství</t>
  </si>
  <si>
    <t>199</t>
  </si>
  <si>
    <t>771571810</t>
  </si>
  <si>
    <t>Demontáž podlah z dlaždic keramických kladených do malty</t>
  </si>
  <si>
    <t>312168530</t>
  </si>
  <si>
    <t>200</t>
  </si>
  <si>
    <t>771574537</t>
  </si>
  <si>
    <t>Montáž podlah keramických reliéfních nebo z dekorů lepených cementovým flexibilním rychletuhnoucím lepidlem přes 12 do 19 ks/m2</t>
  </si>
  <si>
    <t>-843373797</t>
  </si>
  <si>
    <t>201</t>
  </si>
  <si>
    <t>RMAT0005</t>
  </si>
  <si>
    <t>dlažba keramická slinutá mrazuvzdorná do interiéru i exteriéru R9 povrch reliéfní/matný tl do 10mm přes 12 do 19ks/m2</t>
  </si>
  <si>
    <t>193786224</t>
  </si>
  <si>
    <t>82,92*1,15 'Přepočtené koeficientem množství</t>
  </si>
  <si>
    <t>202</t>
  </si>
  <si>
    <t>771591212</t>
  </si>
  <si>
    <t>Rohož celoplošně lepená roznášecí, separační s pasivní kontaktní drenáží do podlah</t>
  </si>
  <si>
    <t>-688291398</t>
  </si>
  <si>
    <t>203</t>
  </si>
  <si>
    <t>771591221</t>
  </si>
  <si>
    <t>Izolace podlah fólií celoplošně lepená</t>
  </si>
  <si>
    <t>97278856</t>
  </si>
  <si>
    <t>204</t>
  </si>
  <si>
    <t>998771112</t>
  </si>
  <si>
    <t>Přesun hmot tonážní pro podlahy z dlaždic s omezením mechanizace v objektech v přes 6 do 12 m</t>
  </si>
  <si>
    <t>1268447272</t>
  </si>
  <si>
    <t>781</t>
  </si>
  <si>
    <t>Dokončovací práce - obklady</t>
  </si>
  <si>
    <t>205</t>
  </si>
  <si>
    <t>781471810</t>
  </si>
  <si>
    <t>Demontáž obkladů z obkladaček keramických kladených do malty</t>
  </si>
  <si>
    <t>54815084</t>
  </si>
  <si>
    <t>"demontáž soklového kabřince"30,3+33,19+35,5+13,7+30,64</t>
  </si>
  <si>
    <t>206</t>
  </si>
  <si>
    <t>781492251</t>
  </si>
  <si>
    <t>Montáž profilů ukončovacích lepených flexibilním cementovým lepidlem</t>
  </si>
  <si>
    <t>1653143592</t>
  </si>
  <si>
    <t>207</t>
  </si>
  <si>
    <t>19416012</t>
  </si>
  <si>
    <t>lišta ukončovací nerezová 10mm</t>
  </si>
  <si>
    <t>-1984988966</t>
  </si>
  <si>
    <t>208</t>
  </si>
  <si>
    <t>998781112</t>
  </si>
  <si>
    <t>Přesun hmot tonážní pro obklady keramické s omezením mechanizace v objektech v přes 6 do 12 m</t>
  </si>
  <si>
    <t>-1683277543</t>
  </si>
  <si>
    <t>783</t>
  </si>
  <si>
    <t>Dokončovací práce - nátěry</t>
  </si>
  <si>
    <t>209</t>
  </si>
  <si>
    <t>783101203</t>
  </si>
  <si>
    <t>Jemné obroušení podkladu truhlářských konstrukcí před provedením nátěru</t>
  </si>
  <si>
    <t>-1545093534</t>
  </si>
  <si>
    <t>"dřevěné prvky fasáda F3"109,19</t>
  </si>
  <si>
    <t>210</t>
  </si>
  <si>
    <t>783101205</t>
  </si>
  <si>
    <t>Dekorativní obroušení podkladu truhlářských konstrukcí před provedením nátěru</t>
  </si>
  <si>
    <t>-1483009709</t>
  </si>
  <si>
    <t>211</t>
  </si>
  <si>
    <t>783101401</t>
  </si>
  <si>
    <t>Ometení podkladu truhlářských konstrukcí před provedením nátěru</t>
  </si>
  <si>
    <t>411362358</t>
  </si>
  <si>
    <t>212</t>
  </si>
  <si>
    <t>783164101</t>
  </si>
  <si>
    <t>Základní jednonásobný olejový nátěr truhlářských konstrukcí</t>
  </si>
  <si>
    <t>-1174765343</t>
  </si>
  <si>
    <t>213</t>
  </si>
  <si>
    <t>783168211</t>
  </si>
  <si>
    <t>Lakovací dvojnásobný olejový nátěr truhlářských konstrukcí s mezibroušením</t>
  </si>
  <si>
    <t>1848783480</t>
  </si>
  <si>
    <t>214</t>
  </si>
  <si>
    <t>783813101</t>
  </si>
  <si>
    <t>Penetrační syntetický nátěr hladkých betonových povrchů</t>
  </si>
  <si>
    <t>1636634512</t>
  </si>
  <si>
    <t>"opěrná zídka v atriu"2,7*3,8</t>
  </si>
  <si>
    <t>215</t>
  </si>
  <si>
    <t>783813131</t>
  </si>
  <si>
    <t>Penetrační syntetický nátěr hladkých, tenkovrstvých zrnitých a štukových omítek</t>
  </si>
  <si>
    <t>2050202186</t>
  </si>
  <si>
    <t>02 - VZT</t>
  </si>
  <si>
    <t>1. - KUCHYNĚ</t>
  </si>
  <si>
    <t>2. - STÁVAJÍCÍ VZT STŘECHA</t>
  </si>
  <si>
    <t>3. - STAVEBNÍ PŘÍPOMOCI A ELEKTROINSTALACE</t>
  </si>
  <si>
    <t>1.</t>
  </si>
  <si>
    <t>KUCHYNĚ</t>
  </si>
  <si>
    <t>1.1.</t>
  </si>
  <si>
    <t xml:space="preserve">AHU1  -  VZT rekuperační jednotka ve složení: 4x pružná manžeta, 2x klapka včetně servopohonu, filtr F7 na přívodu, filtr G4 na odvodu, deskový rekuperátor s účinností min, 75%, by-pass 100%, přímý výparník/kondenzátor 10kW, ventilátor s EC motorem 2000m3</t>
  </si>
  <si>
    <t>1.2.</t>
  </si>
  <si>
    <t xml:space="preserve">Kondenzační jednotka 10kW vč. komunikačního modulu  Ahubox,  sielent bloků, značení, štítků, chladiva, zprovoznění – oživení a nastavení</t>
  </si>
  <si>
    <t>1.3.</t>
  </si>
  <si>
    <t>CU potrubí vč. izolace a elektro propojení – komunikace, vč. chráničky a prostupového spiro potrubí</t>
  </si>
  <si>
    <t>1.4.</t>
  </si>
  <si>
    <t xml:space="preserve">konzole - rám pod klimatizační jednotku   - svařenec jackel 60x60x3, žárově zinkovaný, vč. vrtání sondy pro prostup, rozkrytí střechy, odstranění izolace, montáže a nasledné doizolování střechy</t>
  </si>
  <si>
    <t>kpl.</t>
  </si>
  <si>
    <t>1.5.</t>
  </si>
  <si>
    <t xml:space="preserve">přívodně odvodní nerez kuchyňský zákryt 3050x1025  výška 450mm, vč. osvětlení, 3x tukový filtr, 3x přívodní komfortní vyústka DN250</t>
  </si>
  <si>
    <t>1.6.</t>
  </si>
  <si>
    <t>odtahový nerez zákryt 600x700x450, vč. tukového filtru a osvětlení</t>
  </si>
  <si>
    <t>1.7.</t>
  </si>
  <si>
    <t xml:space="preserve">nasávací protidešťová žaluzie DN500 typu KWO  RAL</t>
  </si>
  <si>
    <t>1.8.</t>
  </si>
  <si>
    <t>výdechová hlavice DN400 typu VH</t>
  </si>
  <si>
    <t>1.9.</t>
  </si>
  <si>
    <t>zpětná klapka vsuvná do SPIRO potrubí DN355</t>
  </si>
  <si>
    <t>1.10.</t>
  </si>
  <si>
    <t>zpětná klapka vsuvná do SPIRO potrubí DN500</t>
  </si>
  <si>
    <t>1.11.</t>
  </si>
  <si>
    <t>tlumič hluku do kruhového potrubí DN355</t>
  </si>
  <si>
    <t>1.12.</t>
  </si>
  <si>
    <t>hadice SONOFLEX DN406</t>
  </si>
  <si>
    <t>1.13.</t>
  </si>
  <si>
    <t>regulační klapka ruční DN250</t>
  </si>
  <si>
    <t>1.14.</t>
  </si>
  <si>
    <t>SPIRO potrubí DN500</t>
  </si>
  <si>
    <t>1.15.</t>
  </si>
  <si>
    <t>SPIRO potrubí DN400</t>
  </si>
  <si>
    <t>1.16.</t>
  </si>
  <si>
    <t>SPIRO potrubí DN355 vč. tvarovek SAFE do 20ti %</t>
  </si>
  <si>
    <t>1.17.</t>
  </si>
  <si>
    <t>SPIRO potrubí DN250 vč. tvarovek SAFE do 50ti %</t>
  </si>
  <si>
    <t>1.18.</t>
  </si>
  <si>
    <t>SPIRO potrubí DN160 vč. tvarovek SAFE do 30ti %</t>
  </si>
  <si>
    <t>1.19.</t>
  </si>
  <si>
    <t>tepelná izolace minerální tl. 60mm s Al. polepem</t>
  </si>
  <si>
    <t>1.20.</t>
  </si>
  <si>
    <t>požární klapka DN355</t>
  </si>
  <si>
    <t>1.21.</t>
  </si>
  <si>
    <t>montážní materiál na zhotovení a montáž závěsů, spojovací a těsnící materiál, prvky roznášející zatížení, tlumící vibrace, značení a popisky vzduchovodů přívod / odvod, směr, zařízení regulace množství vzduchu aj.</t>
  </si>
  <si>
    <t>1.22.</t>
  </si>
  <si>
    <t>doprava, doprava materiálu, VRN, lešení</t>
  </si>
  <si>
    <t>1.23.</t>
  </si>
  <si>
    <t>dokumentace skutečného provedení + tisk</t>
  </si>
  <si>
    <t>hod</t>
  </si>
  <si>
    <t>1.24.</t>
  </si>
  <si>
    <t>protokol měření, dokladové složky, značení potrubí</t>
  </si>
  <si>
    <t>1.25.</t>
  </si>
  <si>
    <t>zprovoznění, nastavení</t>
  </si>
  <si>
    <t>1.26</t>
  </si>
  <si>
    <t>zaškolení obsluhy</t>
  </si>
  <si>
    <t>mj.</t>
  </si>
  <si>
    <t>2.</t>
  </si>
  <si>
    <t>STÁVAJÍCÍ VZT STŘECHA</t>
  </si>
  <si>
    <t>2.1.</t>
  </si>
  <si>
    <t xml:space="preserve">demontáž stávajících VZT komor,  hlavic a nepotřebného potrubí</t>
  </si>
  <si>
    <t>2.2.</t>
  </si>
  <si>
    <t>potrubí pro úpravu stávajícího potrubí – přechod na SPIRO</t>
  </si>
  <si>
    <t>2.3.</t>
  </si>
  <si>
    <t>výfuková hlavice typu VHO DN200-355 (nutno oměřit po demontáži stávajících VZT komor a nástaveb</t>
  </si>
  <si>
    <t>2.4.</t>
  </si>
  <si>
    <t>montážní materiál na zhotovení a montáž závěsů, spojovací a těsnící materiál, prvky roznášející zatížení</t>
  </si>
  <si>
    <t>2.5.</t>
  </si>
  <si>
    <t>doprava, doprava materiálu, VRN</t>
  </si>
  <si>
    <t>3.</t>
  </si>
  <si>
    <t>STAVEBNÍ PŘÍPOMOCI A ELEKTROINSTALACE</t>
  </si>
  <si>
    <t>3.2.</t>
  </si>
  <si>
    <t>prostup na střechu pro SPIRO potrubí DN440</t>
  </si>
  <si>
    <t>3.3.</t>
  </si>
  <si>
    <t>prostup stěnou ( na fasádu ) pro SPIRO potrubí DN580</t>
  </si>
  <si>
    <t>3.4.</t>
  </si>
  <si>
    <t>vnitřní prostupy stěnou pro VZT potrubí DN400</t>
  </si>
  <si>
    <t>3.5.</t>
  </si>
  <si>
    <t>následné zednické začištění včetně výmalby</t>
  </si>
  <si>
    <t>3.6.</t>
  </si>
  <si>
    <t xml:space="preserve">jištěný přívod pro AHU1  2x 500W</t>
  </si>
  <si>
    <t>3.7.</t>
  </si>
  <si>
    <t xml:space="preserve">jištěný přívod pro KCHJ     3500W</t>
  </si>
  <si>
    <t>3.8.</t>
  </si>
  <si>
    <t>propojovací komunikační kabel mezi VZT jednotko ua ovladačem VZT jednotky</t>
  </si>
  <si>
    <t>3.9.</t>
  </si>
  <si>
    <t>odvod kondenzátu</t>
  </si>
  <si>
    <t>3.10.</t>
  </si>
  <si>
    <t>D+M zapravení, zaizolování, zajištění a začištění prostupů do exteriéru pro VZT průměr do 650 mm</t>
  </si>
  <si>
    <t>486937501</t>
  </si>
  <si>
    <t>Poznámka k položce:_x000d_
prostup střechou a exterierovou stěnou_x000d_
viz PD a TZ</t>
  </si>
  <si>
    <t>3.11</t>
  </si>
  <si>
    <t>D+M kabel WLKCHJ CYKY-J 5x2,5mm2</t>
  </si>
  <si>
    <t>1494610695</t>
  </si>
  <si>
    <t>3.12</t>
  </si>
  <si>
    <t>D+M kabel WLKCHJ CYA 4 mm2</t>
  </si>
  <si>
    <t>-1482317940</t>
  </si>
  <si>
    <t>3.13</t>
  </si>
  <si>
    <t>D+M kabel WLAHU1 CYKY-J 5x1,5 mm2</t>
  </si>
  <si>
    <t>201795688</t>
  </si>
  <si>
    <t>3.14</t>
  </si>
  <si>
    <t>D+M kabel WLAHU1 CYA 4 mm2</t>
  </si>
  <si>
    <t>-492966577</t>
  </si>
  <si>
    <t>3.15</t>
  </si>
  <si>
    <t xml:space="preserve">D+M elektroinstalační kanál plastový  LF20036 20x33 mm kotvený do betonové konstrukce</t>
  </si>
  <si>
    <t>178611342</t>
  </si>
  <si>
    <t>3.16</t>
  </si>
  <si>
    <t>D+M zatažení kabelů do elektroinstalačních kanálů, prostupek a chrániček</t>
  </si>
  <si>
    <t>586917818</t>
  </si>
  <si>
    <t>3.17</t>
  </si>
  <si>
    <t>D+M prostupy konstukcemi do průřezu 50 mm</t>
  </si>
  <si>
    <t>1676544111</t>
  </si>
  <si>
    <t>3.18</t>
  </si>
  <si>
    <t>D+M zatěsnění a ucpávkyí prostupů, kabelů a chráníček do průřezu 50 mm</t>
  </si>
  <si>
    <t>577551007</t>
  </si>
  <si>
    <t>3.19</t>
  </si>
  <si>
    <t>D+M elektroinstalační chránička DN 25 včetně kotevních prvků</t>
  </si>
  <si>
    <t>-855961311</t>
  </si>
  <si>
    <t>3.20</t>
  </si>
  <si>
    <t>D+M elektroinstalační UV odolná chránička KF 09040 40/32 mmvčetně kotevních prvků</t>
  </si>
  <si>
    <t>1514436995</t>
  </si>
  <si>
    <t>3.21</t>
  </si>
  <si>
    <t>D+M nový jistič ( LTN_10C_3 (+ retrofit KT 3))pro jednotku KCHJ včetně potřebných úprav ve stávajicím rozvaděči</t>
  </si>
  <si>
    <t>1498772334</t>
  </si>
  <si>
    <t>3.22</t>
  </si>
  <si>
    <t>D+M nový jistič ( LTN_6B_3 (+ retrofit KT 3))pro jednotku AHU 1 včetně potřebných úprav ve stávajicím rozvaděči</t>
  </si>
  <si>
    <t>-2128340357</t>
  </si>
  <si>
    <t>3.23</t>
  </si>
  <si>
    <t>D+M zapojení a úpravy ve stávajicím rozvaděči pr zemnící kabel CYA 4mm2</t>
  </si>
  <si>
    <t>-651241012</t>
  </si>
  <si>
    <t>03 - Dendrologické řešení</t>
  </si>
  <si>
    <t>D1 - ROSTLINY-MATERIÁL</t>
  </si>
  <si>
    <t>D2 - ROSTLINY-PRÁCE A OSTATNÍ</t>
  </si>
  <si>
    <t>D1</t>
  </si>
  <si>
    <t>ROSTLINY-MATERIÁL</t>
  </si>
  <si>
    <t>dochan Hameln</t>
  </si>
  <si>
    <t>Poznámka k položce:_x000d_
označení záhonu B</t>
  </si>
  <si>
    <t>hortenzie nízky stromek (Vanille Fraise, Limelight)</t>
  </si>
  <si>
    <t>šalvěj modrá (Caradonna, Ostfriesland, Mainacht)</t>
  </si>
  <si>
    <t>silenka Rollies Favourite</t>
  </si>
  <si>
    <t>pieris Mountain Fire</t>
  </si>
  <si>
    <t>rhododendron Bloombux</t>
  </si>
  <si>
    <t>mexický pomerančovník White Dazzler</t>
  </si>
  <si>
    <t>Poznámka k položce:_x000d_
označení záhonu A</t>
  </si>
  <si>
    <t>perovskia Lacey Blue</t>
  </si>
  <si>
    <t>kuklík Tempo Rose</t>
  </si>
  <si>
    <t>kuklík Totally Tangerine</t>
  </si>
  <si>
    <t>borovice kleč v zimě zlatá (Ophir, Carstens, Wintergold)</t>
  </si>
  <si>
    <t>Poznámka k položce:_x000d_
označení záhonu C</t>
  </si>
  <si>
    <t>liriope (Moneymaker, Big Blue, Royal Purple)</t>
  </si>
  <si>
    <t>nebeský bambus (Obsessed, Gulf Stream)</t>
  </si>
  <si>
    <t>nebeský bambus Lemon and Lime</t>
  </si>
  <si>
    <t>sasanka jarní Spring Beauty Pink</t>
  </si>
  <si>
    <t>Poznámka k položce:_x000d_
označení záhonu E</t>
  </si>
  <si>
    <t>Poznámka k položce:_x000d_
označení záhonu D</t>
  </si>
  <si>
    <t>Poznámka k položce:_x000d_
označení záhonu F</t>
  </si>
  <si>
    <t>D2</t>
  </si>
  <si>
    <t>ROSTLINY-PRÁCE A OSTATNÍ</t>
  </si>
  <si>
    <t>X1</t>
  </si>
  <si>
    <t>sadba rostlin záhon A</t>
  </si>
  <si>
    <t>X2</t>
  </si>
  <si>
    <t>sadba rostlin záhon B</t>
  </si>
  <si>
    <t>X3</t>
  </si>
  <si>
    <t>sadba rostlin záhon C</t>
  </si>
  <si>
    <t>X4</t>
  </si>
  <si>
    <t>sadba rostlin záhon D</t>
  </si>
  <si>
    <t>X5</t>
  </si>
  <si>
    <t>sadba rostlin záhon E</t>
  </si>
  <si>
    <t>X6</t>
  </si>
  <si>
    <t>sadba rostlin záhon F</t>
  </si>
  <si>
    <t>X7</t>
  </si>
  <si>
    <t>Přesun hmot pro sadovnické a dendrologické úpravy</t>
  </si>
  <si>
    <t>04 - Zavlažovací systém</t>
  </si>
  <si>
    <t>D1 - Ovládací systém a senzory</t>
  </si>
  <si>
    <t>D2 - Mikrozávlaha</t>
  </si>
  <si>
    <t>D3 - Hlavní sestava - napojení na vodní zdroj</t>
  </si>
  <si>
    <t>D4 - Různé</t>
  </si>
  <si>
    <t>D5 - Ostatní pracovní činnosti</t>
  </si>
  <si>
    <t>D6 - Ei přípravy</t>
  </si>
  <si>
    <t>D7 - ZTI přípravy</t>
  </si>
  <si>
    <t>Ovládací systém a senzory</t>
  </si>
  <si>
    <t>Pol1</t>
  </si>
  <si>
    <t xml:space="preserve">HPC 401-E, WiFi, Hydrawise, 4 sekce, exteriérová | Profesionální internetová ovládací jednotka PRO-HPC, ovládaní přes webové rozhraní (prohlížeč, smartphone), 4 sekce, rozšiřitelná až na 23 sekcí resp. na 32 s dekodérovým modulem (+1 hl. ventil), interní </t>
  </si>
  <si>
    <t>"atrium 1"1</t>
  </si>
  <si>
    <t>"atrium 2"1</t>
  </si>
  <si>
    <t>Pol2</t>
  </si>
  <si>
    <t>Rain Clik - čidlo srážek s okamžitou aktivací | Senzor srážek s funkcí Quick Response (okamžitá aktivace - 2-5 min), zpětná deaktivace do 4 hod., regulace rychlosti vysychání, ALU konzole, 24 V nebo 9 V .</t>
  </si>
  <si>
    <t>Pol3</t>
  </si>
  <si>
    <t xml:space="preserve">Vodotěsný konektor DBO (vel. L) | Pro vodiče 0,8-2,5 mm² dvoudílné (žlutomodrá kabelová spojka),  středně velké tělo, pro spojení 2-6 vodičů, náhrada za DBY.</t>
  </si>
  <si>
    <t>"atrium 1"2</t>
  </si>
  <si>
    <t>"atrium 2"2</t>
  </si>
  <si>
    <t>Pol4</t>
  </si>
  <si>
    <t>CYKY-O 2x1,5 (CYKY 2Dx1,5) | Dvoužilový zemní kabel vhodný například pro 1 elektromagnetický ventil nebo čidlo, balení ve smotku 100 m, cena uvedena za 1 m.</t>
  </si>
  <si>
    <t>"atrium 1"5</t>
  </si>
  <si>
    <t>"atrium 2"5</t>
  </si>
  <si>
    <t>Pol5</t>
  </si>
  <si>
    <t>Stíněný kabel TCEPKPFLE 1X4X0,6 | Stíněný zemní kabel, odolný UV, vhodný pro připojení senzorů (vodoměrů, tlakových senzorů). Metráž.</t>
  </si>
  <si>
    <t>bm</t>
  </si>
  <si>
    <t>Pol6</t>
  </si>
  <si>
    <t>Lišty a drobná elektroinstalace</t>
  </si>
  <si>
    <t>soubor</t>
  </si>
  <si>
    <t>Mikrozávlaha</t>
  </si>
  <si>
    <t>Pol7</t>
  </si>
  <si>
    <t>PC-IR MULTIBAR 16 mm - 2,1 l/h, spon 33 cm (50 m) | Kapkovací potrubí 16 mm, balení 50 m - spon 33 cm, jednoduchý cylindrický kapkovač 2,1 l/h s kompenzací tlaku, nadzemní aplikace, cena uvedena za 1 m, hnědá barva</t>
  </si>
  <si>
    <t>"atrium 1"150</t>
  </si>
  <si>
    <t>"atrium 2"150</t>
  </si>
  <si>
    <t>Pol8</t>
  </si>
  <si>
    <t>CONNECTO - Závitové DG přechody s vnitřním závitem | 25x3/4" - Mechanická tvarovka pro spojování potrubí z nízkohustotního polyethylenu PE-LD a středněhustotního polyethylenu PE-MD, vnitřní závit, zelená</t>
  </si>
  <si>
    <t>"atrium 1"3</t>
  </si>
  <si>
    <t>"atrium 2"3</t>
  </si>
  <si>
    <t>Pol9</t>
  </si>
  <si>
    <t>QJ 16 - závitový T kus (vnější závit) - PP | Nástrčná tvarovka s převlečnou matkou pro připojení pružného potrubí IRIMON Quick Joint QJ16, nebo PE potrubí, 16x3/4", vnější závit, černá, PP, PN4</t>
  </si>
  <si>
    <t>Pol10</t>
  </si>
  <si>
    <t>Zemní úchyt PDL pro kapk. potrubí 16 mm - černý - NEW | Zemní úchy 16 mm, jednostranný, dlouhý 18 cm, s vyšší fixační schopností, nežli ostatní běžné úchyty délky 14-15 cm INOVOVANÝ DESIGN 2022</t>
  </si>
  <si>
    <t>"atrium 1"100</t>
  </si>
  <si>
    <t>"atrium 2"100</t>
  </si>
  <si>
    <t>Pol11</t>
  </si>
  <si>
    <t>QJ 16 - koleno 90° - PP | Nástrčná tvarovka s převlečnou matkou pro připojení pružného potrubí IRIMON Quick Joint QJ16, nebo potrubí PE, 16x16 mm, černá, PP, PN4</t>
  </si>
  <si>
    <t>"atrium 1"15</t>
  </si>
  <si>
    <t>"atrium 2"15</t>
  </si>
  <si>
    <t>Pol12</t>
  </si>
  <si>
    <t>QJ 16 - T kus - PP | Nástrčná tvarovka s převlečnou matkou pro připojení pružného potrubí IRIMON Quick Joint QJ16, nebo potrubí PE, 16x16x16 mm, černá, PP, PN4</t>
  </si>
  <si>
    <t>Pol13</t>
  </si>
  <si>
    <t>QJ 16 - zátka - PP | Nástrčná tvarovka s převlečnou matkou pro připojení pružného potrubí IRIMON Quick Joint QJ16, nebo potrubí PE, 16 mm, černá, PP, PN4</t>
  </si>
  <si>
    <t>Pol14</t>
  </si>
  <si>
    <t>QJ 16 - spojka přímá - PP | Nástrčná tvarovka s převlečnou matkou pro připojení pružného potrubí IRIMON Quick Joint QJ16, nebo potrubí PE, 16x16 mm, černá, PP, PN4</t>
  </si>
  <si>
    <t>Pol15</t>
  </si>
  <si>
    <t>Soubor tvarovek pro napojení přípojných míst</t>
  </si>
  <si>
    <t>D3</t>
  </si>
  <si>
    <t>Hlavní sestava - napojení na vodní zdroj</t>
  </si>
  <si>
    <t>Pol16</t>
  </si>
  <si>
    <t>DG přechod s vnějším kovovým závitem | PP-R tvarovka, 32x1", vnější kovový závit, PN 20</t>
  </si>
  <si>
    <t>Pol17</t>
  </si>
  <si>
    <t>Mosazná šroubení přímá | 1" přímé s plochým klingeritovým těsněním - rozebíratelné, PN 10</t>
  </si>
  <si>
    <t>Pol18</t>
  </si>
  <si>
    <t>Kulový ventil FF s pákou - dlouhý závit | 1", vnitřní závity, dlouhý závit, červená páka, PN16</t>
  </si>
  <si>
    <t>Pol19</t>
  </si>
  <si>
    <t>MINI PLUS-FK filtr 1" | Filtr 1" (DN25), filtrační vložka 155 mesh, PN 16, vestavěný nastavitelný REDUKČNÍ VENTIL, odkalovací ventil, Q(max)= 1,2 l/s</t>
  </si>
  <si>
    <t>Pol20</t>
  </si>
  <si>
    <t>Zpětná klapka - s mosaznou záklopkou | 1" pružinová celomosazná, PN 16</t>
  </si>
  <si>
    <t>Pol21</t>
  </si>
  <si>
    <t>Mosazné závitové redukce | 1" x 3/4", vnější / vnitřní závit</t>
  </si>
  <si>
    <t>Pol22</t>
  </si>
  <si>
    <t>HC-075-FLOW, vodoměr s impulzním výstupem, 3/4" | Vodoměr s impulzním výstupem. Pro ovládací jednotky Hunter Hydrawise. Připojení 3/4", vnější závit těla vodoměru 1", detekce průsaků, monitorování průtoku.</t>
  </si>
  <si>
    <t>Pol23</t>
  </si>
  <si>
    <t>ICV, 1" FF, 14 bar | Elektromagnetický ventil s cívkou 24 V AC a regulací průtoku. Rozsah pracovních tlaků 1,5 - 14 bar, vhodný pro hlavní sestavy automatického závlahového systému.</t>
  </si>
  <si>
    <t>Pol24</t>
  </si>
  <si>
    <t>Mosazné závitové dvojniply | 1", vnější závity</t>
  </si>
  <si>
    <t>Pol25</t>
  </si>
  <si>
    <t>Mosazné závitové redukované T-kusy | 1"x1/2"x1", vnitřní závity</t>
  </si>
  <si>
    <t>Pol26</t>
  </si>
  <si>
    <t>Kulový ventil MM s pákou/motýlkem - standardní závit | 1/2", vnější závity, standardní závit, červená páka, PN16</t>
  </si>
  <si>
    <t>Pol27</t>
  </si>
  <si>
    <t>Adaptér pro kompresor s vnitřním závitem 1/2" | Adaptér pro kompresory - vsuvka s vnitřním závitem 1/2", PN 35, doporučený tlak pro zazimování 4 -6 bar, např. přes GEKA přechod s vnějším závitem</t>
  </si>
  <si>
    <t>"atrium 1"4</t>
  </si>
  <si>
    <t>"atrium 2"4</t>
  </si>
  <si>
    <t>D4</t>
  </si>
  <si>
    <t>Různé</t>
  </si>
  <si>
    <t>Pol28</t>
  </si>
  <si>
    <t>Těsnící provázek TANGIT délka 80 m | Pro těsnění závitů, 80 m (až 200 1/2"závitů)</t>
  </si>
  <si>
    <t>Pol29</t>
  </si>
  <si>
    <t>Velmi pevná teflonová těsnící páska, 12 mm, 12 m | 12 mm x 12 m x 0,075 mm, kvalitní a léty osvědčená pevná páska vhodná pro těsnění všech plastových závitů, (bílý nebo modrý obal)</t>
  </si>
  <si>
    <t>D5</t>
  </si>
  <si>
    <t>Ostatní pracovní činnosti</t>
  </si>
  <si>
    <t>Pol30</t>
  </si>
  <si>
    <t>Montáž Hlavní sestavy a pokládka kapkovaccí hadice</t>
  </si>
  <si>
    <t>Pol31</t>
  </si>
  <si>
    <t>Zemní práce, uložení zeminy, zásyp, odpovídající hutnění</t>
  </si>
  <si>
    <t>Poznámka k položce:_x000d_
potřebné zemní práce, úpravy a zásypy s odpovídajicím hutněním spojené s vytvoření a uložením zavlažovacího systému do zemně</t>
  </si>
  <si>
    <t>Pol32</t>
  </si>
  <si>
    <t>Provedení a zapojení elektroinstalace (ovládací jednotka, senzor deště, impulzní vodoměr), naprogramování závlahového systému a zaškolení obsluhy</t>
  </si>
  <si>
    <t>D6</t>
  </si>
  <si>
    <t>Ei přípravy</t>
  </si>
  <si>
    <t>pol41</t>
  </si>
  <si>
    <t>D+M prostupy a průvrty konstrukcemi ( tl kce do 250 mm, profil průvrtu do 20 mm )</t>
  </si>
  <si>
    <t>-2061706887</t>
  </si>
  <si>
    <t>"atrium 1"6</t>
  </si>
  <si>
    <t>pol42</t>
  </si>
  <si>
    <t>D+M zatěsnění a ucpávky prostupů</t>
  </si>
  <si>
    <t>1602160525</t>
  </si>
  <si>
    <t>pol43</t>
  </si>
  <si>
    <t>D+M lišta plastová uzavřená s víkem kotvená do betoknové konstrukce</t>
  </si>
  <si>
    <t>214289489</t>
  </si>
  <si>
    <t>"atrium 1"30</t>
  </si>
  <si>
    <t>"atrium 2"20</t>
  </si>
  <si>
    <t>pol44</t>
  </si>
  <si>
    <t>D+M protažení kabelů lištami</t>
  </si>
  <si>
    <t>-1954951461</t>
  </si>
  <si>
    <t>pol45</t>
  </si>
  <si>
    <t>D+M přívodní a propojovací kabel CYKY do 3x2,5</t>
  </si>
  <si>
    <t>-1979663766</t>
  </si>
  <si>
    <t>pol46</t>
  </si>
  <si>
    <t>D+M potřebné rozšíření a doplnění rozdvaděče s dodáním jističů</t>
  </si>
  <si>
    <t>1268574577</t>
  </si>
  <si>
    <t>pol47</t>
  </si>
  <si>
    <t xml:space="preserve">Zednické přípomoci vč potřebného materiálu ( zednické přípravy a začištění  pro EI )</t>
  </si>
  <si>
    <t>2047104032</t>
  </si>
  <si>
    <t>"atrium 1"10</t>
  </si>
  <si>
    <t>"atrium 2"8</t>
  </si>
  <si>
    <t>D7</t>
  </si>
  <si>
    <t>ZTI přípravy</t>
  </si>
  <si>
    <t>pol48</t>
  </si>
  <si>
    <t>D+M prostupy a průvrty konstrukcemi ( tl kce do 250 mm, profil průvrtu do 45 mm )</t>
  </si>
  <si>
    <t>-426651064</t>
  </si>
  <si>
    <t>pol49</t>
  </si>
  <si>
    <t>1715430086</t>
  </si>
  <si>
    <t>pol50</t>
  </si>
  <si>
    <t>D+M krycí lišty plastové pro skryté vedení vody kotvené do betonové konstrukce</t>
  </si>
  <si>
    <t>1975449055</t>
  </si>
  <si>
    <t>"atrium 1"27</t>
  </si>
  <si>
    <t>"atrium 2"16</t>
  </si>
  <si>
    <t>pol51</t>
  </si>
  <si>
    <t>D+M protažení potrubí do lišt</t>
  </si>
  <si>
    <t>-1652782093</t>
  </si>
  <si>
    <t>pol52</t>
  </si>
  <si>
    <t>D+M přívodní a propojovací potrubí PPR DN32</t>
  </si>
  <si>
    <t>117677392</t>
  </si>
  <si>
    <t>pol53</t>
  </si>
  <si>
    <t>D+M potřebné spojky redukce a tvarovky pro potrubí DN 32</t>
  </si>
  <si>
    <t>-1885953039</t>
  </si>
  <si>
    <t>pol54</t>
  </si>
  <si>
    <t>D+M potřebné kohoty a ventily pro potrubí DN 33</t>
  </si>
  <si>
    <t>1234359968</t>
  </si>
  <si>
    <t>pol55</t>
  </si>
  <si>
    <t>D+M izolace potrubí DN 32 tl stěny izolace 10 mm</t>
  </si>
  <si>
    <t>-1198702871</t>
  </si>
  <si>
    <t>pol56</t>
  </si>
  <si>
    <t>D+M napojení na distribuční soustavu</t>
  </si>
  <si>
    <t>683191812</t>
  </si>
  <si>
    <t>pol57</t>
  </si>
  <si>
    <t>Zednické přípomoci vč potřebného materiálu ( zednické přípravy a začištění pro ZTI )</t>
  </si>
  <si>
    <t>-1958387857</t>
  </si>
  <si>
    <t>SEZNAM FIGUR</t>
  </si>
  <si>
    <t>Výměra</t>
  </si>
  <si>
    <t>F0001</t>
  </si>
  <si>
    <t>WEBER Sanace balkónu a lodžií pomocí hydroizolačně-separační fólie</t>
  </si>
  <si>
    <t>65,8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</si>
</sst>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26</v>
      </c>
      <c r="AR10" s="21"/>
      <c r="BE10" s="30"/>
      <c r="BS10" s="18" t="s">
        <v>6</v>
      </c>
    </row>
    <row r="11" s="1" customFormat="1" ht="18.48" customHeight="1">
      <c r="B11" s="21"/>
      <c r="E11" s="26" t="s">
        <v>27</v>
      </c>
      <c r="AK11" s="31" t="s">
        <v>28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29</v>
      </c>
      <c r="AK13" s="31" t="s">
        <v>25</v>
      </c>
      <c r="AN13" s="33" t="s">
        <v>30</v>
      </c>
      <c r="AR13" s="21"/>
      <c r="BE13" s="30"/>
      <c r="BS13" s="18" t="s">
        <v>6</v>
      </c>
    </row>
    <row r="14">
      <c r="B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N14" s="33" t="s">
        <v>30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31</v>
      </c>
      <c r="AK16" s="31" t="s">
        <v>25</v>
      </c>
      <c r="AN16" s="26" t="s">
        <v>32</v>
      </c>
      <c r="AR16" s="21"/>
      <c r="BE16" s="30"/>
      <c r="BS16" s="18" t="s">
        <v>3</v>
      </c>
    </row>
    <row r="17" s="1" customFormat="1" ht="18.48" customHeight="1">
      <c r="B17" s="21"/>
      <c r="E17" s="26" t="s">
        <v>33</v>
      </c>
      <c r="AK17" s="31" t="s">
        <v>28</v>
      </c>
      <c r="AN17" s="26" t="s">
        <v>1</v>
      </c>
      <c r="AR17" s="21"/>
      <c r="BE17" s="30"/>
      <c r="BS17" s="18" t="s">
        <v>34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35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36</v>
      </c>
      <c r="AK20" s="31" t="s">
        <v>28</v>
      </c>
      <c r="AN20" s="26" t="s">
        <v>1</v>
      </c>
      <c r="AR20" s="21"/>
      <c r="BE20" s="30"/>
      <c r="BS20" s="18" t="s">
        <v>34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37</v>
      </c>
      <c r="AR22" s="21"/>
      <c r="BE22" s="30"/>
    </row>
    <row r="23" s="1" customFormat="1" ht="95.25" customHeight="1">
      <c r="B23" s="21"/>
      <c r="E23" s="35" t="s">
        <v>38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40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41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42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43</v>
      </c>
      <c r="E29" s="3"/>
      <c r="F29" s="31" t="s">
        <v>44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45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46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47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48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49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50</v>
      </c>
      <c r="U35" s="49"/>
      <c r="V35" s="49"/>
      <c r="W35" s="49"/>
      <c r="X35" s="51" t="s">
        <v>51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52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53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54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55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54</v>
      </c>
      <c r="AI60" s="40"/>
      <c r="AJ60" s="40"/>
      <c r="AK60" s="40"/>
      <c r="AL60" s="40"/>
      <c r="AM60" s="57" t="s">
        <v>55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56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57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54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55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54</v>
      </c>
      <c r="AI75" s="40"/>
      <c r="AJ75" s="40"/>
      <c r="AK75" s="40"/>
      <c r="AL75" s="40"/>
      <c r="AM75" s="57" t="s">
        <v>55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58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20250415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Revitalizace objektu MŠ JAHŮDKA v Praze 12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Krouzova 10, č.p. 3036, 143 00 Praha 12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15. 4. 2025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40.0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MČ Praha 12, Generála Šišky 2375/6, Praha4,Modřany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31</v>
      </c>
      <c r="AJ89" s="37"/>
      <c r="AK89" s="37"/>
      <c r="AL89" s="37"/>
      <c r="AM89" s="69" t="str">
        <f>IF(E17="","",E17)</f>
        <v>Ing.arch. Jan Mudra,Holoubkov 81,338 01 Holoubkov</v>
      </c>
      <c r="AN89" s="4"/>
      <c r="AO89" s="4"/>
      <c r="AP89" s="4"/>
      <c r="AQ89" s="37"/>
      <c r="AR89" s="38"/>
      <c r="AS89" s="70" t="s">
        <v>59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29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35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60</v>
      </c>
      <c r="D92" s="79"/>
      <c r="E92" s="79"/>
      <c r="F92" s="79"/>
      <c r="G92" s="79"/>
      <c r="H92" s="80"/>
      <c r="I92" s="81" t="s">
        <v>61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62</v>
      </c>
      <c r="AH92" s="79"/>
      <c r="AI92" s="79"/>
      <c r="AJ92" s="79"/>
      <c r="AK92" s="79"/>
      <c r="AL92" s="79"/>
      <c r="AM92" s="79"/>
      <c r="AN92" s="81" t="s">
        <v>63</v>
      </c>
      <c r="AO92" s="79"/>
      <c r="AP92" s="83"/>
      <c r="AQ92" s="84" t="s">
        <v>64</v>
      </c>
      <c r="AR92" s="38"/>
      <c r="AS92" s="85" t="s">
        <v>65</v>
      </c>
      <c r="AT92" s="86" t="s">
        <v>66</v>
      </c>
      <c r="AU92" s="86" t="s">
        <v>67</v>
      </c>
      <c r="AV92" s="86" t="s">
        <v>68</v>
      </c>
      <c r="AW92" s="86" t="s">
        <v>69</v>
      </c>
      <c r="AX92" s="86" t="s">
        <v>70</v>
      </c>
      <c r="AY92" s="86" t="s">
        <v>71</v>
      </c>
      <c r="AZ92" s="86" t="s">
        <v>72</v>
      </c>
      <c r="BA92" s="86" t="s">
        <v>73</v>
      </c>
      <c r="BB92" s="86" t="s">
        <v>74</v>
      </c>
      <c r="BC92" s="86" t="s">
        <v>75</v>
      </c>
      <c r="BD92" s="87" t="s">
        <v>76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77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ROUND(SUM(AG95:AG99),2)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ROUND(SUM(AS95:AS99),2)</f>
        <v>0</v>
      </c>
      <c r="AT94" s="98">
        <f>ROUND(SUM(AV94:AW94),2)</f>
        <v>0</v>
      </c>
      <c r="AU94" s="99">
        <f>ROUND(SUM(AU95:AU99),5)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ROUND(SUM(AZ95:AZ99),2)</f>
        <v>0</v>
      </c>
      <c r="BA94" s="98">
        <f>ROUND(SUM(BA95:BA99),2)</f>
        <v>0</v>
      </c>
      <c r="BB94" s="98">
        <f>ROUND(SUM(BB95:BB99),2)</f>
        <v>0</v>
      </c>
      <c r="BC94" s="98">
        <f>ROUND(SUM(BC95:BC99),2)</f>
        <v>0</v>
      </c>
      <c r="BD94" s="100">
        <f>ROUND(SUM(BD95:BD99),2)</f>
        <v>0</v>
      </c>
      <c r="BE94" s="6"/>
      <c r="BS94" s="101" t="s">
        <v>78</v>
      </c>
      <c r="BT94" s="101" t="s">
        <v>79</v>
      </c>
      <c r="BU94" s="102" t="s">
        <v>80</v>
      </c>
      <c r="BV94" s="101" t="s">
        <v>81</v>
      </c>
      <c r="BW94" s="101" t="s">
        <v>4</v>
      </c>
      <c r="BX94" s="101" t="s">
        <v>82</v>
      </c>
      <c r="CL94" s="101" t="s">
        <v>1</v>
      </c>
    </row>
    <row r="95" s="7" customFormat="1" ht="16.5" customHeight="1">
      <c r="A95" s="103" t="s">
        <v>83</v>
      </c>
      <c r="B95" s="104"/>
      <c r="C95" s="105"/>
      <c r="D95" s="106" t="s">
        <v>84</v>
      </c>
      <c r="E95" s="106"/>
      <c r="F95" s="106"/>
      <c r="G95" s="106"/>
      <c r="H95" s="106"/>
      <c r="I95" s="107"/>
      <c r="J95" s="106" t="s">
        <v>85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'00 - Vedlejší Rozpočtové 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86</v>
      </c>
      <c r="AR95" s="104"/>
      <c r="AS95" s="110">
        <v>0</v>
      </c>
      <c r="AT95" s="111">
        <f>ROUND(SUM(AV95:AW95),2)</f>
        <v>0</v>
      </c>
      <c r="AU95" s="112">
        <f>'00 - Vedlejší Rozpočtové ...'!P123</f>
        <v>0</v>
      </c>
      <c r="AV95" s="111">
        <f>'00 - Vedlejší Rozpočtové ...'!J33</f>
        <v>0</v>
      </c>
      <c r="AW95" s="111">
        <f>'00 - Vedlejší Rozpočtové ...'!J34</f>
        <v>0</v>
      </c>
      <c r="AX95" s="111">
        <f>'00 - Vedlejší Rozpočtové ...'!J35</f>
        <v>0</v>
      </c>
      <c r="AY95" s="111">
        <f>'00 - Vedlejší Rozpočtové ...'!J36</f>
        <v>0</v>
      </c>
      <c r="AZ95" s="111">
        <f>'00 - Vedlejší Rozpočtové ...'!F33</f>
        <v>0</v>
      </c>
      <c r="BA95" s="111">
        <f>'00 - Vedlejší Rozpočtové ...'!F34</f>
        <v>0</v>
      </c>
      <c r="BB95" s="111">
        <f>'00 - Vedlejší Rozpočtové ...'!F35</f>
        <v>0</v>
      </c>
      <c r="BC95" s="111">
        <f>'00 - Vedlejší Rozpočtové ...'!F36</f>
        <v>0</v>
      </c>
      <c r="BD95" s="113">
        <f>'00 - Vedlejší Rozpočtové ...'!F37</f>
        <v>0</v>
      </c>
      <c r="BE95" s="7"/>
      <c r="BT95" s="114" t="s">
        <v>87</v>
      </c>
      <c r="BV95" s="114" t="s">
        <v>81</v>
      </c>
      <c r="BW95" s="114" t="s">
        <v>88</v>
      </c>
      <c r="BX95" s="114" t="s">
        <v>4</v>
      </c>
      <c r="CL95" s="114" t="s">
        <v>1</v>
      </c>
      <c r="CM95" s="114" t="s">
        <v>89</v>
      </c>
    </row>
    <row r="96" s="7" customFormat="1" ht="16.5" customHeight="1">
      <c r="A96" s="103" t="s">
        <v>83</v>
      </c>
      <c r="B96" s="104"/>
      <c r="C96" s="105"/>
      <c r="D96" s="106" t="s">
        <v>90</v>
      </c>
      <c r="E96" s="106"/>
      <c r="F96" s="106"/>
      <c r="G96" s="106"/>
      <c r="H96" s="106"/>
      <c r="I96" s="107"/>
      <c r="J96" s="106" t="s">
        <v>91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'01 - Stavební část'!J30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86</v>
      </c>
      <c r="AR96" s="104"/>
      <c r="AS96" s="110">
        <v>0</v>
      </c>
      <c r="AT96" s="111">
        <f>ROUND(SUM(AV96:AW96),2)</f>
        <v>0</v>
      </c>
      <c r="AU96" s="112">
        <f>'01 - Stavební část'!P138</f>
        <v>0</v>
      </c>
      <c r="AV96" s="111">
        <f>'01 - Stavební část'!J33</f>
        <v>0</v>
      </c>
      <c r="AW96" s="111">
        <f>'01 - Stavební část'!J34</f>
        <v>0</v>
      </c>
      <c r="AX96" s="111">
        <f>'01 - Stavební část'!J35</f>
        <v>0</v>
      </c>
      <c r="AY96" s="111">
        <f>'01 - Stavební část'!J36</f>
        <v>0</v>
      </c>
      <c r="AZ96" s="111">
        <f>'01 - Stavební část'!F33</f>
        <v>0</v>
      </c>
      <c r="BA96" s="111">
        <f>'01 - Stavební část'!F34</f>
        <v>0</v>
      </c>
      <c r="BB96" s="111">
        <f>'01 - Stavební část'!F35</f>
        <v>0</v>
      </c>
      <c r="BC96" s="111">
        <f>'01 - Stavební část'!F36</f>
        <v>0</v>
      </c>
      <c r="BD96" s="113">
        <f>'01 - Stavební část'!F37</f>
        <v>0</v>
      </c>
      <c r="BE96" s="7"/>
      <c r="BT96" s="114" t="s">
        <v>87</v>
      </c>
      <c r="BV96" s="114" t="s">
        <v>81</v>
      </c>
      <c r="BW96" s="114" t="s">
        <v>92</v>
      </c>
      <c r="BX96" s="114" t="s">
        <v>4</v>
      </c>
      <c r="CL96" s="114" t="s">
        <v>1</v>
      </c>
      <c r="CM96" s="114" t="s">
        <v>89</v>
      </c>
    </row>
    <row r="97" s="7" customFormat="1" ht="16.5" customHeight="1">
      <c r="A97" s="103" t="s">
        <v>83</v>
      </c>
      <c r="B97" s="104"/>
      <c r="C97" s="105"/>
      <c r="D97" s="106" t="s">
        <v>93</v>
      </c>
      <c r="E97" s="106"/>
      <c r="F97" s="106"/>
      <c r="G97" s="106"/>
      <c r="H97" s="106"/>
      <c r="I97" s="107"/>
      <c r="J97" s="106" t="s">
        <v>94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'02 - VZT'!J30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86</v>
      </c>
      <c r="AR97" s="104"/>
      <c r="AS97" s="110">
        <v>0</v>
      </c>
      <c r="AT97" s="111">
        <f>ROUND(SUM(AV97:AW97),2)</f>
        <v>0</v>
      </c>
      <c r="AU97" s="112">
        <f>'02 - VZT'!P119</f>
        <v>0</v>
      </c>
      <c r="AV97" s="111">
        <f>'02 - VZT'!J33</f>
        <v>0</v>
      </c>
      <c r="AW97" s="111">
        <f>'02 - VZT'!J34</f>
        <v>0</v>
      </c>
      <c r="AX97" s="111">
        <f>'02 - VZT'!J35</f>
        <v>0</v>
      </c>
      <c r="AY97" s="111">
        <f>'02 - VZT'!J36</f>
        <v>0</v>
      </c>
      <c r="AZ97" s="111">
        <f>'02 - VZT'!F33</f>
        <v>0</v>
      </c>
      <c r="BA97" s="111">
        <f>'02 - VZT'!F34</f>
        <v>0</v>
      </c>
      <c r="BB97" s="111">
        <f>'02 - VZT'!F35</f>
        <v>0</v>
      </c>
      <c r="BC97" s="111">
        <f>'02 - VZT'!F36</f>
        <v>0</v>
      </c>
      <c r="BD97" s="113">
        <f>'02 - VZT'!F37</f>
        <v>0</v>
      </c>
      <c r="BE97" s="7"/>
      <c r="BT97" s="114" t="s">
        <v>87</v>
      </c>
      <c r="BV97" s="114" t="s">
        <v>81</v>
      </c>
      <c r="BW97" s="114" t="s">
        <v>95</v>
      </c>
      <c r="BX97" s="114" t="s">
        <v>4</v>
      </c>
      <c r="CL97" s="114" t="s">
        <v>1</v>
      </c>
      <c r="CM97" s="114" t="s">
        <v>89</v>
      </c>
    </row>
    <row r="98" s="7" customFormat="1" ht="16.5" customHeight="1">
      <c r="A98" s="103" t="s">
        <v>83</v>
      </c>
      <c r="B98" s="104"/>
      <c r="C98" s="105"/>
      <c r="D98" s="106" t="s">
        <v>96</v>
      </c>
      <c r="E98" s="106"/>
      <c r="F98" s="106"/>
      <c r="G98" s="106"/>
      <c r="H98" s="106"/>
      <c r="I98" s="107"/>
      <c r="J98" s="106" t="s">
        <v>97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'03 - Dendrologické řešení'!J30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86</v>
      </c>
      <c r="AR98" s="104"/>
      <c r="AS98" s="110">
        <v>0</v>
      </c>
      <c r="AT98" s="111">
        <f>ROUND(SUM(AV98:AW98),2)</f>
        <v>0</v>
      </c>
      <c r="AU98" s="112">
        <f>'03 - Dendrologické řešení'!P118</f>
        <v>0</v>
      </c>
      <c r="AV98" s="111">
        <f>'03 - Dendrologické řešení'!J33</f>
        <v>0</v>
      </c>
      <c r="AW98" s="111">
        <f>'03 - Dendrologické řešení'!J34</f>
        <v>0</v>
      </c>
      <c r="AX98" s="111">
        <f>'03 - Dendrologické řešení'!J35</f>
        <v>0</v>
      </c>
      <c r="AY98" s="111">
        <f>'03 - Dendrologické řešení'!J36</f>
        <v>0</v>
      </c>
      <c r="AZ98" s="111">
        <f>'03 - Dendrologické řešení'!F33</f>
        <v>0</v>
      </c>
      <c r="BA98" s="111">
        <f>'03 - Dendrologické řešení'!F34</f>
        <v>0</v>
      </c>
      <c r="BB98" s="111">
        <f>'03 - Dendrologické řešení'!F35</f>
        <v>0</v>
      </c>
      <c r="BC98" s="111">
        <f>'03 - Dendrologické řešení'!F36</f>
        <v>0</v>
      </c>
      <c r="BD98" s="113">
        <f>'03 - Dendrologické řešení'!F37</f>
        <v>0</v>
      </c>
      <c r="BE98" s="7"/>
      <c r="BT98" s="114" t="s">
        <v>87</v>
      </c>
      <c r="BV98" s="114" t="s">
        <v>81</v>
      </c>
      <c r="BW98" s="114" t="s">
        <v>98</v>
      </c>
      <c r="BX98" s="114" t="s">
        <v>4</v>
      </c>
      <c r="CL98" s="114" t="s">
        <v>1</v>
      </c>
      <c r="CM98" s="114" t="s">
        <v>89</v>
      </c>
    </row>
    <row r="99" s="7" customFormat="1" ht="16.5" customHeight="1">
      <c r="A99" s="103" t="s">
        <v>83</v>
      </c>
      <c r="B99" s="104"/>
      <c r="C99" s="105"/>
      <c r="D99" s="106" t="s">
        <v>99</v>
      </c>
      <c r="E99" s="106"/>
      <c r="F99" s="106"/>
      <c r="G99" s="106"/>
      <c r="H99" s="106"/>
      <c r="I99" s="107"/>
      <c r="J99" s="106" t="s">
        <v>100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'04 - Zavlažovací systém'!J30</f>
        <v>0</v>
      </c>
      <c r="AH99" s="107"/>
      <c r="AI99" s="107"/>
      <c r="AJ99" s="107"/>
      <c r="AK99" s="107"/>
      <c r="AL99" s="107"/>
      <c r="AM99" s="107"/>
      <c r="AN99" s="108">
        <f>SUM(AG99,AT99)</f>
        <v>0</v>
      </c>
      <c r="AO99" s="107"/>
      <c r="AP99" s="107"/>
      <c r="AQ99" s="109" t="s">
        <v>86</v>
      </c>
      <c r="AR99" s="104"/>
      <c r="AS99" s="115">
        <v>0</v>
      </c>
      <c r="AT99" s="116">
        <f>ROUND(SUM(AV99:AW99),2)</f>
        <v>0</v>
      </c>
      <c r="AU99" s="117">
        <f>'04 - Zavlažovací systém'!P123</f>
        <v>0</v>
      </c>
      <c r="AV99" s="116">
        <f>'04 - Zavlažovací systém'!J33</f>
        <v>0</v>
      </c>
      <c r="AW99" s="116">
        <f>'04 - Zavlažovací systém'!J34</f>
        <v>0</v>
      </c>
      <c r="AX99" s="116">
        <f>'04 - Zavlažovací systém'!J35</f>
        <v>0</v>
      </c>
      <c r="AY99" s="116">
        <f>'04 - Zavlažovací systém'!J36</f>
        <v>0</v>
      </c>
      <c r="AZ99" s="116">
        <f>'04 - Zavlažovací systém'!F33</f>
        <v>0</v>
      </c>
      <c r="BA99" s="116">
        <f>'04 - Zavlažovací systém'!F34</f>
        <v>0</v>
      </c>
      <c r="BB99" s="116">
        <f>'04 - Zavlažovací systém'!F35</f>
        <v>0</v>
      </c>
      <c r="BC99" s="116">
        <f>'04 - Zavlažovací systém'!F36</f>
        <v>0</v>
      </c>
      <c r="BD99" s="118">
        <f>'04 - Zavlažovací systém'!F37</f>
        <v>0</v>
      </c>
      <c r="BE99" s="7"/>
      <c r="BT99" s="114" t="s">
        <v>87</v>
      </c>
      <c r="BV99" s="114" t="s">
        <v>81</v>
      </c>
      <c r="BW99" s="114" t="s">
        <v>101</v>
      </c>
      <c r="BX99" s="114" t="s">
        <v>4</v>
      </c>
      <c r="CL99" s="114" t="s">
        <v>1</v>
      </c>
      <c r="CM99" s="114" t="s">
        <v>89</v>
      </c>
    </row>
    <row r="100" s="2" customFormat="1" ht="30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38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</sheetData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 - Vedlejší Rozpočtové ...'!C2" display="/"/>
    <hyperlink ref="A96" location="'01 - Stavební část'!C2" display="/"/>
    <hyperlink ref="A97" location="'02 - VZT'!C2" display="/"/>
    <hyperlink ref="A98" location="'03 - Dendrologické řešení'!C2" display="/"/>
    <hyperlink ref="A99" location="'04 - Zavlažovací systém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="1" customFormat="1" ht="24.96" customHeight="1">
      <c r="B4" s="21"/>
      <c r="D4" s="22" t="s">
        <v>102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objektu MŠ JAHŮDKA v Praze 12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103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104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15. 4. 2025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25</v>
      </c>
      <c r="J20" s="26" t="s">
        <v>32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33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37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55.25" customHeight="1">
      <c r="A27" s="121"/>
      <c r="B27" s="122"/>
      <c r="C27" s="121"/>
      <c r="D27" s="121"/>
      <c r="E27" s="35" t="s">
        <v>105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39</v>
      </c>
      <c r="E30" s="37"/>
      <c r="F30" s="37"/>
      <c r="G30" s="37"/>
      <c r="H30" s="37"/>
      <c r="I30" s="37"/>
      <c r="J30" s="95">
        <f>ROUND(J123,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41</v>
      </c>
      <c r="G32" s="37"/>
      <c r="H32" s="37"/>
      <c r="I32" s="42" t="s">
        <v>40</v>
      </c>
      <c r="J32" s="42" t="s">
        <v>42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43</v>
      </c>
      <c r="E33" s="31" t="s">
        <v>44</v>
      </c>
      <c r="F33" s="126">
        <f>ROUND((SUM(BE123:BE152)),  2)</f>
        <v>0</v>
      </c>
      <c r="G33" s="37"/>
      <c r="H33" s="37"/>
      <c r="I33" s="127">
        <v>0.20999999999999999</v>
      </c>
      <c r="J33" s="126">
        <f>ROUND(((SUM(BE123:BE152))*I33),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45</v>
      </c>
      <c r="F34" s="126">
        <f>ROUND((SUM(BF123:BF152)),  2)</f>
        <v>0</v>
      </c>
      <c r="G34" s="37"/>
      <c r="H34" s="37"/>
      <c r="I34" s="127">
        <v>0.12</v>
      </c>
      <c r="J34" s="126">
        <f>ROUND(((SUM(BF123:BF152))*I34),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46</v>
      </c>
      <c r="F35" s="126">
        <f>ROUND((SUM(BG123:BG152)),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47</v>
      </c>
      <c r="F36" s="126">
        <f>ROUND((SUM(BH123:BH152)),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48</v>
      </c>
      <c r="F37" s="126">
        <f>ROUND((SUM(BI123:BI152)),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49</v>
      </c>
      <c r="E39" s="80"/>
      <c r="F39" s="80"/>
      <c r="G39" s="130" t="s">
        <v>50</v>
      </c>
      <c r="H39" s="131" t="s">
        <v>51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34" t="s">
        <v>55</v>
      </c>
      <c r="G61" s="57" t="s">
        <v>54</v>
      </c>
      <c r="H61" s="40"/>
      <c r="I61" s="40"/>
      <c r="J61" s="135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34" t="s">
        <v>55</v>
      </c>
      <c r="G76" s="57" t="s">
        <v>54</v>
      </c>
      <c r="H76" s="40"/>
      <c r="I76" s="40"/>
      <c r="J76" s="135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objektu MŠ JAHŮDKA v Praze 12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103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00 - Vedlejší Rozpočtové Náklady ( VRN )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Krouzova 10, č.p. 3036, 143 00 Praha 12</v>
      </c>
      <c r="G89" s="37"/>
      <c r="H89" s="37"/>
      <c r="I89" s="31" t="s">
        <v>22</v>
      </c>
      <c r="J89" s="68" t="str">
        <f>IF(J12="","",J12)</f>
        <v>15. 4. 2025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7"/>
      <c r="E91" s="37"/>
      <c r="F91" s="26" t="str">
        <f>E15</f>
        <v>MČ Praha 12, Generála Šišky 2375/6, Praha4,Modřany</v>
      </c>
      <c r="G91" s="37"/>
      <c r="H91" s="37"/>
      <c r="I91" s="31" t="s">
        <v>31</v>
      </c>
      <c r="J91" s="35" t="str">
        <f>E21</f>
        <v>Ing.arch. Jan Mudra,Holoubkov 81,338 01 Holoubkov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J123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s="9" customFormat="1" ht="24.96" customHeight="1">
      <c r="A97" s="9"/>
      <c r="B97" s="139"/>
      <c r="C97" s="9"/>
      <c r="D97" s="140" t="s">
        <v>111</v>
      </c>
      <c r="E97" s="141"/>
      <c r="F97" s="141"/>
      <c r="G97" s="141"/>
      <c r="H97" s="141"/>
      <c r="I97" s="141"/>
      <c r="J97" s="142">
        <f>J124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112</v>
      </c>
      <c r="E98" s="145"/>
      <c r="F98" s="145"/>
      <c r="G98" s="145"/>
      <c r="H98" s="145"/>
      <c r="I98" s="145"/>
      <c r="J98" s="146">
        <f>J125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113</v>
      </c>
      <c r="E99" s="145"/>
      <c r="F99" s="145"/>
      <c r="G99" s="145"/>
      <c r="H99" s="145"/>
      <c r="I99" s="145"/>
      <c r="J99" s="146">
        <f>J130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114</v>
      </c>
      <c r="E100" s="145"/>
      <c r="F100" s="145"/>
      <c r="G100" s="145"/>
      <c r="H100" s="145"/>
      <c r="I100" s="145"/>
      <c r="J100" s="146">
        <f>J135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115</v>
      </c>
      <c r="E101" s="145"/>
      <c r="F101" s="145"/>
      <c r="G101" s="145"/>
      <c r="H101" s="145"/>
      <c r="I101" s="145"/>
      <c r="J101" s="146">
        <f>J140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116</v>
      </c>
      <c r="E102" s="145"/>
      <c r="F102" s="145"/>
      <c r="G102" s="145"/>
      <c r="H102" s="145"/>
      <c r="I102" s="145"/>
      <c r="J102" s="146">
        <f>J144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117</v>
      </c>
      <c r="E103" s="145"/>
      <c r="F103" s="145"/>
      <c r="G103" s="145"/>
      <c r="H103" s="145"/>
      <c r="I103" s="145"/>
      <c r="J103" s="146">
        <f>J146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118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120" t="str">
        <f>E7</f>
        <v>Revitalizace objektu MŠ JAHŮDKA v Praze 12</v>
      </c>
      <c r="F113" s="31"/>
      <c r="G113" s="31"/>
      <c r="H113" s="31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103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66" t="str">
        <f>E9</f>
        <v>00 - Vedlejší Rozpočtové Náklady ( VRN )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7"/>
      <c r="E117" s="37"/>
      <c r="F117" s="26" t="str">
        <f>F12</f>
        <v>Krouzova 10, č.p. 3036, 143 00 Praha 12</v>
      </c>
      <c r="G117" s="37"/>
      <c r="H117" s="37"/>
      <c r="I117" s="31" t="s">
        <v>22</v>
      </c>
      <c r="J117" s="68" t="str">
        <f>IF(J12="","",J12)</f>
        <v>15. 4. 2025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40.05" customHeight="1">
      <c r="A119" s="37"/>
      <c r="B119" s="38"/>
      <c r="C119" s="31" t="s">
        <v>24</v>
      </c>
      <c r="D119" s="37"/>
      <c r="E119" s="37"/>
      <c r="F119" s="26" t="str">
        <f>E15</f>
        <v>MČ Praha 12, Generála Šišky 2375/6, Praha4,Modřany</v>
      </c>
      <c r="G119" s="37"/>
      <c r="H119" s="37"/>
      <c r="I119" s="31" t="s">
        <v>31</v>
      </c>
      <c r="J119" s="35" t="str">
        <f>E21</f>
        <v>Ing.arch. Jan Mudra,Holoubkov 81,338 01 Holoubkov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29</v>
      </c>
      <c r="D120" s="37"/>
      <c r="E120" s="37"/>
      <c r="F120" s="26" t="str">
        <f>IF(E18="","",E18)</f>
        <v>Vyplň údaj</v>
      </c>
      <c r="G120" s="37"/>
      <c r="H120" s="37"/>
      <c r="I120" s="31" t="s">
        <v>35</v>
      </c>
      <c r="J120" s="35" t="str">
        <f>E24</f>
        <v xml:space="preserve"> 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47"/>
      <c r="B122" s="148"/>
      <c r="C122" s="149" t="s">
        <v>119</v>
      </c>
      <c r="D122" s="150" t="s">
        <v>64</v>
      </c>
      <c r="E122" s="150" t="s">
        <v>60</v>
      </c>
      <c r="F122" s="150" t="s">
        <v>61</v>
      </c>
      <c r="G122" s="150" t="s">
        <v>120</v>
      </c>
      <c r="H122" s="150" t="s">
        <v>121</v>
      </c>
      <c r="I122" s="150" t="s">
        <v>122</v>
      </c>
      <c r="J122" s="151" t="s">
        <v>108</v>
      </c>
      <c r="K122" s="152" t="s">
        <v>123</v>
      </c>
      <c r="L122" s="153"/>
      <c r="M122" s="85" t="s">
        <v>1</v>
      </c>
      <c r="N122" s="86" t="s">
        <v>43</v>
      </c>
      <c r="O122" s="86" t="s">
        <v>124</v>
      </c>
      <c r="P122" s="86" t="s">
        <v>125</v>
      </c>
      <c r="Q122" s="86" t="s">
        <v>126</v>
      </c>
      <c r="R122" s="86" t="s">
        <v>127</v>
      </c>
      <c r="S122" s="86" t="s">
        <v>128</v>
      </c>
      <c r="T122" s="87" t="s">
        <v>129</v>
      </c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</row>
    <row r="123" s="2" customFormat="1" ht="22.8" customHeight="1">
      <c r="A123" s="37"/>
      <c r="B123" s="38"/>
      <c r="C123" s="92" t="s">
        <v>130</v>
      </c>
      <c r="D123" s="37"/>
      <c r="E123" s="37"/>
      <c r="F123" s="37"/>
      <c r="G123" s="37"/>
      <c r="H123" s="37"/>
      <c r="I123" s="37"/>
      <c r="J123" s="154">
        <f>BK123</f>
        <v>0</v>
      </c>
      <c r="K123" s="37"/>
      <c r="L123" s="38"/>
      <c r="M123" s="88"/>
      <c r="N123" s="72"/>
      <c r="O123" s="89"/>
      <c r="P123" s="155">
        <f>P124</f>
        <v>0</v>
      </c>
      <c r="Q123" s="89"/>
      <c r="R123" s="155">
        <f>R124</f>
        <v>0</v>
      </c>
      <c r="S123" s="89"/>
      <c r="T123" s="156">
        <f>T124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78</v>
      </c>
      <c r="AU123" s="18" t="s">
        <v>110</v>
      </c>
      <c r="BK123" s="157">
        <f>BK124</f>
        <v>0</v>
      </c>
    </row>
    <row r="124" s="12" customFormat="1" ht="25.92" customHeight="1">
      <c r="A124" s="12"/>
      <c r="B124" s="158"/>
      <c r="C124" s="12"/>
      <c r="D124" s="159" t="s">
        <v>78</v>
      </c>
      <c r="E124" s="160" t="s">
        <v>131</v>
      </c>
      <c r="F124" s="160" t="s">
        <v>132</v>
      </c>
      <c r="G124" s="12"/>
      <c r="H124" s="12"/>
      <c r="I124" s="161"/>
      <c r="J124" s="162">
        <f>BK124</f>
        <v>0</v>
      </c>
      <c r="K124" s="12"/>
      <c r="L124" s="158"/>
      <c r="M124" s="163"/>
      <c r="N124" s="164"/>
      <c r="O124" s="164"/>
      <c r="P124" s="165">
        <f>P125+P130+P135+P140+P144+P146</f>
        <v>0</v>
      </c>
      <c r="Q124" s="164"/>
      <c r="R124" s="165">
        <f>R125+R130+R135+R140+R144+R146</f>
        <v>0</v>
      </c>
      <c r="S124" s="164"/>
      <c r="T124" s="166">
        <f>T125+T130+T135+T140+T144+T146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9" t="s">
        <v>87</v>
      </c>
      <c r="AT124" s="167" t="s">
        <v>78</v>
      </c>
      <c r="AU124" s="167" t="s">
        <v>79</v>
      </c>
      <c r="AY124" s="159" t="s">
        <v>133</v>
      </c>
      <c r="BK124" s="168">
        <f>BK125+BK130+BK135+BK140+BK144+BK146</f>
        <v>0</v>
      </c>
    </row>
    <row r="125" s="12" customFormat="1" ht="22.8" customHeight="1">
      <c r="A125" s="12"/>
      <c r="B125" s="158"/>
      <c r="C125" s="12"/>
      <c r="D125" s="159" t="s">
        <v>78</v>
      </c>
      <c r="E125" s="169" t="s">
        <v>134</v>
      </c>
      <c r="F125" s="169" t="s">
        <v>135</v>
      </c>
      <c r="G125" s="12"/>
      <c r="H125" s="12"/>
      <c r="I125" s="161"/>
      <c r="J125" s="170">
        <f>BK125</f>
        <v>0</v>
      </c>
      <c r="K125" s="12"/>
      <c r="L125" s="158"/>
      <c r="M125" s="163"/>
      <c r="N125" s="164"/>
      <c r="O125" s="164"/>
      <c r="P125" s="165">
        <f>SUM(P126:P129)</f>
        <v>0</v>
      </c>
      <c r="Q125" s="164"/>
      <c r="R125" s="165">
        <f>SUM(R126:R129)</f>
        <v>0</v>
      </c>
      <c r="S125" s="164"/>
      <c r="T125" s="166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9" t="s">
        <v>87</v>
      </c>
      <c r="AT125" s="167" t="s">
        <v>78</v>
      </c>
      <c r="AU125" s="167" t="s">
        <v>87</v>
      </c>
      <c r="AY125" s="159" t="s">
        <v>133</v>
      </c>
      <c r="BK125" s="168">
        <f>SUM(BK126:BK129)</f>
        <v>0</v>
      </c>
    </row>
    <row r="126" s="2" customFormat="1" ht="16.5" customHeight="1">
      <c r="A126" s="37"/>
      <c r="B126" s="171"/>
      <c r="C126" s="172" t="s">
        <v>87</v>
      </c>
      <c r="D126" s="172" t="s">
        <v>136</v>
      </c>
      <c r="E126" s="173" t="s">
        <v>137</v>
      </c>
      <c r="F126" s="174" t="s">
        <v>138</v>
      </c>
      <c r="G126" s="175" t="s">
        <v>139</v>
      </c>
      <c r="H126" s="176">
        <v>1</v>
      </c>
      <c r="I126" s="177"/>
      <c r="J126" s="178">
        <f>ROUND(I126*H126,2)</f>
        <v>0</v>
      </c>
      <c r="K126" s="179"/>
      <c r="L126" s="38"/>
      <c r="M126" s="180" t="s">
        <v>1</v>
      </c>
      <c r="N126" s="181" t="s">
        <v>44</v>
      </c>
      <c r="O126" s="76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4" t="s">
        <v>140</v>
      </c>
      <c r="AT126" s="184" t="s">
        <v>136</v>
      </c>
      <c r="AU126" s="184" t="s">
        <v>89</v>
      </c>
      <c r="AY126" s="18" t="s">
        <v>133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8" t="s">
        <v>87</v>
      </c>
      <c r="BK126" s="185">
        <f>ROUND(I126*H126,2)</f>
        <v>0</v>
      </c>
      <c r="BL126" s="18" t="s">
        <v>140</v>
      </c>
      <c r="BM126" s="184" t="s">
        <v>141</v>
      </c>
    </row>
    <row r="127" s="2" customFormat="1">
      <c r="A127" s="37"/>
      <c r="B127" s="38"/>
      <c r="C127" s="37"/>
      <c r="D127" s="186" t="s">
        <v>142</v>
      </c>
      <c r="E127" s="37"/>
      <c r="F127" s="187" t="s">
        <v>143</v>
      </c>
      <c r="G127" s="37"/>
      <c r="H127" s="37"/>
      <c r="I127" s="188"/>
      <c r="J127" s="37"/>
      <c r="K127" s="37"/>
      <c r="L127" s="38"/>
      <c r="M127" s="189"/>
      <c r="N127" s="190"/>
      <c r="O127" s="76"/>
      <c r="P127" s="76"/>
      <c r="Q127" s="76"/>
      <c r="R127" s="76"/>
      <c r="S127" s="76"/>
      <c r="T127" s="7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142</v>
      </c>
      <c r="AU127" s="18" t="s">
        <v>89</v>
      </c>
    </row>
    <row r="128" s="2" customFormat="1" ht="16.5" customHeight="1">
      <c r="A128" s="37"/>
      <c r="B128" s="171"/>
      <c r="C128" s="172" t="s">
        <v>89</v>
      </c>
      <c r="D128" s="172" t="s">
        <v>136</v>
      </c>
      <c r="E128" s="173" t="s">
        <v>144</v>
      </c>
      <c r="F128" s="174" t="s">
        <v>145</v>
      </c>
      <c r="G128" s="175" t="s">
        <v>139</v>
      </c>
      <c r="H128" s="176">
        <v>1</v>
      </c>
      <c r="I128" s="177"/>
      <c r="J128" s="178">
        <f>ROUND(I128*H128,2)</f>
        <v>0</v>
      </c>
      <c r="K128" s="179"/>
      <c r="L128" s="38"/>
      <c r="M128" s="180" t="s">
        <v>1</v>
      </c>
      <c r="N128" s="181" t="s">
        <v>44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140</v>
      </c>
      <c r="AT128" s="184" t="s">
        <v>136</v>
      </c>
      <c r="AU128" s="184" t="s">
        <v>89</v>
      </c>
      <c r="AY128" s="18" t="s">
        <v>133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87</v>
      </c>
      <c r="BK128" s="185">
        <f>ROUND(I128*H128,2)</f>
        <v>0</v>
      </c>
      <c r="BL128" s="18" t="s">
        <v>140</v>
      </c>
      <c r="BM128" s="184" t="s">
        <v>146</v>
      </c>
    </row>
    <row r="129" s="2" customFormat="1" ht="16.5" customHeight="1">
      <c r="A129" s="37"/>
      <c r="B129" s="171"/>
      <c r="C129" s="172" t="s">
        <v>147</v>
      </c>
      <c r="D129" s="172" t="s">
        <v>136</v>
      </c>
      <c r="E129" s="173" t="s">
        <v>148</v>
      </c>
      <c r="F129" s="174" t="s">
        <v>149</v>
      </c>
      <c r="G129" s="175" t="s">
        <v>139</v>
      </c>
      <c r="H129" s="176">
        <v>1</v>
      </c>
      <c r="I129" s="177"/>
      <c r="J129" s="178">
        <f>ROUND(I129*H129,2)</f>
        <v>0</v>
      </c>
      <c r="K129" s="179"/>
      <c r="L129" s="38"/>
      <c r="M129" s="180" t="s">
        <v>1</v>
      </c>
      <c r="N129" s="181" t="s">
        <v>44</v>
      </c>
      <c r="O129" s="76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4" t="s">
        <v>140</v>
      </c>
      <c r="AT129" s="184" t="s">
        <v>136</v>
      </c>
      <c r="AU129" s="184" t="s">
        <v>89</v>
      </c>
      <c r="AY129" s="18" t="s">
        <v>133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8" t="s">
        <v>87</v>
      </c>
      <c r="BK129" s="185">
        <f>ROUND(I129*H129,2)</f>
        <v>0</v>
      </c>
      <c r="BL129" s="18" t="s">
        <v>140</v>
      </c>
      <c r="BM129" s="184" t="s">
        <v>150</v>
      </c>
    </row>
    <row r="130" s="12" customFormat="1" ht="22.8" customHeight="1">
      <c r="A130" s="12"/>
      <c r="B130" s="158"/>
      <c r="C130" s="12"/>
      <c r="D130" s="159" t="s">
        <v>78</v>
      </c>
      <c r="E130" s="169" t="s">
        <v>151</v>
      </c>
      <c r="F130" s="169" t="s">
        <v>152</v>
      </c>
      <c r="G130" s="12"/>
      <c r="H130" s="12"/>
      <c r="I130" s="161"/>
      <c r="J130" s="170">
        <f>BK130</f>
        <v>0</v>
      </c>
      <c r="K130" s="12"/>
      <c r="L130" s="158"/>
      <c r="M130" s="163"/>
      <c r="N130" s="164"/>
      <c r="O130" s="164"/>
      <c r="P130" s="165">
        <f>SUM(P131:P134)</f>
        <v>0</v>
      </c>
      <c r="Q130" s="164"/>
      <c r="R130" s="165">
        <f>SUM(R131:R134)</f>
        <v>0</v>
      </c>
      <c r="S130" s="164"/>
      <c r="T130" s="166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9" t="s">
        <v>153</v>
      </c>
      <c r="AT130" s="167" t="s">
        <v>78</v>
      </c>
      <c r="AU130" s="167" t="s">
        <v>87</v>
      </c>
      <c r="AY130" s="159" t="s">
        <v>133</v>
      </c>
      <c r="BK130" s="168">
        <f>SUM(BK131:BK134)</f>
        <v>0</v>
      </c>
    </row>
    <row r="131" s="2" customFormat="1" ht="16.5" customHeight="1">
      <c r="A131" s="37"/>
      <c r="B131" s="171"/>
      <c r="C131" s="172" t="s">
        <v>154</v>
      </c>
      <c r="D131" s="172" t="s">
        <v>136</v>
      </c>
      <c r="E131" s="173" t="s">
        <v>155</v>
      </c>
      <c r="F131" s="174" t="s">
        <v>152</v>
      </c>
      <c r="G131" s="175" t="s">
        <v>156</v>
      </c>
      <c r="H131" s="191"/>
      <c r="I131" s="177"/>
      <c r="J131" s="178">
        <f>ROUND(I131*H131,2)</f>
        <v>0</v>
      </c>
      <c r="K131" s="179"/>
      <c r="L131" s="38"/>
      <c r="M131" s="180" t="s">
        <v>1</v>
      </c>
      <c r="N131" s="181" t="s">
        <v>44</v>
      </c>
      <c r="O131" s="76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4" t="s">
        <v>154</v>
      </c>
      <c r="AT131" s="184" t="s">
        <v>136</v>
      </c>
      <c r="AU131" s="184" t="s">
        <v>89</v>
      </c>
      <c r="AY131" s="18" t="s">
        <v>133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8" t="s">
        <v>87</v>
      </c>
      <c r="BK131" s="185">
        <f>ROUND(I131*H131,2)</f>
        <v>0</v>
      </c>
      <c r="BL131" s="18" t="s">
        <v>154</v>
      </c>
      <c r="BM131" s="184" t="s">
        <v>157</v>
      </c>
    </row>
    <row r="132" s="2" customFormat="1">
      <c r="A132" s="37"/>
      <c r="B132" s="38"/>
      <c r="C132" s="37"/>
      <c r="D132" s="186" t="s">
        <v>142</v>
      </c>
      <c r="E132" s="37"/>
      <c r="F132" s="187" t="s">
        <v>158</v>
      </c>
      <c r="G132" s="37"/>
      <c r="H132" s="37"/>
      <c r="I132" s="188"/>
      <c r="J132" s="37"/>
      <c r="K132" s="37"/>
      <c r="L132" s="38"/>
      <c r="M132" s="189"/>
      <c r="N132" s="190"/>
      <c r="O132" s="76"/>
      <c r="P132" s="76"/>
      <c r="Q132" s="76"/>
      <c r="R132" s="76"/>
      <c r="S132" s="76"/>
      <c r="T132" s="7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142</v>
      </c>
      <c r="AU132" s="18" t="s">
        <v>89</v>
      </c>
    </row>
    <row r="133" s="2" customFormat="1" ht="16.5" customHeight="1">
      <c r="A133" s="37"/>
      <c r="B133" s="171"/>
      <c r="C133" s="172" t="s">
        <v>153</v>
      </c>
      <c r="D133" s="172" t="s">
        <v>136</v>
      </c>
      <c r="E133" s="173" t="s">
        <v>159</v>
      </c>
      <c r="F133" s="174" t="s">
        <v>160</v>
      </c>
      <c r="G133" s="175" t="s">
        <v>139</v>
      </c>
      <c r="H133" s="176">
        <v>1</v>
      </c>
      <c r="I133" s="177"/>
      <c r="J133" s="178">
        <f>ROUND(I133*H133,2)</f>
        <v>0</v>
      </c>
      <c r="K133" s="179"/>
      <c r="L133" s="38"/>
      <c r="M133" s="180" t="s">
        <v>1</v>
      </c>
      <c r="N133" s="181" t="s">
        <v>44</v>
      </c>
      <c r="O133" s="76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4" t="s">
        <v>140</v>
      </c>
      <c r="AT133" s="184" t="s">
        <v>136</v>
      </c>
      <c r="AU133" s="184" t="s">
        <v>89</v>
      </c>
      <c r="AY133" s="18" t="s">
        <v>133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8" t="s">
        <v>87</v>
      </c>
      <c r="BK133" s="185">
        <f>ROUND(I133*H133,2)</f>
        <v>0</v>
      </c>
      <c r="BL133" s="18" t="s">
        <v>140</v>
      </c>
      <c r="BM133" s="184" t="s">
        <v>161</v>
      </c>
    </row>
    <row r="134" s="2" customFormat="1" ht="16.5" customHeight="1">
      <c r="A134" s="37"/>
      <c r="B134" s="171"/>
      <c r="C134" s="172" t="s">
        <v>162</v>
      </c>
      <c r="D134" s="172" t="s">
        <v>136</v>
      </c>
      <c r="E134" s="173" t="s">
        <v>163</v>
      </c>
      <c r="F134" s="174" t="s">
        <v>164</v>
      </c>
      <c r="G134" s="175" t="s">
        <v>139</v>
      </c>
      <c r="H134" s="176">
        <v>1</v>
      </c>
      <c r="I134" s="177"/>
      <c r="J134" s="178">
        <f>ROUND(I134*H134,2)</f>
        <v>0</v>
      </c>
      <c r="K134" s="179"/>
      <c r="L134" s="38"/>
      <c r="M134" s="180" t="s">
        <v>1</v>
      </c>
      <c r="N134" s="181" t="s">
        <v>44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140</v>
      </c>
      <c r="AT134" s="184" t="s">
        <v>136</v>
      </c>
      <c r="AU134" s="184" t="s">
        <v>89</v>
      </c>
      <c r="AY134" s="18" t="s">
        <v>133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87</v>
      </c>
      <c r="BK134" s="185">
        <f>ROUND(I134*H134,2)</f>
        <v>0</v>
      </c>
      <c r="BL134" s="18" t="s">
        <v>140</v>
      </c>
      <c r="BM134" s="184" t="s">
        <v>165</v>
      </c>
    </row>
    <row r="135" s="12" customFormat="1" ht="22.8" customHeight="1">
      <c r="A135" s="12"/>
      <c r="B135" s="158"/>
      <c r="C135" s="12"/>
      <c r="D135" s="159" t="s">
        <v>78</v>
      </c>
      <c r="E135" s="169" t="s">
        <v>166</v>
      </c>
      <c r="F135" s="169" t="s">
        <v>167</v>
      </c>
      <c r="G135" s="12"/>
      <c r="H135" s="12"/>
      <c r="I135" s="161"/>
      <c r="J135" s="170">
        <f>BK135</f>
        <v>0</v>
      </c>
      <c r="K135" s="12"/>
      <c r="L135" s="158"/>
      <c r="M135" s="163"/>
      <c r="N135" s="164"/>
      <c r="O135" s="164"/>
      <c r="P135" s="165">
        <f>SUM(P136:P139)</f>
        <v>0</v>
      </c>
      <c r="Q135" s="164"/>
      <c r="R135" s="165">
        <f>SUM(R136:R139)</f>
        <v>0</v>
      </c>
      <c r="S135" s="164"/>
      <c r="T135" s="166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9" t="s">
        <v>153</v>
      </c>
      <c r="AT135" s="167" t="s">
        <v>78</v>
      </c>
      <c r="AU135" s="167" t="s">
        <v>87</v>
      </c>
      <c r="AY135" s="159" t="s">
        <v>133</v>
      </c>
      <c r="BK135" s="168">
        <f>SUM(BK136:BK139)</f>
        <v>0</v>
      </c>
    </row>
    <row r="136" s="2" customFormat="1" ht="16.5" customHeight="1">
      <c r="A136" s="37"/>
      <c r="B136" s="171"/>
      <c r="C136" s="172" t="s">
        <v>168</v>
      </c>
      <c r="D136" s="172" t="s">
        <v>136</v>
      </c>
      <c r="E136" s="173" t="s">
        <v>169</v>
      </c>
      <c r="F136" s="174" t="s">
        <v>170</v>
      </c>
      <c r="G136" s="175" t="s">
        <v>139</v>
      </c>
      <c r="H136" s="176">
        <v>1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44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154</v>
      </c>
      <c r="AT136" s="184" t="s">
        <v>136</v>
      </c>
      <c r="AU136" s="184" t="s">
        <v>89</v>
      </c>
      <c r="AY136" s="18" t="s">
        <v>133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87</v>
      </c>
      <c r="BK136" s="185">
        <f>ROUND(I136*H136,2)</f>
        <v>0</v>
      </c>
      <c r="BL136" s="18" t="s">
        <v>154</v>
      </c>
      <c r="BM136" s="184" t="s">
        <v>171</v>
      </c>
    </row>
    <row r="137" s="2" customFormat="1">
      <c r="A137" s="37"/>
      <c r="B137" s="38"/>
      <c r="C137" s="37"/>
      <c r="D137" s="186" t="s">
        <v>142</v>
      </c>
      <c r="E137" s="37"/>
      <c r="F137" s="187" t="s">
        <v>172</v>
      </c>
      <c r="G137" s="37"/>
      <c r="H137" s="37"/>
      <c r="I137" s="188"/>
      <c r="J137" s="37"/>
      <c r="K137" s="37"/>
      <c r="L137" s="38"/>
      <c r="M137" s="189"/>
      <c r="N137" s="190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142</v>
      </c>
      <c r="AU137" s="18" t="s">
        <v>89</v>
      </c>
    </row>
    <row r="138" s="2" customFormat="1" ht="16.5" customHeight="1">
      <c r="A138" s="37"/>
      <c r="B138" s="171"/>
      <c r="C138" s="172" t="s">
        <v>173</v>
      </c>
      <c r="D138" s="172" t="s">
        <v>136</v>
      </c>
      <c r="E138" s="173" t="s">
        <v>174</v>
      </c>
      <c r="F138" s="174" t="s">
        <v>175</v>
      </c>
      <c r="G138" s="175" t="s">
        <v>139</v>
      </c>
      <c r="H138" s="176">
        <v>1</v>
      </c>
      <c r="I138" s="177"/>
      <c r="J138" s="178">
        <f>ROUND(I138*H138,2)</f>
        <v>0</v>
      </c>
      <c r="K138" s="179"/>
      <c r="L138" s="38"/>
      <c r="M138" s="180" t="s">
        <v>1</v>
      </c>
      <c r="N138" s="181" t="s">
        <v>44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154</v>
      </c>
      <c r="AT138" s="184" t="s">
        <v>136</v>
      </c>
      <c r="AU138" s="184" t="s">
        <v>89</v>
      </c>
      <c r="AY138" s="18" t="s">
        <v>133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87</v>
      </c>
      <c r="BK138" s="185">
        <f>ROUND(I138*H138,2)</f>
        <v>0</v>
      </c>
      <c r="BL138" s="18" t="s">
        <v>154</v>
      </c>
      <c r="BM138" s="184" t="s">
        <v>176</v>
      </c>
    </row>
    <row r="139" s="2" customFormat="1">
      <c r="A139" s="37"/>
      <c r="B139" s="38"/>
      <c r="C139" s="37"/>
      <c r="D139" s="186" t="s">
        <v>142</v>
      </c>
      <c r="E139" s="37"/>
      <c r="F139" s="187" t="s">
        <v>177</v>
      </c>
      <c r="G139" s="37"/>
      <c r="H139" s="37"/>
      <c r="I139" s="188"/>
      <c r="J139" s="37"/>
      <c r="K139" s="37"/>
      <c r="L139" s="38"/>
      <c r="M139" s="189"/>
      <c r="N139" s="190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142</v>
      </c>
      <c r="AU139" s="18" t="s">
        <v>89</v>
      </c>
    </row>
    <row r="140" s="12" customFormat="1" ht="22.8" customHeight="1">
      <c r="A140" s="12"/>
      <c r="B140" s="158"/>
      <c r="C140" s="12"/>
      <c r="D140" s="159" t="s">
        <v>78</v>
      </c>
      <c r="E140" s="169" t="s">
        <v>178</v>
      </c>
      <c r="F140" s="169" t="s">
        <v>179</v>
      </c>
      <c r="G140" s="12"/>
      <c r="H140" s="12"/>
      <c r="I140" s="161"/>
      <c r="J140" s="170">
        <f>BK140</f>
        <v>0</v>
      </c>
      <c r="K140" s="12"/>
      <c r="L140" s="158"/>
      <c r="M140" s="163"/>
      <c r="N140" s="164"/>
      <c r="O140" s="164"/>
      <c r="P140" s="165">
        <f>SUM(P141:P143)</f>
        <v>0</v>
      </c>
      <c r="Q140" s="164"/>
      <c r="R140" s="165">
        <f>SUM(R141:R143)</f>
        <v>0</v>
      </c>
      <c r="S140" s="164"/>
      <c r="T140" s="166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9" t="s">
        <v>153</v>
      </c>
      <c r="AT140" s="167" t="s">
        <v>78</v>
      </c>
      <c r="AU140" s="167" t="s">
        <v>87</v>
      </c>
      <c r="AY140" s="159" t="s">
        <v>133</v>
      </c>
      <c r="BK140" s="168">
        <f>SUM(BK141:BK143)</f>
        <v>0</v>
      </c>
    </row>
    <row r="141" s="2" customFormat="1" ht="16.5" customHeight="1">
      <c r="A141" s="37"/>
      <c r="B141" s="171"/>
      <c r="C141" s="172" t="s">
        <v>180</v>
      </c>
      <c r="D141" s="172" t="s">
        <v>136</v>
      </c>
      <c r="E141" s="173" t="s">
        <v>181</v>
      </c>
      <c r="F141" s="174" t="s">
        <v>182</v>
      </c>
      <c r="G141" s="175" t="s">
        <v>139</v>
      </c>
      <c r="H141" s="176">
        <v>1</v>
      </c>
      <c r="I141" s="177"/>
      <c r="J141" s="178">
        <f>ROUND(I141*H141,2)</f>
        <v>0</v>
      </c>
      <c r="K141" s="179"/>
      <c r="L141" s="38"/>
      <c r="M141" s="180" t="s">
        <v>1</v>
      </c>
      <c r="N141" s="181" t="s">
        <v>44</v>
      </c>
      <c r="O141" s="76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140</v>
      </c>
      <c r="AT141" s="184" t="s">
        <v>136</v>
      </c>
      <c r="AU141" s="184" t="s">
        <v>89</v>
      </c>
      <c r="AY141" s="18" t="s">
        <v>133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87</v>
      </c>
      <c r="BK141" s="185">
        <f>ROUND(I141*H141,2)</f>
        <v>0</v>
      </c>
      <c r="BL141" s="18" t="s">
        <v>140</v>
      </c>
      <c r="BM141" s="184" t="s">
        <v>183</v>
      </c>
    </row>
    <row r="142" s="2" customFormat="1" ht="16.5" customHeight="1">
      <c r="A142" s="37"/>
      <c r="B142" s="171"/>
      <c r="C142" s="172" t="s">
        <v>184</v>
      </c>
      <c r="D142" s="172" t="s">
        <v>136</v>
      </c>
      <c r="E142" s="173" t="s">
        <v>185</v>
      </c>
      <c r="F142" s="174" t="s">
        <v>186</v>
      </c>
      <c r="G142" s="175" t="s">
        <v>156</v>
      </c>
      <c r="H142" s="191"/>
      <c r="I142" s="177"/>
      <c r="J142" s="178">
        <f>ROUND(I142*H142,2)</f>
        <v>0</v>
      </c>
      <c r="K142" s="179"/>
      <c r="L142" s="38"/>
      <c r="M142" s="180" t="s">
        <v>1</v>
      </c>
      <c r="N142" s="181" t="s">
        <v>44</v>
      </c>
      <c r="O142" s="7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4" t="s">
        <v>140</v>
      </c>
      <c r="AT142" s="184" t="s">
        <v>136</v>
      </c>
      <c r="AU142" s="184" t="s">
        <v>89</v>
      </c>
      <c r="AY142" s="18" t="s">
        <v>133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8" t="s">
        <v>87</v>
      </c>
      <c r="BK142" s="185">
        <f>ROUND(I142*H142,2)</f>
        <v>0</v>
      </c>
      <c r="BL142" s="18" t="s">
        <v>140</v>
      </c>
      <c r="BM142" s="184" t="s">
        <v>187</v>
      </c>
    </row>
    <row r="143" s="2" customFormat="1">
      <c r="A143" s="37"/>
      <c r="B143" s="38"/>
      <c r="C143" s="37"/>
      <c r="D143" s="186" t="s">
        <v>142</v>
      </c>
      <c r="E143" s="37"/>
      <c r="F143" s="187" t="s">
        <v>188</v>
      </c>
      <c r="G143" s="37"/>
      <c r="H143" s="37"/>
      <c r="I143" s="188"/>
      <c r="J143" s="37"/>
      <c r="K143" s="37"/>
      <c r="L143" s="38"/>
      <c r="M143" s="189"/>
      <c r="N143" s="190"/>
      <c r="O143" s="76"/>
      <c r="P143" s="76"/>
      <c r="Q143" s="76"/>
      <c r="R143" s="76"/>
      <c r="S143" s="76"/>
      <c r="T143" s="7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142</v>
      </c>
      <c r="AU143" s="18" t="s">
        <v>89</v>
      </c>
    </row>
    <row r="144" s="12" customFormat="1" ht="22.8" customHeight="1">
      <c r="A144" s="12"/>
      <c r="B144" s="158"/>
      <c r="C144" s="12"/>
      <c r="D144" s="159" t="s">
        <v>78</v>
      </c>
      <c r="E144" s="169" t="s">
        <v>189</v>
      </c>
      <c r="F144" s="169" t="s">
        <v>190</v>
      </c>
      <c r="G144" s="12"/>
      <c r="H144" s="12"/>
      <c r="I144" s="161"/>
      <c r="J144" s="170">
        <f>BK144</f>
        <v>0</v>
      </c>
      <c r="K144" s="12"/>
      <c r="L144" s="158"/>
      <c r="M144" s="163"/>
      <c r="N144" s="164"/>
      <c r="O144" s="164"/>
      <c r="P144" s="165">
        <f>P145</f>
        <v>0</v>
      </c>
      <c r="Q144" s="164"/>
      <c r="R144" s="165">
        <f>R145</f>
        <v>0</v>
      </c>
      <c r="S144" s="164"/>
      <c r="T144" s="166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9" t="s">
        <v>153</v>
      </c>
      <c r="AT144" s="167" t="s">
        <v>78</v>
      </c>
      <c r="AU144" s="167" t="s">
        <v>87</v>
      </c>
      <c r="AY144" s="159" t="s">
        <v>133</v>
      </c>
      <c r="BK144" s="168">
        <f>BK145</f>
        <v>0</v>
      </c>
    </row>
    <row r="145" s="2" customFormat="1" ht="24.15" customHeight="1">
      <c r="A145" s="37"/>
      <c r="B145" s="171"/>
      <c r="C145" s="172" t="s">
        <v>191</v>
      </c>
      <c r="D145" s="172" t="s">
        <v>136</v>
      </c>
      <c r="E145" s="173" t="s">
        <v>192</v>
      </c>
      <c r="F145" s="174" t="s">
        <v>193</v>
      </c>
      <c r="G145" s="175" t="s">
        <v>139</v>
      </c>
      <c r="H145" s="176">
        <v>1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44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140</v>
      </c>
      <c r="AT145" s="184" t="s">
        <v>136</v>
      </c>
      <c r="AU145" s="184" t="s">
        <v>89</v>
      </c>
      <c r="AY145" s="18" t="s">
        <v>133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87</v>
      </c>
      <c r="BK145" s="185">
        <f>ROUND(I145*H145,2)</f>
        <v>0</v>
      </c>
      <c r="BL145" s="18" t="s">
        <v>140</v>
      </c>
      <c r="BM145" s="184" t="s">
        <v>194</v>
      </c>
    </row>
    <row r="146" s="12" customFormat="1" ht="22.8" customHeight="1">
      <c r="A146" s="12"/>
      <c r="B146" s="158"/>
      <c r="C146" s="12"/>
      <c r="D146" s="159" t="s">
        <v>78</v>
      </c>
      <c r="E146" s="169" t="s">
        <v>195</v>
      </c>
      <c r="F146" s="169" t="s">
        <v>196</v>
      </c>
      <c r="G146" s="12"/>
      <c r="H146" s="12"/>
      <c r="I146" s="161"/>
      <c r="J146" s="170">
        <f>BK146</f>
        <v>0</v>
      </c>
      <c r="K146" s="12"/>
      <c r="L146" s="158"/>
      <c r="M146" s="163"/>
      <c r="N146" s="164"/>
      <c r="O146" s="164"/>
      <c r="P146" s="165">
        <f>SUM(P147:P152)</f>
        <v>0</v>
      </c>
      <c r="Q146" s="164"/>
      <c r="R146" s="165">
        <f>SUM(R147:R152)</f>
        <v>0</v>
      </c>
      <c r="S146" s="164"/>
      <c r="T146" s="166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9" t="s">
        <v>153</v>
      </c>
      <c r="AT146" s="167" t="s">
        <v>78</v>
      </c>
      <c r="AU146" s="167" t="s">
        <v>87</v>
      </c>
      <c r="AY146" s="159" t="s">
        <v>133</v>
      </c>
      <c r="BK146" s="168">
        <f>SUM(BK147:BK152)</f>
        <v>0</v>
      </c>
    </row>
    <row r="147" s="2" customFormat="1" ht="16.5" customHeight="1">
      <c r="A147" s="37"/>
      <c r="B147" s="171"/>
      <c r="C147" s="172" t="s">
        <v>8</v>
      </c>
      <c r="D147" s="172" t="s">
        <v>136</v>
      </c>
      <c r="E147" s="173" t="s">
        <v>197</v>
      </c>
      <c r="F147" s="174" t="s">
        <v>198</v>
      </c>
      <c r="G147" s="175" t="s">
        <v>139</v>
      </c>
      <c r="H147" s="176">
        <v>1</v>
      </c>
      <c r="I147" s="177"/>
      <c r="J147" s="178">
        <f>ROUND(I147*H147,2)</f>
        <v>0</v>
      </c>
      <c r="K147" s="179"/>
      <c r="L147" s="38"/>
      <c r="M147" s="180" t="s">
        <v>1</v>
      </c>
      <c r="N147" s="181" t="s">
        <v>44</v>
      </c>
      <c r="O147" s="7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154</v>
      </c>
      <c r="AT147" s="184" t="s">
        <v>136</v>
      </c>
      <c r="AU147" s="184" t="s">
        <v>89</v>
      </c>
      <c r="AY147" s="18" t="s">
        <v>133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87</v>
      </c>
      <c r="BK147" s="185">
        <f>ROUND(I147*H147,2)</f>
        <v>0</v>
      </c>
      <c r="BL147" s="18" t="s">
        <v>154</v>
      </c>
      <c r="BM147" s="184" t="s">
        <v>199</v>
      </c>
    </row>
    <row r="148" s="2" customFormat="1">
      <c r="A148" s="37"/>
      <c r="B148" s="38"/>
      <c r="C148" s="37"/>
      <c r="D148" s="186" t="s">
        <v>142</v>
      </c>
      <c r="E148" s="37"/>
      <c r="F148" s="187" t="s">
        <v>200</v>
      </c>
      <c r="G148" s="37"/>
      <c r="H148" s="37"/>
      <c r="I148" s="188"/>
      <c r="J148" s="37"/>
      <c r="K148" s="37"/>
      <c r="L148" s="38"/>
      <c r="M148" s="189"/>
      <c r="N148" s="190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142</v>
      </c>
      <c r="AU148" s="18" t="s">
        <v>89</v>
      </c>
    </row>
    <row r="149" s="2" customFormat="1" ht="16.5" customHeight="1">
      <c r="A149" s="37"/>
      <c r="B149" s="171"/>
      <c r="C149" s="172" t="s">
        <v>201</v>
      </c>
      <c r="D149" s="172" t="s">
        <v>136</v>
      </c>
      <c r="E149" s="173" t="s">
        <v>202</v>
      </c>
      <c r="F149" s="174" t="s">
        <v>203</v>
      </c>
      <c r="G149" s="175" t="s">
        <v>156</v>
      </c>
      <c r="H149" s="191"/>
      <c r="I149" s="177"/>
      <c r="J149" s="178">
        <f>ROUND(I149*H149,2)</f>
        <v>0</v>
      </c>
      <c r="K149" s="179"/>
      <c r="L149" s="38"/>
      <c r="M149" s="180" t="s">
        <v>1</v>
      </c>
      <c r="N149" s="181" t="s">
        <v>44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154</v>
      </c>
      <c r="AT149" s="184" t="s">
        <v>136</v>
      </c>
      <c r="AU149" s="184" t="s">
        <v>89</v>
      </c>
      <c r="AY149" s="18" t="s">
        <v>133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87</v>
      </c>
      <c r="BK149" s="185">
        <f>ROUND(I149*H149,2)</f>
        <v>0</v>
      </c>
      <c r="BL149" s="18" t="s">
        <v>154</v>
      </c>
      <c r="BM149" s="184" t="s">
        <v>204</v>
      </c>
    </row>
    <row r="150" s="2" customFormat="1">
      <c r="A150" s="37"/>
      <c r="B150" s="38"/>
      <c r="C150" s="37"/>
      <c r="D150" s="186" t="s">
        <v>142</v>
      </c>
      <c r="E150" s="37"/>
      <c r="F150" s="187" t="s">
        <v>205</v>
      </c>
      <c r="G150" s="37"/>
      <c r="H150" s="37"/>
      <c r="I150" s="188"/>
      <c r="J150" s="37"/>
      <c r="K150" s="37"/>
      <c r="L150" s="38"/>
      <c r="M150" s="189"/>
      <c r="N150" s="190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142</v>
      </c>
      <c r="AU150" s="18" t="s">
        <v>89</v>
      </c>
    </row>
    <row r="151" s="2" customFormat="1" ht="16.5" customHeight="1">
      <c r="A151" s="37"/>
      <c r="B151" s="171"/>
      <c r="C151" s="172" t="s">
        <v>206</v>
      </c>
      <c r="D151" s="172" t="s">
        <v>136</v>
      </c>
      <c r="E151" s="173" t="s">
        <v>207</v>
      </c>
      <c r="F151" s="174" t="s">
        <v>208</v>
      </c>
      <c r="G151" s="175" t="s">
        <v>156</v>
      </c>
      <c r="H151" s="191"/>
      <c r="I151" s="177"/>
      <c r="J151" s="178">
        <f>ROUND(I151*H151,2)</f>
        <v>0</v>
      </c>
      <c r="K151" s="179"/>
      <c r="L151" s="38"/>
      <c r="M151" s="180" t="s">
        <v>1</v>
      </c>
      <c r="N151" s="181" t="s">
        <v>44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154</v>
      </c>
      <c r="AT151" s="184" t="s">
        <v>136</v>
      </c>
      <c r="AU151" s="184" t="s">
        <v>89</v>
      </c>
      <c r="AY151" s="18" t="s">
        <v>133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87</v>
      </c>
      <c r="BK151" s="185">
        <f>ROUND(I151*H151,2)</f>
        <v>0</v>
      </c>
      <c r="BL151" s="18" t="s">
        <v>154</v>
      </c>
      <c r="BM151" s="184" t="s">
        <v>209</v>
      </c>
    </row>
    <row r="152" s="2" customFormat="1">
      <c r="A152" s="37"/>
      <c r="B152" s="38"/>
      <c r="C152" s="37"/>
      <c r="D152" s="186" t="s">
        <v>142</v>
      </c>
      <c r="E152" s="37"/>
      <c r="F152" s="187" t="s">
        <v>210</v>
      </c>
      <c r="G152" s="37"/>
      <c r="H152" s="37"/>
      <c r="I152" s="188"/>
      <c r="J152" s="37"/>
      <c r="K152" s="37"/>
      <c r="L152" s="38"/>
      <c r="M152" s="192"/>
      <c r="N152" s="193"/>
      <c r="O152" s="194"/>
      <c r="P152" s="194"/>
      <c r="Q152" s="194"/>
      <c r="R152" s="194"/>
      <c r="S152" s="194"/>
      <c r="T152" s="195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142</v>
      </c>
      <c r="AU152" s="18" t="s">
        <v>89</v>
      </c>
    </row>
    <row r="153" s="2" customFormat="1" ht="6.96" customHeight="1">
      <c r="A153" s="37"/>
      <c r="B153" s="59"/>
      <c r="C153" s="60"/>
      <c r="D153" s="60"/>
      <c r="E153" s="60"/>
      <c r="F153" s="60"/>
      <c r="G153" s="60"/>
      <c r="H153" s="60"/>
      <c r="I153" s="60"/>
      <c r="J153" s="60"/>
      <c r="K153" s="60"/>
      <c r="L153" s="38"/>
      <c r="M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</sheetData>
  <autoFilter ref="C122:K15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="1" customFormat="1" ht="24.96" customHeight="1">
      <c r="B4" s="21"/>
      <c r="D4" s="22" t="s">
        <v>102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objektu MŠ JAHŮDKA v Praze 12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103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211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15. 4. 2025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25</v>
      </c>
      <c r="J20" s="26" t="s">
        <v>32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33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37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55.25" customHeight="1">
      <c r="A27" s="121"/>
      <c r="B27" s="122"/>
      <c r="C27" s="121"/>
      <c r="D27" s="121"/>
      <c r="E27" s="35" t="s">
        <v>105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39</v>
      </c>
      <c r="E30" s="37"/>
      <c r="F30" s="37"/>
      <c r="G30" s="37"/>
      <c r="H30" s="37"/>
      <c r="I30" s="37"/>
      <c r="J30" s="95">
        <f>ROUND(J138,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41</v>
      </c>
      <c r="G32" s="37"/>
      <c r="H32" s="37"/>
      <c r="I32" s="42" t="s">
        <v>40</v>
      </c>
      <c r="J32" s="42" t="s">
        <v>42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43</v>
      </c>
      <c r="E33" s="31" t="s">
        <v>44</v>
      </c>
      <c r="F33" s="126">
        <f>ROUND((SUM(BE138:BE900)),  2)</f>
        <v>0</v>
      </c>
      <c r="G33" s="37"/>
      <c r="H33" s="37"/>
      <c r="I33" s="127">
        <v>0.20999999999999999</v>
      </c>
      <c r="J33" s="126">
        <f>ROUND(((SUM(BE138:BE900))*I33),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45</v>
      </c>
      <c r="F34" s="126">
        <f>ROUND((SUM(BF138:BF900)),  2)</f>
        <v>0</v>
      </c>
      <c r="G34" s="37"/>
      <c r="H34" s="37"/>
      <c r="I34" s="127">
        <v>0.12</v>
      </c>
      <c r="J34" s="126">
        <f>ROUND(((SUM(BF138:BF900))*I34),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46</v>
      </c>
      <c r="F35" s="126">
        <f>ROUND((SUM(BG138:BG900)),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47</v>
      </c>
      <c r="F36" s="126">
        <f>ROUND((SUM(BH138:BH900)),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48</v>
      </c>
      <c r="F37" s="126">
        <f>ROUND((SUM(BI138:BI900)),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49</v>
      </c>
      <c r="E39" s="80"/>
      <c r="F39" s="80"/>
      <c r="G39" s="130" t="s">
        <v>50</v>
      </c>
      <c r="H39" s="131" t="s">
        <v>51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34" t="s">
        <v>55</v>
      </c>
      <c r="G61" s="57" t="s">
        <v>54</v>
      </c>
      <c r="H61" s="40"/>
      <c r="I61" s="40"/>
      <c r="J61" s="135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34" t="s">
        <v>55</v>
      </c>
      <c r="G76" s="57" t="s">
        <v>54</v>
      </c>
      <c r="H76" s="40"/>
      <c r="I76" s="40"/>
      <c r="J76" s="135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objektu MŠ JAHŮDKA v Praze 12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103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01 - Stavební část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Krouzova 10, č.p. 3036, 143 00 Praha 12</v>
      </c>
      <c r="G89" s="37"/>
      <c r="H89" s="37"/>
      <c r="I89" s="31" t="s">
        <v>22</v>
      </c>
      <c r="J89" s="68" t="str">
        <f>IF(J12="","",J12)</f>
        <v>15. 4. 2025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7"/>
      <c r="E91" s="37"/>
      <c r="F91" s="26" t="str">
        <f>E15</f>
        <v>MČ Praha 12, Generála Šišky 2375/6, Praha4,Modřany</v>
      </c>
      <c r="G91" s="37"/>
      <c r="H91" s="37"/>
      <c r="I91" s="31" t="s">
        <v>31</v>
      </c>
      <c r="J91" s="35" t="str">
        <f>E21</f>
        <v>Ing.arch. Jan Mudra,Holoubkov 81,338 01 Holoubkov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J138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s="9" customFormat="1" ht="24.96" customHeight="1">
      <c r="A97" s="9"/>
      <c r="B97" s="139"/>
      <c r="C97" s="9"/>
      <c r="D97" s="140" t="s">
        <v>212</v>
      </c>
      <c r="E97" s="141"/>
      <c r="F97" s="141"/>
      <c r="G97" s="141"/>
      <c r="H97" s="141"/>
      <c r="I97" s="141"/>
      <c r="J97" s="142">
        <f>J139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213</v>
      </c>
      <c r="E98" s="145"/>
      <c r="F98" s="145"/>
      <c r="G98" s="145"/>
      <c r="H98" s="145"/>
      <c r="I98" s="145"/>
      <c r="J98" s="146">
        <f>J140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214</v>
      </c>
      <c r="E99" s="145"/>
      <c r="F99" s="145"/>
      <c r="G99" s="145"/>
      <c r="H99" s="145"/>
      <c r="I99" s="145"/>
      <c r="J99" s="146">
        <f>J194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215</v>
      </c>
      <c r="E100" s="145"/>
      <c r="F100" s="145"/>
      <c r="G100" s="145"/>
      <c r="H100" s="145"/>
      <c r="I100" s="145"/>
      <c r="J100" s="146">
        <f>J227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216</v>
      </c>
      <c r="E101" s="145"/>
      <c r="F101" s="145"/>
      <c r="G101" s="145"/>
      <c r="H101" s="145"/>
      <c r="I101" s="145"/>
      <c r="J101" s="146">
        <f>J247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217</v>
      </c>
      <c r="E102" s="145"/>
      <c r="F102" s="145"/>
      <c r="G102" s="145"/>
      <c r="H102" s="145"/>
      <c r="I102" s="145"/>
      <c r="J102" s="146">
        <f>J266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218</v>
      </c>
      <c r="E103" s="145"/>
      <c r="F103" s="145"/>
      <c r="G103" s="145"/>
      <c r="H103" s="145"/>
      <c r="I103" s="145"/>
      <c r="J103" s="146">
        <f>J458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219</v>
      </c>
      <c r="E104" s="145"/>
      <c r="F104" s="145"/>
      <c r="G104" s="145"/>
      <c r="H104" s="145"/>
      <c r="I104" s="145"/>
      <c r="J104" s="146">
        <f>J479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220</v>
      </c>
      <c r="E105" s="145"/>
      <c r="F105" s="145"/>
      <c r="G105" s="145"/>
      <c r="H105" s="145"/>
      <c r="I105" s="145"/>
      <c r="J105" s="146">
        <f>J606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221</v>
      </c>
      <c r="E106" s="145"/>
      <c r="F106" s="145"/>
      <c r="G106" s="145"/>
      <c r="H106" s="145"/>
      <c r="I106" s="145"/>
      <c r="J106" s="146">
        <f>J620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39"/>
      <c r="C107" s="9"/>
      <c r="D107" s="140" t="s">
        <v>222</v>
      </c>
      <c r="E107" s="141"/>
      <c r="F107" s="141"/>
      <c r="G107" s="141"/>
      <c r="H107" s="141"/>
      <c r="I107" s="141"/>
      <c r="J107" s="142">
        <f>J622</f>
        <v>0</v>
      </c>
      <c r="K107" s="9"/>
      <c r="L107" s="13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43"/>
      <c r="C108" s="10"/>
      <c r="D108" s="144" t="s">
        <v>223</v>
      </c>
      <c r="E108" s="145"/>
      <c r="F108" s="145"/>
      <c r="G108" s="145"/>
      <c r="H108" s="145"/>
      <c r="I108" s="145"/>
      <c r="J108" s="146">
        <f>J623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224</v>
      </c>
      <c r="E109" s="145"/>
      <c r="F109" s="145"/>
      <c r="G109" s="145"/>
      <c r="H109" s="145"/>
      <c r="I109" s="145"/>
      <c r="J109" s="146">
        <f>J646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3"/>
      <c r="C110" s="10"/>
      <c r="D110" s="144" t="s">
        <v>225</v>
      </c>
      <c r="E110" s="145"/>
      <c r="F110" s="145"/>
      <c r="G110" s="145"/>
      <c r="H110" s="145"/>
      <c r="I110" s="145"/>
      <c r="J110" s="146">
        <f>J653</f>
        <v>0</v>
      </c>
      <c r="K110" s="10"/>
      <c r="L110" s="14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3"/>
      <c r="C111" s="10"/>
      <c r="D111" s="144" t="s">
        <v>226</v>
      </c>
      <c r="E111" s="145"/>
      <c r="F111" s="145"/>
      <c r="G111" s="145"/>
      <c r="H111" s="145"/>
      <c r="I111" s="145"/>
      <c r="J111" s="146">
        <f>J674</f>
        <v>0</v>
      </c>
      <c r="K111" s="10"/>
      <c r="L111" s="14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3"/>
      <c r="C112" s="10"/>
      <c r="D112" s="144" t="s">
        <v>227</v>
      </c>
      <c r="E112" s="145"/>
      <c r="F112" s="145"/>
      <c r="G112" s="145"/>
      <c r="H112" s="145"/>
      <c r="I112" s="145"/>
      <c r="J112" s="146">
        <f>J677</f>
        <v>0</v>
      </c>
      <c r="K112" s="10"/>
      <c r="L112" s="14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3"/>
      <c r="C113" s="10"/>
      <c r="D113" s="144" t="s">
        <v>228</v>
      </c>
      <c r="E113" s="145"/>
      <c r="F113" s="145"/>
      <c r="G113" s="145"/>
      <c r="H113" s="145"/>
      <c r="I113" s="145"/>
      <c r="J113" s="146">
        <f>J708</f>
        <v>0</v>
      </c>
      <c r="K113" s="10"/>
      <c r="L113" s="14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3"/>
      <c r="C114" s="10"/>
      <c r="D114" s="144" t="s">
        <v>229</v>
      </c>
      <c r="E114" s="145"/>
      <c r="F114" s="145"/>
      <c r="G114" s="145"/>
      <c r="H114" s="145"/>
      <c r="I114" s="145"/>
      <c r="J114" s="146">
        <f>J727</f>
        <v>0</v>
      </c>
      <c r="K114" s="10"/>
      <c r="L114" s="14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43"/>
      <c r="C115" s="10"/>
      <c r="D115" s="144" t="s">
        <v>230</v>
      </c>
      <c r="E115" s="145"/>
      <c r="F115" s="145"/>
      <c r="G115" s="145"/>
      <c r="H115" s="145"/>
      <c r="I115" s="145"/>
      <c r="J115" s="146">
        <f>J758</f>
        <v>0</v>
      </c>
      <c r="K115" s="10"/>
      <c r="L115" s="14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43"/>
      <c r="C116" s="10"/>
      <c r="D116" s="144" t="s">
        <v>231</v>
      </c>
      <c r="E116" s="145"/>
      <c r="F116" s="145"/>
      <c r="G116" s="145"/>
      <c r="H116" s="145"/>
      <c r="I116" s="145"/>
      <c r="J116" s="146">
        <f>J826</f>
        <v>0</v>
      </c>
      <c r="K116" s="10"/>
      <c r="L116" s="14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43"/>
      <c r="C117" s="10"/>
      <c r="D117" s="144" t="s">
        <v>232</v>
      </c>
      <c r="E117" s="145"/>
      <c r="F117" s="145"/>
      <c r="G117" s="145"/>
      <c r="H117" s="145"/>
      <c r="I117" s="145"/>
      <c r="J117" s="146">
        <f>J852</f>
        <v>0</v>
      </c>
      <c r="K117" s="10"/>
      <c r="L117" s="14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43"/>
      <c r="C118" s="10"/>
      <c r="D118" s="144" t="s">
        <v>233</v>
      </c>
      <c r="E118" s="145"/>
      <c r="F118" s="145"/>
      <c r="G118" s="145"/>
      <c r="H118" s="145"/>
      <c r="I118" s="145"/>
      <c r="J118" s="146">
        <f>J862</f>
        <v>0</v>
      </c>
      <c r="K118" s="10"/>
      <c r="L118" s="14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4" s="2" customFormat="1" ht="6.96" customHeight="1">
      <c r="A124" s="37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24.96" customHeight="1">
      <c r="A125" s="37"/>
      <c r="B125" s="38"/>
      <c r="C125" s="22" t="s">
        <v>118</v>
      </c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16</v>
      </c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6.5" customHeight="1">
      <c r="A128" s="37"/>
      <c r="B128" s="38"/>
      <c r="C128" s="37"/>
      <c r="D128" s="37"/>
      <c r="E128" s="120" t="str">
        <f>E7</f>
        <v>Revitalizace objektu MŠ JAHŮDKA v Praze 12</v>
      </c>
      <c r="F128" s="31"/>
      <c r="G128" s="31"/>
      <c r="H128" s="31"/>
      <c r="I128" s="37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103</v>
      </c>
      <c r="D129" s="37"/>
      <c r="E129" s="37"/>
      <c r="F129" s="37"/>
      <c r="G129" s="37"/>
      <c r="H129" s="37"/>
      <c r="I129" s="37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6.5" customHeight="1">
      <c r="A130" s="37"/>
      <c r="B130" s="38"/>
      <c r="C130" s="37"/>
      <c r="D130" s="37"/>
      <c r="E130" s="66" t="str">
        <f>E9</f>
        <v>01 - Stavební část</v>
      </c>
      <c r="F130" s="37"/>
      <c r="G130" s="37"/>
      <c r="H130" s="37"/>
      <c r="I130" s="37"/>
      <c r="J130" s="37"/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2" customHeight="1">
      <c r="A132" s="37"/>
      <c r="B132" s="38"/>
      <c r="C132" s="31" t="s">
        <v>20</v>
      </c>
      <c r="D132" s="37"/>
      <c r="E132" s="37"/>
      <c r="F132" s="26" t="str">
        <f>F12</f>
        <v>Krouzova 10, č.p. 3036, 143 00 Praha 12</v>
      </c>
      <c r="G132" s="37"/>
      <c r="H132" s="37"/>
      <c r="I132" s="31" t="s">
        <v>22</v>
      </c>
      <c r="J132" s="68" t="str">
        <f>IF(J12="","",J12)</f>
        <v>15. 4. 2025</v>
      </c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7"/>
      <c r="D133" s="37"/>
      <c r="E133" s="37"/>
      <c r="F133" s="37"/>
      <c r="G133" s="37"/>
      <c r="H133" s="37"/>
      <c r="I133" s="37"/>
      <c r="J133" s="37"/>
      <c r="K133" s="37"/>
      <c r="L133" s="54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40.05" customHeight="1">
      <c r="A134" s="37"/>
      <c r="B134" s="38"/>
      <c r="C134" s="31" t="s">
        <v>24</v>
      </c>
      <c r="D134" s="37"/>
      <c r="E134" s="37"/>
      <c r="F134" s="26" t="str">
        <f>E15</f>
        <v>MČ Praha 12, Generála Šišky 2375/6, Praha4,Modřany</v>
      </c>
      <c r="G134" s="37"/>
      <c r="H134" s="37"/>
      <c r="I134" s="31" t="s">
        <v>31</v>
      </c>
      <c r="J134" s="35" t="str">
        <f>E21</f>
        <v>Ing.arch. Jan Mudra,Holoubkov 81,338 01 Holoubkov</v>
      </c>
      <c r="K134" s="37"/>
      <c r="L134" s="54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5.15" customHeight="1">
      <c r="A135" s="37"/>
      <c r="B135" s="38"/>
      <c r="C135" s="31" t="s">
        <v>29</v>
      </c>
      <c r="D135" s="37"/>
      <c r="E135" s="37"/>
      <c r="F135" s="26" t="str">
        <f>IF(E18="","",E18)</f>
        <v>Vyplň údaj</v>
      </c>
      <c r="G135" s="37"/>
      <c r="H135" s="37"/>
      <c r="I135" s="31" t="s">
        <v>35</v>
      </c>
      <c r="J135" s="35" t="str">
        <f>E24</f>
        <v xml:space="preserve"> </v>
      </c>
      <c r="K135" s="37"/>
      <c r="L135" s="54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0.32" customHeight="1">
      <c r="A136" s="37"/>
      <c r="B136" s="38"/>
      <c r="C136" s="37"/>
      <c r="D136" s="37"/>
      <c r="E136" s="37"/>
      <c r="F136" s="37"/>
      <c r="G136" s="37"/>
      <c r="H136" s="37"/>
      <c r="I136" s="37"/>
      <c r="J136" s="37"/>
      <c r="K136" s="37"/>
      <c r="L136" s="54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11" customFormat="1" ht="29.28" customHeight="1">
      <c r="A137" s="147"/>
      <c r="B137" s="148"/>
      <c r="C137" s="149" t="s">
        <v>119</v>
      </c>
      <c r="D137" s="150" t="s">
        <v>64</v>
      </c>
      <c r="E137" s="150" t="s">
        <v>60</v>
      </c>
      <c r="F137" s="150" t="s">
        <v>61</v>
      </c>
      <c r="G137" s="150" t="s">
        <v>120</v>
      </c>
      <c r="H137" s="150" t="s">
        <v>121</v>
      </c>
      <c r="I137" s="150" t="s">
        <v>122</v>
      </c>
      <c r="J137" s="151" t="s">
        <v>108</v>
      </c>
      <c r="K137" s="152" t="s">
        <v>123</v>
      </c>
      <c r="L137" s="153"/>
      <c r="M137" s="85" t="s">
        <v>1</v>
      </c>
      <c r="N137" s="86" t="s">
        <v>43</v>
      </c>
      <c r="O137" s="86" t="s">
        <v>124</v>
      </c>
      <c r="P137" s="86" t="s">
        <v>125</v>
      </c>
      <c r="Q137" s="86" t="s">
        <v>126</v>
      </c>
      <c r="R137" s="86" t="s">
        <v>127</v>
      </c>
      <c r="S137" s="86" t="s">
        <v>128</v>
      </c>
      <c r="T137" s="87" t="s">
        <v>129</v>
      </c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</row>
    <row r="138" s="2" customFormat="1" ht="22.8" customHeight="1">
      <c r="A138" s="37"/>
      <c r="B138" s="38"/>
      <c r="C138" s="92" t="s">
        <v>130</v>
      </c>
      <c r="D138" s="37"/>
      <c r="E138" s="37"/>
      <c r="F138" s="37"/>
      <c r="G138" s="37"/>
      <c r="H138" s="37"/>
      <c r="I138" s="37"/>
      <c r="J138" s="154">
        <f>BK138</f>
        <v>0</v>
      </c>
      <c r="K138" s="37"/>
      <c r="L138" s="38"/>
      <c r="M138" s="88"/>
      <c r="N138" s="72"/>
      <c r="O138" s="89"/>
      <c r="P138" s="155">
        <f>P139+P622</f>
        <v>0</v>
      </c>
      <c r="Q138" s="89"/>
      <c r="R138" s="155">
        <f>R139+R622</f>
        <v>593.26225780000004</v>
      </c>
      <c r="S138" s="89"/>
      <c r="T138" s="156">
        <f>T139+T622</f>
        <v>132.33265210000002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78</v>
      </c>
      <c r="AU138" s="18" t="s">
        <v>110</v>
      </c>
      <c r="BK138" s="157">
        <f>BK139+BK622</f>
        <v>0</v>
      </c>
    </row>
    <row r="139" s="12" customFormat="1" ht="25.92" customHeight="1">
      <c r="A139" s="12"/>
      <c r="B139" s="158"/>
      <c r="C139" s="12"/>
      <c r="D139" s="159" t="s">
        <v>78</v>
      </c>
      <c r="E139" s="160" t="s">
        <v>234</v>
      </c>
      <c r="F139" s="160" t="s">
        <v>235</v>
      </c>
      <c r="G139" s="12"/>
      <c r="H139" s="12"/>
      <c r="I139" s="161"/>
      <c r="J139" s="162">
        <f>BK139</f>
        <v>0</v>
      </c>
      <c r="K139" s="12"/>
      <c r="L139" s="158"/>
      <c r="M139" s="163"/>
      <c r="N139" s="164"/>
      <c r="O139" s="164"/>
      <c r="P139" s="165">
        <f>P140+P194+P227+P247+P266+P458+P479+P606+P620</f>
        <v>0</v>
      </c>
      <c r="Q139" s="164"/>
      <c r="R139" s="165">
        <f>R140+R194+R227+R247+R266+R458+R479+R606+R620</f>
        <v>587.28197513000009</v>
      </c>
      <c r="S139" s="164"/>
      <c r="T139" s="166">
        <f>T140+T194+T227+T247+T266+T458+T479+T606+T620</f>
        <v>112.1162822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9" t="s">
        <v>87</v>
      </c>
      <c r="AT139" s="167" t="s">
        <v>78</v>
      </c>
      <c r="AU139" s="167" t="s">
        <v>79</v>
      </c>
      <c r="AY139" s="159" t="s">
        <v>133</v>
      </c>
      <c r="BK139" s="168">
        <f>BK140+BK194+BK227+BK247+BK266+BK458+BK479+BK606+BK620</f>
        <v>0</v>
      </c>
    </row>
    <row r="140" s="12" customFormat="1" ht="22.8" customHeight="1">
      <c r="A140" s="12"/>
      <c r="B140" s="158"/>
      <c r="C140" s="12"/>
      <c r="D140" s="159" t="s">
        <v>78</v>
      </c>
      <c r="E140" s="169" t="s">
        <v>87</v>
      </c>
      <c r="F140" s="169" t="s">
        <v>236</v>
      </c>
      <c r="G140" s="12"/>
      <c r="H140" s="12"/>
      <c r="I140" s="161"/>
      <c r="J140" s="170">
        <f>BK140</f>
        <v>0</v>
      </c>
      <c r="K140" s="12"/>
      <c r="L140" s="158"/>
      <c r="M140" s="163"/>
      <c r="N140" s="164"/>
      <c r="O140" s="164"/>
      <c r="P140" s="165">
        <f>SUM(P141:P193)</f>
        <v>0</v>
      </c>
      <c r="Q140" s="164"/>
      <c r="R140" s="165">
        <f>SUM(R141:R193)</f>
        <v>0.054399999999999997</v>
      </c>
      <c r="S140" s="164"/>
      <c r="T140" s="166">
        <f>SUM(T141:T193)</f>
        <v>33.262124999999997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9" t="s">
        <v>87</v>
      </c>
      <c r="AT140" s="167" t="s">
        <v>78</v>
      </c>
      <c r="AU140" s="167" t="s">
        <v>87</v>
      </c>
      <c r="AY140" s="159" t="s">
        <v>133</v>
      </c>
      <c r="BK140" s="168">
        <f>SUM(BK141:BK193)</f>
        <v>0</v>
      </c>
    </row>
    <row r="141" s="2" customFormat="1" ht="24.15" customHeight="1">
      <c r="A141" s="37"/>
      <c r="B141" s="171"/>
      <c r="C141" s="172" t="s">
        <v>87</v>
      </c>
      <c r="D141" s="172" t="s">
        <v>136</v>
      </c>
      <c r="E141" s="173" t="s">
        <v>237</v>
      </c>
      <c r="F141" s="174" t="s">
        <v>238</v>
      </c>
      <c r="G141" s="175" t="s">
        <v>239</v>
      </c>
      <c r="H141" s="176">
        <v>111.675</v>
      </c>
      <c r="I141" s="177"/>
      <c r="J141" s="178">
        <f>ROUND(I141*H141,2)</f>
        <v>0</v>
      </c>
      <c r="K141" s="179"/>
      <c r="L141" s="38"/>
      <c r="M141" s="180" t="s">
        <v>1</v>
      </c>
      <c r="N141" s="181" t="s">
        <v>44</v>
      </c>
      <c r="O141" s="76"/>
      <c r="P141" s="182">
        <f>O141*H141</f>
        <v>0</v>
      </c>
      <c r="Q141" s="182">
        <v>0</v>
      </c>
      <c r="R141" s="182">
        <f>Q141*H141</f>
        <v>0</v>
      </c>
      <c r="S141" s="182">
        <v>0.255</v>
      </c>
      <c r="T141" s="183">
        <f>S141*H141</f>
        <v>28.477125000000001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154</v>
      </c>
      <c r="AT141" s="184" t="s">
        <v>136</v>
      </c>
      <c r="AU141" s="184" t="s">
        <v>89</v>
      </c>
      <c r="AY141" s="18" t="s">
        <v>133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87</v>
      </c>
      <c r="BK141" s="185">
        <f>ROUND(I141*H141,2)</f>
        <v>0</v>
      </c>
      <c r="BL141" s="18" t="s">
        <v>154</v>
      </c>
      <c r="BM141" s="184" t="s">
        <v>240</v>
      </c>
    </row>
    <row r="142" s="13" customFormat="1">
      <c r="A142" s="13"/>
      <c r="B142" s="196"/>
      <c r="C142" s="13"/>
      <c r="D142" s="186" t="s">
        <v>241</v>
      </c>
      <c r="E142" s="197" t="s">
        <v>1</v>
      </c>
      <c r="F142" s="198" t="s">
        <v>242</v>
      </c>
      <c r="G142" s="13"/>
      <c r="H142" s="199">
        <v>66.849999999999994</v>
      </c>
      <c r="I142" s="200"/>
      <c r="J142" s="13"/>
      <c r="K142" s="13"/>
      <c r="L142" s="196"/>
      <c r="M142" s="201"/>
      <c r="N142" s="202"/>
      <c r="O142" s="202"/>
      <c r="P142" s="202"/>
      <c r="Q142" s="202"/>
      <c r="R142" s="202"/>
      <c r="S142" s="202"/>
      <c r="T142" s="20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7" t="s">
        <v>241</v>
      </c>
      <c r="AU142" s="197" t="s">
        <v>89</v>
      </c>
      <c r="AV142" s="13" t="s">
        <v>89</v>
      </c>
      <c r="AW142" s="13" t="s">
        <v>34</v>
      </c>
      <c r="AX142" s="13" t="s">
        <v>79</v>
      </c>
      <c r="AY142" s="197" t="s">
        <v>133</v>
      </c>
    </row>
    <row r="143" s="13" customFormat="1">
      <c r="A143" s="13"/>
      <c r="B143" s="196"/>
      <c r="C143" s="13"/>
      <c r="D143" s="186" t="s">
        <v>241</v>
      </c>
      <c r="E143" s="197" t="s">
        <v>1</v>
      </c>
      <c r="F143" s="198" t="s">
        <v>243</v>
      </c>
      <c r="G143" s="13"/>
      <c r="H143" s="199">
        <v>25.425000000000001</v>
      </c>
      <c r="I143" s="200"/>
      <c r="J143" s="13"/>
      <c r="K143" s="13"/>
      <c r="L143" s="196"/>
      <c r="M143" s="201"/>
      <c r="N143" s="202"/>
      <c r="O143" s="202"/>
      <c r="P143" s="202"/>
      <c r="Q143" s="202"/>
      <c r="R143" s="202"/>
      <c r="S143" s="202"/>
      <c r="T143" s="20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7" t="s">
        <v>241</v>
      </c>
      <c r="AU143" s="197" t="s">
        <v>89</v>
      </c>
      <c r="AV143" s="13" t="s">
        <v>89</v>
      </c>
      <c r="AW143" s="13" t="s">
        <v>34</v>
      </c>
      <c r="AX143" s="13" t="s">
        <v>79</v>
      </c>
      <c r="AY143" s="197" t="s">
        <v>133</v>
      </c>
    </row>
    <row r="144" s="13" customFormat="1">
      <c r="A144" s="13"/>
      <c r="B144" s="196"/>
      <c r="C144" s="13"/>
      <c r="D144" s="186" t="s">
        <v>241</v>
      </c>
      <c r="E144" s="197" t="s">
        <v>1</v>
      </c>
      <c r="F144" s="198" t="s">
        <v>244</v>
      </c>
      <c r="G144" s="13"/>
      <c r="H144" s="199">
        <v>19.399999999999999</v>
      </c>
      <c r="I144" s="200"/>
      <c r="J144" s="13"/>
      <c r="K144" s="13"/>
      <c r="L144" s="196"/>
      <c r="M144" s="201"/>
      <c r="N144" s="202"/>
      <c r="O144" s="202"/>
      <c r="P144" s="202"/>
      <c r="Q144" s="202"/>
      <c r="R144" s="202"/>
      <c r="S144" s="202"/>
      <c r="T144" s="20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7" t="s">
        <v>241</v>
      </c>
      <c r="AU144" s="197" t="s">
        <v>89</v>
      </c>
      <c r="AV144" s="13" t="s">
        <v>89</v>
      </c>
      <c r="AW144" s="13" t="s">
        <v>34</v>
      </c>
      <c r="AX144" s="13" t="s">
        <v>79</v>
      </c>
      <c r="AY144" s="197" t="s">
        <v>133</v>
      </c>
    </row>
    <row r="145" s="14" customFormat="1">
      <c r="A145" s="14"/>
      <c r="B145" s="204"/>
      <c r="C145" s="14"/>
      <c r="D145" s="186" t="s">
        <v>241</v>
      </c>
      <c r="E145" s="205" t="s">
        <v>1</v>
      </c>
      <c r="F145" s="206" t="s">
        <v>245</v>
      </c>
      <c r="G145" s="14"/>
      <c r="H145" s="207">
        <v>111.675</v>
      </c>
      <c r="I145" s="208"/>
      <c r="J145" s="14"/>
      <c r="K145" s="14"/>
      <c r="L145" s="204"/>
      <c r="M145" s="209"/>
      <c r="N145" s="210"/>
      <c r="O145" s="210"/>
      <c r="P145" s="210"/>
      <c r="Q145" s="210"/>
      <c r="R145" s="210"/>
      <c r="S145" s="210"/>
      <c r="T145" s="21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5" t="s">
        <v>241</v>
      </c>
      <c r="AU145" s="205" t="s">
        <v>89</v>
      </c>
      <c r="AV145" s="14" t="s">
        <v>154</v>
      </c>
      <c r="AW145" s="14" t="s">
        <v>34</v>
      </c>
      <c r="AX145" s="14" t="s">
        <v>87</v>
      </c>
      <c r="AY145" s="205" t="s">
        <v>133</v>
      </c>
    </row>
    <row r="146" s="2" customFormat="1" ht="24.15" customHeight="1">
      <c r="A146" s="37"/>
      <c r="B146" s="171"/>
      <c r="C146" s="172" t="s">
        <v>89</v>
      </c>
      <c r="D146" s="172" t="s">
        <v>136</v>
      </c>
      <c r="E146" s="173" t="s">
        <v>246</v>
      </c>
      <c r="F146" s="174" t="s">
        <v>247</v>
      </c>
      <c r="G146" s="175" t="s">
        <v>239</v>
      </c>
      <c r="H146" s="176">
        <v>21.75</v>
      </c>
      <c r="I146" s="177"/>
      <c r="J146" s="178">
        <f>ROUND(I146*H146,2)</f>
        <v>0</v>
      </c>
      <c r="K146" s="179"/>
      <c r="L146" s="38"/>
      <c r="M146" s="180" t="s">
        <v>1</v>
      </c>
      <c r="N146" s="181" t="s">
        <v>44</v>
      </c>
      <c r="O146" s="76"/>
      <c r="P146" s="182">
        <f>O146*H146</f>
        <v>0</v>
      </c>
      <c r="Q146" s="182">
        <v>0</v>
      </c>
      <c r="R146" s="182">
        <f>Q146*H146</f>
        <v>0</v>
      </c>
      <c r="S146" s="182">
        <v>0.22</v>
      </c>
      <c r="T146" s="183">
        <f>S146*H146</f>
        <v>4.7850000000000001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4" t="s">
        <v>154</v>
      </c>
      <c r="AT146" s="184" t="s">
        <v>136</v>
      </c>
      <c r="AU146" s="184" t="s">
        <v>89</v>
      </c>
      <c r="AY146" s="18" t="s">
        <v>133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8" t="s">
        <v>87</v>
      </c>
      <c r="BK146" s="185">
        <f>ROUND(I146*H146,2)</f>
        <v>0</v>
      </c>
      <c r="BL146" s="18" t="s">
        <v>154</v>
      </c>
      <c r="BM146" s="184" t="s">
        <v>248</v>
      </c>
    </row>
    <row r="147" s="13" customFormat="1">
      <c r="A147" s="13"/>
      <c r="B147" s="196"/>
      <c r="C147" s="13"/>
      <c r="D147" s="186" t="s">
        <v>241</v>
      </c>
      <c r="E147" s="197" t="s">
        <v>1</v>
      </c>
      <c r="F147" s="198" t="s">
        <v>249</v>
      </c>
      <c r="G147" s="13"/>
      <c r="H147" s="199">
        <v>21.75</v>
      </c>
      <c r="I147" s="200"/>
      <c r="J147" s="13"/>
      <c r="K147" s="13"/>
      <c r="L147" s="196"/>
      <c r="M147" s="201"/>
      <c r="N147" s="202"/>
      <c r="O147" s="202"/>
      <c r="P147" s="202"/>
      <c r="Q147" s="202"/>
      <c r="R147" s="202"/>
      <c r="S147" s="202"/>
      <c r="T147" s="20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7" t="s">
        <v>241</v>
      </c>
      <c r="AU147" s="197" t="s">
        <v>89</v>
      </c>
      <c r="AV147" s="13" t="s">
        <v>89</v>
      </c>
      <c r="AW147" s="13" t="s">
        <v>34</v>
      </c>
      <c r="AX147" s="13" t="s">
        <v>87</v>
      </c>
      <c r="AY147" s="197" t="s">
        <v>133</v>
      </c>
    </row>
    <row r="148" s="2" customFormat="1" ht="24.15" customHeight="1">
      <c r="A148" s="37"/>
      <c r="B148" s="171"/>
      <c r="C148" s="172" t="s">
        <v>147</v>
      </c>
      <c r="D148" s="172" t="s">
        <v>136</v>
      </c>
      <c r="E148" s="173" t="s">
        <v>250</v>
      </c>
      <c r="F148" s="174" t="s">
        <v>251</v>
      </c>
      <c r="G148" s="175" t="s">
        <v>252</v>
      </c>
      <c r="H148" s="176">
        <v>13.042</v>
      </c>
      <c r="I148" s="177"/>
      <c r="J148" s="178">
        <f>ROUND(I148*H148,2)</f>
        <v>0</v>
      </c>
      <c r="K148" s="179"/>
      <c r="L148" s="38"/>
      <c r="M148" s="180" t="s">
        <v>1</v>
      </c>
      <c r="N148" s="181" t="s">
        <v>44</v>
      </c>
      <c r="O148" s="76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4" t="s">
        <v>154</v>
      </c>
      <c r="AT148" s="184" t="s">
        <v>136</v>
      </c>
      <c r="AU148" s="184" t="s">
        <v>89</v>
      </c>
      <c r="AY148" s="18" t="s">
        <v>133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87</v>
      </c>
      <c r="BK148" s="185">
        <f>ROUND(I148*H148,2)</f>
        <v>0</v>
      </c>
      <c r="BL148" s="18" t="s">
        <v>154</v>
      </c>
      <c r="BM148" s="184" t="s">
        <v>253</v>
      </c>
    </row>
    <row r="149" s="13" customFormat="1">
      <c r="A149" s="13"/>
      <c r="B149" s="196"/>
      <c r="C149" s="13"/>
      <c r="D149" s="186" t="s">
        <v>241</v>
      </c>
      <c r="E149" s="197" t="s">
        <v>1</v>
      </c>
      <c r="F149" s="198" t="s">
        <v>254</v>
      </c>
      <c r="G149" s="13"/>
      <c r="H149" s="199">
        <v>6.7800000000000002</v>
      </c>
      <c r="I149" s="200"/>
      <c r="J149" s="13"/>
      <c r="K149" s="13"/>
      <c r="L149" s="196"/>
      <c r="M149" s="201"/>
      <c r="N149" s="202"/>
      <c r="O149" s="202"/>
      <c r="P149" s="202"/>
      <c r="Q149" s="202"/>
      <c r="R149" s="202"/>
      <c r="S149" s="202"/>
      <c r="T149" s="20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7" t="s">
        <v>241</v>
      </c>
      <c r="AU149" s="197" t="s">
        <v>89</v>
      </c>
      <c r="AV149" s="13" t="s">
        <v>89</v>
      </c>
      <c r="AW149" s="13" t="s">
        <v>34</v>
      </c>
      <c r="AX149" s="13" t="s">
        <v>79</v>
      </c>
      <c r="AY149" s="197" t="s">
        <v>133</v>
      </c>
    </row>
    <row r="150" s="13" customFormat="1">
      <c r="A150" s="13"/>
      <c r="B150" s="196"/>
      <c r="C150" s="13"/>
      <c r="D150" s="186" t="s">
        <v>241</v>
      </c>
      <c r="E150" s="197" t="s">
        <v>1</v>
      </c>
      <c r="F150" s="198" t="s">
        <v>255</v>
      </c>
      <c r="G150" s="13"/>
      <c r="H150" s="199">
        <v>4.9500000000000002</v>
      </c>
      <c r="I150" s="200"/>
      <c r="J150" s="13"/>
      <c r="K150" s="13"/>
      <c r="L150" s="196"/>
      <c r="M150" s="201"/>
      <c r="N150" s="202"/>
      <c r="O150" s="202"/>
      <c r="P150" s="202"/>
      <c r="Q150" s="202"/>
      <c r="R150" s="202"/>
      <c r="S150" s="202"/>
      <c r="T150" s="20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7" t="s">
        <v>241</v>
      </c>
      <c r="AU150" s="197" t="s">
        <v>89</v>
      </c>
      <c r="AV150" s="13" t="s">
        <v>89</v>
      </c>
      <c r="AW150" s="13" t="s">
        <v>34</v>
      </c>
      <c r="AX150" s="13" t="s">
        <v>79</v>
      </c>
      <c r="AY150" s="197" t="s">
        <v>133</v>
      </c>
    </row>
    <row r="151" s="13" customFormat="1">
      <c r="A151" s="13"/>
      <c r="B151" s="196"/>
      <c r="C151" s="13"/>
      <c r="D151" s="186" t="s">
        <v>241</v>
      </c>
      <c r="E151" s="197" t="s">
        <v>1</v>
      </c>
      <c r="F151" s="198" t="s">
        <v>256</v>
      </c>
      <c r="G151" s="13"/>
      <c r="H151" s="199">
        <v>1.3120000000000001</v>
      </c>
      <c r="I151" s="200"/>
      <c r="J151" s="13"/>
      <c r="K151" s="13"/>
      <c r="L151" s="196"/>
      <c r="M151" s="201"/>
      <c r="N151" s="202"/>
      <c r="O151" s="202"/>
      <c r="P151" s="202"/>
      <c r="Q151" s="202"/>
      <c r="R151" s="202"/>
      <c r="S151" s="202"/>
      <c r="T151" s="20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7" t="s">
        <v>241</v>
      </c>
      <c r="AU151" s="197" t="s">
        <v>89</v>
      </c>
      <c r="AV151" s="13" t="s">
        <v>89</v>
      </c>
      <c r="AW151" s="13" t="s">
        <v>34</v>
      </c>
      <c r="AX151" s="13" t="s">
        <v>79</v>
      </c>
      <c r="AY151" s="197" t="s">
        <v>133</v>
      </c>
    </row>
    <row r="152" s="14" customFormat="1">
      <c r="A152" s="14"/>
      <c r="B152" s="204"/>
      <c r="C152" s="14"/>
      <c r="D152" s="186" t="s">
        <v>241</v>
      </c>
      <c r="E152" s="205" t="s">
        <v>1</v>
      </c>
      <c r="F152" s="206" t="s">
        <v>245</v>
      </c>
      <c r="G152" s="14"/>
      <c r="H152" s="207">
        <v>13.042</v>
      </c>
      <c r="I152" s="208"/>
      <c r="J152" s="14"/>
      <c r="K152" s="14"/>
      <c r="L152" s="204"/>
      <c r="M152" s="209"/>
      <c r="N152" s="210"/>
      <c r="O152" s="210"/>
      <c r="P152" s="210"/>
      <c r="Q152" s="210"/>
      <c r="R152" s="210"/>
      <c r="S152" s="210"/>
      <c r="T152" s="21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5" t="s">
        <v>241</v>
      </c>
      <c r="AU152" s="205" t="s">
        <v>89</v>
      </c>
      <c r="AV152" s="14" t="s">
        <v>154</v>
      </c>
      <c r="AW152" s="14" t="s">
        <v>34</v>
      </c>
      <c r="AX152" s="14" t="s">
        <v>87</v>
      </c>
      <c r="AY152" s="205" t="s">
        <v>133</v>
      </c>
    </row>
    <row r="153" s="2" customFormat="1" ht="24.15" customHeight="1">
      <c r="A153" s="37"/>
      <c r="B153" s="171"/>
      <c r="C153" s="172" t="s">
        <v>154</v>
      </c>
      <c r="D153" s="172" t="s">
        <v>136</v>
      </c>
      <c r="E153" s="173" t="s">
        <v>257</v>
      </c>
      <c r="F153" s="174" t="s">
        <v>258</v>
      </c>
      <c r="G153" s="175" t="s">
        <v>259</v>
      </c>
      <c r="H153" s="176">
        <v>38.399999999999999</v>
      </c>
      <c r="I153" s="177"/>
      <c r="J153" s="178">
        <f>ROUND(I153*H153,2)</f>
        <v>0</v>
      </c>
      <c r="K153" s="179"/>
      <c r="L153" s="38"/>
      <c r="M153" s="180" t="s">
        <v>1</v>
      </c>
      <c r="N153" s="181" t="s">
        <v>44</v>
      </c>
      <c r="O153" s="76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4" t="s">
        <v>154</v>
      </c>
      <c r="AT153" s="184" t="s">
        <v>136</v>
      </c>
      <c r="AU153" s="184" t="s">
        <v>89</v>
      </c>
      <c r="AY153" s="18" t="s">
        <v>133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8" t="s">
        <v>87</v>
      </c>
      <c r="BK153" s="185">
        <f>ROUND(I153*H153,2)</f>
        <v>0</v>
      </c>
      <c r="BL153" s="18" t="s">
        <v>154</v>
      </c>
      <c r="BM153" s="184" t="s">
        <v>260</v>
      </c>
    </row>
    <row r="154" s="13" customFormat="1">
      <c r="A154" s="13"/>
      <c r="B154" s="196"/>
      <c r="C154" s="13"/>
      <c r="D154" s="186" t="s">
        <v>241</v>
      </c>
      <c r="E154" s="197" t="s">
        <v>1</v>
      </c>
      <c r="F154" s="198" t="s">
        <v>261</v>
      </c>
      <c r="G154" s="13"/>
      <c r="H154" s="199">
        <v>38.399999999999999</v>
      </c>
      <c r="I154" s="200"/>
      <c r="J154" s="13"/>
      <c r="K154" s="13"/>
      <c r="L154" s="196"/>
      <c r="M154" s="201"/>
      <c r="N154" s="202"/>
      <c r="O154" s="202"/>
      <c r="P154" s="202"/>
      <c r="Q154" s="202"/>
      <c r="R154" s="202"/>
      <c r="S154" s="202"/>
      <c r="T154" s="20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7" t="s">
        <v>241</v>
      </c>
      <c r="AU154" s="197" t="s">
        <v>89</v>
      </c>
      <c r="AV154" s="13" t="s">
        <v>89</v>
      </c>
      <c r="AW154" s="13" t="s">
        <v>34</v>
      </c>
      <c r="AX154" s="13" t="s">
        <v>79</v>
      </c>
      <c r="AY154" s="197" t="s">
        <v>133</v>
      </c>
    </row>
    <row r="155" s="14" customFormat="1">
      <c r="A155" s="14"/>
      <c r="B155" s="204"/>
      <c r="C155" s="14"/>
      <c r="D155" s="186" t="s">
        <v>241</v>
      </c>
      <c r="E155" s="205" t="s">
        <v>1</v>
      </c>
      <c r="F155" s="206" t="s">
        <v>245</v>
      </c>
      <c r="G155" s="14"/>
      <c r="H155" s="207">
        <v>38.399999999999999</v>
      </c>
      <c r="I155" s="208"/>
      <c r="J155" s="14"/>
      <c r="K155" s="14"/>
      <c r="L155" s="204"/>
      <c r="M155" s="209"/>
      <c r="N155" s="210"/>
      <c r="O155" s="210"/>
      <c r="P155" s="210"/>
      <c r="Q155" s="210"/>
      <c r="R155" s="210"/>
      <c r="S155" s="210"/>
      <c r="T155" s="21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5" t="s">
        <v>241</v>
      </c>
      <c r="AU155" s="205" t="s">
        <v>89</v>
      </c>
      <c r="AV155" s="14" t="s">
        <v>154</v>
      </c>
      <c r="AW155" s="14" t="s">
        <v>34</v>
      </c>
      <c r="AX155" s="14" t="s">
        <v>87</v>
      </c>
      <c r="AY155" s="205" t="s">
        <v>133</v>
      </c>
    </row>
    <row r="156" s="2" customFormat="1" ht="24.15" customHeight="1">
      <c r="A156" s="37"/>
      <c r="B156" s="171"/>
      <c r="C156" s="172" t="s">
        <v>153</v>
      </c>
      <c r="D156" s="172" t="s">
        <v>136</v>
      </c>
      <c r="E156" s="173" t="s">
        <v>262</v>
      </c>
      <c r="F156" s="174" t="s">
        <v>263</v>
      </c>
      <c r="G156" s="175" t="s">
        <v>252</v>
      </c>
      <c r="H156" s="176">
        <v>255.12100000000001</v>
      </c>
      <c r="I156" s="177"/>
      <c r="J156" s="178">
        <f>ROUND(I156*H156,2)</f>
        <v>0</v>
      </c>
      <c r="K156" s="179"/>
      <c r="L156" s="38"/>
      <c r="M156" s="180" t="s">
        <v>1</v>
      </c>
      <c r="N156" s="181" t="s">
        <v>44</v>
      </c>
      <c r="O156" s="76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4" t="s">
        <v>154</v>
      </c>
      <c r="AT156" s="184" t="s">
        <v>136</v>
      </c>
      <c r="AU156" s="184" t="s">
        <v>89</v>
      </c>
      <c r="AY156" s="18" t="s">
        <v>133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8" t="s">
        <v>87</v>
      </c>
      <c r="BK156" s="185">
        <f>ROUND(I156*H156,2)</f>
        <v>0</v>
      </c>
      <c r="BL156" s="18" t="s">
        <v>154</v>
      </c>
      <c r="BM156" s="184" t="s">
        <v>264</v>
      </c>
    </row>
    <row r="157" s="13" customFormat="1">
      <c r="A157" s="13"/>
      <c r="B157" s="196"/>
      <c r="C157" s="13"/>
      <c r="D157" s="186" t="s">
        <v>241</v>
      </c>
      <c r="E157" s="197" t="s">
        <v>1</v>
      </c>
      <c r="F157" s="198" t="s">
        <v>265</v>
      </c>
      <c r="G157" s="13"/>
      <c r="H157" s="199">
        <v>253.62100000000001</v>
      </c>
      <c r="I157" s="200"/>
      <c r="J157" s="13"/>
      <c r="K157" s="13"/>
      <c r="L157" s="196"/>
      <c r="M157" s="201"/>
      <c r="N157" s="202"/>
      <c r="O157" s="202"/>
      <c r="P157" s="202"/>
      <c r="Q157" s="202"/>
      <c r="R157" s="202"/>
      <c r="S157" s="202"/>
      <c r="T157" s="20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7" t="s">
        <v>241</v>
      </c>
      <c r="AU157" s="197" t="s">
        <v>89</v>
      </c>
      <c r="AV157" s="13" t="s">
        <v>89</v>
      </c>
      <c r="AW157" s="13" t="s">
        <v>34</v>
      </c>
      <c r="AX157" s="13" t="s">
        <v>79</v>
      </c>
      <c r="AY157" s="197" t="s">
        <v>133</v>
      </c>
    </row>
    <row r="158" s="13" customFormat="1">
      <c r="A158" s="13"/>
      <c r="B158" s="196"/>
      <c r="C158" s="13"/>
      <c r="D158" s="186" t="s">
        <v>241</v>
      </c>
      <c r="E158" s="197" t="s">
        <v>1</v>
      </c>
      <c r="F158" s="198" t="s">
        <v>266</v>
      </c>
      <c r="G158" s="13"/>
      <c r="H158" s="199">
        <v>1.5</v>
      </c>
      <c r="I158" s="200"/>
      <c r="J158" s="13"/>
      <c r="K158" s="13"/>
      <c r="L158" s="196"/>
      <c r="M158" s="201"/>
      <c r="N158" s="202"/>
      <c r="O158" s="202"/>
      <c r="P158" s="202"/>
      <c r="Q158" s="202"/>
      <c r="R158" s="202"/>
      <c r="S158" s="202"/>
      <c r="T158" s="20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7" t="s">
        <v>241</v>
      </c>
      <c r="AU158" s="197" t="s">
        <v>89</v>
      </c>
      <c r="AV158" s="13" t="s">
        <v>89</v>
      </c>
      <c r="AW158" s="13" t="s">
        <v>34</v>
      </c>
      <c r="AX158" s="13" t="s">
        <v>79</v>
      </c>
      <c r="AY158" s="197" t="s">
        <v>133</v>
      </c>
    </row>
    <row r="159" s="14" customFormat="1">
      <c r="A159" s="14"/>
      <c r="B159" s="204"/>
      <c r="C159" s="14"/>
      <c r="D159" s="186" t="s">
        <v>241</v>
      </c>
      <c r="E159" s="205" t="s">
        <v>1</v>
      </c>
      <c r="F159" s="206" t="s">
        <v>245</v>
      </c>
      <c r="G159" s="14"/>
      <c r="H159" s="207">
        <v>255.12100000000001</v>
      </c>
      <c r="I159" s="208"/>
      <c r="J159" s="14"/>
      <c r="K159" s="14"/>
      <c r="L159" s="204"/>
      <c r="M159" s="209"/>
      <c r="N159" s="210"/>
      <c r="O159" s="210"/>
      <c r="P159" s="210"/>
      <c r="Q159" s="210"/>
      <c r="R159" s="210"/>
      <c r="S159" s="210"/>
      <c r="T159" s="21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5" t="s">
        <v>241</v>
      </c>
      <c r="AU159" s="205" t="s">
        <v>89</v>
      </c>
      <c r="AV159" s="14" t="s">
        <v>154</v>
      </c>
      <c r="AW159" s="14" t="s">
        <v>34</v>
      </c>
      <c r="AX159" s="14" t="s">
        <v>87</v>
      </c>
      <c r="AY159" s="205" t="s">
        <v>133</v>
      </c>
    </row>
    <row r="160" s="2" customFormat="1" ht="33" customHeight="1">
      <c r="A160" s="37"/>
      <c r="B160" s="171"/>
      <c r="C160" s="172" t="s">
        <v>162</v>
      </c>
      <c r="D160" s="172" t="s">
        <v>136</v>
      </c>
      <c r="E160" s="173" t="s">
        <v>267</v>
      </c>
      <c r="F160" s="174" t="s">
        <v>268</v>
      </c>
      <c r="G160" s="175" t="s">
        <v>252</v>
      </c>
      <c r="H160" s="176">
        <v>49.677999999999997</v>
      </c>
      <c r="I160" s="177"/>
      <c r="J160" s="178">
        <f>ROUND(I160*H160,2)</f>
        <v>0</v>
      </c>
      <c r="K160" s="179"/>
      <c r="L160" s="38"/>
      <c r="M160" s="180" t="s">
        <v>1</v>
      </c>
      <c r="N160" s="181" t="s">
        <v>44</v>
      </c>
      <c r="O160" s="76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4" t="s">
        <v>154</v>
      </c>
      <c r="AT160" s="184" t="s">
        <v>136</v>
      </c>
      <c r="AU160" s="184" t="s">
        <v>89</v>
      </c>
      <c r="AY160" s="18" t="s">
        <v>133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8" t="s">
        <v>87</v>
      </c>
      <c r="BK160" s="185">
        <f>ROUND(I160*H160,2)</f>
        <v>0</v>
      </c>
      <c r="BL160" s="18" t="s">
        <v>154</v>
      </c>
      <c r="BM160" s="184" t="s">
        <v>269</v>
      </c>
    </row>
    <row r="161" s="13" customFormat="1">
      <c r="A161" s="13"/>
      <c r="B161" s="196"/>
      <c r="C161" s="13"/>
      <c r="D161" s="186" t="s">
        <v>241</v>
      </c>
      <c r="E161" s="197" t="s">
        <v>1</v>
      </c>
      <c r="F161" s="198" t="s">
        <v>270</v>
      </c>
      <c r="G161" s="13"/>
      <c r="H161" s="199">
        <v>49.677999999999997</v>
      </c>
      <c r="I161" s="200"/>
      <c r="J161" s="13"/>
      <c r="K161" s="13"/>
      <c r="L161" s="196"/>
      <c r="M161" s="201"/>
      <c r="N161" s="202"/>
      <c r="O161" s="202"/>
      <c r="P161" s="202"/>
      <c r="Q161" s="202"/>
      <c r="R161" s="202"/>
      <c r="S161" s="202"/>
      <c r="T161" s="20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7" t="s">
        <v>241</v>
      </c>
      <c r="AU161" s="197" t="s">
        <v>89</v>
      </c>
      <c r="AV161" s="13" t="s">
        <v>89</v>
      </c>
      <c r="AW161" s="13" t="s">
        <v>34</v>
      </c>
      <c r="AX161" s="13" t="s">
        <v>79</v>
      </c>
      <c r="AY161" s="197" t="s">
        <v>133</v>
      </c>
    </row>
    <row r="162" s="14" customFormat="1">
      <c r="A162" s="14"/>
      <c r="B162" s="204"/>
      <c r="C162" s="14"/>
      <c r="D162" s="186" t="s">
        <v>241</v>
      </c>
      <c r="E162" s="205" t="s">
        <v>1</v>
      </c>
      <c r="F162" s="206" t="s">
        <v>245</v>
      </c>
      <c r="G162" s="14"/>
      <c r="H162" s="207">
        <v>49.677999999999997</v>
      </c>
      <c r="I162" s="208"/>
      <c r="J162" s="14"/>
      <c r="K162" s="14"/>
      <c r="L162" s="204"/>
      <c r="M162" s="209"/>
      <c r="N162" s="210"/>
      <c r="O162" s="210"/>
      <c r="P162" s="210"/>
      <c r="Q162" s="210"/>
      <c r="R162" s="210"/>
      <c r="S162" s="210"/>
      <c r="T162" s="21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5" t="s">
        <v>241</v>
      </c>
      <c r="AU162" s="205" t="s">
        <v>89</v>
      </c>
      <c r="AV162" s="14" t="s">
        <v>154</v>
      </c>
      <c r="AW162" s="14" t="s">
        <v>34</v>
      </c>
      <c r="AX162" s="14" t="s">
        <v>87</v>
      </c>
      <c r="AY162" s="205" t="s">
        <v>133</v>
      </c>
    </row>
    <row r="163" s="2" customFormat="1" ht="24.15" customHeight="1">
      <c r="A163" s="37"/>
      <c r="B163" s="171"/>
      <c r="C163" s="172" t="s">
        <v>168</v>
      </c>
      <c r="D163" s="172" t="s">
        <v>136</v>
      </c>
      <c r="E163" s="173" t="s">
        <v>271</v>
      </c>
      <c r="F163" s="174" t="s">
        <v>272</v>
      </c>
      <c r="G163" s="175" t="s">
        <v>239</v>
      </c>
      <c r="H163" s="176">
        <v>64</v>
      </c>
      <c r="I163" s="177"/>
      <c r="J163" s="178">
        <f>ROUND(I163*H163,2)</f>
        <v>0</v>
      </c>
      <c r="K163" s="179"/>
      <c r="L163" s="38"/>
      <c r="M163" s="180" t="s">
        <v>1</v>
      </c>
      <c r="N163" s="181" t="s">
        <v>44</v>
      </c>
      <c r="O163" s="76"/>
      <c r="P163" s="182">
        <f>O163*H163</f>
        <v>0</v>
      </c>
      <c r="Q163" s="182">
        <v>0.00084999999999999995</v>
      </c>
      <c r="R163" s="182">
        <f>Q163*H163</f>
        <v>0.054399999999999997</v>
      </c>
      <c r="S163" s="182">
        <v>0</v>
      </c>
      <c r="T163" s="18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4" t="s">
        <v>154</v>
      </c>
      <c r="AT163" s="184" t="s">
        <v>136</v>
      </c>
      <c r="AU163" s="184" t="s">
        <v>89</v>
      </c>
      <c r="AY163" s="18" t="s">
        <v>133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8" t="s">
        <v>87</v>
      </c>
      <c r="BK163" s="185">
        <f>ROUND(I163*H163,2)</f>
        <v>0</v>
      </c>
      <c r="BL163" s="18" t="s">
        <v>154</v>
      </c>
      <c r="BM163" s="184" t="s">
        <v>273</v>
      </c>
    </row>
    <row r="164" s="13" customFormat="1">
      <c r="A164" s="13"/>
      <c r="B164" s="196"/>
      <c r="C164" s="13"/>
      <c r="D164" s="186" t="s">
        <v>241</v>
      </c>
      <c r="E164" s="197" t="s">
        <v>1</v>
      </c>
      <c r="F164" s="198" t="s">
        <v>274</v>
      </c>
      <c r="G164" s="13"/>
      <c r="H164" s="199">
        <v>64</v>
      </c>
      <c r="I164" s="200"/>
      <c r="J164" s="13"/>
      <c r="K164" s="13"/>
      <c r="L164" s="196"/>
      <c r="M164" s="201"/>
      <c r="N164" s="202"/>
      <c r="O164" s="202"/>
      <c r="P164" s="202"/>
      <c r="Q164" s="202"/>
      <c r="R164" s="202"/>
      <c r="S164" s="202"/>
      <c r="T164" s="20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7" t="s">
        <v>241</v>
      </c>
      <c r="AU164" s="197" t="s">
        <v>89</v>
      </c>
      <c r="AV164" s="13" t="s">
        <v>89</v>
      </c>
      <c r="AW164" s="13" t="s">
        <v>34</v>
      </c>
      <c r="AX164" s="13" t="s">
        <v>79</v>
      </c>
      <c r="AY164" s="197" t="s">
        <v>133</v>
      </c>
    </row>
    <row r="165" s="14" customFormat="1">
      <c r="A165" s="14"/>
      <c r="B165" s="204"/>
      <c r="C165" s="14"/>
      <c r="D165" s="186" t="s">
        <v>241</v>
      </c>
      <c r="E165" s="205" t="s">
        <v>1</v>
      </c>
      <c r="F165" s="206" t="s">
        <v>245</v>
      </c>
      <c r="G165" s="14"/>
      <c r="H165" s="207">
        <v>64</v>
      </c>
      <c r="I165" s="208"/>
      <c r="J165" s="14"/>
      <c r="K165" s="14"/>
      <c r="L165" s="204"/>
      <c r="M165" s="209"/>
      <c r="N165" s="210"/>
      <c r="O165" s="210"/>
      <c r="P165" s="210"/>
      <c r="Q165" s="210"/>
      <c r="R165" s="210"/>
      <c r="S165" s="210"/>
      <c r="T165" s="21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5" t="s">
        <v>241</v>
      </c>
      <c r="AU165" s="205" t="s">
        <v>89</v>
      </c>
      <c r="AV165" s="14" t="s">
        <v>154</v>
      </c>
      <c r="AW165" s="14" t="s">
        <v>34</v>
      </c>
      <c r="AX165" s="14" t="s">
        <v>87</v>
      </c>
      <c r="AY165" s="205" t="s">
        <v>133</v>
      </c>
    </row>
    <row r="166" s="2" customFormat="1" ht="24.15" customHeight="1">
      <c r="A166" s="37"/>
      <c r="B166" s="171"/>
      <c r="C166" s="172" t="s">
        <v>173</v>
      </c>
      <c r="D166" s="172" t="s">
        <v>136</v>
      </c>
      <c r="E166" s="173" t="s">
        <v>275</v>
      </c>
      <c r="F166" s="174" t="s">
        <v>276</v>
      </c>
      <c r="G166" s="175" t="s">
        <v>239</v>
      </c>
      <c r="H166" s="176">
        <v>64</v>
      </c>
      <c r="I166" s="177"/>
      <c r="J166" s="178">
        <f>ROUND(I166*H166,2)</f>
        <v>0</v>
      </c>
      <c r="K166" s="179"/>
      <c r="L166" s="38"/>
      <c r="M166" s="180" t="s">
        <v>1</v>
      </c>
      <c r="N166" s="181" t="s">
        <v>44</v>
      </c>
      <c r="O166" s="76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4" t="s">
        <v>154</v>
      </c>
      <c r="AT166" s="184" t="s">
        <v>136</v>
      </c>
      <c r="AU166" s="184" t="s">
        <v>89</v>
      </c>
      <c r="AY166" s="18" t="s">
        <v>133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8" t="s">
        <v>87</v>
      </c>
      <c r="BK166" s="185">
        <f>ROUND(I166*H166,2)</f>
        <v>0</v>
      </c>
      <c r="BL166" s="18" t="s">
        <v>154</v>
      </c>
      <c r="BM166" s="184" t="s">
        <v>277</v>
      </c>
    </row>
    <row r="167" s="13" customFormat="1">
      <c r="A167" s="13"/>
      <c r="B167" s="196"/>
      <c r="C167" s="13"/>
      <c r="D167" s="186" t="s">
        <v>241</v>
      </c>
      <c r="E167" s="197" t="s">
        <v>1</v>
      </c>
      <c r="F167" s="198" t="s">
        <v>274</v>
      </c>
      <c r="G167" s="13"/>
      <c r="H167" s="199">
        <v>64</v>
      </c>
      <c r="I167" s="200"/>
      <c r="J167" s="13"/>
      <c r="K167" s="13"/>
      <c r="L167" s="196"/>
      <c r="M167" s="201"/>
      <c r="N167" s="202"/>
      <c r="O167" s="202"/>
      <c r="P167" s="202"/>
      <c r="Q167" s="202"/>
      <c r="R167" s="202"/>
      <c r="S167" s="202"/>
      <c r="T167" s="20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7" t="s">
        <v>241</v>
      </c>
      <c r="AU167" s="197" t="s">
        <v>89</v>
      </c>
      <c r="AV167" s="13" t="s">
        <v>89</v>
      </c>
      <c r="AW167" s="13" t="s">
        <v>34</v>
      </c>
      <c r="AX167" s="13" t="s">
        <v>79</v>
      </c>
      <c r="AY167" s="197" t="s">
        <v>133</v>
      </c>
    </row>
    <row r="168" s="14" customFormat="1">
      <c r="A168" s="14"/>
      <c r="B168" s="204"/>
      <c r="C168" s="14"/>
      <c r="D168" s="186" t="s">
        <v>241</v>
      </c>
      <c r="E168" s="205" t="s">
        <v>1</v>
      </c>
      <c r="F168" s="206" t="s">
        <v>245</v>
      </c>
      <c r="G168" s="14"/>
      <c r="H168" s="207">
        <v>64</v>
      </c>
      <c r="I168" s="208"/>
      <c r="J168" s="14"/>
      <c r="K168" s="14"/>
      <c r="L168" s="204"/>
      <c r="M168" s="209"/>
      <c r="N168" s="210"/>
      <c r="O168" s="210"/>
      <c r="P168" s="210"/>
      <c r="Q168" s="210"/>
      <c r="R168" s="210"/>
      <c r="S168" s="210"/>
      <c r="T168" s="21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5" t="s">
        <v>241</v>
      </c>
      <c r="AU168" s="205" t="s">
        <v>89</v>
      </c>
      <c r="AV168" s="14" t="s">
        <v>154</v>
      </c>
      <c r="AW168" s="14" t="s">
        <v>34</v>
      </c>
      <c r="AX168" s="14" t="s">
        <v>87</v>
      </c>
      <c r="AY168" s="205" t="s">
        <v>133</v>
      </c>
    </row>
    <row r="169" s="2" customFormat="1" ht="37.8" customHeight="1">
      <c r="A169" s="37"/>
      <c r="B169" s="171"/>
      <c r="C169" s="172" t="s">
        <v>180</v>
      </c>
      <c r="D169" s="172" t="s">
        <v>136</v>
      </c>
      <c r="E169" s="173" t="s">
        <v>278</v>
      </c>
      <c r="F169" s="174" t="s">
        <v>279</v>
      </c>
      <c r="G169" s="175" t="s">
        <v>252</v>
      </c>
      <c r="H169" s="176">
        <v>202.42099999999999</v>
      </c>
      <c r="I169" s="177"/>
      <c r="J169" s="178">
        <f>ROUND(I169*H169,2)</f>
        <v>0</v>
      </c>
      <c r="K169" s="179"/>
      <c r="L169" s="38"/>
      <c r="M169" s="180" t="s">
        <v>1</v>
      </c>
      <c r="N169" s="181" t="s">
        <v>44</v>
      </c>
      <c r="O169" s="76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4" t="s">
        <v>154</v>
      </c>
      <c r="AT169" s="184" t="s">
        <v>136</v>
      </c>
      <c r="AU169" s="184" t="s">
        <v>89</v>
      </c>
      <c r="AY169" s="18" t="s">
        <v>133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8" t="s">
        <v>87</v>
      </c>
      <c r="BK169" s="185">
        <f>ROUND(I169*H169,2)</f>
        <v>0</v>
      </c>
      <c r="BL169" s="18" t="s">
        <v>154</v>
      </c>
      <c r="BM169" s="184" t="s">
        <v>280</v>
      </c>
    </row>
    <row r="170" s="2" customFormat="1" ht="37.8" customHeight="1">
      <c r="A170" s="37"/>
      <c r="B170" s="171"/>
      <c r="C170" s="172" t="s">
        <v>184</v>
      </c>
      <c r="D170" s="172" t="s">
        <v>136</v>
      </c>
      <c r="E170" s="173" t="s">
        <v>281</v>
      </c>
      <c r="F170" s="174" t="s">
        <v>282</v>
      </c>
      <c r="G170" s="175" t="s">
        <v>252</v>
      </c>
      <c r="H170" s="176">
        <v>1012.105</v>
      </c>
      <c r="I170" s="177"/>
      <c r="J170" s="178">
        <f>ROUND(I170*H170,2)</f>
        <v>0</v>
      </c>
      <c r="K170" s="179"/>
      <c r="L170" s="38"/>
      <c r="M170" s="180" t="s">
        <v>1</v>
      </c>
      <c r="N170" s="181" t="s">
        <v>44</v>
      </c>
      <c r="O170" s="76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4" t="s">
        <v>154</v>
      </c>
      <c r="AT170" s="184" t="s">
        <v>136</v>
      </c>
      <c r="AU170" s="184" t="s">
        <v>89</v>
      </c>
      <c r="AY170" s="18" t="s">
        <v>133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8" t="s">
        <v>87</v>
      </c>
      <c r="BK170" s="185">
        <f>ROUND(I170*H170,2)</f>
        <v>0</v>
      </c>
      <c r="BL170" s="18" t="s">
        <v>154</v>
      </c>
      <c r="BM170" s="184" t="s">
        <v>283</v>
      </c>
    </row>
    <row r="171" s="13" customFormat="1">
      <c r="A171" s="13"/>
      <c r="B171" s="196"/>
      <c r="C171" s="13"/>
      <c r="D171" s="186" t="s">
        <v>241</v>
      </c>
      <c r="E171" s="197" t="s">
        <v>1</v>
      </c>
      <c r="F171" s="198" t="s">
        <v>284</v>
      </c>
      <c r="G171" s="13"/>
      <c r="H171" s="199">
        <v>202.42099999999999</v>
      </c>
      <c r="I171" s="200"/>
      <c r="J171" s="13"/>
      <c r="K171" s="13"/>
      <c r="L171" s="196"/>
      <c r="M171" s="201"/>
      <c r="N171" s="202"/>
      <c r="O171" s="202"/>
      <c r="P171" s="202"/>
      <c r="Q171" s="202"/>
      <c r="R171" s="202"/>
      <c r="S171" s="202"/>
      <c r="T171" s="20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7" t="s">
        <v>241</v>
      </c>
      <c r="AU171" s="197" t="s">
        <v>89</v>
      </c>
      <c r="AV171" s="13" t="s">
        <v>89</v>
      </c>
      <c r="AW171" s="13" t="s">
        <v>34</v>
      </c>
      <c r="AX171" s="13" t="s">
        <v>79</v>
      </c>
      <c r="AY171" s="197" t="s">
        <v>133</v>
      </c>
    </row>
    <row r="172" s="14" customFormat="1">
      <c r="A172" s="14"/>
      <c r="B172" s="204"/>
      <c r="C172" s="14"/>
      <c r="D172" s="186" t="s">
        <v>241</v>
      </c>
      <c r="E172" s="205" t="s">
        <v>1</v>
      </c>
      <c r="F172" s="206" t="s">
        <v>245</v>
      </c>
      <c r="G172" s="14"/>
      <c r="H172" s="207">
        <v>202.42099999999999</v>
      </c>
      <c r="I172" s="208"/>
      <c r="J172" s="14"/>
      <c r="K172" s="14"/>
      <c r="L172" s="204"/>
      <c r="M172" s="209"/>
      <c r="N172" s="210"/>
      <c r="O172" s="210"/>
      <c r="P172" s="210"/>
      <c r="Q172" s="210"/>
      <c r="R172" s="210"/>
      <c r="S172" s="210"/>
      <c r="T172" s="21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5" t="s">
        <v>241</v>
      </c>
      <c r="AU172" s="205" t="s">
        <v>89</v>
      </c>
      <c r="AV172" s="14" t="s">
        <v>154</v>
      </c>
      <c r="AW172" s="14" t="s">
        <v>34</v>
      </c>
      <c r="AX172" s="14" t="s">
        <v>87</v>
      </c>
      <c r="AY172" s="205" t="s">
        <v>133</v>
      </c>
    </row>
    <row r="173" s="13" customFormat="1">
      <c r="A173" s="13"/>
      <c r="B173" s="196"/>
      <c r="C173" s="13"/>
      <c r="D173" s="186" t="s">
        <v>241</v>
      </c>
      <c r="E173" s="13"/>
      <c r="F173" s="198" t="s">
        <v>285</v>
      </c>
      <c r="G173" s="13"/>
      <c r="H173" s="199">
        <v>1012.105</v>
      </c>
      <c r="I173" s="200"/>
      <c r="J173" s="13"/>
      <c r="K173" s="13"/>
      <c r="L173" s="196"/>
      <c r="M173" s="201"/>
      <c r="N173" s="202"/>
      <c r="O173" s="202"/>
      <c r="P173" s="202"/>
      <c r="Q173" s="202"/>
      <c r="R173" s="202"/>
      <c r="S173" s="202"/>
      <c r="T173" s="20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7" t="s">
        <v>241</v>
      </c>
      <c r="AU173" s="197" t="s">
        <v>89</v>
      </c>
      <c r="AV173" s="13" t="s">
        <v>89</v>
      </c>
      <c r="AW173" s="13" t="s">
        <v>3</v>
      </c>
      <c r="AX173" s="13" t="s">
        <v>87</v>
      </c>
      <c r="AY173" s="197" t="s">
        <v>133</v>
      </c>
    </row>
    <row r="174" s="2" customFormat="1" ht="37.8" customHeight="1">
      <c r="A174" s="37"/>
      <c r="B174" s="171"/>
      <c r="C174" s="172" t="s">
        <v>191</v>
      </c>
      <c r="D174" s="172" t="s">
        <v>136</v>
      </c>
      <c r="E174" s="173" t="s">
        <v>286</v>
      </c>
      <c r="F174" s="174" t="s">
        <v>287</v>
      </c>
      <c r="G174" s="175" t="s">
        <v>252</v>
      </c>
      <c r="H174" s="176">
        <v>202.42099999999999</v>
      </c>
      <c r="I174" s="177"/>
      <c r="J174" s="178">
        <f>ROUND(I174*H174,2)</f>
        <v>0</v>
      </c>
      <c r="K174" s="179"/>
      <c r="L174" s="38"/>
      <c r="M174" s="180" t="s">
        <v>1</v>
      </c>
      <c r="N174" s="181" t="s">
        <v>44</v>
      </c>
      <c r="O174" s="76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4" t="s">
        <v>154</v>
      </c>
      <c r="AT174" s="184" t="s">
        <v>136</v>
      </c>
      <c r="AU174" s="184" t="s">
        <v>89</v>
      </c>
      <c r="AY174" s="18" t="s">
        <v>133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8" t="s">
        <v>87</v>
      </c>
      <c r="BK174" s="185">
        <f>ROUND(I174*H174,2)</f>
        <v>0</v>
      </c>
      <c r="BL174" s="18" t="s">
        <v>154</v>
      </c>
      <c r="BM174" s="184" t="s">
        <v>288</v>
      </c>
    </row>
    <row r="175" s="13" customFormat="1">
      <c r="A175" s="13"/>
      <c r="B175" s="196"/>
      <c r="C175" s="13"/>
      <c r="D175" s="186" t="s">
        <v>241</v>
      </c>
      <c r="E175" s="197" t="s">
        <v>1</v>
      </c>
      <c r="F175" s="198" t="s">
        <v>284</v>
      </c>
      <c r="G175" s="13"/>
      <c r="H175" s="199">
        <v>202.42099999999999</v>
      </c>
      <c r="I175" s="200"/>
      <c r="J175" s="13"/>
      <c r="K175" s="13"/>
      <c r="L175" s="196"/>
      <c r="M175" s="201"/>
      <c r="N175" s="202"/>
      <c r="O175" s="202"/>
      <c r="P175" s="202"/>
      <c r="Q175" s="202"/>
      <c r="R175" s="202"/>
      <c r="S175" s="202"/>
      <c r="T175" s="20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7" t="s">
        <v>241</v>
      </c>
      <c r="AU175" s="197" t="s">
        <v>89</v>
      </c>
      <c r="AV175" s="13" t="s">
        <v>89</v>
      </c>
      <c r="AW175" s="13" t="s">
        <v>34</v>
      </c>
      <c r="AX175" s="13" t="s">
        <v>79</v>
      </c>
      <c r="AY175" s="197" t="s">
        <v>133</v>
      </c>
    </row>
    <row r="176" s="14" customFormat="1">
      <c r="A176" s="14"/>
      <c r="B176" s="204"/>
      <c r="C176" s="14"/>
      <c r="D176" s="186" t="s">
        <v>241</v>
      </c>
      <c r="E176" s="205" t="s">
        <v>1</v>
      </c>
      <c r="F176" s="206" t="s">
        <v>245</v>
      </c>
      <c r="G176" s="14"/>
      <c r="H176" s="207">
        <v>202.42099999999999</v>
      </c>
      <c r="I176" s="208"/>
      <c r="J176" s="14"/>
      <c r="K176" s="14"/>
      <c r="L176" s="204"/>
      <c r="M176" s="209"/>
      <c r="N176" s="210"/>
      <c r="O176" s="210"/>
      <c r="P176" s="210"/>
      <c r="Q176" s="210"/>
      <c r="R176" s="210"/>
      <c r="S176" s="210"/>
      <c r="T176" s="21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5" t="s">
        <v>241</v>
      </c>
      <c r="AU176" s="205" t="s">
        <v>89</v>
      </c>
      <c r="AV176" s="14" t="s">
        <v>154</v>
      </c>
      <c r="AW176" s="14" t="s">
        <v>34</v>
      </c>
      <c r="AX176" s="14" t="s">
        <v>87</v>
      </c>
      <c r="AY176" s="205" t="s">
        <v>133</v>
      </c>
    </row>
    <row r="177" s="2" customFormat="1" ht="37.8" customHeight="1">
      <c r="A177" s="37"/>
      <c r="B177" s="171"/>
      <c r="C177" s="172" t="s">
        <v>8</v>
      </c>
      <c r="D177" s="172" t="s">
        <v>136</v>
      </c>
      <c r="E177" s="173" t="s">
        <v>289</v>
      </c>
      <c r="F177" s="174" t="s">
        <v>290</v>
      </c>
      <c r="G177" s="175" t="s">
        <v>252</v>
      </c>
      <c r="H177" s="176">
        <v>8096.8400000000001</v>
      </c>
      <c r="I177" s="177"/>
      <c r="J177" s="178">
        <f>ROUND(I177*H177,2)</f>
        <v>0</v>
      </c>
      <c r="K177" s="179"/>
      <c r="L177" s="38"/>
      <c r="M177" s="180" t="s">
        <v>1</v>
      </c>
      <c r="N177" s="181" t="s">
        <v>44</v>
      </c>
      <c r="O177" s="76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4" t="s">
        <v>154</v>
      </c>
      <c r="AT177" s="184" t="s">
        <v>136</v>
      </c>
      <c r="AU177" s="184" t="s">
        <v>89</v>
      </c>
      <c r="AY177" s="18" t="s">
        <v>133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8" t="s">
        <v>87</v>
      </c>
      <c r="BK177" s="185">
        <f>ROUND(I177*H177,2)</f>
        <v>0</v>
      </c>
      <c r="BL177" s="18" t="s">
        <v>154</v>
      </c>
      <c r="BM177" s="184" t="s">
        <v>291</v>
      </c>
    </row>
    <row r="178" s="13" customFormat="1">
      <c r="A178" s="13"/>
      <c r="B178" s="196"/>
      <c r="C178" s="13"/>
      <c r="D178" s="186" t="s">
        <v>241</v>
      </c>
      <c r="E178" s="197" t="s">
        <v>1</v>
      </c>
      <c r="F178" s="198" t="s">
        <v>284</v>
      </c>
      <c r="G178" s="13"/>
      <c r="H178" s="199">
        <v>202.42099999999999</v>
      </c>
      <c r="I178" s="200"/>
      <c r="J178" s="13"/>
      <c r="K178" s="13"/>
      <c r="L178" s="196"/>
      <c r="M178" s="201"/>
      <c r="N178" s="202"/>
      <c r="O178" s="202"/>
      <c r="P178" s="202"/>
      <c r="Q178" s="202"/>
      <c r="R178" s="202"/>
      <c r="S178" s="202"/>
      <c r="T178" s="20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7" t="s">
        <v>241</v>
      </c>
      <c r="AU178" s="197" t="s">
        <v>89</v>
      </c>
      <c r="AV178" s="13" t="s">
        <v>89</v>
      </c>
      <c r="AW178" s="13" t="s">
        <v>34</v>
      </c>
      <c r="AX178" s="13" t="s">
        <v>79</v>
      </c>
      <c r="AY178" s="197" t="s">
        <v>133</v>
      </c>
    </row>
    <row r="179" s="14" customFormat="1">
      <c r="A179" s="14"/>
      <c r="B179" s="204"/>
      <c r="C179" s="14"/>
      <c r="D179" s="186" t="s">
        <v>241</v>
      </c>
      <c r="E179" s="205" t="s">
        <v>1</v>
      </c>
      <c r="F179" s="206" t="s">
        <v>245</v>
      </c>
      <c r="G179" s="14"/>
      <c r="H179" s="207">
        <v>202.42099999999999</v>
      </c>
      <c r="I179" s="208"/>
      <c r="J179" s="14"/>
      <c r="K179" s="14"/>
      <c r="L179" s="204"/>
      <c r="M179" s="209"/>
      <c r="N179" s="210"/>
      <c r="O179" s="210"/>
      <c r="P179" s="210"/>
      <c r="Q179" s="210"/>
      <c r="R179" s="210"/>
      <c r="S179" s="210"/>
      <c r="T179" s="21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5" t="s">
        <v>241</v>
      </c>
      <c r="AU179" s="205" t="s">
        <v>89</v>
      </c>
      <c r="AV179" s="14" t="s">
        <v>154</v>
      </c>
      <c r="AW179" s="14" t="s">
        <v>34</v>
      </c>
      <c r="AX179" s="14" t="s">
        <v>87</v>
      </c>
      <c r="AY179" s="205" t="s">
        <v>133</v>
      </c>
    </row>
    <row r="180" s="13" customFormat="1">
      <c r="A180" s="13"/>
      <c r="B180" s="196"/>
      <c r="C180" s="13"/>
      <c r="D180" s="186" t="s">
        <v>241</v>
      </c>
      <c r="E180" s="13"/>
      <c r="F180" s="198" t="s">
        <v>292</v>
      </c>
      <c r="G180" s="13"/>
      <c r="H180" s="199">
        <v>8096.8400000000001</v>
      </c>
      <c r="I180" s="200"/>
      <c r="J180" s="13"/>
      <c r="K180" s="13"/>
      <c r="L180" s="196"/>
      <c r="M180" s="201"/>
      <c r="N180" s="202"/>
      <c r="O180" s="202"/>
      <c r="P180" s="202"/>
      <c r="Q180" s="202"/>
      <c r="R180" s="202"/>
      <c r="S180" s="202"/>
      <c r="T180" s="20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7" t="s">
        <v>241</v>
      </c>
      <c r="AU180" s="197" t="s">
        <v>89</v>
      </c>
      <c r="AV180" s="13" t="s">
        <v>89</v>
      </c>
      <c r="AW180" s="13" t="s">
        <v>3</v>
      </c>
      <c r="AX180" s="13" t="s">
        <v>87</v>
      </c>
      <c r="AY180" s="197" t="s">
        <v>133</v>
      </c>
    </row>
    <row r="181" s="2" customFormat="1" ht="24.15" customHeight="1">
      <c r="A181" s="37"/>
      <c r="B181" s="171"/>
      <c r="C181" s="172" t="s">
        <v>201</v>
      </c>
      <c r="D181" s="172" t="s">
        <v>136</v>
      </c>
      <c r="E181" s="173" t="s">
        <v>293</v>
      </c>
      <c r="F181" s="174" t="s">
        <v>294</v>
      </c>
      <c r="G181" s="175" t="s">
        <v>295</v>
      </c>
      <c r="H181" s="176">
        <v>374.47899999999998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44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154</v>
      </c>
      <c r="AT181" s="184" t="s">
        <v>136</v>
      </c>
      <c r="AU181" s="184" t="s">
        <v>89</v>
      </c>
      <c r="AY181" s="18" t="s">
        <v>133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87</v>
      </c>
      <c r="BK181" s="185">
        <f>ROUND(I181*H181,2)</f>
        <v>0</v>
      </c>
      <c r="BL181" s="18" t="s">
        <v>154</v>
      </c>
      <c r="BM181" s="184" t="s">
        <v>296</v>
      </c>
    </row>
    <row r="182" s="13" customFormat="1">
      <c r="A182" s="13"/>
      <c r="B182" s="196"/>
      <c r="C182" s="13"/>
      <c r="D182" s="186" t="s">
        <v>241</v>
      </c>
      <c r="E182" s="197" t="s">
        <v>1</v>
      </c>
      <c r="F182" s="198" t="s">
        <v>284</v>
      </c>
      <c r="G182" s="13"/>
      <c r="H182" s="199">
        <v>202.42099999999999</v>
      </c>
      <c r="I182" s="200"/>
      <c r="J182" s="13"/>
      <c r="K182" s="13"/>
      <c r="L182" s="196"/>
      <c r="M182" s="201"/>
      <c r="N182" s="202"/>
      <c r="O182" s="202"/>
      <c r="P182" s="202"/>
      <c r="Q182" s="202"/>
      <c r="R182" s="202"/>
      <c r="S182" s="202"/>
      <c r="T182" s="20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7" t="s">
        <v>241</v>
      </c>
      <c r="AU182" s="197" t="s">
        <v>89</v>
      </c>
      <c r="AV182" s="13" t="s">
        <v>89</v>
      </c>
      <c r="AW182" s="13" t="s">
        <v>34</v>
      </c>
      <c r="AX182" s="13" t="s">
        <v>79</v>
      </c>
      <c r="AY182" s="197" t="s">
        <v>133</v>
      </c>
    </row>
    <row r="183" s="14" customFormat="1">
      <c r="A183" s="14"/>
      <c r="B183" s="204"/>
      <c r="C183" s="14"/>
      <c r="D183" s="186" t="s">
        <v>241</v>
      </c>
      <c r="E183" s="205" t="s">
        <v>1</v>
      </c>
      <c r="F183" s="206" t="s">
        <v>245</v>
      </c>
      <c r="G183" s="14"/>
      <c r="H183" s="207">
        <v>202.42099999999999</v>
      </c>
      <c r="I183" s="208"/>
      <c r="J183" s="14"/>
      <c r="K183" s="14"/>
      <c r="L183" s="204"/>
      <c r="M183" s="209"/>
      <c r="N183" s="210"/>
      <c r="O183" s="210"/>
      <c r="P183" s="210"/>
      <c r="Q183" s="210"/>
      <c r="R183" s="210"/>
      <c r="S183" s="210"/>
      <c r="T183" s="21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05" t="s">
        <v>241</v>
      </c>
      <c r="AU183" s="205" t="s">
        <v>89</v>
      </c>
      <c r="AV183" s="14" t="s">
        <v>154</v>
      </c>
      <c r="AW183" s="14" t="s">
        <v>34</v>
      </c>
      <c r="AX183" s="14" t="s">
        <v>87</v>
      </c>
      <c r="AY183" s="205" t="s">
        <v>133</v>
      </c>
    </row>
    <row r="184" s="13" customFormat="1">
      <c r="A184" s="13"/>
      <c r="B184" s="196"/>
      <c r="C184" s="13"/>
      <c r="D184" s="186" t="s">
        <v>241</v>
      </c>
      <c r="E184" s="13"/>
      <c r="F184" s="198" t="s">
        <v>297</v>
      </c>
      <c r="G184" s="13"/>
      <c r="H184" s="199">
        <v>374.47899999999998</v>
      </c>
      <c r="I184" s="200"/>
      <c r="J184" s="13"/>
      <c r="K184" s="13"/>
      <c r="L184" s="196"/>
      <c r="M184" s="201"/>
      <c r="N184" s="202"/>
      <c r="O184" s="202"/>
      <c r="P184" s="202"/>
      <c r="Q184" s="202"/>
      <c r="R184" s="202"/>
      <c r="S184" s="202"/>
      <c r="T184" s="20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7" t="s">
        <v>241</v>
      </c>
      <c r="AU184" s="197" t="s">
        <v>89</v>
      </c>
      <c r="AV184" s="13" t="s">
        <v>89</v>
      </c>
      <c r="AW184" s="13" t="s">
        <v>3</v>
      </c>
      <c r="AX184" s="13" t="s">
        <v>87</v>
      </c>
      <c r="AY184" s="197" t="s">
        <v>133</v>
      </c>
    </row>
    <row r="185" s="2" customFormat="1" ht="24.15" customHeight="1">
      <c r="A185" s="37"/>
      <c r="B185" s="171"/>
      <c r="C185" s="172" t="s">
        <v>206</v>
      </c>
      <c r="D185" s="172" t="s">
        <v>136</v>
      </c>
      <c r="E185" s="173" t="s">
        <v>298</v>
      </c>
      <c r="F185" s="174" t="s">
        <v>299</v>
      </c>
      <c r="G185" s="175" t="s">
        <v>252</v>
      </c>
      <c r="H185" s="176">
        <v>100.878</v>
      </c>
      <c r="I185" s="177"/>
      <c r="J185" s="178">
        <f>ROUND(I185*H185,2)</f>
        <v>0</v>
      </c>
      <c r="K185" s="179"/>
      <c r="L185" s="38"/>
      <c r="M185" s="180" t="s">
        <v>1</v>
      </c>
      <c r="N185" s="181" t="s">
        <v>44</v>
      </c>
      <c r="O185" s="76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4" t="s">
        <v>154</v>
      </c>
      <c r="AT185" s="184" t="s">
        <v>136</v>
      </c>
      <c r="AU185" s="184" t="s">
        <v>89</v>
      </c>
      <c r="AY185" s="18" t="s">
        <v>133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8" t="s">
        <v>87</v>
      </c>
      <c r="BK185" s="185">
        <f>ROUND(I185*H185,2)</f>
        <v>0</v>
      </c>
      <c r="BL185" s="18" t="s">
        <v>154</v>
      </c>
      <c r="BM185" s="184" t="s">
        <v>300</v>
      </c>
    </row>
    <row r="186" s="15" customFormat="1">
      <c r="A186" s="15"/>
      <c r="B186" s="212"/>
      <c r="C186" s="15"/>
      <c r="D186" s="186" t="s">
        <v>241</v>
      </c>
      <c r="E186" s="213" t="s">
        <v>1</v>
      </c>
      <c r="F186" s="214" t="s">
        <v>301</v>
      </c>
      <c r="G186" s="15"/>
      <c r="H186" s="213" t="s">
        <v>1</v>
      </c>
      <c r="I186" s="215"/>
      <c r="J186" s="15"/>
      <c r="K186" s="15"/>
      <c r="L186" s="212"/>
      <c r="M186" s="216"/>
      <c r="N186" s="217"/>
      <c r="O186" s="217"/>
      <c r="P186" s="217"/>
      <c r="Q186" s="217"/>
      <c r="R186" s="217"/>
      <c r="S186" s="217"/>
      <c r="T186" s="21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13" t="s">
        <v>241</v>
      </c>
      <c r="AU186" s="213" t="s">
        <v>89</v>
      </c>
      <c r="AV186" s="15" t="s">
        <v>87</v>
      </c>
      <c r="AW186" s="15" t="s">
        <v>34</v>
      </c>
      <c r="AX186" s="15" t="s">
        <v>79</v>
      </c>
      <c r="AY186" s="213" t="s">
        <v>133</v>
      </c>
    </row>
    <row r="187" s="13" customFormat="1">
      <c r="A187" s="13"/>
      <c r="B187" s="196"/>
      <c r="C187" s="13"/>
      <c r="D187" s="186" t="s">
        <v>241</v>
      </c>
      <c r="E187" s="197" t="s">
        <v>1</v>
      </c>
      <c r="F187" s="198" t="s">
        <v>270</v>
      </c>
      <c r="G187" s="13"/>
      <c r="H187" s="199">
        <v>49.677999999999997</v>
      </c>
      <c r="I187" s="200"/>
      <c r="J187" s="13"/>
      <c r="K187" s="13"/>
      <c r="L187" s="196"/>
      <c r="M187" s="201"/>
      <c r="N187" s="202"/>
      <c r="O187" s="202"/>
      <c r="P187" s="202"/>
      <c r="Q187" s="202"/>
      <c r="R187" s="202"/>
      <c r="S187" s="202"/>
      <c r="T187" s="20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7" t="s">
        <v>241</v>
      </c>
      <c r="AU187" s="197" t="s">
        <v>89</v>
      </c>
      <c r="AV187" s="13" t="s">
        <v>89</v>
      </c>
      <c r="AW187" s="13" t="s">
        <v>34</v>
      </c>
      <c r="AX187" s="13" t="s">
        <v>79</v>
      </c>
      <c r="AY187" s="197" t="s">
        <v>133</v>
      </c>
    </row>
    <row r="188" s="13" customFormat="1">
      <c r="A188" s="13"/>
      <c r="B188" s="196"/>
      <c r="C188" s="13"/>
      <c r="D188" s="186" t="s">
        <v>241</v>
      </c>
      <c r="E188" s="197" t="s">
        <v>1</v>
      </c>
      <c r="F188" s="198" t="s">
        <v>302</v>
      </c>
      <c r="G188" s="13"/>
      <c r="H188" s="199">
        <v>51.200000000000003</v>
      </c>
      <c r="I188" s="200"/>
      <c r="J188" s="13"/>
      <c r="K188" s="13"/>
      <c r="L188" s="196"/>
      <c r="M188" s="201"/>
      <c r="N188" s="202"/>
      <c r="O188" s="202"/>
      <c r="P188" s="202"/>
      <c r="Q188" s="202"/>
      <c r="R188" s="202"/>
      <c r="S188" s="202"/>
      <c r="T188" s="20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7" t="s">
        <v>241</v>
      </c>
      <c r="AU188" s="197" t="s">
        <v>89</v>
      </c>
      <c r="AV188" s="13" t="s">
        <v>89</v>
      </c>
      <c r="AW188" s="13" t="s">
        <v>34</v>
      </c>
      <c r="AX188" s="13" t="s">
        <v>79</v>
      </c>
      <c r="AY188" s="197" t="s">
        <v>133</v>
      </c>
    </row>
    <row r="189" s="14" customFormat="1">
      <c r="A189" s="14"/>
      <c r="B189" s="204"/>
      <c r="C189" s="14"/>
      <c r="D189" s="186" t="s">
        <v>241</v>
      </c>
      <c r="E189" s="205" t="s">
        <v>1</v>
      </c>
      <c r="F189" s="206" t="s">
        <v>245</v>
      </c>
      <c r="G189" s="14"/>
      <c r="H189" s="207">
        <v>100.878</v>
      </c>
      <c r="I189" s="208"/>
      <c r="J189" s="14"/>
      <c r="K189" s="14"/>
      <c r="L189" s="204"/>
      <c r="M189" s="209"/>
      <c r="N189" s="210"/>
      <c r="O189" s="210"/>
      <c r="P189" s="210"/>
      <c r="Q189" s="210"/>
      <c r="R189" s="210"/>
      <c r="S189" s="210"/>
      <c r="T189" s="21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5" t="s">
        <v>241</v>
      </c>
      <c r="AU189" s="205" t="s">
        <v>89</v>
      </c>
      <c r="AV189" s="14" t="s">
        <v>154</v>
      </c>
      <c r="AW189" s="14" t="s">
        <v>34</v>
      </c>
      <c r="AX189" s="14" t="s">
        <v>87</v>
      </c>
      <c r="AY189" s="205" t="s">
        <v>133</v>
      </c>
    </row>
    <row r="190" s="2" customFormat="1" ht="24.15" customHeight="1">
      <c r="A190" s="37"/>
      <c r="B190" s="171"/>
      <c r="C190" s="172" t="s">
        <v>303</v>
      </c>
      <c r="D190" s="172" t="s">
        <v>136</v>
      </c>
      <c r="E190" s="173" t="s">
        <v>304</v>
      </c>
      <c r="F190" s="174" t="s">
        <v>305</v>
      </c>
      <c r="G190" s="175" t="s">
        <v>239</v>
      </c>
      <c r="H190" s="176">
        <v>52.560000000000002</v>
      </c>
      <c r="I190" s="177"/>
      <c r="J190" s="178">
        <f>ROUND(I190*H190,2)</f>
        <v>0</v>
      </c>
      <c r="K190" s="179"/>
      <c r="L190" s="38"/>
      <c r="M190" s="180" t="s">
        <v>1</v>
      </c>
      <c r="N190" s="181" t="s">
        <v>44</v>
      </c>
      <c r="O190" s="7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4" t="s">
        <v>154</v>
      </c>
      <c r="AT190" s="184" t="s">
        <v>136</v>
      </c>
      <c r="AU190" s="184" t="s">
        <v>89</v>
      </c>
      <c r="AY190" s="18" t="s">
        <v>133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87</v>
      </c>
      <c r="BK190" s="185">
        <f>ROUND(I190*H190,2)</f>
        <v>0</v>
      </c>
      <c r="BL190" s="18" t="s">
        <v>154</v>
      </c>
      <c r="BM190" s="184" t="s">
        <v>306</v>
      </c>
    </row>
    <row r="191" s="2" customFormat="1">
      <c r="A191" s="37"/>
      <c r="B191" s="38"/>
      <c r="C191" s="37"/>
      <c r="D191" s="186" t="s">
        <v>142</v>
      </c>
      <c r="E191" s="37"/>
      <c r="F191" s="187" t="s">
        <v>307</v>
      </c>
      <c r="G191" s="37"/>
      <c r="H191" s="37"/>
      <c r="I191" s="188"/>
      <c r="J191" s="37"/>
      <c r="K191" s="37"/>
      <c r="L191" s="38"/>
      <c r="M191" s="189"/>
      <c r="N191" s="190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142</v>
      </c>
      <c r="AU191" s="18" t="s">
        <v>89</v>
      </c>
    </row>
    <row r="192" s="13" customFormat="1">
      <c r="A192" s="13"/>
      <c r="B192" s="196"/>
      <c r="C192" s="13"/>
      <c r="D192" s="186" t="s">
        <v>241</v>
      </c>
      <c r="E192" s="197" t="s">
        <v>1</v>
      </c>
      <c r="F192" s="198" t="s">
        <v>308</v>
      </c>
      <c r="G192" s="13"/>
      <c r="H192" s="199">
        <v>52.560000000000002</v>
      </c>
      <c r="I192" s="200"/>
      <c r="J192" s="13"/>
      <c r="K192" s="13"/>
      <c r="L192" s="196"/>
      <c r="M192" s="201"/>
      <c r="N192" s="202"/>
      <c r="O192" s="202"/>
      <c r="P192" s="202"/>
      <c r="Q192" s="202"/>
      <c r="R192" s="202"/>
      <c r="S192" s="202"/>
      <c r="T192" s="20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7" t="s">
        <v>241</v>
      </c>
      <c r="AU192" s="197" t="s">
        <v>89</v>
      </c>
      <c r="AV192" s="13" t="s">
        <v>89</v>
      </c>
      <c r="AW192" s="13" t="s">
        <v>34</v>
      </c>
      <c r="AX192" s="13" t="s">
        <v>79</v>
      </c>
      <c r="AY192" s="197" t="s">
        <v>133</v>
      </c>
    </row>
    <row r="193" s="14" customFormat="1">
      <c r="A193" s="14"/>
      <c r="B193" s="204"/>
      <c r="C193" s="14"/>
      <c r="D193" s="186" t="s">
        <v>241</v>
      </c>
      <c r="E193" s="205" t="s">
        <v>1</v>
      </c>
      <c r="F193" s="206" t="s">
        <v>245</v>
      </c>
      <c r="G193" s="14"/>
      <c r="H193" s="207">
        <v>52.560000000000002</v>
      </c>
      <c r="I193" s="208"/>
      <c r="J193" s="14"/>
      <c r="K193" s="14"/>
      <c r="L193" s="204"/>
      <c r="M193" s="209"/>
      <c r="N193" s="210"/>
      <c r="O193" s="210"/>
      <c r="P193" s="210"/>
      <c r="Q193" s="210"/>
      <c r="R193" s="210"/>
      <c r="S193" s="210"/>
      <c r="T193" s="21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5" t="s">
        <v>241</v>
      </c>
      <c r="AU193" s="205" t="s">
        <v>89</v>
      </c>
      <c r="AV193" s="14" t="s">
        <v>154</v>
      </c>
      <c r="AW193" s="14" t="s">
        <v>34</v>
      </c>
      <c r="AX193" s="14" t="s">
        <v>87</v>
      </c>
      <c r="AY193" s="205" t="s">
        <v>133</v>
      </c>
    </row>
    <row r="194" s="12" customFormat="1" ht="22.8" customHeight="1">
      <c r="A194" s="12"/>
      <c r="B194" s="158"/>
      <c r="C194" s="12"/>
      <c r="D194" s="159" t="s">
        <v>78</v>
      </c>
      <c r="E194" s="169" t="s">
        <v>89</v>
      </c>
      <c r="F194" s="169" t="s">
        <v>309</v>
      </c>
      <c r="G194" s="12"/>
      <c r="H194" s="12"/>
      <c r="I194" s="161"/>
      <c r="J194" s="170">
        <f>BK194</f>
        <v>0</v>
      </c>
      <c r="K194" s="12"/>
      <c r="L194" s="158"/>
      <c r="M194" s="163"/>
      <c r="N194" s="164"/>
      <c r="O194" s="164"/>
      <c r="P194" s="165">
        <f>SUM(P195:P226)</f>
        <v>0</v>
      </c>
      <c r="Q194" s="164"/>
      <c r="R194" s="165">
        <f>SUM(R195:R226)</f>
        <v>60.526321580000001</v>
      </c>
      <c r="S194" s="164"/>
      <c r="T194" s="166">
        <f>SUM(T195:T226)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59" t="s">
        <v>87</v>
      </c>
      <c r="AT194" s="167" t="s">
        <v>78</v>
      </c>
      <c r="AU194" s="167" t="s">
        <v>87</v>
      </c>
      <c r="AY194" s="159" t="s">
        <v>133</v>
      </c>
      <c r="BK194" s="168">
        <f>SUM(BK195:BK226)</f>
        <v>0</v>
      </c>
    </row>
    <row r="195" s="2" customFormat="1" ht="24.15" customHeight="1">
      <c r="A195" s="37"/>
      <c r="B195" s="171"/>
      <c r="C195" s="172" t="s">
        <v>310</v>
      </c>
      <c r="D195" s="172" t="s">
        <v>136</v>
      </c>
      <c r="E195" s="173" t="s">
        <v>311</v>
      </c>
      <c r="F195" s="174" t="s">
        <v>312</v>
      </c>
      <c r="G195" s="175" t="s">
        <v>239</v>
      </c>
      <c r="H195" s="176">
        <v>119.868</v>
      </c>
      <c r="I195" s="177"/>
      <c r="J195" s="178">
        <f>ROUND(I195*H195,2)</f>
        <v>0</v>
      </c>
      <c r="K195" s="179"/>
      <c r="L195" s="38"/>
      <c r="M195" s="180" t="s">
        <v>1</v>
      </c>
      <c r="N195" s="181" t="s">
        <v>44</v>
      </c>
      <c r="O195" s="76"/>
      <c r="P195" s="182">
        <f>O195*H195</f>
        <v>0</v>
      </c>
      <c r="Q195" s="182">
        <v>0.00010000000000000001</v>
      </c>
      <c r="R195" s="182">
        <f>Q195*H195</f>
        <v>0.011986800000000001</v>
      </c>
      <c r="S195" s="182">
        <v>0</v>
      </c>
      <c r="T195" s="18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4" t="s">
        <v>154</v>
      </c>
      <c r="AT195" s="184" t="s">
        <v>136</v>
      </c>
      <c r="AU195" s="184" t="s">
        <v>89</v>
      </c>
      <c r="AY195" s="18" t="s">
        <v>133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8" t="s">
        <v>87</v>
      </c>
      <c r="BK195" s="185">
        <f>ROUND(I195*H195,2)</f>
        <v>0</v>
      </c>
      <c r="BL195" s="18" t="s">
        <v>154</v>
      </c>
      <c r="BM195" s="184" t="s">
        <v>313</v>
      </c>
    </row>
    <row r="196" s="13" customFormat="1">
      <c r="A196" s="13"/>
      <c r="B196" s="196"/>
      <c r="C196" s="13"/>
      <c r="D196" s="186" t="s">
        <v>241</v>
      </c>
      <c r="E196" s="197" t="s">
        <v>1</v>
      </c>
      <c r="F196" s="198" t="s">
        <v>314</v>
      </c>
      <c r="G196" s="13"/>
      <c r="H196" s="199">
        <v>119.868</v>
      </c>
      <c r="I196" s="200"/>
      <c r="J196" s="13"/>
      <c r="K196" s="13"/>
      <c r="L196" s="196"/>
      <c r="M196" s="201"/>
      <c r="N196" s="202"/>
      <c r="O196" s="202"/>
      <c r="P196" s="202"/>
      <c r="Q196" s="202"/>
      <c r="R196" s="202"/>
      <c r="S196" s="202"/>
      <c r="T196" s="20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7" t="s">
        <v>241</v>
      </c>
      <c r="AU196" s="197" t="s">
        <v>89</v>
      </c>
      <c r="AV196" s="13" t="s">
        <v>89</v>
      </c>
      <c r="AW196" s="13" t="s">
        <v>34</v>
      </c>
      <c r="AX196" s="13" t="s">
        <v>79</v>
      </c>
      <c r="AY196" s="197" t="s">
        <v>133</v>
      </c>
    </row>
    <row r="197" s="14" customFormat="1">
      <c r="A197" s="14"/>
      <c r="B197" s="204"/>
      <c r="C197" s="14"/>
      <c r="D197" s="186" t="s">
        <v>241</v>
      </c>
      <c r="E197" s="205" t="s">
        <v>1</v>
      </c>
      <c r="F197" s="206" t="s">
        <v>245</v>
      </c>
      <c r="G197" s="14"/>
      <c r="H197" s="207">
        <v>119.868</v>
      </c>
      <c r="I197" s="208"/>
      <c r="J197" s="14"/>
      <c r="K197" s="14"/>
      <c r="L197" s="204"/>
      <c r="M197" s="209"/>
      <c r="N197" s="210"/>
      <c r="O197" s="210"/>
      <c r="P197" s="210"/>
      <c r="Q197" s="210"/>
      <c r="R197" s="210"/>
      <c r="S197" s="210"/>
      <c r="T197" s="21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5" t="s">
        <v>241</v>
      </c>
      <c r="AU197" s="205" t="s">
        <v>89</v>
      </c>
      <c r="AV197" s="14" t="s">
        <v>154</v>
      </c>
      <c r="AW197" s="14" t="s">
        <v>34</v>
      </c>
      <c r="AX197" s="14" t="s">
        <v>87</v>
      </c>
      <c r="AY197" s="205" t="s">
        <v>133</v>
      </c>
    </row>
    <row r="198" s="2" customFormat="1" ht="24.15" customHeight="1">
      <c r="A198" s="37"/>
      <c r="B198" s="171"/>
      <c r="C198" s="219" t="s">
        <v>315</v>
      </c>
      <c r="D198" s="219" t="s">
        <v>316</v>
      </c>
      <c r="E198" s="220" t="s">
        <v>317</v>
      </c>
      <c r="F198" s="221" t="s">
        <v>318</v>
      </c>
      <c r="G198" s="222" t="s">
        <v>239</v>
      </c>
      <c r="H198" s="223">
        <v>141.98400000000001</v>
      </c>
      <c r="I198" s="224"/>
      <c r="J198" s="225">
        <f>ROUND(I198*H198,2)</f>
        <v>0</v>
      </c>
      <c r="K198" s="226"/>
      <c r="L198" s="227"/>
      <c r="M198" s="228" t="s">
        <v>1</v>
      </c>
      <c r="N198" s="229" t="s">
        <v>44</v>
      </c>
      <c r="O198" s="76"/>
      <c r="P198" s="182">
        <f>O198*H198</f>
        <v>0</v>
      </c>
      <c r="Q198" s="182">
        <v>0.00029999999999999997</v>
      </c>
      <c r="R198" s="182">
        <f>Q198*H198</f>
        <v>0.0425952</v>
      </c>
      <c r="S198" s="182">
        <v>0</v>
      </c>
      <c r="T198" s="18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4" t="s">
        <v>173</v>
      </c>
      <c r="AT198" s="184" t="s">
        <v>316</v>
      </c>
      <c r="AU198" s="184" t="s">
        <v>89</v>
      </c>
      <c r="AY198" s="18" t="s">
        <v>133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8" t="s">
        <v>87</v>
      </c>
      <c r="BK198" s="185">
        <f>ROUND(I198*H198,2)</f>
        <v>0</v>
      </c>
      <c r="BL198" s="18" t="s">
        <v>154</v>
      </c>
      <c r="BM198" s="184" t="s">
        <v>319</v>
      </c>
    </row>
    <row r="199" s="13" customFormat="1">
      <c r="A199" s="13"/>
      <c r="B199" s="196"/>
      <c r="C199" s="13"/>
      <c r="D199" s="186" t="s">
        <v>241</v>
      </c>
      <c r="E199" s="13"/>
      <c r="F199" s="198" t="s">
        <v>320</v>
      </c>
      <c r="G199" s="13"/>
      <c r="H199" s="199">
        <v>141.98400000000001</v>
      </c>
      <c r="I199" s="200"/>
      <c r="J199" s="13"/>
      <c r="K199" s="13"/>
      <c r="L199" s="196"/>
      <c r="M199" s="201"/>
      <c r="N199" s="202"/>
      <c r="O199" s="202"/>
      <c r="P199" s="202"/>
      <c r="Q199" s="202"/>
      <c r="R199" s="202"/>
      <c r="S199" s="202"/>
      <c r="T199" s="20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7" t="s">
        <v>241</v>
      </c>
      <c r="AU199" s="197" t="s">
        <v>89</v>
      </c>
      <c r="AV199" s="13" t="s">
        <v>89</v>
      </c>
      <c r="AW199" s="13" t="s">
        <v>3</v>
      </c>
      <c r="AX199" s="13" t="s">
        <v>87</v>
      </c>
      <c r="AY199" s="197" t="s">
        <v>133</v>
      </c>
    </row>
    <row r="200" s="2" customFormat="1" ht="24.15" customHeight="1">
      <c r="A200" s="37"/>
      <c r="B200" s="171"/>
      <c r="C200" s="172" t="s">
        <v>321</v>
      </c>
      <c r="D200" s="172" t="s">
        <v>136</v>
      </c>
      <c r="E200" s="173" t="s">
        <v>322</v>
      </c>
      <c r="F200" s="174" t="s">
        <v>323</v>
      </c>
      <c r="G200" s="175" t="s">
        <v>239</v>
      </c>
      <c r="H200" s="176">
        <v>234.59200000000001</v>
      </c>
      <c r="I200" s="177"/>
      <c r="J200" s="178">
        <f>ROUND(I200*H200,2)</f>
        <v>0</v>
      </c>
      <c r="K200" s="179"/>
      <c r="L200" s="38"/>
      <c r="M200" s="180" t="s">
        <v>1</v>
      </c>
      <c r="N200" s="181" t="s">
        <v>44</v>
      </c>
      <c r="O200" s="76"/>
      <c r="P200" s="182">
        <f>O200*H200</f>
        <v>0</v>
      </c>
      <c r="Q200" s="182">
        <v>0.00010000000000000001</v>
      </c>
      <c r="R200" s="182">
        <f>Q200*H200</f>
        <v>0.023459200000000003</v>
      </c>
      <c r="S200" s="182">
        <v>0</v>
      </c>
      <c r="T200" s="18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4" t="s">
        <v>154</v>
      </c>
      <c r="AT200" s="184" t="s">
        <v>136</v>
      </c>
      <c r="AU200" s="184" t="s">
        <v>89</v>
      </c>
      <c r="AY200" s="18" t="s">
        <v>133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87</v>
      </c>
      <c r="BK200" s="185">
        <f>ROUND(I200*H200,2)</f>
        <v>0</v>
      </c>
      <c r="BL200" s="18" t="s">
        <v>154</v>
      </c>
      <c r="BM200" s="184" t="s">
        <v>324</v>
      </c>
    </row>
    <row r="201" s="13" customFormat="1">
      <c r="A201" s="13"/>
      <c r="B201" s="196"/>
      <c r="C201" s="13"/>
      <c r="D201" s="186" t="s">
        <v>241</v>
      </c>
      <c r="E201" s="197" t="s">
        <v>1</v>
      </c>
      <c r="F201" s="198" t="s">
        <v>325</v>
      </c>
      <c r="G201" s="13"/>
      <c r="H201" s="199">
        <v>234.59200000000001</v>
      </c>
      <c r="I201" s="200"/>
      <c r="J201" s="13"/>
      <c r="K201" s="13"/>
      <c r="L201" s="196"/>
      <c r="M201" s="201"/>
      <c r="N201" s="202"/>
      <c r="O201" s="202"/>
      <c r="P201" s="202"/>
      <c r="Q201" s="202"/>
      <c r="R201" s="202"/>
      <c r="S201" s="202"/>
      <c r="T201" s="20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7" t="s">
        <v>241</v>
      </c>
      <c r="AU201" s="197" t="s">
        <v>89</v>
      </c>
      <c r="AV201" s="13" t="s">
        <v>89</v>
      </c>
      <c r="AW201" s="13" t="s">
        <v>34</v>
      </c>
      <c r="AX201" s="13" t="s">
        <v>79</v>
      </c>
      <c r="AY201" s="197" t="s">
        <v>133</v>
      </c>
    </row>
    <row r="202" s="14" customFormat="1">
      <c r="A202" s="14"/>
      <c r="B202" s="204"/>
      <c r="C202" s="14"/>
      <c r="D202" s="186" t="s">
        <v>241</v>
      </c>
      <c r="E202" s="205" t="s">
        <v>1</v>
      </c>
      <c r="F202" s="206" t="s">
        <v>245</v>
      </c>
      <c r="G202" s="14"/>
      <c r="H202" s="207">
        <v>234.59200000000001</v>
      </c>
      <c r="I202" s="208"/>
      <c r="J202" s="14"/>
      <c r="K202" s="14"/>
      <c r="L202" s="204"/>
      <c r="M202" s="209"/>
      <c r="N202" s="210"/>
      <c r="O202" s="210"/>
      <c r="P202" s="210"/>
      <c r="Q202" s="210"/>
      <c r="R202" s="210"/>
      <c r="S202" s="210"/>
      <c r="T202" s="21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5" t="s">
        <v>241</v>
      </c>
      <c r="AU202" s="205" t="s">
        <v>89</v>
      </c>
      <c r="AV202" s="14" t="s">
        <v>154</v>
      </c>
      <c r="AW202" s="14" t="s">
        <v>34</v>
      </c>
      <c r="AX202" s="14" t="s">
        <v>87</v>
      </c>
      <c r="AY202" s="205" t="s">
        <v>133</v>
      </c>
    </row>
    <row r="203" s="2" customFormat="1" ht="24.15" customHeight="1">
      <c r="A203" s="37"/>
      <c r="B203" s="171"/>
      <c r="C203" s="219" t="s">
        <v>326</v>
      </c>
      <c r="D203" s="219" t="s">
        <v>316</v>
      </c>
      <c r="E203" s="220" t="s">
        <v>317</v>
      </c>
      <c r="F203" s="221" t="s">
        <v>318</v>
      </c>
      <c r="G203" s="222" t="s">
        <v>239</v>
      </c>
      <c r="H203" s="223">
        <v>277.87400000000002</v>
      </c>
      <c r="I203" s="224"/>
      <c r="J203" s="225">
        <f>ROUND(I203*H203,2)</f>
        <v>0</v>
      </c>
      <c r="K203" s="226"/>
      <c r="L203" s="227"/>
      <c r="M203" s="228" t="s">
        <v>1</v>
      </c>
      <c r="N203" s="229" t="s">
        <v>44</v>
      </c>
      <c r="O203" s="76"/>
      <c r="P203" s="182">
        <f>O203*H203</f>
        <v>0</v>
      </c>
      <c r="Q203" s="182">
        <v>0.00029999999999999997</v>
      </c>
      <c r="R203" s="182">
        <f>Q203*H203</f>
        <v>0.083362199999999997</v>
      </c>
      <c r="S203" s="182">
        <v>0</v>
      </c>
      <c r="T203" s="18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4" t="s">
        <v>173</v>
      </c>
      <c r="AT203" s="184" t="s">
        <v>316</v>
      </c>
      <c r="AU203" s="184" t="s">
        <v>89</v>
      </c>
      <c r="AY203" s="18" t="s">
        <v>133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8" t="s">
        <v>87</v>
      </c>
      <c r="BK203" s="185">
        <f>ROUND(I203*H203,2)</f>
        <v>0</v>
      </c>
      <c r="BL203" s="18" t="s">
        <v>154</v>
      </c>
      <c r="BM203" s="184" t="s">
        <v>327</v>
      </c>
    </row>
    <row r="204" s="13" customFormat="1">
      <c r="A204" s="13"/>
      <c r="B204" s="196"/>
      <c r="C204" s="13"/>
      <c r="D204" s="186" t="s">
        <v>241</v>
      </c>
      <c r="E204" s="13"/>
      <c r="F204" s="198" t="s">
        <v>328</v>
      </c>
      <c r="G204" s="13"/>
      <c r="H204" s="199">
        <v>277.87400000000002</v>
      </c>
      <c r="I204" s="200"/>
      <c r="J204" s="13"/>
      <c r="K204" s="13"/>
      <c r="L204" s="196"/>
      <c r="M204" s="201"/>
      <c r="N204" s="202"/>
      <c r="O204" s="202"/>
      <c r="P204" s="202"/>
      <c r="Q204" s="202"/>
      <c r="R204" s="202"/>
      <c r="S204" s="202"/>
      <c r="T204" s="20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7" t="s">
        <v>241</v>
      </c>
      <c r="AU204" s="197" t="s">
        <v>89</v>
      </c>
      <c r="AV204" s="13" t="s">
        <v>89</v>
      </c>
      <c r="AW204" s="13" t="s">
        <v>3</v>
      </c>
      <c r="AX204" s="13" t="s">
        <v>87</v>
      </c>
      <c r="AY204" s="197" t="s">
        <v>133</v>
      </c>
    </row>
    <row r="205" s="2" customFormat="1" ht="21.75" customHeight="1">
      <c r="A205" s="37"/>
      <c r="B205" s="171"/>
      <c r="C205" s="172" t="s">
        <v>329</v>
      </c>
      <c r="D205" s="172" t="s">
        <v>136</v>
      </c>
      <c r="E205" s="173" t="s">
        <v>330</v>
      </c>
      <c r="F205" s="174" t="s">
        <v>331</v>
      </c>
      <c r="G205" s="175" t="s">
        <v>252</v>
      </c>
      <c r="H205" s="176">
        <v>13.484</v>
      </c>
      <c r="I205" s="177"/>
      <c r="J205" s="178">
        <f>ROUND(I205*H205,2)</f>
        <v>0</v>
      </c>
      <c r="K205" s="179"/>
      <c r="L205" s="38"/>
      <c r="M205" s="180" t="s">
        <v>1</v>
      </c>
      <c r="N205" s="181" t="s">
        <v>44</v>
      </c>
      <c r="O205" s="76"/>
      <c r="P205" s="182">
        <f>O205*H205</f>
        <v>0</v>
      </c>
      <c r="Q205" s="182">
        <v>2.1600000000000001</v>
      </c>
      <c r="R205" s="182">
        <f>Q205*H205</f>
        <v>29.125440000000001</v>
      </c>
      <c r="S205" s="182">
        <v>0</v>
      </c>
      <c r="T205" s="18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4" t="s">
        <v>154</v>
      </c>
      <c r="AT205" s="184" t="s">
        <v>136</v>
      </c>
      <c r="AU205" s="184" t="s">
        <v>89</v>
      </c>
      <c r="AY205" s="18" t="s">
        <v>133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8" t="s">
        <v>87</v>
      </c>
      <c r="BK205" s="185">
        <f>ROUND(I205*H205,2)</f>
        <v>0</v>
      </c>
      <c r="BL205" s="18" t="s">
        <v>154</v>
      </c>
      <c r="BM205" s="184" t="s">
        <v>332</v>
      </c>
    </row>
    <row r="206" s="13" customFormat="1">
      <c r="A206" s="13"/>
      <c r="B206" s="196"/>
      <c r="C206" s="13"/>
      <c r="D206" s="186" t="s">
        <v>241</v>
      </c>
      <c r="E206" s="197" t="s">
        <v>1</v>
      </c>
      <c r="F206" s="198" t="s">
        <v>333</v>
      </c>
      <c r="G206" s="13"/>
      <c r="H206" s="199">
        <v>13.484</v>
      </c>
      <c r="I206" s="200"/>
      <c r="J206" s="13"/>
      <c r="K206" s="13"/>
      <c r="L206" s="196"/>
      <c r="M206" s="201"/>
      <c r="N206" s="202"/>
      <c r="O206" s="202"/>
      <c r="P206" s="202"/>
      <c r="Q206" s="202"/>
      <c r="R206" s="202"/>
      <c r="S206" s="202"/>
      <c r="T206" s="20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7" t="s">
        <v>241</v>
      </c>
      <c r="AU206" s="197" t="s">
        <v>89</v>
      </c>
      <c r="AV206" s="13" t="s">
        <v>89</v>
      </c>
      <c r="AW206" s="13" t="s">
        <v>34</v>
      </c>
      <c r="AX206" s="13" t="s">
        <v>79</v>
      </c>
      <c r="AY206" s="197" t="s">
        <v>133</v>
      </c>
    </row>
    <row r="207" s="14" customFormat="1">
      <c r="A207" s="14"/>
      <c r="B207" s="204"/>
      <c r="C207" s="14"/>
      <c r="D207" s="186" t="s">
        <v>241</v>
      </c>
      <c r="E207" s="205" t="s">
        <v>1</v>
      </c>
      <c r="F207" s="206" t="s">
        <v>245</v>
      </c>
      <c r="G207" s="14"/>
      <c r="H207" s="207">
        <v>13.484</v>
      </c>
      <c r="I207" s="208"/>
      <c r="J207" s="14"/>
      <c r="K207" s="14"/>
      <c r="L207" s="204"/>
      <c r="M207" s="209"/>
      <c r="N207" s="210"/>
      <c r="O207" s="210"/>
      <c r="P207" s="210"/>
      <c r="Q207" s="210"/>
      <c r="R207" s="210"/>
      <c r="S207" s="210"/>
      <c r="T207" s="21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05" t="s">
        <v>241</v>
      </c>
      <c r="AU207" s="205" t="s">
        <v>89</v>
      </c>
      <c r="AV207" s="14" t="s">
        <v>154</v>
      </c>
      <c r="AW207" s="14" t="s">
        <v>34</v>
      </c>
      <c r="AX207" s="14" t="s">
        <v>87</v>
      </c>
      <c r="AY207" s="205" t="s">
        <v>133</v>
      </c>
    </row>
    <row r="208" s="2" customFormat="1" ht="16.5" customHeight="1">
      <c r="A208" s="37"/>
      <c r="B208" s="171"/>
      <c r="C208" s="172" t="s">
        <v>7</v>
      </c>
      <c r="D208" s="172" t="s">
        <v>136</v>
      </c>
      <c r="E208" s="173" t="s">
        <v>334</v>
      </c>
      <c r="F208" s="174" t="s">
        <v>335</v>
      </c>
      <c r="G208" s="175" t="s">
        <v>252</v>
      </c>
      <c r="H208" s="176">
        <v>0.73499999999999999</v>
      </c>
      <c r="I208" s="177"/>
      <c r="J208" s="178">
        <f>ROUND(I208*H208,2)</f>
        <v>0</v>
      </c>
      <c r="K208" s="179"/>
      <c r="L208" s="38"/>
      <c r="M208" s="180" t="s">
        <v>1</v>
      </c>
      <c r="N208" s="181" t="s">
        <v>44</v>
      </c>
      <c r="O208" s="76"/>
      <c r="P208" s="182">
        <f>O208*H208</f>
        <v>0</v>
      </c>
      <c r="Q208" s="182">
        <v>2.3010199999999998</v>
      </c>
      <c r="R208" s="182">
        <f>Q208*H208</f>
        <v>1.6912496999999997</v>
      </c>
      <c r="S208" s="182">
        <v>0</v>
      </c>
      <c r="T208" s="18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4" t="s">
        <v>154</v>
      </c>
      <c r="AT208" s="184" t="s">
        <v>136</v>
      </c>
      <c r="AU208" s="184" t="s">
        <v>89</v>
      </c>
      <c r="AY208" s="18" t="s">
        <v>133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8" t="s">
        <v>87</v>
      </c>
      <c r="BK208" s="185">
        <f>ROUND(I208*H208,2)</f>
        <v>0</v>
      </c>
      <c r="BL208" s="18" t="s">
        <v>154</v>
      </c>
      <c r="BM208" s="184" t="s">
        <v>336</v>
      </c>
    </row>
    <row r="209" s="13" customFormat="1">
      <c r="A209" s="13"/>
      <c r="B209" s="196"/>
      <c r="C209" s="13"/>
      <c r="D209" s="186" t="s">
        <v>241</v>
      </c>
      <c r="E209" s="197" t="s">
        <v>1</v>
      </c>
      <c r="F209" s="198" t="s">
        <v>337</v>
      </c>
      <c r="G209" s="13"/>
      <c r="H209" s="199">
        <v>0.73499999999999999</v>
      </c>
      <c r="I209" s="200"/>
      <c r="J209" s="13"/>
      <c r="K209" s="13"/>
      <c r="L209" s="196"/>
      <c r="M209" s="201"/>
      <c r="N209" s="202"/>
      <c r="O209" s="202"/>
      <c r="P209" s="202"/>
      <c r="Q209" s="202"/>
      <c r="R209" s="202"/>
      <c r="S209" s="202"/>
      <c r="T209" s="20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7" t="s">
        <v>241</v>
      </c>
      <c r="AU209" s="197" t="s">
        <v>89</v>
      </c>
      <c r="AV209" s="13" t="s">
        <v>89</v>
      </c>
      <c r="AW209" s="13" t="s">
        <v>34</v>
      </c>
      <c r="AX209" s="13" t="s">
        <v>79</v>
      </c>
      <c r="AY209" s="197" t="s">
        <v>133</v>
      </c>
    </row>
    <row r="210" s="14" customFormat="1">
      <c r="A210" s="14"/>
      <c r="B210" s="204"/>
      <c r="C210" s="14"/>
      <c r="D210" s="186" t="s">
        <v>241</v>
      </c>
      <c r="E210" s="205" t="s">
        <v>1</v>
      </c>
      <c r="F210" s="206" t="s">
        <v>245</v>
      </c>
      <c r="G210" s="14"/>
      <c r="H210" s="207">
        <v>0.73499999999999999</v>
      </c>
      <c r="I210" s="208"/>
      <c r="J210" s="14"/>
      <c r="K210" s="14"/>
      <c r="L210" s="204"/>
      <c r="M210" s="209"/>
      <c r="N210" s="210"/>
      <c r="O210" s="210"/>
      <c r="P210" s="210"/>
      <c r="Q210" s="210"/>
      <c r="R210" s="210"/>
      <c r="S210" s="210"/>
      <c r="T210" s="21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5" t="s">
        <v>241</v>
      </c>
      <c r="AU210" s="205" t="s">
        <v>89</v>
      </c>
      <c r="AV210" s="14" t="s">
        <v>154</v>
      </c>
      <c r="AW210" s="14" t="s">
        <v>34</v>
      </c>
      <c r="AX210" s="14" t="s">
        <v>87</v>
      </c>
      <c r="AY210" s="205" t="s">
        <v>133</v>
      </c>
    </row>
    <row r="211" s="2" customFormat="1" ht="16.5" customHeight="1">
      <c r="A211" s="37"/>
      <c r="B211" s="171"/>
      <c r="C211" s="172" t="s">
        <v>338</v>
      </c>
      <c r="D211" s="172" t="s">
        <v>136</v>
      </c>
      <c r="E211" s="173" t="s">
        <v>339</v>
      </c>
      <c r="F211" s="174" t="s">
        <v>340</v>
      </c>
      <c r="G211" s="175" t="s">
        <v>252</v>
      </c>
      <c r="H211" s="176">
        <v>1.5</v>
      </c>
      <c r="I211" s="177"/>
      <c r="J211" s="178">
        <f>ROUND(I211*H211,2)</f>
        <v>0</v>
      </c>
      <c r="K211" s="179"/>
      <c r="L211" s="38"/>
      <c r="M211" s="180" t="s">
        <v>1</v>
      </c>
      <c r="N211" s="181" t="s">
        <v>44</v>
      </c>
      <c r="O211" s="76"/>
      <c r="P211" s="182">
        <f>O211*H211</f>
        <v>0</v>
      </c>
      <c r="Q211" s="182">
        <v>2.3010199999999998</v>
      </c>
      <c r="R211" s="182">
        <f>Q211*H211</f>
        <v>3.45153</v>
      </c>
      <c r="S211" s="182">
        <v>0</v>
      </c>
      <c r="T211" s="18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4" t="s">
        <v>154</v>
      </c>
      <c r="AT211" s="184" t="s">
        <v>136</v>
      </c>
      <c r="AU211" s="184" t="s">
        <v>89</v>
      </c>
      <c r="AY211" s="18" t="s">
        <v>133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8" t="s">
        <v>87</v>
      </c>
      <c r="BK211" s="185">
        <f>ROUND(I211*H211,2)</f>
        <v>0</v>
      </c>
      <c r="BL211" s="18" t="s">
        <v>154</v>
      </c>
      <c r="BM211" s="184" t="s">
        <v>341</v>
      </c>
    </row>
    <row r="212" s="13" customFormat="1">
      <c r="A212" s="13"/>
      <c r="B212" s="196"/>
      <c r="C212" s="13"/>
      <c r="D212" s="186" t="s">
        <v>241</v>
      </c>
      <c r="E212" s="197" t="s">
        <v>1</v>
      </c>
      <c r="F212" s="198" t="s">
        <v>342</v>
      </c>
      <c r="G212" s="13"/>
      <c r="H212" s="199">
        <v>1.5</v>
      </c>
      <c r="I212" s="200"/>
      <c r="J212" s="13"/>
      <c r="K212" s="13"/>
      <c r="L212" s="196"/>
      <c r="M212" s="201"/>
      <c r="N212" s="202"/>
      <c r="O212" s="202"/>
      <c r="P212" s="202"/>
      <c r="Q212" s="202"/>
      <c r="R212" s="202"/>
      <c r="S212" s="202"/>
      <c r="T212" s="20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7" t="s">
        <v>241</v>
      </c>
      <c r="AU212" s="197" t="s">
        <v>89</v>
      </c>
      <c r="AV212" s="13" t="s">
        <v>89</v>
      </c>
      <c r="AW212" s="13" t="s">
        <v>34</v>
      </c>
      <c r="AX212" s="13" t="s">
        <v>79</v>
      </c>
      <c r="AY212" s="197" t="s">
        <v>133</v>
      </c>
    </row>
    <row r="213" s="14" customFormat="1">
      <c r="A213" s="14"/>
      <c r="B213" s="204"/>
      <c r="C213" s="14"/>
      <c r="D213" s="186" t="s">
        <v>241</v>
      </c>
      <c r="E213" s="205" t="s">
        <v>1</v>
      </c>
      <c r="F213" s="206" t="s">
        <v>245</v>
      </c>
      <c r="G213" s="14"/>
      <c r="H213" s="207">
        <v>1.5</v>
      </c>
      <c r="I213" s="208"/>
      <c r="J213" s="14"/>
      <c r="K213" s="14"/>
      <c r="L213" s="204"/>
      <c r="M213" s="209"/>
      <c r="N213" s="210"/>
      <c r="O213" s="210"/>
      <c r="P213" s="210"/>
      <c r="Q213" s="210"/>
      <c r="R213" s="210"/>
      <c r="S213" s="210"/>
      <c r="T213" s="21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5" t="s">
        <v>241</v>
      </c>
      <c r="AU213" s="205" t="s">
        <v>89</v>
      </c>
      <c r="AV213" s="14" t="s">
        <v>154</v>
      </c>
      <c r="AW213" s="14" t="s">
        <v>34</v>
      </c>
      <c r="AX213" s="14" t="s">
        <v>87</v>
      </c>
      <c r="AY213" s="205" t="s">
        <v>133</v>
      </c>
    </row>
    <row r="214" s="2" customFormat="1" ht="16.5" customHeight="1">
      <c r="A214" s="37"/>
      <c r="B214" s="171"/>
      <c r="C214" s="172" t="s">
        <v>343</v>
      </c>
      <c r="D214" s="172" t="s">
        <v>136</v>
      </c>
      <c r="E214" s="173" t="s">
        <v>344</v>
      </c>
      <c r="F214" s="174" t="s">
        <v>345</v>
      </c>
      <c r="G214" s="175" t="s">
        <v>252</v>
      </c>
      <c r="H214" s="176">
        <v>1.8839999999999999</v>
      </c>
      <c r="I214" s="177"/>
      <c r="J214" s="178">
        <f>ROUND(I214*H214,2)</f>
        <v>0</v>
      </c>
      <c r="K214" s="179"/>
      <c r="L214" s="38"/>
      <c r="M214" s="180" t="s">
        <v>1</v>
      </c>
      <c r="N214" s="181" t="s">
        <v>44</v>
      </c>
      <c r="O214" s="76"/>
      <c r="P214" s="182">
        <f>O214*H214</f>
        <v>0</v>
      </c>
      <c r="Q214" s="182">
        <v>2.5018699999999998</v>
      </c>
      <c r="R214" s="182">
        <f>Q214*H214</f>
        <v>4.713523079999999</v>
      </c>
      <c r="S214" s="182">
        <v>0</v>
      </c>
      <c r="T214" s="18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4" t="s">
        <v>154</v>
      </c>
      <c r="AT214" s="184" t="s">
        <v>136</v>
      </c>
      <c r="AU214" s="184" t="s">
        <v>89</v>
      </c>
      <c r="AY214" s="18" t="s">
        <v>133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8" t="s">
        <v>87</v>
      </c>
      <c r="BK214" s="185">
        <f>ROUND(I214*H214,2)</f>
        <v>0</v>
      </c>
      <c r="BL214" s="18" t="s">
        <v>154</v>
      </c>
      <c r="BM214" s="184" t="s">
        <v>346</v>
      </c>
    </row>
    <row r="215" s="15" customFormat="1">
      <c r="A215" s="15"/>
      <c r="B215" s="212"/>
      <c r="C215" s="15"/>
      <c r="D215" s="186" t="s">
        <v>241</v>
      </c>
      <c r="E215" s="213" t="s">
        <v>1</v>
      </c>
      <c r="F215" s="214" t="s">
        <v>347</v>
      </c>
      <c r="G215" s="15"/>
      <c r="H215" s="213" t="s">
        <v>1</v>
      </c>
      <c r="I215" s="215"/>
      <c r="J215" s="15"/>
      <c r="K215" s="15"/>
      <c r="L215" s="212"/>
      <c r="M215" s="216"/>
      <c r="N215" s="217"/>
      <c r="O215" s="217"/>
      <c r="P215" s="217"/>
      <c r="Q215" s="217"/>
      <c r="R215" s="217"/>
      <c r="S215" s="217"/>
      <c r="T215" s="21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13" t="s">
        <v>241</v>
      </c>
      <c r="AU215" s="213" t="s">
        <v>89</v>
      </c>
      <c r="AV215" s="15" t="s">
        <v>87</v>
      </c>
      <c r="AW215" s="15" t="s">
        <v>34</v>
      </c>
      <c r="AX215" s="15" t="s">
        <v>79</v>
      </c>
      <c r="AY215" s="213" t="s">
        <v>133</v>
      </c>
    </row>
    <row r="216" s="13" customFormat="1">
      <c r="A216" s="13"/>
      <c r="B216" s="196"/>
      <c r="C216" s="13"/>
      <c r="D216" s="186" t="s">
        <v>241</v>
      </c>
      <c r="E216" s="197" t="s">
        <v>1</v>
      </c>
      <c r="F216" s="198" t="s">
        <v>348</v>
      </c>
      <c r="G216" s="13"/>
      <c r="H216" s="199">
        <v>1.8839999999999999</v>
      </c>
      <c r="I216" s="200"/>
      <c r="J216" s="13"/>
      <c r="K216" s="13"/>
      <c r="L216" s="196"/>
      <c r="M216" s="201"/>
      <c r="N216" s="202"/>
      <c r="O216" s="202"/>
      <c r="P216" s="202"/>
      <c r="Q216" s="202"/>
      <c r="R216" s="202"/>
      <c r="S216" s="202"/>
      <c r="T216" s="20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7" t="s">
        <v>241</v>
      </c>
      <c r="AU216" s="197" t="s">
        <v>89</v>
      </c>
      <c r="AV216" s="13" t="s">
        <v>89</v>
      </c>
      <c r="AW216" s="13" t="s">
        <v>34</v>
      </c>
      <c r="AX216" s="13" t="s">
        <v>79</v>
      </c>
      <c r="AY216" s="197" t="s">
        <v>133</v>
      </c>
    </row>
    <row r="217" s="14" customFormat="1">
      <c r="A217" s="14"/>
      <c r="B217" s="204"/>
      <c r="C217" s="14"/>
      <c r="D217" s="186" t="s">
        <v>241</v>
      </c>
      <c r="E217" s="205" t="s">
        <v>1</v>
      </c>
      <c r="F217" s="206" t="s">
        <v>245</v>
      </c>
      <c r="G217" s="14"/>
      <c r="H217" s="207">
        <v>1.8839999999999999</v>
      </c>
      <c r="I217" s="208"/>
      <c r="J217" s="14"/>
      <c r="K217" s="14"/>
      <c r="L217" s="204"/>
      <c r="M217" s="209"/>
      <c r="N217" s="210"/>
      <c r="O217" s="210"/>
      <c r="P217" s="210"/>
      <c r="Q217" s="210"/>
      <c r="R217" s="210"/>
      <c r="S217" s="210"/>
      <c r="T217" s="21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05" t="s">
        <v>241</v>
      </c>
      <c r="AU217" s="205" t="s">
        <v>89</v>
      </c>
      <c r="AV217" s="14" t="s">
        <v>154</v>
      </c>
      <c r="AW217" s="14" t="s">
        <v>34</v>
      </c>
      <c r="AX217" s="14" t="s">
        <v>87</v>
      </c>
      <c r="AY217" s="205" t="s">
        <v>133</v>
      </c>
    </row>
    <row r="218" s="2" customFormat="1" ht="33" customHeight="1">
      <c r="A218" s="37"/>
      <c r="B218" s="171"/>
      <c r="C218" s="172" t="s">
        <v>349</v>
      </c>
      <c r="D218" s="172" t="s">
        <v>136</v>
      </c>
      <c r="E218" s="173" t="s">
        <v>350</v>
      </c>
      <c r="F218" s="174" t="s">
        <v>351</v>
      </c>
      <c r="G218" s="175" t="s">
        <v>239</v>
      </c>
      <c r="H218" s="176">
        <v>27.68</v>
      </c>
      <c r="I218" s="177"/>
      <c r="J218" s="178">
        <f>ROUND(I218*H218,2)</f>
        <v>0</v>
      </c>
      <c r="K218" s="179"/>
      <c r="L218" s="38"/>
      <c r="M218" s="180" t="s">
        <v>1</v>
      </c>
      <c r="N218" s="181" t="s">
        <v>44</v>
      </c>
      <c r="O218" s="76"/>
      <c r="P218" s="182">
        <f>O218*H218</f>
        <v>0</v>
      </c>
      <c r="Q218" s="182">
        <v>0.73558000000000001</v>
      </c>
      <c r="R218" s="182">
        <f>Q218*H218</f>
        <v>20.360854400000001</v>
      </c>
      <c r="S218" s="182">
        <v>0</v>
      </c>
      <c r="T218" s="18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4" t="s">
        <v>154</v>
      </c>
      <c r="AT218" s="184" t="s">
        <v>136</v>
      </c>
      <c r="AU218" s="184" t="s">
        <v>89</v>
      </c>
      <c r="AY218" s="18" t="s">
        <v>133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8" t="s">
        <v>87</v>
      </c>
      <c r="BK218" s="185">
        <f>ROUND(I218*H218,2)</f>
        <v>0</v>
      </c>
      <c r="BL218" s="18" t="s">
        <v>154</v>
      </c>
      <c r="BM218" s="184" t="s">
        <v>352</v>
      </c>
    </row>
    <row r="219" s="13" customFormat="1">
      <c r="A219" s="13"/>
      <c r="B219" s="196"/>
      <c r="C219" s="13"/>
      <c r="D219" s="186" t="s">
        <v>241</v>
      </c>
      <c r="E219" s="197" t="s">
        <v>1</v>
      </c>
      <c r="F219" s="198" t="s">
        <v>353</v>
      </c>
      <c r="G219" s="13"/>
      <c r="H219" s="199">
        <v>17.039999999999999</v>
      </c>
      <c r="I219" s="200"/>
      <c r="J219" s="13"/>
      <c r="K219" s="13"/>
      <c r="L219" s="196"/>
      <c r="M219" s="201"/>
      <c r="N219" s="202"/>
      <c r="O219" s="202"/>
      <c r="P219" s="202"/>
      <c r="Q219" s="202"/>
      <c r="R219" s="202"/>
      <c r="S219" s="202"/>
      <c r="T219" s="20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7" t="s">
        <v>241</v>
      </c>
      <c r="AU219" s="197" t="s">
        <v>89</v>
      </c>
      <c r="AV219" s="13" t="s">
        <v>89</v>
      </c>
      <c r="AW219" s="13" t="s">
        <v>34</v>
      </c>
      <c r="AX219" s="13" t="s">
        <v>79</v>
      </c>
      <c r="AY219" s="197" t="s">
        <v>133</v>
      </c>
    </row>
    <row r="220" s="13" customFormat="1">
      <c r="A220" s="13"/>
      <c r="B220" s="196"/>
      <c r="C220" s="13"/>
      <c r="D220" s="186" t="s">
        <v>241</v>
      </c>
      <c r="E220" s="197" t="s">
        <v>1</v>
      </c>
      <c r="F220" s="198" t="s">
        <v>354</v>
      </c>
      <c r="G220" s="13"/>
      <c r="H220" s="199">
        <v>10.640000000000001</v>
      </c>
      <c r="I220" s="200"/>
      <c r="J220" s="13"/>
      <c r="K220" s="13"/>
      <c r="L220" s="196"/>
      <c r="M220" s="201"/>
      <c r="N220" s="202"/>
      <c r="O220" s="202"/>
      <c r="P220" s="202"/>
      <c r="Q220" s="202"/>
      <c r="R220" s="202"/>
      <c r="S220" s="202"/>
      <c r="T220" s="20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7" t="s">
        <v>241</v>
      </c>
      <c r="AU220" s="197" t="s">
        <v>89</v>
      </c>
      <c r="AV220" s="13" t="s">
        <v>89</v>
      </c>
      <c r="AW220" s="13" t="s">
        <v>34</v>
      </c>
      <c r="AX220" s="13" t="s">
        <v>79</v>
      </c>
      <c r="AY220" s="197" t="s">
        <v>133</v>
      </c>
    </row>
    <row r="221" s="14" customFormat="1">
      <c r="A221" s="14"/>
      <c r="B221" s="204"/>
      <c r="C221" s="14"/>
      <c r="D221" s="186" t="s">
        <v>241</v>
      </c>
      <c r="E221" s="205" t="s">
        <v>1</v>
      </c>
      <c r="F221" s="206" t="s">
        <v>245</v>
      </c>
      <c r="G221" s="14"/>
      <c r="H221" s="207">
        <v>27.68</v>
      </c>
      <c r="I221" s="208"/>
      <c r="J221" s="14"/>
      <c r="K221" s="14"/>
      <c r="L221" s="204"/>
      <c r="M221" s="209"/>
      <c r="N221" s="210"/>
      <c r="O221" s="210"/>
      <c r="P221" s="210"/>
      <c r="Q221" s="210"/>
      <c r="R221" s="210"/>
      <c r="S221" s="210"/>
      <c r="T221" s="21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05" t="s">
        <v>241</v>
      </c>
      <c r="AU221" s="205" t="s">
        <v>89</v>
      </c>
      <c r="AV221" s="14" t="s">
        <v>154</v>
      </c>
      <c r="AW221" s="14" t="s">
        <v>34</v>
      </c>
      <c r="AX221" s="14" t="s">
        <v>87</v>
      </c>
      <c r="AY221" s="205" t="s">
        <v>133</v>
      </c>
    </row>
    <row r="222" s="2" customFormat="1" ht="24.15" customHeight="1">
      <c r="A222" s="37"/>
      <c r="B222" s="171"/>
      <c r="C222" s="172" t="s">
        <v>355</v>
      </c>
      <c r="D222" s="172" t="s">
        <v>136</v>
      </c>
      <c r="E222" s="173" t="s">
        <v>356</v>
      </c>
      <c r="F222" s="174" t="s">
        <v>357</v>
      </c>
      <c r="G222" s="175" t="s">
        <v>295</v>
      </c>
      <c r="H222" s="176">
        <v>0.96499999999999997</v>
      </c>
      <c r="I222" s="177"/>
      <c r="J222" s="178">
        <f>ROUND(I222*H222,2)</f>
        <v>0</v>
      </c>
      <c r="K222" s="179"/>
      <c r="L222" s="38"/>
      <c r="M222" s="180" t="s">
        <v>1</v>
      </c>
      <c r="N222" s="181" t="s">
        <v>44</v>
      </c>
      <c r="O222" s="76"/>
      <c r="P222" s="182">
        <f>O222*H222</f>
        <v>0</v>
      </c>
      <c r="Q222" s="182">
        <v>1.0593999999999999</v>
      </c>
      <c r="R222" s="182">
        <f>Q222*H222</f>
        <v>1.0223209999999998</v>
      </c>
      <c r="S222" s="182">
        <v>0</v>
      </c>
      <c r="T222" s="18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4" t="s">
        <v>154</v>
      </c>
      <c r="AT222" s="184" t="s">
        <v>136</v>
      </c>
      <c r="AU222" s="184" t="s">
        <v>89</v>
      </c>
      <c r="AY222" s="18" t="s">
        <v>133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8" t="s">
        <v>87</v>
      </c>
      <c r="BK222" s="185">
        <f>ROUND(I222*H222,2)</f>
        <v>0</v>
      </c>
      <c r="BL222" s="18" t="s">
        <v>154</v>
      </c>
      <c r="BM222" s="184" t="s">
        <v>358</v>
      </c>
    </row>
    <row r="223" s="15" customFormat="1">
      <c r="A223" s="15"/>
      <c r="B223" s="212"/>
      <c r="C223" s="15"/>
      <c r="D223" s="186" t="s">
        <v>241</v>
      </c>
      <c r="E223" s="213" t="s">
        <v>1</v>
      </c>
      <c r="F223" s="214" t="s">
        <v>359</v>
      </c>
      <c r="G223" s="15"/>
      <c r="H223" s="213" t="s">
        <v>1</v>
      </c>
      <c r="I223" s="215"/>
      <c r="J223" s="15"/>
      <c r="K223" s="15"/>
      <c r="L223" s="212"/>
      <c r="M223" s="216"/>
      <c r="N223" s="217"/>
      <c r="O223" s="217"/>
      <c r="P223" s="217"/>
      <c r="Q223" s="217"/>
      <c r="R223" s="217"/>
      <c r="S223" s="217"/>
      <c r="T223" s="21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13" t="s">
        <v>241</v>
      </c>
      <c r="AU223" s="213" t="s">
        <v>89</v>
      </c>
      <c r="AV223" s="15" t="s">
        <v>87</v>
      </c>
      <c r="AW223" s="15" t="s">
        <v>34</v>
      </c>
      <c r="AX223" s="15" t="s">
        <v>79</v>
      </c>
      <c r="AY223" s="213" t="s">
        <v>133</v>
      </c>
    </row>
    <row r="224" s="13" customFormat="1">
      <c r="A224" s="13"/>
      <c r="B224" s="196"/>
      <c r="C224" s="13"/>
      <c r="D224" s="186" t="s">
        <v>241</v>
      </c>
      <c r="E224" s="197" t="s">
        <v>1</v>
      </c>
      <c r="F224" s="198" t="s">
        <v>360</v>
      </c>
      <c r="G224" s="13"/>
      <c r="H224" s="199">
        <v>0.39700000000000002</v>
      </c>
      <c r="I224" s="200"/>
      <c r="J224" s="13"/>
      <c r="K224" s="13"/>
      <c r="L224" s="196"/>
      <c r="M224" s="201"/>
      <c r="N224" s="202"/>
      <c r="O224" s="202"/>
      <c r="P224" s="202"/>
      <c r="Q224" s="202"/>
      <c r="R224" s="202"/>
      <c r="S224" s="202"/>
      <c r="T224" s="20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7" t="s">
        <v>241</v>
      </c>
      <c r="AU224" s="197" t="s">
        <v>89</v>
      </c>
      <c r="AV224" s="13" t="s">
        <v>89</v>
      </c>
      <c r="AW224" s="13" t="s">
        <v>34</v>
      </c>
      <c r="AX224" s="13" t="s">
        <v>79</v>
      </c>
      <c r="AY224" s="197" t="s">
        <v>133</v>
      </c>
    </row>
    <row r="225" s="13" customFormat="1">
      <c r="A225" s="13"/>
      <c r="B225" s="196"/>
      <c r="C225" s="13"/>
      <c r="D225" s="186" t="s">
        <v>241</v>
      </c>
      <c r="E225" s="197" t="s">
        <v>1</v>
      </c>
      <c r="F225" s="198" t="s">
        <v>361</v>
      </c>
      <c r="G225" s="13"/>
      <c r="H225" s="199">
        <v>0.56799999999999995</v>
      </c>
      <c r="I225" s="200"/>
      <c r="J225" s="13"/>
      <c r="K225" s="13"/>
      <c r="L225" s="196"/>
      <c r="M225" s="201"/>
      <c r="N225" s="202"/>
      <c r="O225" s="202"/>
      <c r="P225" s="202"/>
      <c r="Q225" s="202"/>
      <c r="R225" s="202"/>
      <c r="S225" s="202"/>
      <c r="T225" s="20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7" t="s">
        <v>241</v>
      </c>
      <c r="AU225" s="197" t="s">
        <v>89</v>
      </c>
      <c r="AV225" s="13" t="s">
        <v>89</v>
      </c>
      <c r="AW225" s="13" t="s">
        <v>34</v>
      </c>
      <c r="AX225" s="13" t="s">
        <v>79</v>
      </c>
      <c r="AY225" s="197" t="s">
        <v>133</v>
      </c>
    </row>
    <row r="226" s="14" customFormat="1">
      <c r="A226" s="14"/>
      <c r="B226" s="204"/>
      <c r="C226" s="14"/>
      <c r="D226" s="186" t="s">
        <v>241</v>
      </c>
      <c r="E226" s="205" t="s">
        <v>1</v>
      </c>
      <c r="F226" s="206" t="s">
        <v>245</v>
      </c>
      <c r="G226" s="14"/>
      <c r="H226" s="207">
        <v>0.96499999999999997</v>
      </c>
      <c r="I226" s="208"/>
      <c r="J226" s="14"/>
      <c r="K226" s="14"/>
      <c r="L226" s="204"/>
      <c r="M226" s="209"/>
      <c r="N226" s="210"/>
      <c r="O226" s="210"/>
      <c r="P226" s="210"/>
      <c r="Q226" s="210"/>
      <c r="R226" s="210"/>
      <c r="S226" s="210"/>
      <c r="T226" s="21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05" t="s">
        <v>241</v>
      </c>
      <c r="AU226" s="205" t="s">
        <v>89</v>
      </c>
      <c r="AV226" s="14" t="s">
        <v>154</v>
      </c>
      <c r="AW226" s="14" t="s">
        <v>34</v>
      </c>
      <c r="AX226" s="14" t="s">
        <v>87</v>
      </c>
      <c r="AY226" s="205" t="s">
        <v>133</v>
      </c>
    </row>
    <row r="227" s="12" customFormat="1" ht="22.8" customHeight="1">
      <c r="A227" s="12"/>
      <c r="B227" s="158"/>
      <c r="C227" s="12"/>
      <c r="D227" s="159" t="s">
        <v>78</v>
      </c>
      <c r="E227" s="169" t="s">
        <v>147</v>
      </c>
      <c r="F227" s="169" t="s">
        <v>362</v>
      </c>
      <c r="G227" s="12"/>
      <c r="H227" s="12"/>
      <c r="I227" s="161"/>
      <c r="J227" s="170">
        <f>BK227</f>
        <v>0</v>
      </c>
      <c r="K227" s="12"/>
      <c r="L227" s="158"/>
      <c r="M227" s="163"/>
      <c r="N227" s="164"/>
      <c r="O227" s="164"/>
      <c r="P227" s="165">
        <f>SUM(P228:P246)</f>
        <v>0</v>
      </c>
      <c r="Q227" s="164"/>
      <c r="R227" s="165">
        <f>SUM(R228:R246)</f>
        <v>237.31842568000002</v>
      </c>
      <c r="S227" s="164"/>
      <c r="T227" s="166">
        <f>SUM(T228:T246)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59" t="s">
        <v>87</v>
      </c>
      <c r="AT227" s="167" t="s">
        <v>78</v>
      </c>
      <c r="AU227" s="167" t="s">
        <v>87</v>
      </c>
      <c r="AY227" s="159" t="s">
        <v>133</v>
      </c>
      <c r="BK227" s="168">
        <f>SUM(BK228:BK246)</f>
        <v>0</v>
      </c>
    </row>
    <row r="228" s="2" customFormat="1" ht="33" customHeight="1">
      <c r="A228" s="37"/>
      <c r="B228" s="171"/>
      <c r="C228" s="172" t="s">
        <v>363</v>
      </c>
      <c r="D228" s="172" t="s">
        <v>136</v>
      </c>
      <c r="E228" s="173" t="s">
        <v>364</v>
      </c>
      <c r="F228" s="174" t="s">
        <v>365</v>
      </c>
      <c r="G228" s="175" t="s">
        <v>252</v>
      </c>
      <c r="H228" s="176">
        <v>32.362000000000002</v>
      </c>
      <c r="I228" s="177"/>
      <c r="J228" s="178">
        <f>ROUND(I228*H228,2)</f>
        <v>0</v>
      </c>
      <c r="K228" s="179"/>
      <c r="L228" s="38"/>
      <c r="M228" s="180" t="s">
        <v>1</v>
      </c>
      <c r="N228" s="181" t="s">
        <v>44</v>
      </c>
      <c r="O228" s="76"/>
      <c r="P228" s="182">
        <f>O228*H228</f>
        <v>0</v>
      </c>
      <c r="Q228" s="182">
        <v>2.2912400000000002</v>
      </c>
      <c r="R228" s="182">
        <f>Q228*H228</f>
        <v>74.149108880000014</v>
      </c>
      <c r="S228" s="182">
        <v>0</v>
      </c>
      <c r="T228" s="18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4" t="s">
        <v>154</v>
      </c>
      <c r="AT228" s="184" t="s">
        <v>136</v>
      </c>
      <c r="AU228" s="184" t="s">
        <v>89</v>
      </c>
      <c r="AY228" s="18" t="s">
        <v>133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8" t="s">
        <v>87</v>
      </c>
      <c r="BK228" s="185">
        <f>ROUND(I228*H228,2)</f>
        <v>0</v>
      </c>
      <c r="BL228" s="18" t="s">
        <v>154</v>
      </c>
      <c r="BM228" s="184" t="s">
        <v>366</v>
      </c>
    </row>
    <row r="229" s="2" customFormat="1">
      <c r="A229" s="37"/>
      <c r="B229" s="38"/>
      <c r="C229" s="37"/>
      <c r="D229" s="186" t="s">
        <v>142</v>
      </c>
      <c r="E229" s="37"/>
      <c r="F229" s="187" t="s">
        <v>367</v>
      </c>
      <c r="G229" s="37"/>
      <c r="H229" s="37"/>
      <c r="I229" s="188"/>
      <c r="J229" s="37"/>
      <c r="K229" s="37"/>
      <c r="L229" s="38"/>
      <c r="M229" s="189"/>
      <c r="N229" s="190"/>
      <c r="O229" s="76"/>
      <c r="P229" s="76"/>
      <c r="Q229" s="76"/>
      <c r="R229" s="76"/>
      <c r="S229" s="76"/>
      <c r="T229" s="7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8" t="s">
        <v>142</v>
      </c>
      <c r="AU229" s="18" t="s">
        <v>89</v>
      </c>
    </row>
    <row r="230" s="13" customFormat="1">
      <c r="A230" s="13"/>
      <c r="B230" s="196"/>
      <c r="C230" s="13"/>
      <c r="D230" s="186" t="s">
        <v>241</v>
      </c>
      <c r="E230" s="197" t="s">
        <v>1</v>
      </c>
      <c r="F230" s="198" t="s">
        <v>368</v>
      </c>
      <c r="G230" s="13"/>
      <c r="H230" s="199">
        <v>32.362000000000002</v>
      </c>
      <c r="I230" s="200"/>
      <c r="J230" s="13"/>
      <c r="K230" s="13"/>
      <c r="L230" s="196"/>
      <c r="M230" s="201"/>
      <c r="N230" s="202"/>
      <c r="O230" s="202"/>
      <c r="P230" s="202"/>
      <c r="Q230" s="202"/>
      <c r="R230" s="202"/>
      <c r="S230" s="202"/>
      <c r="T230" s="20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7" t="s">
        <v>241</v>
      </c>
      <c r="AU230" s="197" t="s">
        <v>89</v>
      </c>
      <c r="AV230" s="13" t="s">
        <v>89</v>
      </c>
      <c r="AW230" s="13" t="s">
        <v>34</v>
      </c>
      <c r="AX230" s="13" t="s">
        <v>79</v>
      </c>
      <c r="AY230" s="197" t="s">
        <v>133</v>
      </c>
    </row>
    <row r="231" s="14" customFormat="1">
      <c r="A231" s="14"/>
      <c r="B231" s="204"/>
      <c r="C231" s="14"/>
      <c r="D231" s="186" t="s">
        <v>241</v>
      </c>
      <c r="E231" s="205" t="s">
        <v>1</v>
      </c>
      <c r="F231" s="206" t="s">
        <v>245</v>
      </c>
      <c r="G231" s="14"/>
      <c r="H231" s="207">
        <v>32.362000000000002</v>
      </c>
      <c r="I231" s="208"/>
      <c r="J231" s="14"/>
      <c r="K231" s="14"/>
      <c r="L231" s="204"/>
      <c r="M231" s="209"/>
      <c r="N231" s="210"/>
      <c r="O231" s="210"/>
      <c r="P231" s="210"/>
      <c r="Q231" s="210"/>
      <c r="R231" s="210"/>
      <c r="S231" s="210"/>
      <c r="T231" s="21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05" t="s">
        <v>241</v>
      </c>
      <c r="AU231" s="205" t="s">
        <v>89</v>
      </c>
      <c r="AV231" s="14" t="s">
        <v>154</v>
      </c>
      <c r="AW231" s="14" t="s">
        <v>34</v>
      </c>
      <c r="AX231" s="14" t="s">
        <v>87</v>
      </c>
      <c r="AY231" s="205" t="s">
        <v>133</v>
      </c>
    </row>
    <row r="232" s="2" customFormat="1" ht="24.15" customHeight="1">
      <c r="A232" s="37"/>
      <c r="B232" s="171"/>
      <c r="C232" s="172" t="s">
        <v>369</v>
      </c>
      <c r="D232" s="172" t="s">
        <v>136</v>
      </c>
      <c r="E232" s="173" t="s">
        <v>370</v>
      </c>
      <c r="F232" s="174" t="s">
        <v>371</v>
      </c>
      <c r="G232" s="175" t="s">
        <v>259</v>
      </c>
      <c r="H232" s="176">
        <v>3.7999999999999998</v>
      </c>
      <c r="I232" s="177"/>
      <c r="J232" s="178">
        <f>ROUND(I232*H232,2)</f>
        <v>0</v>
      </c>
      <c r="K232" s="179"/>
      <c r="L232" s="38"/>
      <c r="M232" s="180" t="s">
        <v>1</v>
      </c>
      <c r="N232" s="181" t="s">
        <v>44</v>
      </c>
      <c r="O232" s="76"/>
      <c r="P232" s="182">
        <f>O232*H232</f>
        <v>0</v>
      </c>
      <c r="Q232" s="182">
        <v>0.0385</v>
      </c>
      <c r="R232" s="182">
        <f>Q232*H232</f>
        <v>0.14629999999999999</v>
      </c>
      <c r="S232" s="182">
        <v>0</v>
      </c>
      <c r="T232" s="18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4" t="s">
        <v>154</v>
      </c>
      <c r="AT232" s="184" t="s">
        <v>136</v>
      </c>
      <c r="AU232" s="184" t="s">
        <v>89</v>
      </c>
      <c r="AY232" s="18" t="s">
        <v>133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8" t="s">
        <v>87</v>
      </c>
      <c r="BK232" s="185">
        <f>ROUND(I232*H232,2)</f>
        <v>0</v>
      </c>
      <c r="BL232" s="18" t="s">
        <v>154</v>
      </c>
      <c r="BM232" s="184" t="s">
        <v>372</v>
      </c>
    </row>
    <row r="233" s="2" customFormat="1">
      <c r="A233" s="37"/>
      <c r="B233" s="38"/>
      <c r="C233" s="37"/>
      <c r="D233" s="186" t="s">
        <v>142</v>
      </c>
      <c r="E233" s="37"/>
      <c r="F233" s="187" t="s">
        <v>373</v>
      </c>
      <c r="G233" s="37"/>
      <c r="H233" s="37"/>
      <c r="I233" s="188"/>
      <c r="J233" s="37"/>
      <c r="K233" s="37"/>
      <c r="L233" s="38"/>
      <c r="M233" s="189"/>
      <c r="N233" s="190"/>
      <c r="O233" s="76"/>
      <c r="P233" s="76"/>
      <c r="Q233" s="76"/>
      <c r="R233" s="76"/>
      <c r="S233" s="76"/>
      <c r="T233" s="7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8" t="s">
        <v>142</v>
      </c>
      <c r="AU233" s="18" t="s">
        <v>89</v>
      </c>
    </row>
    <row r="234" s="13" customFormat="1">
      <c r="A234" s="13"/>
      <c r="B234" s="196"/>
      <c r="C234" s="13"/>
      <c r="D234" s="186" t="s">
        <v>241</v>
      </c>
      <c r="E234" s="197" t="s">
        <v>1</v>
      </c>
      <c r="F234" s="198" t="s">
        <v>374</v>
      </c>
      <c r="G234" s="13"/>
      <c r="H234" s="199">
        <v>3.7999999999999998</v>
      </c>
      <c r="I234" s="200"/>
      <c r="J234" s="13"/>
      <c r="K234" s="13"/>
      <c r="L234" s="196"/>
      <c r="M234" s="201"/>
      <c r="N234" s="202"/>
      <c r="O234" s="202"/>
      <c r="P234" s="202"/>
      <c r="Q234" s="202"/>
      <c r="R234" s="202"/>
      <c r="S234" s="202"/>
      <c r="T234" s="20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7" t="s">
        <v>241</v>
      </c>
      <c r="AU234" s="197" t="s">
        <v>89</v>
      </c>
      <c r="AV234" s="13" t="s">
        <v>89</v>
      </c>
      <c r="AW234" s="13" t="s">
        <v>34</v>
      </c>
      <c r="AX234" s="13" t="s">
        <v>79</v>
      </c>
      <c r="AY234" s="197" t="s">
        <v>133</v>
      </c>
    </row>
    <row r="235" s="14" customFormat="1">
      <c r="A235" s="14"/>
      <c r="B235" s="204"/>
      <c r="C235" s="14"/>
      <c r="D235" s="186" t="s">
        <v>241</v>
      </c>
      <c r="E235" s="205" t="s">
        <v>1</v>
      </c>
      <c r="F235" s="206" t="s">
        <v>245</v>
      </c>
      <c r="G235" s="14"/>
      <c r="H235" s="207">
        <v>3.7999999999999998</v>
      </c>
      <c r="I235" s="208"/>
      <c r="J235" s="14"/>
      <c r="K235" s="14"/>
      <c r="L235" s="204"/>
      <c r="M235" s="209"/>
      <c r="N235" s="210"/>
      <c r="O235" s="210"/>
      <c r="P235" s="210"/>
      <c r="Q235" s="210"/>
      <c r="R235" s="210"/>
      <c r="S235" s="210"/>
      <c r="T235" s="21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05" t="s">
        <v>241</v>
      </c>
      <c r="AU235" s="205" t="s">
        <v>89</v>
      </c>
      <c r="AV235" s="14" t="s">
        <v>154</v>
      </c>
      <c r="AW235" s="14" t="s">
        <v>34</v>
      </c>
      <c r="AX235" s="14" t="s">
        <v>87</v>
      </c>
      <c r="AY235" s="205" t="s">
        <v>133</v>
      </c>
    </row>
    <row r="236" s="2" customFormat="1" ht="33" customHeight="1">
      <c r="A236" s="37"/>
      <c r="B236" s="171"/>
      <c r="C236" s="172" t="s">
        <v>375</v>
      </c>
      <c r="D236" s="172" t="s">
        <v>136</v>
      </c>
      <c r="E236" s="173" t="s">
        <v>376</v>
      </c>
      <c r="F236" s="174" t="s">
        <v>377</v>
      </c>
      <c r="G236" s="175" t="s">
        <v>378</v>
      </c>
      <c r="H236" s="176">
        <v>48</v>
      </c>
      <c r="I236" s="177"/>
      <c r="J236" s="178">
        <f>ROUND(I236*H236,2)</f>
        <v>0</v>
      </c>
      <c r="K236" s="179"/>
      <c r="L236" s="38"/>
      <c r="M236" s="180" t="s">
        <v>1</v>
      </c>
      <c r="N236" s="181" t="s">
        <v>44</v>
      </c>
      <c r="O236" s="76"/>
      <c r="P236" s="182">
        <f>O236*H236</f>
        <v>0</v>
      </c>
      <c r="Q236" s="182">
        <v>0.17488999999999999</v>
      </c>
      <c r="R236" s="182">
        <f>Q236*H236</f>
        <v>8.3947199999999995</v>
      </c>
      <c r="S236" s="182">
        <v>0</v>
      </c>
      <c r="T236" s="18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4" t="s">
        <v>154</v>
      </c>
      <c r="AT236" s="184" t="s">
        <v>136</v>
      </c>
      <c r="AU236" s="184" t="s">
        <v>89</v>
      </c>
      <c r="AY236" s="18" t="s">
        <v>133</v>
      </c>
      <c r="BE236" s="185">
        <f>IF(N236="základní",J236,0)</f>
        <v>0</v>
      </c>
      <c r="BF236" s="185">
        <f>IF(N236="snížená",J236,0)</f>
        <v>0</v>
      </c>
      <c r="BG236" s="185">
        <f>IF(N236="zákl. přenesená",J236,0)</f>
        <v>0</v>
      </c>
      <c r="BH236" s="185">
        <f>IF(N236="sníž. přenesená",J236,0)</f>
        <v>0</v>
      </c>
      <c r="BI236" s="185">
        <f>IF(N236="nulová",J236,0)</f>
        <v>0</v>
      </c>
      <c r="BJ236" s="18" t="s">
        <v>87</v>
      </c>
      <c r="BK236" s="185">
        <f>ROUND(I236*H236,2)</f>
        <v>0</v>
      </c>
      <c r="BL236" s="18" t="s">
        <v>154</v>
      </c>
      <c r="BM236" s="184" t="s">
        <v>379</v>
      </c>
    </row>
    <row r="237" s="13" customFormat="1">
      <c r="A237" s="13"/>
      <c r="B237" s="196"/>
      <c r="C237" s="13"/>
      <c r="D237" s="186" t="s">
        <v>241</v>
      </c>
      <c r="E237" s="197" t="s">
        <v>1</v>
      </c>
      <c r="F237" s="198" t="s">
        <v>380</v>
      </c>
      <c r="G237" s="13"/>
      <c r="H237" s="199">
        <v>48</v>
      </c>
      <c r="I237" s="200"/>
      <c r="J237" s="13"/>
      <c r="K237" s="13"/>
      <c r="L237" s="196"/>
      <c r="M237" s="201"/>
      <c r="N237" s="202"/>
      <c r="O237" s="202"/>
      <c r="P237" s="202"/>
      <c r="Q237" s="202"/>
      <c r="R237" s="202"/>
      <c r="S237" s="202"/>
      <c r="T237" s="20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7" t="s">
        <v>241</v>
      </c>
      <c r="AU237" s="197" t="s">
        <v>89</v>
      </c>
      <c r="AV237" s="13" t="s">
        <v>89</v>
      </c>
      <c r="AW237" s="13" t="s">
        <v>34</v>
      </c>
      <c r="AX237" s="13" t="s">
        <v>79</v>
      </c>
      <c r="AY237" s="197" t="s">
        <v>133</v>
      </c>
    </row>
    <row r="238" s="14" customFormat="1">
      <c r="A238" s="14"/>
      <c r="B238" s="204"/>
      <c r="C238" s="14"/>
      <c r="D238" s="186" t="s">
        <v>241</v>
      </c>
      <c r="E238" s="205" t="s">
        <v>1</v>
      </c>
      <c r="F238" s="206" t="s">
        <v>245</v>
      </c>
      <c r="G238" s="14"/>
      <c r="H238" s="207">
        <v>48</v>
      </c>
      <c r="I238" s="208"/>
      <c r="J238" s="14"/>
      <c r="K238" s="14"/>
      <c r="L238" s="204"/>
      <c r="M238" s="209"/>
      <c r="N238" s="210"/>
      <c r="O238" s="210"/>
      <c r="P238" s="210"/>
      <c r="Q238" s="210"/>
      <c r="R238" s="210"/>
      <c r="S238" s="210"/>
      <c r="T238" s="21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05" t="s">
        <v>241</v>
      </c>
      <c r="AU238" s="205" t="s">
        <v>89</v>
      </c>
      <c r="AV238" s="14" t="s">
        <v>154</v>
      </c>
      <c r="AW238" s="14" t="s">
        <v>34</v>
      </c>
      <c r="AX238" s="14" t="s">
        <v>87</v>
      </c>
      <c r="AY238" s="205" t="s">
        <v>133</v>
      </c>
    </row>
    <row r="239" s="2" customFormat="1" ht="24.15" customHeight="1">
      <c r="A239" s="37"/>
      <c r="B239" s="171"/>
      <c r="C239" s="219" t="s">
        <v>381</v>
      </c>
      <c r="D239" s="219" t="s">
        <v>316</v>
      </c>
      <c r="E239" s="220" t="s">
        <v>382</v>
      </c>
      <c r="F239" s="221" t="s">
        <v>383</v>
      </c>
      <c r="G239" s="222" t="s">
        <v>295</v>
      </c>
      <c r="H239" s="223">
        <v>0.879</v>
      </c>
      <c r="I239" s="224"/>
      <c r="J239" s="225">
        <f>ROUND(I239*H239,2)</f>
        <v>0</v>
      </c>
      <c r="K239" s="226"/>
      <c r="L239" s="227"/>
      <c r="M239" s="228" t="s">
        <v>1</v>
      </c>
      <c r="N239" s="229" t="s">
        <v>44</v>
      </c>
      <c r="O239" s="76"/>
      <c r="P239" s="182">
        <f>O239*H239</f>
        <v>0</v>
      </c>
      <c r="Q239" s="182">
        <v>1</v>
      </c>
      <c r="R239" s="182">
        <f>Q239*H239</f>
        <v>0.879</v>
      </c>
      <c r="S239" s="182">
        <v>0</v>
      </c>
      <c r="T239" s="18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4" t="s">
        <v>173</v>
      </c>
      <c r="AT239" s="184" t="s">
        <v>316</v>
      </c>
      <c r="AU239" s="184" t="s">
        <v>89</v>
      </c>
      <c r="AY239" s="18" t="s">
        <v>133</v>
      </c>
      <c r="BE239" s="185">
        <f>IF(N239="základní",J239,0)</f>
        <v>0</v>
      </c>
      <c r="BF239" s="185">
        <f>IF(N239="snížená",J239,0)</f>
        <v>0</v>
      </c>
      <c r="BG239" s="185">
        <f>IF(N239="zákl. přenesená",J239,0)</f>
        <v>0</v>
      </c>
      <c r="BH239" s="185">
        <f>IF(N239="sníž. přenesená",J239,0)</f>
        <v>0</v>
      </c>
      <c r="BI239" s="185">
        <f>IF(N239="nulová",J239,0)</f>
        <v>0</v>
      </c>
      <c r="BJ239" s="18" t="s">
        <v>87</v>
      </c>
      <c r="BK239" s="185">
        <f>ROUND(I239*H239,2)</f>
        <v>0</v>
      </c>
      <c r="BL239" s="18" t="s">
        <v>154</v>
      </c>
      <c r="BM239" s="184" t="s">
        <v>384</v>
      </c>
    </row>
    <row r="240" s="13" customFormat="1">
      <c r="A240" s="13"/>
      <c r="B240" s="196"/>
      <c r="C240" s="13"/>
      <c r="D240" s="186" t="s">
        <v>241</v>
      </c>
      <c r="E240" s="197" t="s">
        <v>1</v>
      </c>
      <c r="F240" s="198" t="s">
        <v>385</v>
      </c>
      <c r="G240" s="13"/>
      <c r="H240" s="199">
        <v>0.79900000000000004</v>
      </c>
      <c r="I240" s="200"/>
      <c r="J240" s="13"/>
      <c r="K240" s="13"/>
      <c r="L240" s="196"/>
      <c r="M240" s="201"/>
      <c r="N240" s="202"/>
      <c r="O240" s="202"/>
      <c r="P240" s="202"/>
      <c r="Q240" s="202"/>
      <c r="R240" s="202"/>
      <c r="S240" s="202"/>
      <c r="T240" s="20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7" t="s">
        <v>241</v>
      </c>
      <c r="AU240" s="197" t="s">
        <v>89</v>
      </c>
      <c r="AV240" s="13" t="s">
        <v>89</v>
      </c>
      <c r="AW240" s="13" t="s">
        <v>34</v>
      </c>
      <c r="AX240" s="13" t="s">
        <v>79</v>
      </c>
      <c r="AY240" s="197" t="s">
        <v>133</v>
      </c>
    </row>
    <row r="241" s="14" customFormat="1">
      <c r="A241" s="14"/>
      <c r="B241" s="204"/>
      <c r="C241" s="14"/>
      <c r="D241" s="186" t="s">
        <v>241</v>
      </c>
      <c r="E241" s="205" t="s">
        <v>1</v>
      </c>
      <c r="F241" s="206" t="s">
        <v>245</v>
      </c>
      <c r="G241" s="14"/>
      <c r="H241" s="207">
        <v>0.79900000000000004</v>
      </c>
      <c r="I241" s="208"/>
      <c r="J241" s="14"/>
      <c r="K241" s="14"/>
      <c r="L241" s="204"/>
      <c r="M241" s="209"/>
      <c r="N241" s="210"/>
      <c r="O241" s="210"/>
      <c r="P241" s="210"/>
      <c r="Q241" s="210"/>
      <c r="R241" s="210"/>
      <c r="S241" s="210"/>
      <c r="T241" s="21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05" t="s">
        <v>241</v>
      </c>
      <c r="AU241" s="205" t="s">
        <v>89</v>
      </c>
      <c r="AV241" s="14" t="s">
        <v>154</v>
      </c>
      <c r="AW241" s="14" t="s">
        <v>34</v>
      </c>
      <c r="AX241" s="14" t="s">
        <v>87</v>
      </c>
      <c r="AY241" s="205" t="s">
        <v>133</v>
      </c>
    </row>
    <row r="242" s="13" customFormat="1">
      <c r="A242" s="13"/>
      <c r="B242" s="196"/>
      <c r="C242" s="13"/>
      <c r="D242" s="186" t="s">
        <v>241</v>
      </c>
      <c r="E242" s="13"/>
      <c r="F242" s="198" t="s">
        <v>386</v>
      </c>
      <c r="G242" s="13"/>
      <c r="H242" s="199">
        <v>0.879</v>
      </c>
      <c r="I242" s="200"/>
      <c r="J242" s="13"/>
      <c r="K242" s="13"/>
      <c r="L242" s="196"/>
      <c r="M242" s="201"/>
      <c r="N242" s="202"/>
      <c r="O242" s="202"/>
      <c r="P242" s="202"/>
      <c r="Q242" s="202"/>
      <c r="R242" s="202"/>
      <c r="S242" s="202"/>
      <c r="T242" s="20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7" t="s">
        <v>241</v>
      </c>
      <c r="AU242" s="197" t="s">
        <v>89</v>
      </c>
      <c r="AV242" s="13" t="s">
        <v>89</v>
      </c>
      <c r="AW242" s="13" t="s">
        <v>3</v>
      </c>
      <c r="AX242" s="13" t="s">
        <v>87</v>
      </c>
      <c r="AY242" s="197" t="s">
        <v>133</v>
      </c>
    </row>
    <row r="243" s="2" customFormat="1" ht="16.5" customHeight="1">
      <c r="A243" s="37"/>
      <c r="B243" s="171"/>
      <c r="C243" s="172" t="s">
        <v>387</v>
      </c>
      <c r="D243" s="172" t="s">
        <v>136</v>
      </c>
      <c r="E243" s="173" t="s">
        <v>388</v>
      </c>
      <c r="F243" s="174" t="s">
        <v>389</v>
      </c>
      <c r="G243" s="175" t="s">
        <v>390</v>
      </c>
      <c r="H243" s="176">
        <v>879.12</v>
      </c>
      <c r="I243" s="177"/>
      <c r="J243" s="178">
        <f>ROUND(I243*H243,2)</f>
        <v>0</v>
      </c>
      <c r="K243" s="179"/>
      <c r="L243" s="38"/>
      <c r="M243" s="180" t="s">
        <v>1</v>
      </c>
      <c r="N243" s="181" t="s">
        <v>44</v>
      </c>
      <c r="O243" s="76"/>
      <c r="P243" s="182">
        <f>O243*H243</f>
        <v>0</v>
      </c>
      <c r="Q243" s="182">
        <v>0.17488999999999999</v>
      </c>
      <c r="R243" s="182">
        <f>Q243*H243</f>
        <v>153.7492968</v>
      </c>
      <c r="S243" s="182">
        <v>0</v>
      </c>
      <c r="T243" s="183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4" t="s">
        <v>154</v>
      </c>
      <c r="AT243" s="184" t="s">
        <v>136</v>
      </c>
      <c r="AU243" s="184" t="s">
        <v>89</v>
      </c>
      <c r="AY243" s="18" t="s">
        <v>133</v>
      </c>
      <c r="BE243" s="185">
        <f>IF(N243="základní",J243,0)</f>
        <v>0</v>
      </c>
      <c r="BF243" s="185">
        <f>IF(N243="snížená",J243,0)</f>
        <v>0</v>
      </c>
      <c r="BG243" s="185">
        <f>IF(N243="zákl. přenesená",J243,0)</f>
        <v>0</v>
      </c>
      <c r="BH243" s="185">
        <f>IF(N243="sníž. přenesená",J243,0)</f>
        <v>0</v>
      </c>
      <c r="BI243" s="185">
        <f>IF(N243="nulová",J243,0)</f>
        <v>0</v>
      </c>
      <c r="BJ243" s="18" t="s">
        <v>87</v>
      </c>
      <c r="BK243" s="185">
        <f>ROUND(I243*H243,2)</f>
        <v>0</v>
      </c>
      <c r="BL243" s="18" t="s">
        <v>154</v>
      </c>
      <c r="BM243" s="184" t="s">
        <v>391</v>
      </c>
    </row>
    <row r="244" s="13" customFormat="1">
      <c r="A244" s="13"/>
      <c r="B244" s="196"/>
      <c r="C244" s="13"/>
      <c r="D244" s="186" t="s">
        <v>241</v>
      </c>
      <c r="E244" s="197" t="s">
        <v>1</v>
      </c>
      <c r="F244" s="198" t="s">
        <v>392</v>
      </c>
      <c r="G244" s="13"/>
      <c r="H244" s="199">
        <v>799.20000000000005</v>
      </c>
      <c r="I244" s="200"/>
      <c r="J244" s="13"/>
      <c r="K244" s="13"/>
      <c r="L244" s="196"/>
      <c r="M244" s="201"/>
      <c r="N244" s="202"/>
      <c r="O244" s="202"/>
      <c r="P244" s="202"/>
      <c r="Q244" s="202"/>
      <c r="R244" s="202"/>
      <c r="S244" s="202"/>
      <c r="T244" s="20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7" t="s">
        <v>241</v>
      </c>
      <c r="AU244" s="197" t="s">
        <v>89</v>
      </c>
      <c r="AV244" s="13" t="s">
        <v>89</v>
      </c>
      <c r="AW244" s="13" t="s">
        <v>34</v>
      </c>
      <c r="AX244" s="13" t="s">
        <v>79</v>
      </c>
      <c r="AY244" s="197" t="s">
        <v>133</v>
      </c>
    </row>
    <row r="245" s="14" customFormat="1">
      <c r="A245" s="14"/>
      <c r="B245" s="204"/>
      <c r="C245" s="14"/>
      <c r="D245" s="186" t="s">
        <v>241</v>
      </c>
      <c r="E245" s="205" t="s">
        <v>1</v>
      </c>
      <c r="F245" s="206" t="s">
        <v>245</v>
      </c>
      <c r="G245" s="14"/>
      <c r="H245" s="207">
        <v>799.20000000000005</v>
      </c>
      <c r="I245" s="208"/>
      <c r="J245" s="14"/>
      <c r="K245" s="14"/>
      <c r="L245" s="204"/>
      <c r="M245" s="209"/>
      <c r="N245" s="210"/>
      <c r="O245" s="210"/>
      <c r="P245" s="210"/>
      <c r="Q245" s="210"/>
      <c r="R245" s="210"/>
      <c r="S245" s="210"/>
      <c r="T245" s="21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5" t="s">
        <v>241</v>
      </c>
      <c r="AU245" s="205" t="s">
        <v>89</v>
      </c>
      <c r="AV245" s="14" t="s">
        <v>154</v>
      </c>
      <c r="AW245" s="14" t="s">
        <v>34</v>
      </c>
      <c r="AX245" s="14" t="s">
        <v>87</v>
      </c>
      <c r="AY245" s="205" t="s">
        <v>133</v>
      </c>
    </row>
    <row r="246" s="13" customFormat="1">
      <c r="A246" s="13"/>
      <c r="B246" s="196"/>
      <c r="C246" s="13"/>
      <c r="D246" s="186" t="s">
        <v>241</v>
      </c>
      <c r="E246" s="13"/>
      <c r="F246" s="198" t="s">
        <v>393</v>
      </c>
      <c r="G246" s="13"/>
      <c r="H246" s="199">
        <v>879.12</v>
      </c>
      <c r="I246" s="200"/>
      <c r="J246" s="13"/>
      <c r="K246" s="13"/>
      <c r="L246" s="196"/>
      <c r="M246" s="201"/>
      <c r="N246" s="202"/>
      <c r="O246" s="202"/>
      <c r="P246" s="202"/>
      <c r="Q246" s="202"/>
      <c r="R246" s="202"/>
      <c r="S246" s="202"/>
      <c r="T246" s="20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7" t="s">
        <v>241</v>
      </c>
      <c r="AU246" s="197" t="s">
        <v>89</v>
      </c>
      <c r="AV246" s="13" t="s">
        <v>89</v>
      </c>
      <c r="AW246" s="13" t="s">
        <v>3</v>
      </c>
      <c r="AX246" s="13" t="s">
        <v>87</v>
      </c>
      <c r="AY246" s="197" t="s">
        <v>133</v>
      </c>
    </row>
    <row r="247" s="12" customFormat="1" ht="22.8" customHeight="1">
      <c r="A247" s="12"/>
      <c r="B247" s="158"/>
      <c r="C247" s="12"/>
      <c r="D247" s="159" t="s">
        <v>78</v>
      </c>
      <c r="E247" s="169" t="s">
        <v>153</v>
      </c>
      <c r="F247" s="169" t="s">
        <v>394</v>
      </c>
      <c r="G247" s="12"/>
      <c r="H247" s="12"/>
      <c r="I247" s="161"/>
      <c r="J247" s="170">
        <f>BK247</f>
        <v>0</v>
      </c>
      <c r="K247" s="12"/>
      <c r="L247" s="158"/>
      <c r="M247" s="163"/>
      <c r="N247" s="164"/>
      <c r="O247" s="164"/>
      <c r="P247" s="165">
        <f>SUM(P248:P265)</f>
        <v>0</v>
      </c>
      <c r="Q247" s="164"/>
      <c r="R247" s="165">
        <f>SUM(R248:R265)</f>
        <v>10.644278399999999</v>
      </c>
      <c r="S247" s="164"/>
      <c r="T247" s="166">
        <f>SUM(T248:T265)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59" t="s">
        <v>87</v>
      </c>
      <c r="AT247" s="167" t="s">
        <v>78</v>
      </c>
      <c r="AU247" s="167" t="s">
        <v>87</v>
      </c>
      <c r="AY247" s="159" t="s">
        <v>133</v>
      </c>
      <c r="BK247" s="168">
        <f>SUM(BK248:BK265)</f>
        <v>0</v>
      </c>
    </row>
    <row r="248" s="2" customFormat="1" ht="24.15" customHeight="1">
      <c r="A248" s="37"/>
      <c r="B248" s="171"/>
      <c r="C248" s="172" t="s">
        <v>395</v>
      </c>
      <c r="D248" s="172" t="s">
        <v>136</v>
      </c>
      <c r="E248" s="173" t="s">
        <v>396</v>
      </c>
      <c r="F248" s="174" t="s">
        <v>397</v>
      </c>
      <c r="G248" s="175" t="s">
        <v>239</v>
      </c>
      <c r="H248" s="176">
        <v>213.69399999999999</v>
      </c>
      <c r="I248" s="177"/>
      <c r="J248" s="178">
        <f>ROUND(I248*H248,2)</f>
        <v>0</v>
      </c>
      <c r="K248" s="179"/>
      <c r="L248" s="38"/>
      <c r="M248" s="180" t="s">
        <v>1</v>
      </c>
      <c r="N248" s="181" t="s">
        <v>44</v>
      </c>
      <c r="O248" s="76"/>
      <c r="P248" s="182">
        <f>O248*H248</f>
        <v>0</v>
      </c>
      <c r="Q248" s="182">
        <v>0</v>
      </c>
      <c r="R248" s="182">
        <f>Q248*H248</f>
        <v>0</v>
      </c>
      <c r="S248" s="182">
        <v>0</v>
      </c>
      <c r="T248" s="18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4" t="s">
        <v>154</v>
      </c>
      <c r="AT248" s="184" t="s">
        <v>136</v>
      </c>
      <c r="AU248" s="184" t="s">
        <v>89</v>
      </c>
      <c r="AY248" s="18" t="s">
        <v>133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8" t="s">
        <v>87</v>
      </c>
      <c r="BK248" s="185">
        <f>ROUND(I248*H248,2)</f>
        <v>0</v>
      </c>
      <c r="BL248" s="18" t="s">
        <v>154</v>
      </c>
      <c r="BM248" s="184" t="s">
        <v>398</v>
      </c>
    </row>
    <row r="249" s="13" customFormat="1">
      <c r="A249" s="13"/>
      <c r="B249" s="196"/>
      <c r="C249" s="13"/>
      <c r="D249" s="186" t="s">
        <v>241</v>
      </c>
      <c r="E249" s="197" t="s">
        <v>1</v>
      </c>
      <c r="F249" s="198" t="s">
        <v>399</v>
      </c>
      <c r="G249" s="13"/>
      <c r="H249" s="199">
        <v>133.239</v>
      </c>
      <c r="I249" s="200"/>
      <c r="J249" s="13"/>
      <c r="K249" s="13"/>
      <c r="L249" s="196"/>
      <c r="M249" s="201"/>
      <c r="N249" s="202"/>
      <c r="O249" s="202"/>
      <c r="P249" s="202"/>
      <c r="Q249" s="202"/>
      <c r="R249" s="202"/>
      <c r="S249" s="202"/>
      <c r="T249" s="20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7" t="s">
        <v>241</v>
      </c>
      <c r="AU249" s="197" t="s">
        <v>89</v>
      </c>
      <c r="AV249" s="13" t="s">
        <v>89</v>
      </c>
      <c r="AW249" s="13" t="s">
        <v>34</v>
      </c>
      <c r="AX249" s="13" t="s">
        <v>79</v>
      </c>
      <c r="AY249" s="197" t="s">
        <v>133</v>
      </c>
    </row>
    <row r="250" s="13" customFormat="1">
      <c r="A250" s="13"/>
      <c r="B250" s="196"/>
      <c r="C250" s="13"/>
      <c r="D250" s="186" t="s">
        <v>241</v>
      </c>
      <c r="E250" s="197" t="s">
        <v>1</v>
      </c>
      <c r="F250" s="198" t="s">
        <v>400</v>
      </c>
      <c r="G250" s="13"/>
      <c r="H250" s="199">
        <v>80.454999999999998</v>
      </c>
      <c r="I250" s="200"/>
      <c r="J250" s="13"/>
      <c r="K250" s="13"/>
      <c r="L250" s="196"/>
      <c r="M250" s="201"/>
      <c r="N250" s="202"/>
      <c r="O250" s="202"/>
      <c r="P250" s="202"/>
      <c r="Q250" s="202"/>
      <c r="R250" s="202"/>
      <c r="S250" s="202"/>
      <c r="T250" s="20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7" t="s">
        <v>241</v>
      </c>
      <c r="AU250" s="197" t="s">
        <v>89</v>
      </c>
      <c r="AV250" s="13" t="s">
        <v>89</v>
      </c>
      <c r="AW250" s="13" t="s">
        <v>34</v>
      </c>
      <c r="AX250" s="13" t="s">
        <v>79</v>
      </c>
      <c r="AY250" s="197" t="s">
        <v>133</v>
      </c>
    </row>
    <row r="251" s="14" customFormat="1">
      <c r="A251" s="14"/>
      <c r="B251" s="204"/>
      <c r="C251" s="14"/>
      <c r="D251" s="186" t="s">
        <v>241</v>
      </c>
      <c r="E251" s="205" t="s">
        <v>1</v>
      </c>
      <c r="F251" s="206" t="s">
        <v>245</v>
      </c>
      <c r="G251" s="14"/>
      <c r="H251" s="207">
        <v>213.69400000000002</v>
      </c>
      <c r="I251" s="208"/>
      <c r="J251" s="14"/>
      <c r="K251" s="14"/>
      <c r="L251" s="204"/>
      <c r="M251" s="209"/>
      <c r="N251" s="210"/>
      <c r="O251" s="210"/>
      <c r="P251" s="210"/>
      <c r="Q251" s="210"/>
      <c r="R251" s="210"/>
      <c r="S251" s="210"/>
      <c r="T251" s="21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05" t="s">
        <v>241</v>
      </c>
      <c r="AU251" s="205" t="s">
        <v>89</v>
      </c>
      <c r="AV251" s="14" t="s">
        <v>154</v>
      </c>
      <c r="AW251" s="14" t="s">
        <v>34</v>
      </c>
      <c r="AX251" s="14" t="s">
        <v>87</v>
      </c>
      <c r="AY251" s="205" t="s">
        <v>133</v>
      </c>
    </row>
    <row r="252" s="2" customFormat="1" ht="24.15" customHeight="1">
      <c r="A252" s="37"/>
      <c r="B252" s="171"/>
      <c r="C252" s="172" t="s">
        <v>401</v>
      </c>
      <c r="D252" s="172" t="s">
        <v>136</v>
      </c>
      <c r="E252" s="173" t="s">
        <v>402</v>
      </c>
      <c r="F252" s="174" t="s">
        <v>403</v>
      </c>
      <c r="G252" s="175" t="s">
        <v>239</v>
      </c>
      <c r="H252" s="176">
        <v>228.18299999999999</v>
      </c>
      <c r="I252" s="177"/>
      <c r="J252" s="178">
        <f>ROUND(I252*H252,2)</f>
        <v>0</v>
      </c>
      <c r="K252" s="179"/>
      <c r="L252" s="38"/>
      <c r="M252" s="180" t="s">
        <v>1</v>
      </c>
      <c r="N252" s="181" t="s">
        <v>44</v>
      </c>
      <c r="O252" s="76"/>
      <c r="P252" s="182">
        <f>O252*H252</f>
        <v>0</v>
      </c>
      <c r="Q252" s="182">
        <v>0</v>
      </c>
      <c r="R252" s="182">
        <f>Q252*H252</f>
        <v>0</v>
      </c>
      <c r="S252" s="182">
        <v>0</v>
      </c>
      <c r="T252" s="18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4" t="s">
        <v>154</v>
      </c>
      <c r="AT252" s="184" t="s">
        <v>136</v>
      </c>
      <c r="AU252" s="184" t="s">
        <v>89</v>
      </c>
      <c r="AY252" s="18" t="s">
        <v>133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8" t="s">
        <v>87</v>
      </c>
      <c r="BK252" s="185">
        <f>ROUND(I252*H252,2)</f>
        <v>0</v>
      </c>
      <c r="BL252" s="18" t="s">
        <v>154</v>
      </c>
      <c r="BM252" s="184" t="s">
        <v>404</v>
      </c>
    </row>
    <row r="253" s="13" customFormat="1">
      <c r="A253" s="13"/>
      <c r="B253" s="196"/>
      <c r="C253" s="13"/>
      <c r="D253" s="186" t="s">
        <v>241</v>
      </c>
      <c r="E253" s="197" t="s">
        <v>1</v>
      </c>
      <c r="F253" s="198" t="s">
        <v>405</v>
      </c>
      <c r="G253" s="13"/>
      <c r="H253" s="199">
        <v>42.159999999999997</v>
      </c>
      <c r="I253" s="200"/>
      <c r="J253" s="13"/>
      <c r="K253" s="13"/>
      <c r="L253" s="196"/>
      <c r="M253" s="201"/>
      <c r="N253" s="202"/>
      <c r="O253" s="202"/>
      <c r="P253" s="202"/>
      <c r="Q253" s="202"/>
      <c r="R253" s="202"/>
      <c r="S253" s="202"/>
      <c r="T253" s="20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7" t="s">
        <v>241</v>
      </c>
      <c r="AU253" s="197" t="s">
        <v>89</v>
      </c>
      <c r="AV253" s="13" t="s">
        <v>89</v>
      </c>
      <c r="AW253" s="13" t="s">
        <v>34</v>
      </c>
      <c r="AX253" s="13" t="s">
        <v>79</v>
      </c>
      <c r="AY253" s="197" t="s">
        <v>133</v>
      </c>
    </row>
    <row r="254" s="13" customFormat="1">
      <c r="A254" s="13"/>
      <c r="B254" s="196"/>
      <c r="C254" s="13"/>
      <c r="D254" s="186" t="s">
        <v>241</v>
      </c>
      <c r="E254" s="197" t="s">
        <v>1</v>
      </c>
      <c r="F254" s="198" t="s">
        <v>399</v>
      </c>
      <c r="G254" s="13"/>
      <c r="H254" s="199">
        <v>133.239</v>
      </c>
      <c r="I254" s="200"/>
      <c r="J254" s="13"/>
      <c r="K254" s="13"/>
      <c r="L254" s="196"/>
      <c r="M254" s="201"/>
      <c r="N254" s="202"/>
      <c r="O254" s="202"/>
      <c r="P254" s="202"/>
      <c r="Q254" s="202"/>
      <c r="R254" s="202"/>
      <c r="S254" s="202"/>
      <c r="T254" s="20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7" t="s">
        <v>241</v>
      </c>
      <c r="AU254" s="197" t="s">
        <v>89</v>
      </c>
      <c r="AV254" s="13" t="s">
        <v>89</v>
      </c>
      <c r="AW254" s="13" t="s">
        <v>34</v>
      </c>
      <c r="AX254" s="13" t="s">
        <v>79</v>
      </c>
      <c r="AY254" s="197" t="s">
        <v>133</v>
      </c>
    </row>
    <row r="255" s="13" customFormat="1">
      <c r="A255" s="13"/>
      <c r="B255" s="196"/>
      <c r="C255" s="13"/>
      <c r="D255" s="186" t="s">
        <v>241</v>
      </c>
      <c r="E255" s="197" t="s">
        <v>1</v>
      </c>
      <c r="F255" s="198" t="s">
        <v>406</v>
      </c>
      <c r="G255" s="13"/>
      <c r="H255" s="199">
        <v>52.783999999999999</v>
      </c>
      <c r="I255" s="200"/>
      <c r="J255" s="13"/>
      <c r="K255" s="13"/>
      <c r="L255" s="196"/>
      <c r="M255" s="201"/>
      <c r="N255" s="202"/>
      <c r="O255" s="202"/>
      <c r="P255" s="202"/>
      <c r="Q255" s="202"/>
      <c r="R255" s="202"/>
      <c r="S255" s="202"/>
      <c r="T255" s="20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7" t="s">
        <v>241</v>
      </c>
      <c r="AU255" s="197" t="s">
        <v>89</v>
      </c>
      <c r="AV255" s="13" t="s">
        <v>89</v>
      </c>
      <c r="AW255" s="13" t="s">
        <v>34</v>
      </c>
      <c r="AX255" s="13" t="s">
        <v>79</v>
      </c>
      <c r="AY255" s="197" t="s">
        <v>133</v>
      </c>
    </row>
    <row r="256" s="14" customFormat="1">
      <c r="A256" s="14"/>
      <c r="B256" s="204"/>
      <c r="C256" s="14"/>
      <c r="D256" s="186" t="s">
        <v>241</v>
      </c>
      <c r="E256" s="205" t="s">
        <v>1</v>
      </c>
      <c r="F256" s="206" t="s">
        <v>245</v>
      </c>
      <c r="G256" s="14"/>
      <c r="H256" s="207">
        <v>228.18299999999999</v>
      </c>
      <c r="I256" s="208"/>
      <c r="J256" s="14"/>
      <c r="K256" s="14"/>
      <c r="L256" s="204"/>
      <c r="M256" s="209"/>
      <c r="N256" s="210"/>
      <c r="O256" s="210"/>
      <c r="P256" s="210"/>
      <c r="Q256" s="210"/>
      <c r="R256" s="210"/>
      <c r="S256" s="210"/>
      <c r="T256" s="21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5" t="s">
        <v>241</v>
      </c>
      <c r="AU256" s="205" t="s">
        <v>89</v>
      </c>
      <c r="AV256" s="14" t="s">
        <v>154</v>
      </c>
      <c r="AW256" s="14" t="s">
        <v>34</v>
      </c>
      <c r="AX256" s="14" t="s">
        <v>87</v>
      </c>
      <c r="AY256" s="205" t="s">
        <v>133</v>
      </c>
    </row>
    <row r="257" s="2" customFormat="1" ht="24.15" customHeight="1">
      <c r="A257" s="37"/>
      <c r="B257" s="171"/>
      <c r="C257" s="172" t="s">
        <v>407</v>
      </c>
      <c r="D257" s="172" t="s">
        <v>136</v>
      </c>
      <c r="E257" s="173" t="s">
        <v>408</v>
      </c>
      <c r="F257" s="174" t="s">
        <v>409</v>
      </c>
      <c r="G257" s="175" t="s">
        <v>239</v>
      </c>
      <c r="H257" s="176">
        <v>159.62000000000001</v>
      </c>
      <c r="I257" s="177"/>
      <c r="J257" s="178">
        <f>ROUND(I257*H257,2)</f>
        <v>0</v>
      </c>
      <c r="K257" s="179"/>
      <c r="L257" s="38"/>
      <c r="M257" s="180" t="s">
        <v>1</v>
      </c>
      <c r="N257" s="181" t="s">
        <v>44</v>
      </c>
      <c r="O257" s="76"/>
      <c r="P257" s="182">
        <f>O257*H257</f>
        <v>0</v>
      </c>
      <c r="Q257" s="182">
        <v>0</v>
      </c>
      <c r="R257" s="182">
        <f>Q257*H257</f>
        <v>0</v>
      </c>
      <c r="S257" s="182">
        <v>0</v>
      </c>
      <c r="T257" s="183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4" t="s">
        <v>154</v>
      </c>
      <c r="AT257" s="184" t="s">
        <v>136</v>
      </c>
      <c r="AU257" s="184" t="s">
        <v>89</v>
      </c>
      <c r="AY257" s="18" t="s">
        <v>133</v>
      </c>
      <c r="BE257" s="185">
        <f>IF(N257="základní",J257,0)</f>
        <v>0</v>
      </c>
      <c r="BF257" s="185">
        <f>IF(N257="snížená",J257,0)</f>
        <v>0</v>
      </c>
      <c r="BG257" s="185">
        <f>IF(N257="zákl. přenesená",J257,0)</f>
        <v>0</v>
      </c>
      <c r="BH257" s="185">
        <f>IF(N257="sníž. přenesená",J257,0)</f>
        <v>0</v>
      </c>
      <c r="BI257" s="185">
        <f>IF(N257="nulová",J257,0)</f>
        <v>0</v>
      </c>
      <c r="BJ257" s="18" t="s">
        <v>87</v>
      </c>
      <c r="BK257" s="185">
        <f>ROUND(I257*H257,2)</f>
        <v>0</v>
      </c>
      <c r="BL257" s="18" t="s">
        <v>154</v>
      </c>
      <c r="BM257" s="184" t="s">
        <v>410</v>
      </c>
    </row>
    <row r="258" s="13" customFormat="1">
      <c r="A258" s="13"/>
      <c r="B258" s="196"/>
      <c r="C258" s="13"/>
      <c r="D258" s="186" t="s">
        <v>241</v>
      </c>
      <c r="E258" s="197" t="s">
        <v>1</v>
      </c>
      <c r="F258" s="198" t="s">
        <v>411</v>
      </c>
      <c r="G258" s="13"/>
      <c r="H258" s="199">
        <v>159.62000000000001</v>
      </c>
      <c r="I258" s="200"/>
      <c r="J258" s="13"/>
      <c r="K258" s="13"/>
      <c r="L258" s="196"/>
      <c r="M258" s="201"/>
      <c r="N258" s="202"/>
      <c r="O258" s="202"/>
      <c r="P258" s="202"/>
      <c r="Q258" s="202"/>
      <c r="R258" s="202"/>
      <c r="S258" s="202"/>
      <c r="T258" s="20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7" t="s">
        <v>241</v>
      </c>
      <c r="AU258" s="197" t="s">
        <v>89</v>
      </c>
      <c r="AV258" s="13" t="s">
        <v>89</v>
      </c>
      <c r="AW258" s="13" t="s">
        <v>34</v>
      </c>
      <c r="AX258" s="13" t="s">
        <v>79</v>
      </c>
      <c r="AY258" s="197" t="s">
        <v>133</v>
      </c>
    </row>
    <row r="259" s="14" customFormat="1">
      <c r="A259" s="14"/>
      <c r="B259" s="204"/>
      <c r="C259" s="14"/>
      <c r="D259" s="186" t="s">
        <v>241</v>
      </c>
      <c r="E259" s="205" t="s">
        <v>1</v>
      </c>
      <c r="F259" s="206" t="s">
        <v>245</v>
      </c>
      <c r="G259" s="14"/>
      <c r="H259" s="207">
        <v>159.62000000000001</v>
      </c>
      <c r="I259" s="208"/>
      <c r="J259" s="14"/>
      <c r="K259" s="14"/>
      <c r="L259" s="204"/>
      <c r="M259" s="209"/>
      <c r="N259" s="210"/>
      <c r="O259" s="210"/>
      <c r="P259" s="210"/>
      <c r="Q259" s="210"/>
      <c r="R259" s="210"/>
      <c r="S259" s="210"/>
      <c r="T259" s="21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05" t="s">
        <v>241</v>
      </c>
      <c r="AU259" s="205" t="s">
        <v>89</v>
      </c>
      <c r="AV259" s="14" t="s">
        <v>154</v>
      </c>
      <c r="AW259" s="14" t="s">
        <v>34</v>
      </c>
      <c r="AX259" s="14" t="s">
        <v>87</v>
      </c>
      <c r="AY259" s="205" t="s">
        <v>133</v>
      </c>
    </row>
    <row r="260" s="2" customFormat="1" ht="66.75" customHeight="1">
      <c r="A260" s="37"/>
      <c r="B260" s="171"/>
      <c r="C260" s="172" t="s">
        <v>412</v>
      </c>
      <c r="D260" s="172" t="s">
        <v>136</v>
      </c>
      <c r="E260" s="173" t="s">
        <v>413</v>
      </c>
      <c r="F260" s="174" t="s">
        <v>414</v>
      </c>
      <c r="G260" s="175" t="s">
        <v>239</v>
      </c>
      <c r="H260" s="176">
        <v>119.868</v>
      </c>
      <c r="I260" s="177"/>
      <c r="J260" s="178">
        <f>ROUND(I260*H260,2)</f>
        <v>0</v>
      </c>
      <c r="K260" s="179"/>
      <c r="L260" s="38"/>
      <c r="M260" s="180" t="s">
        <v>1</v>
      </c>
      <c r="N260" s="181" t="s">
        <v>44</v>
      </c>
      <c r="O260" s="76"/>
      <c r="P260" s="182">
        <f>O260*H260</f>
        <v>0</v>
      </c>
      <c r="Q260" s="182">
        <v>0.088800000000000004</v>
      </c>
      <c r="R260" s="182">
        <f>Q260*H260</f>
        <v>10.644278399999999</v>
      </c>
      <c r="S260" s="182">
        <v>0</v>
      </c>
      <c r="T260" s="18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4" t="s">
        <v>154</v>
      </c>
      <c r="AT260" s="184" t="s">
        <v>136</v>
      </c>
      <c r="AU260" s="184" t="s">
        <v>89</v>
      </c>
      <c r="AY260" s="18" t="s">
        <v>133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18" t="s">
        <v>87</v>
      </c>
      <c r="BK260" s="185">
        <f>ROUND(I260*H260,2)</f>
        <v>0</v>
      </c>
      <c r="BL260" s="18" t="s">
        <v>154</v>
      </c>
      <c r="BM260" s="184" t="s">
        <v>415</v>
      </c>
    </row>
    <row r="261" s="2" customFormat="1">
      <c r="A261" s="37"/>
      <c r="B261" s="38"/>
      <c r="C261" s="37"/>
      <c r="D261" s="186" t="s">
        <v>142</v>
      </c>
      <c r="E261" s="37"/>
      <c r="F261" s="187" t="s">
        <v>416</v>
      </c>
      <c r="G261" s="37"/>
      <c r="H261" s="37"/>
      <c r="I261" s="188"/>
      <c r="J261" s="37"/>
      <c r="K261" s="37"/>
      <c r="L261" s="38"/>
      <c r="M261" s="189"/>
      <c r="N261" s="190"/>
      <c r="O261" s="76"/>
      <c r="P261" s="76"/>
      <c r="Q261" s="76"/>
      <c r="R261" s="76"/>
      <c r="S261" s="76"/>
      <c r="T261" s="7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8" t="s">
        <v>142</v>
      </c>
      <c r="AU261" s="18" t="s">
        <v>89</v>
      </c>
    </row>
    <row r="262" s="13" customFormat="1">
      <c r="A262" s="13"/>
      <c r="B262" s="196"/>
      <c r="C262" s="13"/>
      <c r="D262" s="186" t="s">
        <v>241</v>
      </c>
      <c r="E262" s="197" t="s">
        <v>1</v>
      </c>
      <c r="F262" s="198" t="s">
        <v>417</v>
      </c>
      <c r="G262" s="13"/>
      <c r="H262" s="199">
        <v>119.868</v>
      </c>
      <c r="I262" s="200"/>
      <c r="J262" s="13"/>
      <c r="K262" s="13"/>
      <c r="L262" s="196"/>
      <c r="M262" s="201"/>
      <c r="N262" s="202"/>
      <c r="O262" s="202"/>
      <c r="P262" s="202"/>
      <c r="Q262" s="202"/>
      <c r="R262" s="202"/>
      <c r="S262" s="202"/>
      <c r="T262" s="20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7" t="s">
        <v>241</v>
      </c>
      <c r="AU262" s="197" t="s">
        <v>89</v>
      </c>
      <c r="AV262" s="13" t="s">
        <v>89</v>
      </c>
      <c r="AW262" s="13" t="s">
        <v>34</v>
      </c>
      <c r="AX262" s="13" t="s">
        <v>79</v>
      </c>
      <c r="AY262" s="197" t="s">
        <v>133</v>
      </c>
    </row>
    <row r="263" s="14" customFormat="1">
      <c r="A263" s="14"/>
      <c r="B263" s="204"/>
      <c r="C263" s="14"/>
      <c r="D263" s="186" t="s">
        <v>241</v>
      </c>
      <c r="E263" s="205" t="s">
        <v>1</v>
      </c>
      <c r="F263" s="206" t="s">
        <v>245</v>
      </c>
      <c r="G263" s="14"/>
      <c r="H263" s="207">
        <v>119.868</v>
      </c>
      <c r="I263" s="208"/>
      <c r="J263" s="14"/>
      <c r="K263" s="14"/>
      <c r="L263" s="204"/>
      <c r="M263" s="209"/>
      <c r="N263" s="210"/>
      <c r="O263" s="210"/>
      <c r="P263" s="210"/>
      <c r="Q263" s="210"/>
      <c r="R263" s="210"/>
      <c r="S263" s="210"/>
      <c r="T263" s="21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05" t="s">
        <v>241</v>
      </c>
      <c r="AU263" s="205" t="s">
        <v>89</v>
      </c>
      <c r="AV263" s="14" t="s">
        <v>154</v>
      </c>
      <c r="AW263" s="14" t="s">
        <v>34</v>
      </c>
      <c r="AX263" s="14" t="s">
        <v>87</v>
      </c>
      <c r="AY263" s="205" t="s">
        <v>133</v>
      </c>
    </row>
    <row r="264" s="2" customFormat="1" ht="16.5" customHeight="1">
      <c r="A264" s="37"/>
      <c r="B264" s="171"/>
      <c r="C264" s="219" t="s">
        <v>418</v>
      </c>
      <c r="D264" s="219" t="s">
        <v>316</v>
      </c>
      <c r="E264" s="220" t="s">
        <v>419</v>
      </c>
      <c r="F264" s="221" t="s">
        <v>420</v>
      </c>
      <c r="G264" s="222" t="s">
        <v>239</v>
      </c>
      <c r="H264" s="223">
        <v>137.84800000000001</v>
      </c>
      <c r="I264" s="224"/>
      <c r="J264" s="225">
        <f>ROUND(I264*H264,2)</f>
        <v>0</v>
      </c>
      <c r="K264" s="226"/>
      <c r="L264" s="227"/>
      <c r="M264" s="228" t="s">
        <v>1</v>
      </c>
      <c r="N264" s="229" t="s">
        <v>44</v>
      </c>
      <c r="O264" s="76"/>
      <c r="P264" s="182">
        <f>O264*H264</f>
        <v>0</v>
      </c>
      <c r="Q264" s="182">
        <v>0</v>
      </c>
      <c r="R264" s="182">
        <f>Q264*H264</f>
        <v>0</v>
      </c>
      <c r="S264" s="182">
        <v>0</v>
      </c>
      <c r="T264" s="183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4" t="s">
        <v>173</v>
      </c>
      <c r="AT264" s="184" t="s">
        <v>316</v>
      </c>
      <c r="AU264" s="184" t="s">
        <v>89</v>
      </c>
      <c r="AY264" s="18" t="s">
        <v>133</v>
      </c>
      <c r="BE264" s="185">
        <f>IF(N264="základní",J264,0)</f>
        <v>0</v>
      </c>
      <c r="BF264" s="185">
        <f>IF(N264="snížená",J264,0)</f>
        <v>0</v>
      </c>
      <c r="BG264" s="185">
        <f>IF(N264="zákl. přenesená",J264,0)</f>
        <v>0</v>
      </c>
      <c r="BH264" s="185">
        <f>IF(N264="sníž. přenesená",J264,0)</f>
        <v>0</v>
      </c>
      <c r="BI264" s="185">
        <f>IF(N264="nulová",J264,0)</f>
        <v>0</v>
      </c>
      <c r="BJ264" s="18" t="s">
        <v>87</v>
      </c>
      <c r="BK264" s="185">
        <f>ROUND(I264*H264,2)</f>
        <v>0</v>
      </c>
      <c r="BL264" s="18" t="s">
        <v>154</v>
      </c>
      <c r="BM264" s="184" t="s">
        <v>421</v>
      </c>
    </row>
    <row r="265" s="13" customFormat="1">
      <c r="A265" s="13"/>
      <c r="B265" s="196"/>
      <c r="C265" s="13"/>
      <c r="D265" s="186" t="s">
        <v>241</v>
      </c>
      <c r="E265" s="13"/>
      <c r="F265" s="198" t="s">
        <v>422</v>
      </c>
      <c r="G265" s="13"/>
      <c r="H265" s="199">
        <v>137.84800000000001</v>
      </c>
      <c r="I265" s="200"/>
      <c r="J265" s="13"/>
      <c r="K265" s="13"/>
      <c r="L265" s="196"/>
      <c r="M265" s="201"/>
      <c r="N265" s="202"/>
      <c r="O265" s="202"/>
      <c r="P265" s="202"/>
      <c r="Q265" s="202"/>
      <c r="R265" s="202"/>
      <c r="S265" s="202"/>
      <c r="T265" s="20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7" t="s">
        <v>241</v>
      </c>
      <c r="AU265" s="197" t="s">
        <v>89</v>
      </c>
      <c r="AV265" s="13" t="s">
        <v>89</v>
      </c>
      <c r="AW265" s="13" t="s">
        <v>3</v>
      </c>
      <c r="AX265" s="13" t="s">
        <v>87</v>
      </c>
      <c r="AY265" s="197" t="s">
        <v>133</v>
      </c>
    </row>
    <row r="266" s="12" customFormat="1" ht="22.8" customHeight="1">
      <c r="A266" s="12"/>
      <c r="B266" s="158"/>
      <c r="C266" s="12"/>
      <c r="D266" s="159" t="s">
        <v>78</v>
      </c>
      <c r="E266" s="169" t="s">
        <v>162</v>
      </c>
      <c r="F266" s="169" t="s">
        <v>423</v>
      </c>
      <c r="G266" s="12"/>
      <c r="H266" s="12"/>
      <c r="I266" s="161"/>
      <c r="J266" s="170">
        <f>BK266</f>
        <v>0</v>
      </c>
      <c r="K266" s="12"/>
      <c r="L266" s="158"/>
      <c r="M266" s="163"/>
      <c r="N266" s="164"/>
      <c r="O266" s="164"/>
      <c r="P266" s="165">
        <f>SUM(P267:P457)</f>
        <v>0</v>
      </c>
      <c r="Q266" s="164"/>
      <c r="R266" s="165">
        <f>SUM(R267:R457)</f>
        <v>229.83209597000001</v>
      </c>
      <c r="S266" s="164"/>
      <c r="T266" s="166">
        <f>SUM(T267:T457)</f>
        <v>0.0046871999999999999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159" t="s">
        <v>87</v>
      </c>
      <c r="AT266" s="167" t="s">
        <v>78</v>
      </c>
      <c r="AU266" s="167" t="s">
        <v>87</v>
      </c>
      <c r="AY266" s="159" t="s">
        <v>133</v>
      </c>
      <c r="BK266" s="168">
        <f>SUM(BK267:BK457)</f>
        <v>0</v>
      </c>
    </row>
    <row r="267" s="2" customFormat="1" ht="24.15" customHeight="1">
      <c r="A267" s="37"/>
      <c r="B267" s="171"/>
      <c r="C267" s="172" t="s">
        <v>424</v>
      </c>
      <c r="D267" s="172" t="s">
        <v>136</v>
      </c>
      <c r="E267" s="173" t="s">
        <v>425</v>
      </c>
      <c r="F267" s="174" t="s">
        <v>426</v>
      </c>
      <c r="G267" s="175" t="s">
        <v>259</v>
      </c>
      <c r="H267" s="176">
        <v>309</v>
      </c>
      <c r="I267" s="177"/>
      <c r="J267" s="178">
        <f>ROUND(I267*H267,2)</f>
        <v>0</v>
      </c>
      <c r="K267" s="179"/>
      <c r="L267" s="38"/>
      <c r="M267" s="180" t="s">
        <v>1</v>
      </c>
      <c r="N267" s="181" t="s">
        <v>44</v>
      </c>
      <c r="O267" s="76"/>
      <c r="P267" s="182">
        <f>O267*H267</f>
        <v>0</v>
      </c>
      <c r="Q267" s="182">
        <v>0.0015</v>
      </c>
      <c r="R267" s="182">
        <f>Q267*H267</f>
        <v>0.46350000000000002</v>
      </c>
      <c r="S267" s="182">
        <v>0</v>
      </c>
      <c r="T267" s="18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4" t="s">
        <v>154</v>
      </c>
      <c r="AT267" s="184" t="s">
        <v>136</v>
      </c>
      <c r="AU267" s="184" t="s">
        <v>89</v>
      </c>
      <c r="AY267" s="18" t="s">
        <v>133</v>
      </c>
      <c r="BE267" s="185">
        <f>IF(N267="základní",J267,0)</f>
        <v>0</v>
      </c>
      <c r="BF267" s="185">
        <f>IF(N267="snížená",J267,0)</f>
        <v>0</v>
      </c>
      <c r="BG267" s="185">
        <f>IF(N267="zákl. přenesená",J267,0)</f>
        <v>0</v>
      </c>
      <c r="BH267" s="185">
        <f>IF(N267="sníž. přenesená",J267,0)</f>
        <v>0</v>
      </c>
      <c r="BI267" s="185">
        <f>IF(N267="nulová",J267,0)</f>
        <v>0</v>
      </c>
      <c r="BJ267" s="18" t="s">
        <v>87</v>
      </c>
      <c r="BK267" s="185">
        <f>ROUND(I267*H267,2)</f>
        <v>0</v>
      </c>
      <c r="BL267" s="18" t="s">
        <v>154</v>
      </c>
      <c r="BM267" s="184" t="s">
        <v>427</v>
      </c>
    </row>
    <row r="268" s="13" customFormat="1">
      <c r="A268" s="13"/>
      <c r="B268" s="196"/>
      <c r="C268" s="13"/>
      <c r="D268" s="186" t="s">
        <v>241</v>
      </c>
      <c r="E268" s="197" t="s">
        <v>1</v>
      </c>
      <c r="F268" s="198" t="s">
        <v>428</v>
      </c>
      <c r="G268" s="13"/>
      <c r="H268" s="199">
        <v>309</v>
      </c>
      <c r="I268" s="200"/>
      <c r="J268" s="13"/>
      <c r="K268" s="13"/>
      <c r="L268" s="196"/>
      <c r="M268" s="201"/>
      <c r="N268" s="202"/>
      <c r="O268" s="202"/>
      <c r="P268" s="202"/>
      <c r="Q268" s="202"/>
      <c r="R268" s="202"/>
      <c r="S268" s="202"/>
      <c r="T268" s="20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7" t="s">
        <v>241</v>
      </c>
      <c r="AU268" s="197" t="s">
        <v>89</v>
      </c>
      <c r="AV268" s="13" t="s">
        <v>89</v>
      </c>
      <c r="AW268" s="13" t="s">
        <v>34</v>
      </c>
      <c r="AX268" s="13" t="s">
        <v>79</v>
      </c>
      <c r="AY268" s="197" t="s">
        <v>133</v>
      </c>
    </row>
    <row r="269" s="14" customFormat="1">
      <c r="A269" s="14"/>
      <c r="B269" s="204"/>
      <c r="C269" s="14"/>
      <c r="D269" s="186" t="s">
        <v>241</v>
      </c>
      <c r="E269" s="205" t="s">
        <v>1</v>
      </c>
      <c r="F269" s="206" t="s">
        <v>245</v>
      </c>
      <c r="G269" s="14"/>
      <c r="H269" s="207">
        <v>309</v>
      </c>
      <c r="I269" s="208"/>
      <c r="J269" s="14"/>
      <c r="K269" s="14"/>
      <c r="L269" s="204"/>
      <c r="M269" s="209"/>
      <c r="N269" s="210"/>
      <c r="O269" s="210"/>
      <c r="P269" s="210"/>
      <c r="Q269" s="210"/>
      <c r="R269" s="210"/>
      <c r="S269" s="210"/>
      <c r="T269" s="21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05" t="s">
        <v>241</v>
      </c>
      <c r="AU269" s="205" t="s">
        <v>89</v>
      </c>
      <c r="AV269" s="14" t="s">
        <v>154</v>
      </c>
      <c r="AW269" s="14" t="s">
        <v>34</v>
      </c>
      <c r="AX269" s="14" t="s">
        <v>87</v>
      </c>
      <c r="AY269" s="205" t="s">
        <v>133</v>
      </c>
    </row>
    <row r="270" s="2" customFormat="1" ht="24.15" customHeight="1">
      <c r="A270" s="37"/>
      <c r="B270" s="171"/>
      <c r="C270" s="172" t="s">
        <v>429</v>
      </c>
      <c r="D270" s="172" t="s">
        <v>136</v>
      </c>
      <c r="E270" s="173" t="s">
        <v>430</v>
      </c>
      <c r="F270" s="174" t="s">
        <v>431</v>
      </c>
      <c r="G270" s="175" t="s">
        <v>239</v>
      </c>
      <c r="H270" s="176">
        <v>82.920000000000002</v>
      </c>
      <c r="I270" s="177"/>
      <c r="J270" s="178">
        <f>ROUND(I270*H270,2)</f>
        <v>0</v>
      </c>
      <c r="K270" s="179"/>
      <c r="L270" s="38"/>
      <c r="M270" s="180" t="s">
        <v>1</v>
      </c>
      <c r="N270" s="181" t="s">
        <v>44</v>
      </c>
      <c r="O270" s="76"/>
      <c r="P270" s="182">
        <f>O270*H270</f>
        <v>0</v>
      </c>
      <c r="Q270" s="182">
        <v>0.0043800000000000002</v>
      </c>
      <c r="R270" s="182">
        <f>Q270*H270</f>
        <v>0.3631896</v>
      </c>
      <c r="S270" s="182">
        <v>0</v>
      </c>
      <c r="T270" s="183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4" t="s">
        <v>154</v>
      </c>
      <c r="AT270" s="184" t="s">
        <v>136</v>
      </c>
      <c r="AU270" s="184" t="s">
        <v>89</v>
      </c>
      <c r="AY270" s="18" t="s">
        <v>133</v>
      </c>
      <c r="BE270" s="185">
        <f>IF(N270="základní",J270,0)</f>
        <v>0</v>
      </c>
      <c r="BF270" s="185">
        <f>IF(N270="snížená",J270,0)</f>
        <v>0</v>
      </c>
      <c r="BG270" s="185">
        <f>IF(N270="zákl. přenesená",J270,0)</f>
        <v>0</v>
      </c>
      <c r="BH270" s="185">
        <f>IF(N270="sníž. přenesená",J270,0)</f>
        <v>0</v>
      </c>
      <c r="BI270" s="185">
        <f>IF(N270="nulová",J270,0)</f>
        <v>0</v>
      </c>
      <c r="BJ270" s="18" t="s">
        <v>87</v>
      </c>
      <c r="BK270" s="185">
        <f>ROUND(I270*H270,2)</f>
        <v>0</v>
      </c>
      <c r="BL270" s="18" t="s">
        <v>154</v>
      </c>
      <c r="BM270" s="184" t="s">
        <v>432</v>
      </c>
    </row>
    <row r="271" s="13" customFormat="1">
      <c r="A271" s="13"/>
      <c r="B271" s="196"/>
      <c r="C271" s="13"/>
      <c r="D271" s="186" t="s">
        <v>241</v>
      </c>
      <c r="E271" s="197" t="s">
        <v>1</v>
      </c>
      <c r="F271" s="198" t="s">
        <v>433</v>
      </c>
      <c r="G271" s="13"/>
      <c r="H271" s="199">
        <v>82.920000000000002</v>
      </c>
      <c r="I271" s="200"/>
      <c r="J271" s="13"/>
      <c r="K271" s="13"/>
      <c r="L271" s="196"/>
      <c r="M271" s="201"/>
      <c r="N271" s="202"/>
      <c r="O271" s="202"/>
      <c r="P271" s="202"/>
      <c r="Q271" s="202"/>
      <c r="R271" s="202"/>
      <c r="S271" s="202"/>
      <c r="T271" s="20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7" t="s">
        <v>241</v>
      </c>
      <c r="AU271" s="197" t="s">
        <v>89</v>
      </c>
      <c r="AV271" s="13" t="s">
        <v>89</v>
      </c>
      <c r="AW271" s="13" t="s">
        <v>34</v>
      </c>
      <c r="AX271" s="13" t="s">
        <v>79</v>
      </c>
      <c r="AY271" s="197" t="s">
        <v>133</v>
      </c>
    </row>
    <row r="272" s="14" customFormat="1">
      <c r="A272" s="14"/>
      <c r="B272" s="204"/>
      <c r="C272" s="14"/>
      <c r="D272" s="186" t="s">
        <v>241</v>
      </c>
      <c r="E272" s="205" t="s">
        <v>1</v>
      </c>
      <c r="F272" s="206" t="s">
        <v>245</v>
      </c>
      <c r="G272" s="14"/>
      <c r="H272" s="207">
        <v>82.920000000000002</v>
      </c>
      <c r="I272" s="208"/>
      <c r="J272" s="14"/>
      <c r="K272" s="14"/>
      <c r="L272" s="204"/>
      <c r="M272" s="209"/>
      <c r="N272" s="210"/>
      <c r="O272" s="210"/>
      <c r="P272" s="210"/>
      <c r="Q272" s="210"/>
      <c r="R272" s="210"/>
      <c r="S272" s="210"/>
      <c r="T272" s="21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05" t="s">
        <v>241</v>
      </c>
      <c r="AU272" s="205" t="s">
        <v>89</v>
      </c>
      <c r="AV272" s="14" t="s">
        <v>154</v>
      </c>
      <c r="AW272" s="14" t="s">
        <v>34</v>
      </c>
      <c r="AX272" s="14" t="s">
        <v>87</v>
      </c>
      <c r="AY272" s="205" t="s">
        <v>133</v>
      </c>
    </row>
    <row r="273" s="2" customFormat="1" ht="24.15" customHeight="1">
      <c r="A273" s="37"/>
      <c r="B273" s="171"/>
      <c r="C273" s="172" t="s">
        <v>434</v>
      </c>
      <c r="D273" s="172" t="s">
        <v>136</v>
      </c>
      <c r="E273" s="173" t="s">
        <v>435</v>
      </c>
      <c r="F273" s="174" t="s">
        <v>436</v>
      </c>
      <c r="G273" s="175" t="s">
        <v>239</v>
      </c>
      <c r="H273" s="176">
        <v>82.920000000000002</v>
      </c>
      <c r="I273" s="177"/>
      <c r="J273" s="178">
        <f>ROUND(I273*H273,2)</f>
        <v>0</v>
      </c>
      <c r="K273" s="179"/>
      <c r="L273" s="38"/>
      <c r="M273" s="180" t="s">
        <v>1</v>
      </c>
      <c r="N273" s="181" t="s">
        <v>44</v>
      </c>
      <c r="O273" s="76"/>
      <c r="P273" s="182">
        <f>O273*H273</f>
        <v>0</v>
      </c>
      <c r="Q273" s="182">
        <v>0.00013999999999999999</v>
      </c>
      <c r="R273" s="182">
        <f>Q273*H273</f>
        <v>0.011608799999999999</v>
      </c>
      <c r="S273" s="182">
        <v>0</v>
      </c>
      <c r="T273" s="183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4" t="s">
        <v>154</v>
      </c>
      <c r="AT273" s="184" t="s">
        <v>136</v>
      </c>
      <c r="AU273" s="184" t="s">
        <v>89</v>
      </c>
      <c r="AY273" s="18" t="s">
        <v>133</v>
      </c>
      <c r="BE273" s="185">
        <f>IF(N273="základní",J273,0)</f>
        <v>0</v>
      </c>
      <c r="BF273" s="185">
        <f>IF(N273="snížená",J273,0)</f>
        <v>0</v>
      </c>
      <c r="BG273" s="185">
        <f>IF(N273="zákl. přenesená",J273,0)</f>
        <v>0</v>
      </c>
      <c r="BH273" s="185">
        <f>IF(N273="sníž. přenesená",J273,0)</f>
        <v>0</v>
      </c>
      <c r="BI273" s="185">
        <f>IF(N273="nulová",J273,0)</f>
        <v>0</v>
      </c>
      <c r="BJ273" s="18" t="s">
        <v>87</v>
      </c>
      <c r="BK273" s="185">
        <f>ROUND(I273*H273,2)</f>
        <v>0</v>
      </c>
      <c r="BL273" s="18" t="s">
        <v>154</v>
      </c>
      <c r="BM273" s="184" t="s">
        <v>437</v>
      </c>
    </row>
    <row r="274" s="13" customFormat="1">
      <c r="A274" s="13"/>
      <c r="B274" s="196"/>
      <c r="C274" s="13"/>
      <c r="D274" s="186" t="s">
        <v>241</v>
      </c>
      <c r="E274" s="197" t="s">
        <v>1</v>
      </c>
      <c r="F274" s="198" t="s">
        <v>433</v>
      </c>
      <c r="G274" s="13"/>
      <c r="H274" s="199">
        <v>82.920000000000002</v>
      </c>
      <c r="I274" s="200"/>
      <c r="J274" s="13"/>
      <c r="K274" s="13"/>
      <c r="L274" s="196"/>
      <c r="M274" s="201"/>
      <c r="N274" s="202"/>
      <c r="O274" s="202"/>
      <c r="P274" s="202"/>
      <c r="Q274" s="202"/>
      <c r="R274" s="202"/>
      <c r="S274" s="202"/>
      <c r="T274" s="20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97" t="s">
        <v>241</v>
      </c>
      <c r="AU274" s="197" t="s">
        <v>89</v>
      </c>
      <c r="AV274" s="13" t="s">
        <v>89</v>
      </c>
      <c r="AW274" s="13" t="s">
        <v>34</v>
      </c>
      <c r="AX274" s="13" t="s">
        <v>79</v>
      </c>
      <c r="AY274" s="197" t="s">
        <v>133</v>
      </c>
    </row>
    <row r="275" s="14" customFormat="1">
      <c r="A275" s="14"/>
      <c r="B275" s="204"/>
      <c r="C275" s="14"/>
      <c r="D275" s="186" t="s">
        <v>241</v>
      </c>
      <c r="E275" s="205" t="s">
        <v>1</v>
      </c>
      <c r="F275" s="206" t="s">
        <v>245</v>
      </c>
      <c r="G275" s="14"/>
      <c r="H275" s="207">
        <v>82.920000000000002</v>
      </c>
      <c r="I275" s="208"/>
      <c r="J275" s="14"/>
      <c r="K275" s="14"/>
      <c r="L275" s="204"/>
      <c r="M275" s="209"/>
      <c r="N275" s="210"/>
      <c r="O275" s="210"/>
      <c r="P275" s="210"/>
      <c r="Q275" s="210"/>
      <c r="R275" s="210"/>
      <c r="S275" s="210"/>
      <c r="T275" s="21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05" t="s">
        <v>241</v>
      </c>
      <c r="AU275" s="205" t="s">
        <v>89</v>
      </c>
      <c r="AV275" s="14" t="s">
        <v>154</v>
      </c>
      <c r="AW275" s="14" t="s">
        <v>34</v>
      </c>
      <c r="AX275" s="14" t="s">
        <v>87</v>
      </c>
      <c r="AY275" s="205" t="s">
        <v>133</v>
      </c>
    </row>
    <row r="276" s="2" customFormat="1" ht="49.05" customHeight="1">
      <c r="A276" s="37"/>
      <c r="B276" s="171"/>
      <c r="C276" s="172" t="s">
        <v>438</v>
      </c>
      <c r="D276" s="172" t="s">
        <v>136</v>
      </c>
      <c r="E276" s="173" t="s">
        <v>439</v>
      </c>
      <c r="F276" s="174" t="s">
        <v>440</v>
      </c>
      <c r="G276" s="175" t="s">
        <v>239</v>
      </c>
      <c r="H276" s="176">
        <v>82.920000000000002</v>
      </c>
      <c r="I276" s="177"/>
      <c r="J276" s="178">
        <f>ROUND(I276*H276,2)</f>
        <v>0</v>
      </c>
      <c r="K276" s="179"/>
      <c r="L276" s="38"/>
      <c r="M276" s="180" t="s">
        <v>1</v>
      </c>
      <c r="N276" s="181" t="s">
        <v>44</v>
      </c>
      <c r="O276" s="76"/>
      <c r="P276" s="182">
        <f>O276*H276</f>
        <v>0</v>
      </c>
      <c r="Q276" s="182">
        <v>0.011390000000000001</v>
      </c>
      <c r="R276" s="182">
        <f>Q276*H276</f>
        <v>0.94445880000000004</v>
      </c>
      <c r="S276" s="182">
        <v>0</v>
      </c>
      <c r="T276" s="183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4" t="s">
        <v>154</v>
      </c>
      <c r="AT276" s="184" t="s">
        <v>136</v>
      </c>
      <c r="AU276" s="184" t="s">
        <v>89</v>
      </c>
      <c r="AY276" s="18" t="s">
        <v>133</v>
      </c>
      <c r="BE276" s="185">
        <f>IF(N276="základní",J276,0)</f>
        <v>0</v>
      </c>
      <c r="BF276" s="185">
        <f>IF(N276="snížená",J276,0)</f>
        <v>0</v>
      </c>
      <c r="BG276" s="185">
        <f>IF(N276="zákl. přenesená",J276,0)</f>
        <v>0</v>
      </c>
      <c r="BH276" s="185">
        <f>IF(N276="sníž. přenesená",J276,0)</f>
        <v>0</v>
      </c>
      <c r="BI276" s="185">
        <f>IF(N276="nulová",J276,0)</f>
        <v>0</v>
      </c>
      <c r="BJ276" s="18" t="s">
        <v>87</v>
      </c>
      <c r="BK276" s="185">
        <f>ROUND(I276*H276,2)</f>
        <v>0</v>
      </c>
      <c r="BL276" s="18" t="s">
        <v>154</v>
      </c>
      <c r="BM276" s="184" t="s">
        <v>441</v>
      </c>
    </row>
    <row r="277" s="13" customFormat="1">
      <c r="A277" s="13"/>
      <c r="B277" s="196"/>
      <c r="C277" s="13"/>
      <c r="D277" s="186" t="s">
        <v>241</v>
      </c>
      <c r="E277" s="197" t="s">
        <v>1</v>
      </c>
      <c r="F277" s="198" t="s">
        <v>433</v>
      </c>
      <c r="G277" s="13"/>
      <c r="H277" s="199">
        <v>82.920000000000002</v>
      </c>
      <c r="I277" s="200"/>
      <c r="J277" s="13"/>
      <c r="K277" s="13"/>
      <c r="L277" s="196"/>
      <c r="M277" s="201"/>
      <c r="N277" s="202"/>
      <c r="O277" s="202"/>
      <c r="P277" s="202"/>
      <c r="Q277" s="202"/>
      <c r="R277" s="202"/>
      <c r="S277" s="202"/>
      <c r="T277" s="20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7" t="s">
        <v>241</v>
      </c>
      <c r="AU277" s="197" t="s">
        <v>89</v>
      </c>
      <c r="AV277" s="13" t="s">
        <v>89</v>
      </c>
      <c r="AW277" s="13" t="s">
        <v>34</v>
      </c>
      <c r="AX277" s="13" t="s">
        <v>79</v>
      </c>
      <c r="AY277" s="197" t="s">
        <v>133</v>
      </c>
    </row>
    <row r="278" s="14" customFormat="1">
      <c r="A278" s="14"/>
      <c r="B278" s="204"/>
      <c r="C278" s="14"/>
      <c r="D278" s="186" t="s">
        <v>241</v>
      </c>
      <c r="E278" s="205" t="s">
        <v>1</v>
      </c>
      <c r="F278" s="206" t="s">
        <v>245</v>
      </c>
      <c r="G278" s="14"/>
      <c r="H278" s="207">
        <v>82.920000000000002</v>
      </c>
      <c r="I278" s="208"/>
      <c r="J278" s="14"/>
      <c r="K278" s="14"/>
      <c r="L278" s="204"/>
      <c r="M278" s="209"/>
      <c r="N278" s="210"/>
      <c r="O278" s="210"/>
      <c r="P278" s="210"/>
      <c r="Q278" s="210"/>
      <c r="R278" s="210"/>
      <c r="S278" s="210"/>
      <c r="T278" s="21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05" t="s">
        <v>241</v>
      </c>
      <c r="AU278" s="205" t="s">
        <v>89</v>
      </c>
      <c r="AV278" s="14" t="s">
        <v>154</v>
      </c>
      <c r="AW278" s="14" t="s">
        <v>34</v>
      </c>
      <c r="AX278" s="14" t="s">
        <v>87</v>
      </c>
      <c r="AY278" s="205" t="s">
        <v>133</v>
      </c>
    </row>
    <row r="279" s="2" customFormat="1" ht="24.15" customHeight="1">
      <c r="A279" s="37"/>
      <c r="B279" s="171"/>
      <c r="C279" s="219" t="s">
        <v>442</v>
      </c>
      <c r="D279" s="219" t="s">
        <v>316</v>
      </c>
      <c r="E279" s="220" t="s">
        <v>443</v>
      </c>
      <c r="F279" s="221" t="s">
        <v>444</v>
      </c>
      <c r="G279" s="222" t="s">
        <v>239</v>
      </c>
      <c r="H279" s="223">
        <v>87.066000000000002</v>
      </c>
      <c r="I279" s="224"/>
      <c r="J279" s="225">
        <f>ROUND(I279*H279,2)</f>
        <v>0</v>
      </c>
      <c r="K279" s="226"/>
      <c r="L279" s="227"/>
      <c r="M279" s="228" t="s">
        <v>1</v>
      </c>
      <c r="N279" s="229" t="s">
        <v>44</v>
      </c>
      <c r="O279" s="76"/>
      <c r="P279" s="182">
        <f>O279*H279</f>
        <v>0</v>
      </c>
      <c r="Q279" s="182">
        <v>0.0060000000000000001</v>
      </c>
      <c r="R279" s="182">
        <f>Q279*H279</f>
        <v>0.52239599999999997</v>
      </c>
      <c r="S279" s="182">
        <v>0</v>
      </c>
      <c r="T279" s="18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4" t="s">
        <v>173</v>
      </c>
      <c r="AT279" s="184" t="s">
        <v>316</v>
      </c>
      <c r="AU279" s="184" t="s">
        <v>89</v>
      </c>
      <c r="AY279" s="18" t="s">
        <v>133</v>
      </c>
      <c r="BE279" s="185">
        <f>IF(N279="základní",J279,0)</f>
        <v>0</v>
      </c>
      <c r="BF279" s="185">
        <f>IF(N279="snížená",J279,0)</f>
        <v>0</v>
      </c>
      <c r="BG279" s="185">
        <f>IF(N279="zákl. přenesená",J279,0)</f>
        <v>0</v>
      </c>
      <c r="BH279" s="185">
        <f>IF(N279="sníž. přenesená",J279,0)</f>
        <v>0</v>
      </c>
      <c r="BI279" s="185">
        <f>IF(N279="nulová",J279,0)</f>
        <v>0</v>
      </c>
      <c r="BJ279" s="18" t="s">
        <v>87</v>
      </c>
      <c r="BK279" s="185">
        <f>ROUND(I279*H279,2)</f>
        <v>0</v>
      </c>
      <c r="BL279" s="18" t="s">
        <v>154</v>
      </c>
      <c r="BM279" s="184" t="s">
        <v>445</v>
      </c>
    </row>
    <row r="280" s="13" customFormat="1">
      <c r="A280" s="13"/>
      <c r="B280" s="196"/>
      <c r="C280" s="13"/>
      <c r="D280" s="186" t="s">
        <v>241</v>
      </c>
      <c r="E280" s="13"/>
      <c r="F280" s="198" t="s">
        <v>446</v>
      </c>
      <c r="G280" s="13"/>
      <c r="H280" s="199">
        <v>87.066000000000002</v>
      </c>
      <c r="I280" s="200"/>
      <c r="J280" s="13"/>
      <c r="K280" s="13"/>
      <c r="L280" s="196"/>
      <c r="M280" s="201"/>
      <c r="N280" s="202"/>
      <c r="O280" s="202"/>
      <c r="P280" s="202"/>
      <c r="Q280" s="202"/>
      <c r="R280" s="202"/>
      <c r="S280" s="202"/>
      <c r="T280" s="20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7" t="s">
        <v>241</v>
      </c>
      <c r="AU280" s="197" t="s">
        <v>89</v>
      </c>
      <c r="AV280" s="13" t="s">
        <v>89</v>
      </c>
      <c r="AW280" s="13" t="s">
        <v>3</v>
      </c>
      <c r="AX280" s="13" t="s">
        <v>87</v>
      </c>
      <c r="AY280" s="197" t="s">
        <v>133</v>
      </c>
    </row>
    <row r="281" s="2" customFormat="1" ht="24.15" customHeight="1">
      <c r="A281" s="37"/>
      <c r="B281" s="171"/>
      <c r="C281" s="172" t="s">
        <v>447</v>
      </c>
      <c r="D281" s="172" t="s">
        <v>136</v>
      </c>
      <c r="E281" s="173" t="s">
        <v>448</v>
      </c>
      <c r="F281" s="174" t="s">
        <v>449</v>
      </c>
      <c r="G281" s="175" t="s">
        <v>239</v>
      </c>
      <c r="H281" s="176">
        <v>82.920000000000002</v>
      </c>
      <c r="I281" s="177"/>
      <c r="J281" s="178">
        <f>ROUND(I281*H281,2)</f>
        <v>0</v>
      </c>
      <c r="K281" s="179"/>
      <c r="L281" s="38"/>
      <c r="M281" s="180" t="s">
        <v>1</v>
      </c>
      <c r="N281" s="181" t="s">
        <v>44</v>
      </c>
      <c r="O281" s="76"/>
      <c r="P281" s="182">
        <f>O281*H281</f>
        <v>0</v>
      </c>
      <c r="Q281" s="182">
        <v>0.0033600000000000001</v>
      </c>
      <c r="R281" s="182">
        <f>Q281*H281</f>
        <v>0.2786112</v>
      </c>
      <c r="S281" s="182">
        <v>0</v>
      </c>
      <c r="T281" s="183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4" t="s">
        <v>154</v>
      </c>
      <c r="AT281" s="184" t="s">
        <v>136</v>
      </c>
      <c r="AU281" s="184" t="s">
        <v>89</v>
      </c>
      <c r="AY281" s="18" t="s">
        <v>133</v>
      </c>
      <c r="BE281" s="185">
        <f>IF(N281="základní",J281,0)</f>
        <v>0</v>
      </c>
      <c r="BF281" s="185">
        <f>IF(N281="snížená",J281,0)</f>
        <v>0</v>
      </c>
      <c r="BG281" s="185">
        <f>IF(N281="zákl. přenesená",J281,0)</f>
        <v>0</v>
      </c>
      <c r="BH281" s="185">
        <f>IF(N281="sníž. přenesená",J281,0)</f>
        <v>0</v>
      </c>
      <c r="BI281" s="185">
        <f>IF(N281="nulová",J281,0)</f>
        <v>0</v>
      </c>
      <c r="BJ281" s="18" t="s">
        <v>87</v>
      </c>
      <c r="BK281" s="185">
        <f>ROUND(I281*H281,2)</f>
        <v>0</v>
      </c>
      <c r="BL281" s="18" t="s">
        <v>154</v>
      </c>
      <c r="BM281" s="184" t="s">
        <v>450</v>
      </c>
    </row>
    <row r="282" s="13" customFormat="1">
      <c r="A282" s="13"/>
      <c r="B282" s="196"/>
      <c r="C282" s="13"/>
      <c r="D282" s="186" t="s">
        <v>241</v>
      </c>
      <c r="E282" s="197" t="s">
        <v>1</v>
      </c>
      <c r="F282" s="198" t="s">
        <v>433</v>
      </c>
      <c r="G282" s="13"/>
      <c r="H282" s="199">
        <v>82.920000000000002</v>
      </c>
      <c r="I282" s="200"/>
      <c r="J282" s="13"/>
      <c r="K282" s="13"/>
      <c r="L282" s="196"/>
      <c r="M282" s="201"/>
      <c r="N282" s="202"/>
      <c r="O282" s="202"/>
      <c r="P282" s="202"/>
      <c r="Q282" s="202"/>
      <c r="R282" s="202"/>
      <c r="S282" s="202"/>
      <c r="T282" s="20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7" t="s">
        <v>241</v>
      </c>
      <c r="AU282" s="197" t="s">
        <v>89</v>
      </c>
      <c r="AV282" s="13" t="s">
        <v>89</v>
      </c>
      <c r="AW282" s="13" t="s">
        <v>34</v>
      </c>
      <c r="AX282" s="13" t="s">
        <v>79</v>
      </c>
      <c r="AY282" s="197" t="s">
        <v>133</v>
      </c>
    </row>
    <row r="283" s="14" customFormat="1">
      <c r="A283" s="14"/>
      <c r="B283" s="204"/>
      <c r="C283" s="14"/>
      <c r="D283" s="186" t="s">
        <v>241</v>
      </c>
      <c r="E283" s="205" t="s">
        <v>1</v>
      </c>
      <c r="F283" s="206" t="s">
        <v>245</v>
      </c>
      <c r="G283" s="14"/>
      <c r="H283" s="207">
        <v>82.920000000000002</v>
      </c>
      <c r="I283" s="208"/>
      <c r="J283" s="14"/>
      <c r="K283" s="14"/>
      <c r="L283" s="204"/>
      <c r="M283" s="209"/>
      <c r="N283" s="210"/>
      <c r="O283" s="210"/>
      <c r="P283" s="210"/>
      <c r="Q283" s="210"/>
      <c r="R283" s="210"/>
      <c r="S283" s="210"/>
      <c r="T283" s="21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05" t="s">
        <v>241</v>
      </c>
      <c r="AU283" s="205" t="s">
        <v>89</v>
      </c>
      <c r="AV283" s="14" t="s">
        <v>154</v>
      </c>
      <c r="AW283" s="14" t="s">
        <v>34</v>
      </c>
      <c r="AX283" s="14" t="s">
        <v>87</v>
      </c>
      <c r="AY283" s="205" t="s">
        <v>133</v>
      </c>
    </row>
    <row r="284" s="2" customFormat="1" ht="24.15" customHeight="1">
      <c r="A284" s="37"/>
      <c r="B284" s="171"/>
      <c r="C284" s="172" t="s">
        <v>451</v>
      </c>
      <c r="D284" s="172" t="s">
        <v>136</v>
      </c>
      <c r="E284" s="173" t="s">
        <v>452</v>
      </c>
      <c r="F284" s="174" t="s">
        <v>453</v>
      </c>
      <c r="G284" s="175" t="s">
        <v>239</v>
      </c>
      <c r="H284" s="176">
        <v>2410.442</v>
      </c>
      <c r="I284" s="177"/>
      <c r="J284" s="178">
        <f>ROUND(I284*H284,2)</f>
        <v>0</v>
      </c>
      <c r="K284" s="179"/>
      <c r="L284" s="38"/>
      <c r="M284" s="180" t="s">
        <v>1</v>
      </c>
      <c r="N284" s="181" t="s">
        <v>44</v>
      </c>
      <c r="O284" s="76"/>
      <c r="P284" s="182">
        <f>O284*H284</f>
        <v>0</v>
      </c>
      <c r="Q284" s="182">
        <v>0.020480000000000002</v>
      </c>
      <c r="R284" s="182">
        <f>Q284*H284</f>
        <v>49.365852160000003</v>
      </c>
      <c r="S284" s="182">
        <v>0</v>
      </c>
      <c r="T284" s="183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4" t="s">
        <v>154</v>
      </c>
      <c r="AT284" s="184" t="s">
        <v>136</v>
      </c>
      <c r="AU284" s="184" t="s">
        <v>89</v>
      </c>
      <c r="AY284" s="18" t="s">
        <v>133</v>
      </c>
      <c r="BE284" s="185">
        <f>IF(N284="základní",J284,0)</f>
        <v>0</v>
      </c>
      <c r="BF284" s="185">
        <f>IF(N284="snížená",J284,0)</f>
        <v>0</v>
      </c>
      <c r="BG284" s="185">
        <f>IF(N284="zákl. přenesená",J284,0)</f>
        <v>0</v>
      </c>
      <c r="BH284" s="185">
        <f>IF(N284="sníž. přenesená",J284,0)</f>
        <v>0</v>
      </c>
      <c r="BI284" s="185">
        <f>IF(N284="nulová",J284,0)</f>
        <v>0</v>
      </c>
      <c r="BJ284" s="18" t="s">
        <v>87</v>
      </c>
      <c r="BK284" s="185">
        <f>ROUND(I284*H284,2)</f>
        <v>0</v>
      </c>
      <c r="BL284" s="18" t="s">
        <v>154</v>
      </c>
      <c r="BM284" s="184" t="s">
        <v>454</v>
      </c>
    </row>
    <row r="285" s="15" customFormat="1">
      <c r="A285" s="15"/>
      <c r="B285" s="212"/>
      <c r="C285" s="15"/>
      <c r="D285" s="186" t="s">
        <v>241</v>
      </c>
      <c r="E285" s="213" t="s">
        <v>1</v>
      </c>
      <c r="F285" s="214" t="s">
        <v>455</v>
      </c>
      <c r="G285" s="15"/>
      <c r="H285" s="213" t="s">
        <v>1</v>
      </c>
      <c r="I285" s="215"/>
      <c r="J285" s="15"/>
      <c r="K285" s="15"/>
      <c r="L285" s="212"/>
      <c r="M285" s="216"/>
      <c r="N285" s="217"/>
      <c r="O285" s="217"/>
      <c r="P285" s="217"/>
      <c r="Q285" s="217"/>
      <c r="R285" s="217"/>
      <c r="S285" s="217"/>
      <c r="T285" s="21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13" t="s">
        <v>241</v>
      </c>
      <c r="AU285" s="213" t="s">
        <v>89</v>
      </c>
      <c r="AV285" s="15" t="s">
        <v>87</v>
      </c>
      <c r="AW285" s="15" t="s">
        <v>34</v>
      </c>
      <c r="AX285" s="15" t="s">
        <v>79</v>
      </c>
      <c r="AY285" s="213" t="s">
        <v>133</v>
      </c>
    </row>
    <row r="286" s="13" customFormat="1">
      <c r="A286" s="13"/>
      <c r="B286" s="196"/>
      <c r="C286" s="13"/>
      <c r="D286" s="186" t="s">
        <v>241</v>
      </c>
      <c r="E286" s="197" t="s">
        <v>1</v>
      </c>
      <c r="F286" s="198" t="s">
        <v>456</v>
      </c>
      <c r="G286" s="13"/>
      <c r="H286" s="199">
        <v>1362.79</v>
      </c>
      <c r="I286" s="200"/>
      <c r="J286" s="13"/>
      <c r="K286" s="13"/>
      <c r="L286" s="196"/>
      <c r="M286" s="201"/>
      <c r="N286" s="202"/>
      <c r="O286" s="202"/>
      <c r="P286" s="202"/>
      <c r="Q286" s="202"/>
      <c r="R286" s="202"/>
      <c r="S286" s="202"/>
      <c r="T286" s="20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7" t="s">
        <v>241</v>
      </c>
      <c r="AU286" s="197" t="s">
        <v>89</v>
      </c>
      <c r="AV286" s="13" t="s">
        <v>89</v>
      </c>
      <c r="AW286" s="13" t="s">
        <v>34</v>
      </c>
      <c r="AX286" s="13" t="s">
        <v>79</v>
      </c>
      <c r="AY286" s="197" t="s">
        <v>133</v>
      </c>
    </row>
    <row r="287" s="13" customFormat="1">
      <c r="A287" s="13"/>
      <c r="B287" s="196"/>
      <c r="C287" s="13"/>
      <c r="D287" s="186" t="s">
        <v>241</v>
      </c>
      <c r="E287" s="197" t="s">
        <v>1</v>
      </c>
      <c r="F287" s="198" t="s">
        <v>457</v>
      </c>
      <c r="G287" s="13"/>
      <c r="H287" s="199">
        <v>97.370000000000005</v>
      </c>
      <c r="I287" s="200"/>
      <c r="J287" s="13"/>
      <c r="K287" s="13"/>
      <c r="L287" s="196"/>
      <c r="M287" s="201"/>
      <c r="N287" s="202"/>
      <c r="O287" s="202"/>
      <c r="P287" s="202"/>
      <c r="Q287" s="202"/>
      <c r="R287" s="202"/>
      <c r="S287" s="202"/>
      <c r="T287" s="20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7" t="s">
        <v>241</v>
      </c>
      <c r="AU287" s="197" t="s">
        <v>89</v>
      </c>
      <c r="AV287" s="13" t="s">
        <v>89</v>
      </c>
      <c r="AW287" s="13" t="s">
        <v>34</v>
      </c>
      <c r="AX287" s="13" t="s">
        <v>79</v>
      </c>
      <c r="AY287" s="197" t="s">
        <v>133</v>
      </c>
    </row>
    <row r="288" s="13" customFormat="1">
      <c r="A288" s="13"/>
      <c r="B288" s="196"/>
      <c r="C288" s="13"/>
      <c r="D288" s="186" t="s">
        <v>241</v>
      </c>
      <c r="E288" s="197" t="s">
        <v>1</v>
      </c>
      <c r="F288" s="198" t="s">
        <v>458</v>
      </c>
      <c r="G288" s="13"/>
      <c r="H288" s="199">
        <v>94.950000000000003</v>
      </c>
      <c r="I288" s="200"/>
      <c r="J288" s="13"/>
      <c r="K288" s="13"/>
      <c r="L288" s="196"/>
      <c r="M288" s="201"/>
      <c r="N288" s="202"/>
      <c r="O288" s="202"/>
      <c r="P288" s="202"/>
      <c r="Q288" s="202"/>
      <c r="R288" s="202"/>
      <c r="S288" s="202"/>
      <c r="T288" s="20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7" t="s">
        <v>241</v>
      </c>
      <c r="AU288" s="197" t="s">
        <v>89</v>
      </c>
      <c r="AV288" s="13" t="s">
        <v>89</v>
      </c>
      <c r="AW288" s="13" t="s">
        <v>34</v>
      </c>
      <c r="AX288" s="13" t="s">
        <v>79</v>
      </c>
      <c r="AY288" s="197" t="s">
        <v>133</v>
      </c>
    </row>
    <row r="289" s="13" customFormat="1">
      <c r="A289" s="13"/>
      <c r="B289" s="196"/>
      <c r="C289" s="13"/>
      <c r="D289" s="186" t="s">
        <v>241</v>
      </c>
      <c r="E289" s="197" t="s">
        <v>1</v>
      </c>
      <c r="F289" s="198" t="s">
        <v>459</v>
      </c>
      <c r="G289" s="13"/>
      <c r="H289" s="199">
        <v>284.79199999999997</v>
      </c>
      <c r="I289" s="200"/>
      <c r="J289" s="13"/>
      <c r="K289" s="13"/>
      <c r="L289" s="196"/>
      <c r="M289" s="201"/>
      <c r="N289" s="202"/>
      <c r="O289" s="202"/>
      <c r="P289" s="202"/>
      <c r="Q289" s="202"/>
      <c r="R289" s="202"/>
      <c r="S289" s="202"/>
      <c r="T289" s="20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7" t="s">
        <v>241</v>
      </c>
      <c r="AU289" s="197" t="s">
        <v>89</v>
      </c>
      <c r="AV289" s="13" t="s">
        <v>89</v>
      </c>
      <c r="AW289" s="13" t="s">
        <v>34</v>
      </c>
      <c r="AX289" s="13" t="s">
        <v>79</v>
      </c>
      <c r="AY289" s="197" t="s">
        <v>133</v>
      </c>
    </row>
    <row r="290" s="13" customFormat="1">
      <c r="A290" s="13"/>
      <c r="B290" s="196"/>
      <c r="C290" s="13"/>
      <c r="D290" s="186" t="s">
        <v>241</v>
      </c>
      <c r="E290" s="197" t="s">
        <v>1</v>
      </c>
      <c r="F290" s="198" t="s">
        <v>460</v>
      </c>
      <c r="G290" s="13"/>
      <c r="H290" s="199">
        <v>85.680000000000007</v>
      </c>
      <c r="I290" s="200"/>
      <c r="J290" s="13"/>
      <c r="K290" s="13"/>
      <c r="L290" s="196"/>
      <c r="M290" s="201"/>
      <c r="N290" s="202"/>
      <c r="O290" s="202"/>
      <c r="P290" s="202"/>
      <c r="Q290" s="202"/>
      <c r="R290" s="202"/>
      <c r="S290" s="202"/>
      <c r="T290" s="20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7" t="s">
        <v>241</v>
      </c>
      <c r="AU290" s="197" t="s">
        <v>89</v>
      </c>
      <c r="AV290" s="13" t="s">
        <v>89</v>
      </c>
      <c r="AW290" s="13" t="s">
        <v>34</v>
      </c>
      <c r="AX290" s="13" t="s">
        <v>79</v>
      </c>
      <c r="AY290" s="197" t="s">
        <v>133</v>
      </c>
    </row>
    <row r="291" s="13" customFormat="1">
      <c r="A291" s="13"/>
      <c r="B291" s="196"/>
      <c r="C291" s="13"/>
      <c r="D291" s="186" t="s">
        <v>241</v>
      </c>
      <c r="E291" s="197" t="s">
        <v>1</v>
      </c>
      <c r="F291" s="198" t="s">
        <v>461</v>
      </c>
      <c r="G291" s="13"/>
      <c r="H291" s="199">
        <v>250.03999999999999</v>
      </c>
      <c r="I291" s="200"/>
      <c r="J291" s="13"/>
      <c r="K291" s="13"/>
      <c r="L291" s="196"/>
      <c r="M291" s="201"/>
      <c r="N291" s="202"/>
      <c r="O291" s="202"/>
      <c r="P291" s="202"/>
      <c r="Q291" s="202"/>
      <c r="R291" s="202"/>
      <c r="S291" s="202"/>
      <c r="T291" s="20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7" t="s">
        <v>241</v>
      </c>
      <c r="AU291" s="197" t="s">
        <v>89</v>
      </c>
      <c r="AV291" s="13" t="s">
        <v>89</v>
      </c>
      <c r="AW291" s="13" t="s">
        <v>34</v>
      </c>
      <c r="AX291" s="13" t="s">
        <v>79</v>
      </c>
      <c r="AY291" s="197" t="s">
        <v>133</v>
      </c>
    </row>
    <row r="292" s="13" customFormat="1">
      <c r="A292" s="13"/>
      <c r="B292" s="196"/>
      <c r="C292" s="13"/>
      <c r="D292" s="186" t="s">
        <v>241</v>
      </c>
      <c r="E292" s="197" t="s">
        <v>1</v>
      </c>
      <c r="F292" s="198" t="s">
        <v>433</v>
      </c>
      <c r="G292" s="13"/>
      <c r="H292" s="199">
        <v>82.920000000000002</v>
      </c>
      <c r="I292" s="200"/>
      <c r="J292" s="13"/>
      <c r="K292" s="13"/>
      <c r="L292" s="196"/>
      <c r="M292" s="201"/>
      <c r="N292" s="202"/>
      <c r="O292" s="202"/>
      <c r="P292" s="202"/>
      <c r="Q292" s="202"/>
      <c r="R292" s="202"/>
      <c r="S292" s="202"/>
      <c r="T292" s="20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7" t="s">
        <v>241</v>
      </c>
      <c r="AU292" s="197" t="s">
        <v>89</v>
      </c>
      <c r="AV292" s="13" t="s">
        <v>89</v>
      </c>
      <c r="AW292" s="13" t="s">
        <v>34</v>
      </c>
      <c r="AX292" s="13" t="s">
        <v>79</v>
      </c>
      <c r="AY292" s="197" t="s">
        <v>133</v>
      </c>
    </row>
    <row r="293" s="13" customFormat="1">
      <c r="A293" s="13"/>
      <c r="B293" s="196"/>
      <c r="C293" s="13"/>
      <c r="D293" s="186" t="s">
        <v>241</v>
      </c>
      <c r="E293" s="197" t="s">
        <v>1</v>
      </c>
      <c r="F293" s="198" t="s">
        <v>462</v>
      </c>
      <c r="G293" s="13"/>
      <c r="H293" s="199">
        <v>151.90000000000001</v>
      </c>
      <c r="I293" s="200"/>
      <c r="J293" s="13"/>
      <c r="K293" s="13"/>
      <c r="L293" s="196"/>
      <c r="M293" s="201"/>
      <c r="N293" s="202"/>
      <c r="O293" s="202"/>
      <c r="P293" s="202"/>
      <c r="Q293" s="202"/>
      <c r="R293" s="202"/>
      <c r="S293" s="202"/>
      <c r="T293" s="20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7" t="s">
        <v>241</v>
      </c>
      <c r="AU293" s="197" t="s">
        <v>89</v>
      </c>
      <c r="AV293" s="13" t="s">
        <v>89</v>
      </c>
      <c r="AW293" s="13" t="s">
        <v>34</v>
      </c>
      <c r="AX293" s="13" t="s">
        <v>79</v>
      </c>
      <c r="AY293" s="197" t="s">
        <v>133</v>
      </c>
    </row>
    <row r="294" s="14" customFormat="1">
      <c r="A294" s="14"/>
      <c r="B294" s="204"/>
      <c r="C294" s="14"/>
      <c r="D294" s="186" t="s">
        <v>241</v>
      </c>
      <c r="E294" s="205" t="s">
        <v>1</v>
      </c>
      <c r="F294" s="206" t="s">
        <v>245</v>
      </c>
      <c r="G294" s="14"/>
      <c r="H294" s="207">
        <v>2410.442</v>
      </c>
      <c r="I294" s="208"/>
      <c r="J294" s="14"/>
      <c r="K294" s="14"/>
      <c r="L294" s="204"/>
      <c r="M294" s="209"/>
      <c r="N294" s="210"/>
      <c r="O294" s="210"/>
      <c r="P294" s="210"/>
      <c r="Q294" s="210"/>
      <c r="R294" s="210"/>
      <c r="S294" s="210"/>
      <c r="T294" s="21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05" t="s">
        <v>241</v>
      </c>
      <c r="AU294" s="205" t="s">
        <v>89</v>
      </c>
      <c r="AV294" s="14" t="s">
        <v>154</v>
      </c>
      <c r="AW294" s="14" t="s">
        <v>34</v>
      </c>
      <c r="AX294" s="14" t="s">
        <v>87</v>
      </c>
      <c r="AY294" s="205" t="s">
        <v>133</v>
      </c>
    </row>
    <row r="295" s="2" customFormat="1" ht="33" customHeight="1">
      <c r="A295" s="37"/>
      <c r="B295" s="171"/>
      <c r="C295" s="172" t="s">
        <v>463</v>
      </c>
      <c r="D295" s="172" t="s">
        <v>136</v>
      </c>
      <c r="E295" s="173" t="s">
        <v>464</v>
      </c>
      <c r="F295" s="174" t="s">
        <v>465</v>
      </c>
      <c r="G295" s="175" t="s">
        <v>239</v>
      </c>
      <c r="H295" s="176">
        <v>4820.884</v>
      </c>
      <c r="I295" s="177"/>
      <c r="J295" s="178">
        <f>ROUND(I295*H295,2)</f>
        <v>0</v>
      </c>
      <c r="K295" s="179"/>
      <c r="L295" s="38"/>
      <c r="M295" s="180" t="s">
        <v>1</v>
      </c>
      <c r="N295" s="181" t="s">
        <v>44</v>
      </c>
      <c r="O295" s="76"/>
      <c r="P295" s="182">
        <f>O295*H295</f>
        <v>0</v>
      </c>
      <c r="Q295" s="182">
        <v>0.0079000000000000008</v>
      </c>
      <c r="R295" s="182">
        <f>Q295*H295</f>
        <v>38.084983600000001</v>
      </c>
      <c r="S295" s="182">
        <v>0</v>
      </c>
      <c r="T295" s="18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4" t="s">
        <v>154</v>
      </c>
      <c r="AT295" s="184" t="s">
        <v>136</v>
      </c>
      <c r="AU295" s="184" t="s">
        <v>89</v>
      </c>
      <c r="AY295" s="18" t="s">
        <v>133</v>
      </c>
      <c r="BE295" s="185">
        <f>IF(N295="základní",J295,0)</f>
        <v>0</v>
      </c>
      <c r="BF295" s="185">
        <f>IF(N295="snížená",J295,0)</f>
        <v>0</v>
      </c>
      <c r="BG295" s="185">
        <f>IF(N295="zákl. přenesená",J295,0)</f>
        <v>0</v>
      </c>
      <c r="BH295" s="185">
        <f>IF(N295="sníž. přenesená",J295,0)</f>
        <v>0</v>
      </c>
      <c r="BI295" s="185">
        <f>IF(N295="nulová",J295,0)</f>
        <v>0</v>
      </c>
      <c r="BJ295" s="18" t="s">
        <v>87</v>
      </c>
      <c r="BK295" s="185">
        <f>ROUND(I295*H295,2)</f>
        <v>0</v>
      </c>
      <c r="BL295" s="18" t="s">
        <v>154</v>
      </c>
      <c r="BM295" s="184" t="s">
        <v>466</v>
      </c>
    </row>
    <row r="296" s="2" customFormat="1">
      <c r="A296" s="37"/>
      <c r="B296" s="38"/>
      <c r="C296" s="37"/>
      <c r="D296" s="186" t="s">
        <v>142</v>
      </c>
      <c r="E296" s="37"/>
      <c r="F296" s="187" t="s">
        <v>467</v>
      </c>
      <c r="G296" s="37"/>
      <c r="H296" s="37"/>
      <c r="I296" s="188"/>
      <c r="J296" s="37"/>
      <c r="K296" s="37"/>
      <c r="L296" s="38"/>
      <c r="M296" s="189"/>
      <c r="N296" s="190"/>
      <c r="O296" s="76"/>
      <c r="P296" s="76"/>
      <c r="Q296" s="76"/>
      <c r="R296" s="76"/>
      <c r="S296" s="76"/>
      <c r="T296" s="7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8" t="s">
        <v>142</v>
      </c>
      <c r="AU296" s="18" t="s">
        <v>89</v>
      </c>
    </row>
    <row r="297" s="15" customFormat="1">
      <c r="A297" s="15"/>
      <c r="B297" s="212"/>
      <c r="C297" s="15"/>
      <c r="D297" s="186" t="s">
        <v>241</v>
      </c>
      <c r="E297" s="213" t="s">
        <v>1</v>
      </c>
      <c r="F297" s="214" t="s">
        <v>455</v>
      </c>
      <c r="G297" s="15"/>
      <c r="H297" s="213" t="s">
        <v>1</v>
      </c>
      <c r="I297" s="215"/>
      <c r="J297" s="15"/>
      <c r="K297" s="15"/>
      <c r="L297" s="212"/>
      <c r="M297" s="216"/>
      <c r="N297" s="217"/>
      <c r="O297" s="217"/>
      <c r="P297" s="217"/>
      <c r="Q297" s="217"/>
      <c r="R297" s="217"/>
      <c r="S297" s="217"/>
      <c r="T297" s="21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13" t="s">
        <v>241</v>
      </c>
      <c r="AU297" s="213" t="s">
        <v>89</v>
      </c>
      <c r="AV297" s="15" t="s">
        <v>87</v>
      </c>
      <c r="AW297" s="15" t="s">
        <v>34</v>
      </c>
      <c r="AX297" s="15" t="s">
        <v>79</v>
      </c>
      <c r="AY297" s="213" t="s">
        <v>133</v>
      </c>
    </row>
    <row r="298" s="13" customFormat="1">
      <c r="A298" s="13"/>
      <c r="B298" s="196"/>
      <c r="C298" s="13"/>
      <c r="D298" s="186" t="s">
        <v>241</v>
      </c>
      <c r="E298" s="197" t="s">
        <v>1</v>
      </c>
      <c r="F298" s="198" t="s">
        <v>456</v>
      </c>
      <c r="G298" s="13"/>
      <c r="H298" s="199">
        <v>1362.79</v>
      </c>
      <c r="I298" s="200"/>
      <c r="J298" s="13"/>
      <c r="K298" s="13"/>
      <c r="L298" s="196"/>
      <c r="M298" s="201"/>
      <c r="N298" s="202"/>
      <c r="O298" s="202"/>
      <c r="P298" s="202"/>
      <c r="Q298" s="202"/>
      <c r="R298" s="202"/>
      <c r="S298" s="202"/>
      <c r="T298" s="20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7" t="s">
        <v>241</v>
      </c>
      <c r="AU298" s="197" t="s">
        <v>89</v>
      </c>
      <c r="AV298" s="13" t="s">
        <v>89</v>
      </c>
      <c r="AW298" s="13" t="s">
        <v>34</v>
      </c>
      <c r="AX298" s="13" t="s">
        <v>79</v>
      </c>
      <c r="AY298" s="197" t="s">
        <v>133</v>
      </c>
    </row>
    <row r="299" s="13" customFormat="1">
      <c r="A299" s="13"/>
      <c r="B299" s="196"/>
      <c r="C299" s="13"/>
      <c r="D299" s="186" t="s">
        <v>241</v>
      </c>
      <c r="E299" s="197" t="s">
        <v>1</v>
      </c>
      <c r="F299" s="198" t="s">
        <v>457</v>
      </c>
      <c r="G299" s="13"/>
      <c r="H299" s="199">
        <v>97.370000000000005</v>
      </c>
      <c r="I299" s="200"/>
      <c r="J299" s="13"/>
      <c r="K299" s="13"/>
      <c r="L299" s="196"/>
      <c r="M299" s="201"/>
      <c r="N299" s="202"/>
      <c r="O299" s="202"/>
      <c r="P299" s="202"/>
      <c r="Q299" s="202"/>
      <c r="R299" s="202"/>
      <c r="S299" s="202"/>
      <c r="T299" s="20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7" t="s">
        <v>241</v>
      </c>
      <c r="AU299" s="197" t="s">
        <v>89</v>
      </c>
      <c r="AV299" s="13" t="s">
        <v>89</v>
      </c>
      <c r="AW299" s="13" t="s">
        <v>34</v>
      </c>
      <c r="AX299" s="13" t="s">
        <v>79</v>
      </c>
      <c r="AY299" s="197" t="s">
        <v>133</v>
      </c>
    </row>
    <row r="300" s="13" customFormat="1">
      <c r="A300" s="13"/>
      <c r="B300" s="196"/>
      <c r="C300" s="13"/>
      <c r="D300" s="186" t="s">
        <v>241</v>
      </c>
      <c r="E300" s="197" t="s">
        <v>1</v>
      </c>
      <c r="F300" s="198" t="s">
        <v>458</v>
      </c>
      <c r="G300" s="13"/>
      <c r="H300" s="199">
        <v>94.950000000000003</v>
      </c>
      <c r="I300" s="200"/>
      <c r="J300" s="13"/>
      <c r="K300" s="13"/>
      <c r="L300" s="196"/>
      <c r="M300" s="201"/>
      <c r="N300" s="202"/>
      <c r="O300" s="202"/>
      <c r="P300" s="202"/>
      <c r="Q300" s="202"/>
      <c r="R300" s="202"/>
      <c r="S300" s="202"/>
      <c r="T300" s="20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7" t="s">
        <v>241</v>
      </c>
      <c r="AU300" s="197" t="s">
        <v>89</v>
      </c>
      <c r="AV300" s="13" t="s">
        <v>89</v>
      </c>
      <c r="AW300" s="13" t="s">
        <v>34</v>
      </c>
      <c r="AX300" s="13" t="s">
        <v>79</v>
      </c>
      <c r="AY300" s="197" t="s">
        <v>133</v>
      </c>
    </row>
    <row r="301" s="13" customFormat="1">
      <c r="A301" s="13"/>
      <c r="B301" s="196"/>
      <c r="C301" s="13"/>
      <c r="D301" s="186" t="s">
        <v>241</v>
      </c>
      <c r="E301" s="197" t="s">
        <v>1</v>
      </c>
      <c r="F301" s="198" t="s">
        <v>459</v>
      </c>
      <c r="G301" s="13"/>
      <c r="H301" s="199">
        <v>284.79199999999997</v>
      </c>
      <c r="I301" s="200"/>
      <c r="J301" s="13"/>
      <c r="K301" s="13"/>
      <c r="L301" s="196"/>
      <c r="M301" s="201"/>
      <c r="N301" s="202"/>
      <c r="O301" s="202"/>
      <c r="P301" s="202"/>
      <c r="Q301" s="202"/>
      <c r="R301" s="202"/>
      <c r="S301" s="202"/>
      <c r="T301" s="20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7" t="s">
        <v>241</v>
      </c>
      <c r="AU301" s="197" t="s">
        <v>89</v>
      </c>
      <c r="AV301" s="13" t="s">
        <v>89</v>
      </c>
      <c r="AW301" s="13" t="s">
        <v>34</v>
      </c>
      <c r="AX301" s="13" t="s">
        <v>79</v>
      </c>
      <c r="AY301" s="197" t="s">
        <v>133</v>
      </c>
    </row>
    <row r="302" s="13" customFormat="1">
      <c r="A302" s="13"/>
      <c r="B302" s="196"/>
      <c r="C302" s="13"/>
      <c r="D302" s="186" t="s">
        <v>241</v>
      </c>
      <c r="E302" s="197" t="s">
        <v>1</v>
      </c>
      <c r="F302" s="198" t="s">
        <v>460</v>
      </c>
      <c r="G302" s="13"/>
      <c r="H302" s="199">
        <v>85.680000000000007</v>
      </c>
      <c r="I302" s="200"/>
      <c r="J302" s="13"/>
      <c r="K302" s="13"/>
      <c r="L302" s="196"/>
      <c r="M302" s="201"/>
      <c r="N302" s="202"/>
      <c r="O302" s="202"/>
      <c r="P302" s="202"/>
      <c r="Q302" s="202"/>
      <c r="R302" s="202"/>
      <c r="S302" s="202"/>
      <c r="T302" s="20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7" t="s">
        <v>241</v>
      </c>
      <c r="AU302" s="197" t="s">
        <v>89</v>
      </c>
      <c r="AV302" s="13" t="s">
        <v>89</v>
      </c>
      <c r="AW302" s="13" t="s">
        <v>34</v>
      </c>
      <c r="AX302" s="13" t="s">
        <v>79</v>
      </c>
      <c r="AY302" s="197" t="s">
        <v>133</v>
      </c>
    </row>
    <row r="303" s="13" customFormat="1">
      <c r="A303" s="13"/>
      <c r="B303" s="196"/>
      <c r="C303" s="13"/>
      <c r="D303" s="186" t="s">
        <v>241</v>
      </c>
      <c r="E303" s="197" t="s">
        <v>1</v>
      </c>
      <c r="F303" s="198" t="s">
        <v>461</v>
      </c>
      <c r="G303" s="13"/>
      <c r="H303" s="199">
        <v>250.03999999999999</v>
      </c>
      <c r="I303" s="200"/>
      <c r="J303" s="13"/>
      <c r="K303" s="13"/>
      <c r="L303" s="196"/>
      <c r="M303" s="201"/>
      <c r="N303" s="202"/>
      <c r="O303" s="202"/>
      <c r="P303" s="202"/>
      <c r="Q303" s="202"/>
      <c r="R303" s="202"/>
      <c r="S303" s="202"/>
      <c r="T303" s="20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7" t="s">
        <v>241</v>
      </c>
      <c r="AU303" s="197" t="s">
        <v>89</v>
      </c>
      <c r="AV303" s="13" t="s">
        <v>89</v>
      </c>
      <c r="AW303" s="13" t="s">
        <v>34</v>
      </c>
      <c r="AX303" s="13" t="s">
        <v>79</v>
      </c>
      <c r="AY303" s="197" t="s">
        <v>133</v>
      </c>
    </row>
    <row r="304" s="13" customFormat="1">
      <c r="A304" s="13"/>
      <c r="B304" s="196"/>
      <c r="C304" s="13"/>
      <c r="D304" s="186" t="s">
        <v>241</v>
      </c>
      <c r="E304" s="197" t="s">
        <v>1</v>
      </c>
      <c r="F304" s="198" t="s">
        <v>433</v>
      </c>
      <c r="G304" s="13"/>
      <c r="H304" s="199">
        <v>82.920000000000002</v>
      </c>
      <c r="I304" s="200"/>
      <c r="J304" s="13"/>
      <c r="K304" s="13"/>
      <c r="L304" s="196"/>
      <c r="M304" s="201"/>
      <c r="N304" s="202"/>
      <c r="O304" s="202"/>
      <c r="P304" s="202"/>
      <c r="Q304" s="202"/>
      <c r="R304" s="202"/>
      <c r="S304" s="202"/>
      <c r="T304" s="20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7" t="s">
        <v>241</v>
      </c>
      <c r="AU304" s="197" t="s">
        <v>89</v>
      </c>
      <c r="AV304" s="13" t="s">
        <v>89</v>
      </c>
      <c r="AW304" s="13" t="s">
        <v>34</v>
      </c>
      <c r="AX304" s="13" t="s">
        <v>79</v>
      </c>
      <c r="AY304" s="197" t="s">
        <v>133</v>
      </c>
    </row>
    <row r="305" s="13" customFormat="1">
      <c r="A305" s="13"/>
      <c r="B305" s="196"/>
      <c r="C305" s="13"/>
      <c r="D305" s="186" t="s">
        <v>241</v>
      </c>
      <c r="E305" s="197" t="s">
        <v>1</v>
      </c>
      <c r="F305" s="198" t="s">
        <v>462</v>
      </c>
      <c r="G305" s="13"/>
      <c r="H305" s="199">
        <v>151.90000000000001</v>
      </c>
      <c r="I305" s="200"/>
      <c r="J305" s="13"/>
      <c r="K305" s="13"/>
      <c r="L305" s="196"/>
      <c r="M305" s="201"/>
      <c r="N305" s="202"/>
      <c r="O305" s="202"/>
      <c r="P305" s="202"/>
      <c r="Q305" s="202"/>
      <c r="R305" s="202"/>
      <c r="S305" s="202"/>
      <c r="T305" s="20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7" t="s">
        <v>241</v>
      </c>
      <c r="AU305" s="197" t="s">
        <v>89</v>
      </c>
      <c r="AV305" s="13" t="s">
        <v>89</v>
      </c>
      <c r="AW305" s="13" t="s">
        <v>34</v>
      </c>
      <c r="AX305" s="13" t="s">
        <v>79</v>
      </c>
      <c r="AY305" s="197" t="s">
        <v>133</v>
      </c>
    </row>
    <row r="306" s="14" customFormat="1">
      <c r="A306" s="14"/>
      <c r="B306" s="204"/>
      <c r="C306" s="14"/>
      <c r="D306" s="186" t="s">
        <v>241</v>
      </c>
      <c r="E306" s="205" t="s">
        <v>1</v>
      </c>
      <c r="F306" s="206" t="s">
        <v>245</v>
      </c>
      <c r="G306" s="14"/>
      <c r="H306" s="207">
        <v>2410.442</v>
      </c>
      <c r="I306" s="208"/>
      <c r="J306" s="14"/>
      <c r="K306" s="14"/>
      <c r="L306" s="204"/>
      <c r="M306" s="209"/>
      <c r="N306" s="210"/>
      <c r="O306" s="210"/>
      <c r="P306" s="210"/>
      <c r="Q306" s="210"/>
      <c r="R306" s="210"/>
      <c r="S306" s="210"/>
      <c r="T306" s="21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05" t="s">
        <v>241</v>
      </c>
      <c r="AU306" s="205" t="s">
        <v>89</v>
      </c>
      <c r="AV306" s="14" t="s">
        <v>154</v>
      </c>
      <c r="AW306" s="14" t="s">
        <v>34</v>
      </c>
      <c r="AX306" s="14" t="s">
        <v>87</v>
      </c>
      <c r="AY306" s="205" t="s">
        <v>133</v>
      </c>
    </row>
    <row r="307" s="13" customFormat="1">
      <c r="A307" s="13"/>
      <c r="B307" s="196"/>
      <c r="C307" s="13"/>
      <c r="D307" s="186" t="s">
        <v>241</v>
      </c>
      <c r="E307" s="13"/>
      <c r="F307" s="198" t="s">
        <v>468</v>
      </c>
      <c r="G307" s="13"/>
      <c r="H307" s="199">
        <v>4820.884</v>
      </c>
      <c r="I307" s="200"/>
      <c r="J307" s="13"/>
      <c r="K307" s="13"/>
      <c r="L307" s="196"/>
      <c r="M307" s="201"/>
      <c r="N307" s="202"/>
      <c r="O307" s="202"/>
      <c r="P307" s="202"/>
      <c r="Q307" s="202"/>
      <c r="R307" s="202"/>
      <c r="S307" s="202"/>
      <c r="T307" s="20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7" t="s">
        <v>241</v>
      </c>
      <c r="AU307" s="197" t="s">
        <v>89</v>
      </c>
      <c r="AV307" s="13" t="s">
        <v>89</v>
      </c>
      <c r="AW307" s="13" t="s">
        <v>3</v>
      </c>
      <c r="AX307" s="13" t="s">
        <v>87</v>
      </c>
      <c r="AY307" s="197" t="s">
        <v>133</v>
      </c>
    </row>
    <row r="308" s="2" customFormat="1" ht="21.75" customHeight="1">
      <c r="A308" s="37"/>
      <c r="B308" s="171"/>
      <c r="C308" s="172" t="s">
        <v>469</v>
      </c>
      <c r="D308" s="172" t="s">
        <v>136</v>
      </c>
      <c r="E308" s="173" t="s">
        <v>470</v>
      </c>
      <c r="F308" s="174" t="s">
        <v>471</v>
      </c>
      <c r="G308" s="175" t="s">
        <v>239</v>
      </c>
      <c r="H308" s="176">
        <v>2266.7220000000002</v>
      </c>
      <c r="I308" s="177"/>
      <c r="J308" s="178">
        <f>ROUND(I308*H308,2)</f>
        <v>0</v>
      </c>
      <c r="K308" s="179"/>
      <c r="L308" s="38"/>
      <c r="M308" s="180" t="s">
        <v>1</v>
      </c>
      <c r="N308" s="181" t="s">
        <v>44</v>
      </c>
      <c r="O308" s="76"/>
      <c r="P308" s="182">
        <f>O308*H308</f>
        <v>0</v>
      </c>
      <c r="Q308" s="182">
        <v>0.0043800000000000002</v>
      </c>
      <c r="R308" s="182">
        <f>Q308*H308</f>
        <v>9.9282423600000023</v>
      </c>
      <c r="S308" s="182">
        <v>0</v>
      </c>
      <c r="T308" s="18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4" t="s">
        <v>154</v>
      </c>
      <c r="AT308" s="184" t="s">
        <v>136</v>
      </c>
      <c r="AU308" s="184" t="s">
        <v>89</v>
      </c>
      <c r="AY308" s="18" t="s">
        <v>133</v>
      </c>
      <c r="BE308" s="185">
        <f>IF(N308="základní",J308,0)</f>
        <v>0</v>
      </c>
      <c r="BF308" s="185">
        <f>IF(N308="snížená",J308,0)</f>
        <v>0</v>
      </c>
      <c r="BG308" s="185">
        <f>IF(N308="zákl. přenesená",J308,0)</f>
        <v>0</v>
      </c>
      <c r="BH308" s="185">
        <f>IF(N308="sníž. přenesená",J308,0)</f>
        <v>0</v>
      </c>
      <c r="BI308" s="185">
        <f>IF(N308="nulová",J308,0)</f>
        <v>0</v>
      </c>
      <c r="BJ308" s="18" t="s">
        <v>87</v>
      </c>
      <c r="BK308" s="185">
        <f>ROUND(I308*H308,2)</f>
        <v>0</v>
      </c>
      <c r="BL308" s="18" t="s">
        <v>154</v>
      </c>
      <c r="BM308" s="184" t="s">
        <v>472</v>
      </c>
    </row>
    <row r="309" s="13" customFormat="1">
      <c r="A309" s="13"/>
      <c r="B309" s="196"/>
      <c r="C309" s="13"/>
      <c r="D309" s="186" t="s">
        <v>241</v>
      </c>
      <c r="E309" s="197" t="s">
        <v>1</v>
      </c>
      <c r="F309" s="198" t="s">
        <v>459</v>
      </c>
      <c r="G309" s="13"/>
      <c r="H309" s="199">
        <v>284.79199999999997</v>
      </c>
      <c r="I309" s="200"/>
      <c r="J309" s="13"/>
      <c r="K309" s="13"/>
      <c r="L309" s="196"/>
      <c r="M309" s="201"/>
      <c r="N309" s="202"/>
      <c r="O309" s="202"/>
      <c r="P309" s="202"/>
      <c r="Q309" s="202"/>
      <c r="R309" s="202"/>
      <c r="S309" s="202"/>
      <c r="T309" s="20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7" t="s">
        <v>241</v>
      </c>
      <c r="AU309" s="197" t="s">
        <v>89</v>
      </c>
      <c r="AV309" s="13" t="s">
        <v>89</v>
      </c>
      <c r="AW309" s="13" t="s">
        <v>34</v>
      </c>
      <c r="AX309" s="13" t="s">
        <v>79</v>
      </c>
      <c r="AY309" s="197" t="s">
        <v>133</v>
      </c>
    </row>
    <row r="310" s="13" customFormat="1">
      <c r="A310" s="13"/>
      <c r="B310" s="196"/>
      <c r="C310" s="13"/>
      <c r="D310" s="186" t="s">
        <v>241</v>
      </c>
      <c r="E310" s="197" t="s">
        <v>1</v>
      </c>
      <c r="F310" s="198" t="s">
        <v>456</v>
      </c>
      <c r="G310" s="13"/>
      <c r="H310" s="199">
        <v>1362.79</v>
      </c>
      <c r="I310" s="200"/>
      <c r="J310" s="13"/>
      <c r="K310" s="13"/>
      <c r="L310" s="196"/>
      <c r="M310" s="201"/>
      <c r="N310" s="202"/>
      <c r="O310" s="202"/>
      <c r="P310" s="202"/>
      <c r="Q310" s="202"/>
      <c r="R310" s="202"/>
      <c r="S310" s="202"/>
      <c r="T310" s="20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7" t="s">
        <v>241</v>
      </c>
      <c r="AU310" s="197" t="s">
        <v>89</v>
      </c>
      <c r="AV310" s="13" t="s">
        <v>89</v>
      </c>
      <c r="AW310" s="13" t="s">
        <v>34</v>
      </c>
      <c r="AX310" s="13" t="s">
        <v>79</v>
      </c>
      <c r="AY310" s="197" t="s">
        <v>133</v>
      </c>
    </row>
    <row r="311" s="13" customFormat="1">
      <c r="A311" s="13"/>
      <c r="B311" s="196"/>
      <c r="C311" s="13"/>
      <c r="D311" s="186" t="s">
        <v>241</v>
      </c>
      <c r="E311" s="197" t="s">
        <v>1</v>
      </c>
      <c r="F311" s="198" t="s">
        <v>473</v>
      </c>
      <c r="G311" s="13"/>
      <c r="H311" s="199">
        <v>97.370000000000005</v>
      </c>
      <c r="I311" s="200"/>
      <c r="J311" s="13"/>
      <c r="K311" s="13"/>
      <c r="L311" s="196"/>
      <c r="M311" s="201"/>
      <c r="N311" s="202"/>
      <c r="O311" s="202"/>
      <c r="P311" s="202"/>
      <c r="Q311" s="202"/>
      <c r="R311" s="202"/>
      <c r="S311" s="202"/>
      <c r="T311" s="20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7" t="s">
        <v>241</v>
      </c>
      <c r="AU311" s="197" t="s">
        <v>89</v>
      </c>
      <c r="AV311" s="13" t="s">
        <v>89</v>
      </c>
      <c r="AW311" s="13" t="s">
        <v>34</v>
      </c>
      <c r="AX311" s="13" t="s">
        <v>79</v>
      </c>
      <c r="AY311" s="197" t="s">
        <v>133</v>
      </c>
    </row>
    <row r="312" s="13" customFormat="1">
      <c r="A312" s="13"/>
      <c r="B312" s="196"/>
      <c r="C312" s="13"/>
      <c r="D312" s="186" t="s">
        <v>241</v>
      </c>
      <c r="E312" s="197" t="s">
        <v>1</v>
      </c>
      <c r="F312" s="198" t="s">
        <v>474</v>
      </c>
      <c r="G312" s="13"/>
      <c r="H312" s="199">
        <v>109.19</v>
      </c>
      <c r="I312" s="200"/>
      <c r="J312" s="13"/>
      <c r="K312" s="13"/>
      <c r="L312" s="196"/>
      <c r="M312" s="201"/>
      <c r="N312" s="202"/>
      <c r="O312" s="202"/>
      <c r="P312" s="202"/>
      <c r="Q312" s="202"/>
      <c r="R312" s="202"/>
      <c r="S312" s="202"/>
      <c r="T312" s="20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7" t="s">
        <v>241</v>
      </c>
      <c r="AU312" s="197" t="s">
        <v>89</v>
      </c>
      <c r="AV312" s="13" t="s">
        <v>89</v>
      </c>
      <c r="AW312" s="13" t="s">
        <v>34</v>
      </c>
      <c r="AX312" s="13" t="s">
        <v>79</v>
      </c>
      <c r="AY312" s="197" t="s">
        <v>133</v>
      </c>
    </row>
    <row r="313" s="13" customFormat="1">
      <c r="A313" s="13"/>
      <c r="B313" s="196"/>
      <c r="C313" s="13"/>
      <c r="D313" s="186" t="s">
        <v>241</v>
      </c>
      <c r="E313" s="197" t="s">
        <v>1</v>
      </c>
      <c r="F313" s="198" t="s">
        <v>462</v>
      </c>
      <c r="G313" s="13"/>
      <c r="H313" s="199">
        <v>151.90000000000001</v>
      </c>
      <c r="I313" s="200"/>
      <c r="J313" s="13"/>
      <c r="K313" s="13"/>
      <c r="L313" s="196"/>
      <c r="M313" s="201"/>
      <c r="N313" s="202"/>
      <c r="O313" s="202"/>
      <c r="P313" s="202"/>
      <c r="Q313" s="202"/>
      <c r="R313" s="202"/>
      <c r="S313" s="202"/>
      <c r="T313" s="20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7" t="s">
        <v>241</v>
      </c>
      <c r="AU313" s="197" t="s">
        <v>89</v>
      </c>
      <c r="AV313" s="13" t="s">
        <v>89</v>
      </c>
      <c r="AW313" s="13" t="s">
        <v>34</v>
      </c>
      <c r="AX313" s="13" t="s">
        <v>79</v>
      </c>
      <c r="AY313" s="197" t="s">
        <v>133</v>
      </c>
    </row>
    <row r="314" s="13" customFormat="1">
      <c r="A314" s="13"/>
      <c r="B314" s="196"/>
      <c r="C314" s="13"/>
      <c r="D314" s="186" t="s">
        <v>241</v>
      </c>
      <c r="E314" s="197" t="s">
        <v>1</v>
      </c>
      <c r="F314" s="198" t="s">
        <v>461</v>
      </c>
      <c r="G314" s="13"/>
      <c r="H314" s="199">
        <v>250.03999999999999</v>
      </c>
      <c r="I314" s="200"/>
      <c r="J314" s="13"/>
      <c r="K314" s="13"/>
      <c r="L314" s="196"/>
      <c r="M314" s="201"/>
      <c r="N314" s="202"/>
      <c r="O314" s="202"/>
      <c r="P314" s="202"/>
      <c r="Q314" s="202"/>
      <c r="R314" s="202"/>
      <c r="S314" s="202"/>
      <c r="T314" s="20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7" t="s">
        <v>241</v>
      </c>
      <c r="AU314" s="197" t="s">
        <v>89</v>
      </c>
      <c r="AV314" s="13" t="s">
        <v>89</v>
      </c>
      <c r="AW314" s="13" t="s">
        <v>34</v>
      </c>
      <c r="AX314" s="13" t="s">
        <v>79</v>
      </c>
      <c r="AY314" s="197" t="s">
        <v>133</v>
      </c>
    </row>
    <row r="315" s="13" customFormat="1">
      <c r="A315" s="13"/>
      <c r="B315" s="196"/>
      <c r="C315" s="13"/>
      <c r="D315" s="186" t="s">
        <v>241</v>
      </c>
      <c r="E315" s="197" t="s">
        <v>1</v>
      </c>
      <c r="F315" s="198" t="s">
        <v>354</v>
      </c>
      <c r="G315" s="13"/>
      <c r="H315" s="199">
        <v>10.640000000000001</v>
      </c>
      <c r="I315" s="200"/>
      <c r="J315" s="13"/>
      <c r="K315" s="13"/>
      <c r="L315" s="196"/>
      <c r="M315" s="201"/>
      <c r="N315" s="202"/>
      <c r="O315" s="202"/>
      <c r="P315" s="202"/>
      <c r="Q315" s="202"/>
      <c r="R315" s="202"/>
      <c r="S315" s="202"/>
      <c r="T315" s="20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7" t="s">
        <v>241</v>
      </c>
      <c r="AU315" s="197" t="s">
        <v>89</v>
      </c>
      <c r="AV315" s="13" t="s">
        <v>89</v>
      </c>
      <c r="AW315" s="13" t="s">
        <v>34</v>
      </c>
      <c r="AX315" s="13" t="s">
        <v>79</v>
      </c>
      <c r="AY315" s="197" t="s">
        <v>133</v>
      </c>
    </row>
    <row r="316" s="14" customFormat="1">
      <c r="A316" s="14"/>
      <c r="B316" s="204"/>
      <c r="C316" s="14"/>
      <c r="D316" s="186" t="s">
        <v>241</v>
      </c>
      <c r="E316" s="205" t="s">
        <v>1</v>
      </c>
      <c r="F316" s="206" t="s">
        <v>245</v>
      </c>
      <c r="G316" s="14"/>
      <c r="H316" s="207">
        <v>2266.7220000000002</v>
      </c>
      <c r="I316" s="208"/>
      <c r="J316" s="14"/>
      <c r="K316" s="14"/>
      <c r="L316" s="204"/>
      <c r="M316" s="209"/>
      <c r="N316" s="210"/>
      <c r="O316" s="210"/>
      <c r="P316" s="210"/>
      <c r="Q316" s="210"/>
      <c r="R316" s="210"/>
      <c r="S316" s="210"/>
      <c r="T316" s="21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5" t="s">
        <v>241</v>
      </c>
      <c r="AU316" s="205" t="s">
        <v>89</v>
      </c>
      <c r="AV316" s="14" t="s">
        <v>154</v>
      </c>
      <c r="AW316" s="14" t="s">
        <v>34</v>
      </c>
      <c r="AX316" s="14" t="s">
        <v>87</v>
      </c>
      <c r="AY316" s="205" t="s">
        <v>133</v>
      </c>
    </row>
    <row r="317" s="2" customFormat="1" ht="24.15" customHeight="1">
      <c r="A317" s="37"/>
      <c r="B317" s="171"/>
      <c r="C317" s="172" t="s">
        <v>475</v>
      </c>
      <c r="D317" s="172" t="s">
        <v>136</v>
      </c>
      <c r="E317" s="173" t="s">
        <v>476</v>
      </c>
      <c r="F317" s="174" t="s">
        <v>477</v>
      </c>
      <c r="G317" s="175" t="s">
        <v>259</v>
      </c>
      <c r="H317" s="176">
        <v>1153.4000000000001</v>
      </c>
      <c r="I317" s="177"/>
      <c r="J317" s="178">
        <f>ROUND(I317*H317,2)</f>
        <v>0</v>
      </c>
      <c r="K317" s="179"/>
      <c r="L317" s="38"/>
      <c r="M317" s="180" t="s">
        <v>1</v>
      </c>
      <c r="N317" s="181" t="s">
        <v>44</v>
      </c>
      <c r="O317" s="76"/>
      <c r="P317" s="182">
        <f>O317*H317</f>
        <v>0</v>
      </c>
      <c r="Q317" s="182">
        <v>0</v>
      </c>
      <c r="R317" s="182">
        <f>Q317*H317</f>
        <v>0</v>
      </c>
      <c r="S317" s="182">
        <v>0</v>
      </c>
      <c r="T317" s="183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4" t="s">
        <v>154</v>
      </c>
      <c r="AT317" s="184" t="s">
        <v>136</v>
      </c>
      <c r="AU317" s="184" t="s">
        <v>89</v>
      </c>
      <c r="AY317" s="18" t="s">
        <v>133</v>
      </c>
      <c r="BE317" s="185">
        <f>IF(N317="základní",J317,0)</f>
        <v>0</v>
      </c>
      <c r="BF317" s="185">
        <f>IF(N317="snížená",J317,0)</f>
        <v>0</v>
      </c>
      <c r="BG317" s="185">
        <f>IF(N317="zákl. přenesená",J317,0)</f>
        <v>0</v>
      </c>
      <c r="BH317" s="185">
        <f>IF(N317="sníž. přenesená",J317,0)</f>
        <v>0</v>
      </c>
      <c r="BI317" s="185">
        <f>IF(N317="nulová",J317,0)</f>
        <v>0</v>
      </c>
      <c r="BJ317" s="18" t="s">
        <v>87</v>
      </c>
      <c r="BK317" s="185">
        <f>ROUND(I317*H317,2)</f>
        <v>0</v>
      </c>
      <c r="BL317" s="18" t="s">
        <v>154</v>
      </c>
      <c r="BM317" s="184" t="s">
        <v>478</v>
      </c>
    </row>
    <row r="318" s="13" customFormat="1">
      <c r="A318" s="13"/>
      <c r="B318" s="196"/>
      <c r="C318" s="13"/>
      <c r="D318" s="186" t="s">
        <v>241</v>
      </c>
      <c r="E318" s="197" t="s">
        <v>1</v>
      </c>
      <c r="F318" s="198" t="s">
        <v>479</v>
      </c>
      <c r="G318" s="13"/>
      <c r="H318" s="199">
        <v>897.29999999999995</v>
      </c>
      <c r="I318" s="200"/>
      <c r="J318" s="13"/>
      <c r="K318" s="13"/>
      <c r="L318" s="196"/>
      <c r="M318" s="201"/>
      <c r="N318" s="202"/>
      <c r="O318" s="202"/>
      <c r="P318" s="202"/>
      <c r="Q318" s="202"/>
      <c r="R318" s="202"/>
      <c r="S318" s="202"/>
      <c r="T318" s="20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7" t="s">
        <v>241</v>
      </c>
      <c r="AU318" s="197" t="s">
        <v>89</v>
      </c>
      <c r="AV318" s="13" t="s">
        <v>89</v>
      </c>
      <c r="AW318" s="13" t="s">
        <v>34</v>
      </c>
      <c r="AX318" s="13" t="s">
        <v>79</v>
      </c>
      <c r="AY318" s="197" t="s">
        <v>133</v>
      </c>
    </row>
    <row r="319" s="13" customFormat="1">
      <c r="A319" s="13"/>
      <c r="B319" s="196"/>
      <c r="C319" s="13"/>
      <c r="D319" s="186" t="s">
        <v>241</v>
      </c>
      <c r="E319" s="197" t="s">
        <v>1</v>
      </c>
      <c r="F319" s="198" t="s">
        <v>480</v>
      </c>
      <c r="G319" s="13"/>
      <c r="H319" s="199">
        <v>256.10000000000002</v>
      </c>
      <c r="I319" s="200"/>
      <c r="J319" s="13"/>
      <c r="K319" s="13"/>
      <c r="L319" s="196"/>
      <c r="M319" s="201"/>
      <c r="N319" s="202"/>
      <c r="O319" s="202"/>
      <c r="P319" s="202"/>
      <c r="Q319" s="202"/>
      <c r="R319" s="202"/>
      <c r="S319" s="202"/>
      <c r="T319" s="20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7" t="s">
        <v>241</v>
      </c>
      <c r="AU319" s="197" t="s">
        <v>89</v>
      </c>
      <c r="AV319" s="13" t="s">
        <v>89</v>
      </c>
      <c r="AW319" s="13" t="s">
        <v>34</v>
      </c>
      <c r="AX319" s="13" t="s">
        <v>79</v>
      </c>
      <c r="AY319" s="197" t="s">
        <v>133</v>
      </c>
    </row>
    <row r="320" s="14" customFormat="1">
      <c r="A320" s="14"/>
      <c r="B320" s="204"/>
      <c r="C320" s="14"/>
      <c r="D320" s="186" t="s">
        <v>241</v>
      </c>
      <c r="E320" s="205" t="s">
        <v>1</v>
      </c>
      <c r="F320" s="206" t="s">
        <v>245</v>
      </c>
      <c r="G320" s="14"/>
      <c r="H320" s="207">
        <v>1153.4000000000001</v>
      </c>
      <c r="I320" s="208"/>
      <c r="J320" s="14"/>
      <c r="K320" s="14"/>
      <c r="L320" s="204"/>
      <c r="M320" s="209"/>
      <c r="N320" s="210"/>
      <c r="O320" s="210"/>
      <c r="P320" s="210"/>
      <c r="Q320" s="210"/>
      <c r="R320" s="210"/>
      <c r="S320" s="210"/>
      <c r="T320" s="21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05" t="s">
        <v>241</v>
      </c>
      <c r="AU320" s="205" t="s">
        <v>89</v>
      </c>
      <c r="AV320" s="14" t="s">
        <v>154</v>
      </c>
      <c r="AW320" s="14" t="s">
        <v>34</v>
      </c>
      <c r="AX320" s="14" t="s">
        <v>87</v>
      </c>
      <c r="AY320" s="205" t="s">
        <v>133</v>
      </c>
    </row>
    <row r="321" s="2" customFormat="1" ht="21.75" customHeight="1">
      <c r="A321" s="37"/>
      <c r="B321" s="171"/>
      <c r="C321" s="219" t="s">
        <v>481</v>
      </c>
      <c r="D321" s="219" t="s">
        <v>316</v>
      </c>
      <c r="E321" s="220" t="s">
        <v>482</v>
      </c>
      <c r="F321" s="221" t="s">
        <v>483</v>
      </c>
      <c r="G321" s="222" t="s">
        <v>259</v>
      </c>
      <c r="H321" s="223">
        <v>987.02999999999997</v>
      </c>
      <c r="I321" s="224"/>
      <c r="J321" s="225">
        <f>ROUND(I321*H321,2)</f>
        <v>0</v>
      </c>
      <c r="K321" s="226"/>
      <c r="L321" s="227"/>
      <c r="M321" s="228" t="s">
        <v>1</v>
      </c>
      <c r="N321" s="229" t="s">
        <v>44</v>
      </c>
      <c r="O321" s="76"/>
      <c r="P321" s="182">
        <f>O321*H321</f>
        <v>0</v>
      </c>
      <c r="Q321" s="182">
        <v>0.00012</v>
      </c>
      <c r="R321" s="182">
        <f>Q321*H321</f>
        <v>0.1184436</v>
      </c>
      <c r="S321" s="182">
        <v>0</v>
      </c>
      <c r="T321" s="183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4" t="s">
        <v>173</v>
      </c>
      <c r="AT321" s="184" t="s">
        <v>316</v>
      </c>
      <c r="AU321" s="184" t="s">
        <v>89</v>
      </c>
      <c r="AY321" s="18" t="s">
        <v>133</v>
      </c>
      <c r="BE321" s="185">
        <f>IF(N321="základní",J321,0)</f>
        <v>0</v>
      </c>
      <c r="BF321" s="185">
        <f>IF(N321="snížená",J321,0)</f>
        <v>0</v>
      </c>
      <c r="BG321" s="185">
        <f>IF(N321="zákl. přenesená",J321,0)</f>
        <v>0</v>
      </c>
      <c r="BH321" s="185">
        <f>IF(N321="sníž. přenesená",J321,0)</f>
        <v>0</v>
      </c>
      <c r="BI321" s="185">
        <f>IF(N321="nulová",J321,0)</f>
        <v>0</v>
      </c>
      <c r="BJ321" s="18" t="s">
        <v>87</v>
      </c>
      <c r="BK321" s="185">
        <f>ROUND(I321*H321,2)</f>
        <v>0</v>
      </c>
      <c r="BL321" s="18" t="s">
        <v>154</v>
      </c>
      <c r="BM321" s="184" t="s">
        <v>484</v>
      </c>
    </row>
    <row r="322" s="13" customFormat="1">
      <c r="A322" s="13"/>
      <c r="B322" s="196"/>
      <c r="C322" s="13"/>
      <c r="D322" s="186" t="s">
        <v>241</v>
      </c>
      <c r="E322" s="197" t="s">
        <v>1</v>
      </c>
      <c r="F322" s="198" t="s">
        <v>479</v>
      </c>
      <c r="G322" s="13"/>
      <c r="H322" s="199">
        <v>897.29999999999995</v>
      </c>
      <c r="I322" s="200"/>
      <c r="J322" s="13"/>
      <c r="K322" s="13"/>
      <c r="L322" s="196"/>
      <c r="M322" s="201"/>
      <c r="N322" s="202"/>
      <c r="O322" s="202"/>
      <c r="P322" s="202"/>
      <c r="Q322" s="202"/>
      <c r="R322" s="202"/>
      <c r="S322" s="202"/>
      <c r="T322" s="20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7" t="s">
        <v>241</v>
      </c>
      <c r="AU322" s="197" t="s">
        <v>89</v>
      </c>
      <c r="AV322" s="13" t="s">
        <v>89</v>
      </c>
      <c r="AW322" s="13" t="s">
        <v>34</v>
      </c>
      <c r="AX322" s="13" t="s">
        <v>79</v>
      </c>
      <c r="AY322" s="197" t="s">
        <v>133</v>
      </c>
    </row>
    <row r="323" s="14" customFormat="1">
      <c r="A323" s="14"/>
      <c r="B323" s="204"/>
      <c r="C323" s="14"/>
      <c r="D323" s="186" t="s">
        <v>241</v>
      </c>
      <c r="E323" s="205" t="s">
        <v>1</v>
      </c>
      <c r="F323" s="206" t="s">
        <v>245</v>
      </c>
      <c r="G323" s="14"/>
      <c r="H323" s="207">
        <v>897.29999999999995</v>
      </c>
      <c r="I323" s="208"/>
      <c r="J323" s="14"/>
      <c r="K323" s="14"/>
      <c r="L323" s="204"/>
      <c r="M323" s="209"/>
      <c r="N323" s="210"/>
      <c r="O323" s="210"/>
      <c r="P323" s="210"/>
      <c r="Q323" s="210"/>
      <c r="R323" s="210"/>
      <c r="S323" s="210"/>
      <c r="T323" s="21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05" t="s">
        <v>241</v>
      </c>
      <c r="AU323" s="205" t="s">
        <v>89</v>
      </c>
      <c r="AV323" s="14" t="s">
        <v>154</v>
      </c>
      <c r="AW323" s="14" t="s">
        <v>34</v>
      </c>
      <c r="AX323" s="14" t="s">
        <v>87</v>
      </c>
      <c r="AY323" s="205" t="s">
        <v>133</v>
      </c>
    </row>
    <row r="324" s="13" customFormat="1">
      <c r="A324" s="13"/>
      <c r="B324" s="196"/>
      <c r="C324" s="13"/>
      <c r="D324" s="186" t="s">
        <v>241</v>
      </c>
      <c r="E324" s="13"/>
      <c r="F324" s="198" t="s">
        <v>485</v>
      </c>
      <c r="G324" s="13"/>
      <c r="H324" s="199">
        <v>987.02999999999997</v>
      </c>
      <c r="I324" s="200"/>
      <c r="J324" s="13"/>
      <c r="K324" s="13"/>
      <c r="L324" s="196"/>
      <c r="M324" s="201"/>
      <c r="N324" s="202"/>
      <c r="O324" s="202"/>
      <c r="P324" s="202"/>
      <c r="Q324" s="202"/>
      <c r="R324" s="202"/>
      <c r="S324" s="202"/>
      <c r="T324" s="20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7" t="s">
        <v>241</v>
      </c>
      <c r="AU324" s="197" t="s">
        <v>89</v>
      </c>
      <c r="AV324" s="13" t="s">
        <v>89</v>
      </c>
      <c r="AW324" s="13" t="s">
        <v>3</v>
      </c>
      <c r="AX324" s="13" t="s">
        <v>87</v>
      </c>
      <c r="AY324" s="197" t="s">
        <v>133</v>
      </c>
    </row>
    <row r="325" s="2" customFormat="1" ht="24.15" customHeight="1">
      <c r="A325" s="37"/>
      <c r="B325" s="171"/>
      <c r="C325" s="219" t="s">
        <v>486</v>
      </c>
      <c r="D325" s="219" t="s">
        <v>316</v>
      </c>
      <c r="E325" s="220" t="s">
        <v>487</v>
      </c>
      <c r="F325" s="221" t="s">
        <v>488</v>
      </c>
      <c r="G325" s="222" t="s">
        <v>259</v>
      </c>
      <c r="H325" s="223">
        <v>281.70999999999998</v>
      </c>
      <c r="I325" s="224"/>
      <c r="J325" s="225">
        <f>ROUND(I325*H325,2)</f>
        <v>0</v>
      </c>
      <c r="K325" s="226"/>
      <c r="L325" s="227"/>
      <c r="M325" s="228" t="s">
        <v>1</v>
      </c>
      <c r="N325" s="229" t="s">
        <v>44</v>
      </c>
      <c r="O325" s="76"/>
      <c r="P325" s="182">
        <f>O325*H325</f>
        <v>0</v>
      </c>
      <c r="Q325" s="182">
        <v>0.00029999999999999997</v>
      </c>
      <c r="R325" s="182">
        <f>Q325*H325</f>
        <v>0.084512999999999991</v>
      </c>
      <c r="S325" s="182">
        <v>0</v>
      </c>
      <c r="T325" s="183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4" t="s">
        <v>173</v>
      </c>
      <c r="AT325" s="184" t="s">
        <v>316</v>
      </c>
      <c r="AU325" s="184" t="s">
        <v>89</v>
      </c>
      <c r="AY325" s="18" t="s">
        <v>133</v>
      </c>
      <c r="BE325" s="185">
        <f>IF(N325="základní",J325,0)</f>
        <v>0</v>
      </c>
      <c r="BF325" s="185">
        <f>IF(N325="snížená",J325,0)</f>
        <v>0</v>
      </c>
      <c r="BG325" s="185">
        <f>IF(N325="zákl. přenesená",J325,0)</f>
        <v>0</v>
      </c>
      <c r="BH325" s="185">
        <f>IF(N325="sníž. přenesená",J325,0)</f>
        <v>0</v>
      </c>
      <c r="BI325" s="185">
        <f>IF(N325="nulová",J325,0)</f>
        <v>0</v>
      </c>
      <c r="BJ325" s="18" t="s">
        <v>87</v>
      </c>
      <c r="BK325" s="185">
        <f>ROUND(I325*H325,2)</f>
        <v>0</v>
      </c>
      <c r="BL325" s="18" t="s">
        <v>154</v>
      </c>
      <c r="BM325" s="184" t="s">
        <v>489</v>
      </c>
    </row>
    <row r="326" s="13" customFormat="1">
      <c r="A326" s="13"/>
      <c r="B326" s="196"/>
      <c r="C326" s="13"/>
      <c r="D326" s="186" t="s">
        <v>241</v>
      </c>
      <c r="E326" s="197" t="s">
        <v>1</v>
      </c>
      <c r="F326" s="198" t="s">
        <v>480</v>
      </c>
      <c r="G326" s="13"/>
      <c r="H326" s="199">
        <v>256.10000000000002</v>
      </c>
      <c r="I326" s="200"/>
      <c r="J326" s="13"/>
      <c r="K326" s="13"/>
      <c r="L326" s="196"/>
      <c r="M326" s="201"/>
      <c r="N326" s="202"/>
      <c r="O326" s="202"/>
      <c r="P326" s="202"/>
      <c r="Q326" s="202"/>
      <c r="R326" s="202"/>
      <c r="S326" s="202"/>
      <c r="T326" s="20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7" t="s">
        <v>241</v>
      </c>
      <c r="AU326" s="197" t="s">
        <v>89</v>
      </c>
      <c r="AV326" s="13" t="s">
        <v>89</v>
      </c>
      <c r="AW326" s="13" t="s">
        <v>34</v>
      </c>
      <c r="AX326" s="13" t="s">
        <v>79</v>
      </c>
      <c r="AY326" s="197" t="s">
        <v>133</v>
      </c>
    </row>
    <row r="327" s="14" customFormat="1">
      <c r="A327" s="14"/>
      <c r="B327" s="204"/>
      <c r="C327" s="14"/>
      <c r="D327" s="186" t="s">
        <v>241</v>
      </c>
      <c r="E327" s="205" t="s">
        <v>1</v>
      </c>
      <c r="F327" s="206" t="s">
        <v>245</v>
      </c>
      <c r="G327" s="14"/>
      <c r="H327" s="207">
        <v>256.10000000000002</v>
      </c>
      <c r="I327" s="208"/>
      <c r="J327" s="14"/>
      <c r="K327" s="14"/>
      <c r="L327" s="204"/>
      <c r="M327" s="209"/>
      <c r="N327" s="210"/>
      <c r="O327" s="210"/>
      <c r="P327" s="210"/>
      <c r="Q327" s="210"/>
      <c r="R327" s="210"/>
      <c r="S327" s="210"/>
      <c r="T327" s="21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05" t="s">
        <v>241</v>
      </c>
      <c r="AU327" s="205" t="s">
        <v>89</v>
      </c>
      <c r="AV327" s="14" t="s">
        <v>154</v>
      </c>
      <c r="AW327" s="14" t="s">
        <v>34</v>
      </c>
      <c r="AX327" s="14" t="s">
        <v>87</v>
      </c>
      <c r="AY327" s="205" t="s">
        <v>133</v>
      </c>
    </row>
    <row r="328" s="13" customFormat="1">
      <c r="A328" s="13"/>
      <c r="B328" s="196"/>
      <c r="C328" s="13"/>
      <c r="D328" s="186" t="s">
        <v>241</v>
      </c>
      <c r="E328" s="13"/>
      <c r="F328" s="198" t="s">
        <v>490</v>
      </c>
      <c r="G328" s="13"/>
      <c r="H328" s="199">
        <v>281.70999999999998</v>
      </c>
      <c r="I328" s="200"/>
      <c r="J328" s="13"/>
      <c r="K328" s="13"/>
      <c r="L328" s="196"/>
      <c r="M328" s="201"/>
      <c r="N328" s="202"/>
      <c r="O328" s="202"/>
      <c r="P328" s="202"/>
      <c r="Q328" s="202"/>
      <c r="R328" s="202"/>
      <c r="S328" s="202"/>
      <c r="T328" s="20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7" t="s">
        <v>241</v>
      </c>
      <c r="AU328" s="197" t="s">
        <v>89</v>
      </c>
      <c r="AV328" s="13" t="s">
        <v>89</v>
      </c>
      <c r="AW328" s="13" t="s">
        <v>3</v>
      </c>
      <c r="AX328" s="13" t="s">
        <v>87</v>
      </c>
      <c r="AY328" s="197" t="s">
        <v>133</v>
      </c>
    </row>
    <row r="329" s="2" customFormat="1" ht="24.15" customHeight="1">
      <c r="A329" s="37"/>
      <c r="B329" s="171"/>
      <c r="C329" s="172" t="s">
        <v>491</v>
      </c>
      <c r="D329" s="172" t="s">
        <v>136</v>
      </c>
      <c r="E329" s="173" t="s">
        <v>492</v>
      </c>
      <c r="F329" s="174" t="s">
        <v>493</v>
      </c>
      <c r="G329" s="175" t="s">
        <v>259</v>
      </c>
      <c r="H329" s="176">
        <v>625.10000000000002</v>
      </c>
      <c r="I329" s="177"/>
      <c r="J329" s="178">
        <f>ROUND(I329*H329,2)</f>
        <v>0</v>
      </c>
      <c r="K329" s="179"/>
      <c r="L329" s="38"/>
      <c r="M329" s="180" t="s">
        <v>1</v>
      </c>
      <c r="N329" s="181" t="s">
        <v>44</v>
      </c>
      <c r="O329" s="76"/>
      <c r="P329" s="182">
        <f>O329*H329</f>
        <v>0</v>
      </c>
      <c r="Q329" s="182">
        <v>0</v>
      </c>
      <c r="R329" s="182">
        <f>Q329*H329</f>
        <v>0</v>
      </c>
      <c r="S329" s="182">
        <v>0</v>
      </c>
      <c r="T329" s="183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84" t="s">
        <v>154</v>
      </c>
      <c r="AT329" s="184" t="s">
        <v>136</v>
      </c>
      <c r="AU329" s="184" t="s">
        <v>89</v>
      </c>
      <c r="AY329" s="18" t="s">
        <v>133</v>
      </c>
      <c r="BE329" s="185">
        <f>IF(N329="základní",J329,0)</f>
        <v>0</v>
      </c>
      <c r="BF329" s="185">
        <f>IF(N329="snížená",J329,0)</f>
        <v>0</v>
      </c>
      <c r="BG329" s="185">
        <f>IF(N329="zákl. přenesená",J329,0)</f>
        <v>0</v>
      </c>
      <c r="BH329" s="185">
        <f>IF(N329="sníž. přenesená",J329,0)</f>
        <v>0</v>
      </c>
      <c r="BI329" s="185">
        <f>IF(N329="nulová",J329,0)</f>
        <v>0</v>
      </c>
      <c r="BJ329" s="18" t="s">
        <v>87</v>
      </c>
      <c r="BK329" s="185">
        <f>ROUND(I329*H329,2)</f>
        <v>0</v>
      </c>
      <c r="BL329" s="18" t="s">
        <v>154</v>
      </c>
      <c r="BM329" s="184" t="s">
        <v>494</v>
      </c>
    </row>
    <row r="330" s="15" customFormat="1">
      <c r="A330" s="15"/>
      <c r="B330" s="212"/>
      <c r="C330" s="15"/>
      <c r="D330" s="186" t="s">
        <v>241</v>
      </c>
      <c r="E330" s="213" t="s">
        <v>1</v>
      </c>
      <c r="F330" s="214" t="s">
        <v>495</v>
      </c>
      <c r="G330" s="15"/>
      <c r="H330" s="213" t="s">
        <v>1</v>
      </c>
      <c r="I330" s="215"/>
      <c r="J330" s="15"/>
      <c r="K330" s="15"/>
      <c r="L330" s="212"/>
      <c r="M330" s="216"/>
      <c r="N330" s="217"/>
      <c r="O330" s="217"/>
      <c r="P330" s="217"/>
      <c r="Q330" s="217"/>
      <c r="R330" s="217"/>
      <c r="S330" s="217"/>
      <c r="T330" s="218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13" t="s">
        <v>241</v>
      </c>
      <c r="AU330" s="213" t="s">
        <v>89</v>
      </c>
      <c r="AV330" s="15" t="s">
        <v>87</v>
      </c>
      <c r="AW330" s="15" t="s">
        <v>34</v>
      </c>
      <c r="AX330" s="15" t="s">
        <v>79</v>
      </c>
      <c r="AY330" s="213" t="s">
        <v>133</v>
      </c>
    </row>
    <row r="331" s="13" customFormat="1">
      <c r="A331" s="13"/>
      <c r="B331" s="196"/>
      <c r="C331" s="13"/>
      <c r="D331" s="186" t="s">
        <v>241</v>
      </c>
      <c r="E331" s="197" t="s">
        <v>1</v>
      </c>
      <c r="F331" s="198" t="s">
        <v>496</v>
      </c>
      <c r="G331" s="13"/>
      <c r="H331" s="199">
        <v>625.10000000000002</v>
      </c>
      <c r="I331" s="200"/>
      <c r="J331" s="13"/>
      <c r="K331" s="13"/>
      <c r="L331" s="196"/>
      <c r="M331" s="201"/>
      <c r="N331" s="202"/>
      <c r="O331" s="202"/>
      <c r="P331" s="202"/>
      <c r="Q331" s="202"/>
      <c r="R331" s="202"/>
      <c r="S331" s="202"/>
      <c r="T331" s="20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7" t="s">
        <v>241</v>
      </c>
      <c r="AU331" s="197" t="s">
        <v>89</v>
      </c>
      <c r="AV331" s="13" t="s">
        <v>89</v>
      </c>
      <c r="AW331" s="13" t="s">
        <v>34</v>
      </c>
      <c r="AX331" s="13" t="s">
        <v>79</v>
      </c>
      <c r="AY331" s="197" t="s">
        <v>133</v>
      </c>
    </row>
    <row r="332" s="14" customFormat="1">
      <c r="A332" s="14"/>
      <c r="B332" s="204"/>
      <c r="C332" s="14"/>
      <c r="D332" s="186" t="s">
        <v>241</v>
      </c>
      <c r="E332" s="205" t="s">
        <v>1</v>
      </c>
      <c r="F332" s="206" t="s">
        <v>245</v>
      </c>
      <c r="G332" s="14"/>
      <c r="H332" s="207">
        <v>625.10000000000002</v>
      </c>
      <c r="I332" s="208"/>
      <c r="J332" s="14"/>
      <c r="K332" s="14"/>
      <c r="L332" s="204"/>
      <c r="M332" s="209"/>
      <c r="N332" s="210"/>
      <c r="O332" s="210"/>
      <c r="P332" s="210"/>
      <c r="Q332" s="210"/>
      <c r="R332" s="210"/>
      <c r="S332" s="210"/>
      <c r="T332" s="21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05" t="s">
        <v>241</v>
      </c>
      <c r="AU332" s="205" t="s">
        <v>89</v>
      </c>
      <c r="AV332" s="14" t="s">
        <v>154</v>
      </c>
      <c r="AW332" s="14" t="s">
        <v>34</v>
      </c>
      <c r="AX332" s="14" t="s">
        <v>87</v>
      </c>
      <c r="AY332" s="205" t="s">
        <v>133</v>
      </c>
    </row>
    <row r="333" s="2" customFormat="1" ht="24.15" customHeight="1">
      <c r="A333" s="37"/>
      <c r="B333" s="171"/>
      <c r="C333" s="219" t="s">
        <v>497</v>
      </c>
      <c r="D333" s="219" t="s">
        <v>316</v>
      </c>
      <c r="E333" s="220" t="s">
        <v>498</v>
      </c>
      <c r="F333" s="221" t="s">
        <v>499</v>
      </c>
      <c r="G333" s="222" t="s">
        <v>259</v>
      </c>
      <c r="H333" s="223">
        <v>687.61000000000001</v>
      </c>
      <c r="I333" s="224"/>
      <c r="J333" s="225">
        <f>ROUND(I333*H333,2)</f>
        <v>0</v>
      </c>
      <c r="K333" s="226"/>
      <c r="L333" s="227"/>
      <c r="M333" s="228" t="s">
        <v>1</v>
      </c>
      <c r="N333" s="229" t="s">
        <v>44</v>
      </c>
      <c r="O333" s="76"/>
      <c r="P333" s="182">
        <f>O333*H333</f>
        <v>0</v>
      </c>
      <c r="Q333" s="182">
        <v>4.0000000000000003E-05</v>
      </c>
      <c r="R333" s="182">
        <f>Q333*H333</f>
        <v>0.027504400000000002</v>
      </c>
      <c r="S333" s="182">
        <v>0</v>
      </c>
      <c r="T333" s="183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84" t="s">
        <v>173</v>
      </c>
      <c r="AT333" s="184" t="s">
        <v>316</v>
      </c>
      <c r="AU333" s="184" t="s">
        <v>89</v>
      </c>
      <c r="AY333" s="18" t="s">
        <v>133</v>
      </c>
      <c r="BE333" s="185">
        <f>IF(N333="základní",J333,0)</f>
        <v>0</v>
      </c>
      <c r="BF333" s="185">
        <f>IF(N333="snížená",J333,0)</f>
        <v>0</v>
      </c>
      <c r="BG333" s="185">
        <f>IF(N333="zákl. přenesená",J333,0)</f>
        <v>0</v>
      </c>
      <c r="BH333" s="185">
        <f>IF(N333="sníž. přenesená",J333,0)</f>
        <v>0</v>
      </c>
      <c r="BI333" s="185">
        <f>IF(N333="nulová",J333,0)</f>
        <v>0</v>
      </c>
      <c r="BJ333" s="18" t="s">
        <v>87</v>
      </c>
      <c r="BK333" s="185">
        <f>ROUND(I333*H333,2)</f>
        <v>0</v>
      </c>
      <c r="BL333" s="18" t="s">
        <v>154</v>
      </c>
      <c r="BM333" s="184" t="s">
        <v>500</v>
      </c>
    </row>
    <row r="334" s="13" customFormat="1">
      <c r="A334" s="13"/>
      <c r="B334" s="196"/>
      <c r="C334" s="13"/>
      <c r="D334" s="186" t="s">
        <v>241</v>
      </c>
      <c r="E334" s="13"/>
      <c r="F334" s="198" t="s">
        <v>501</v>
      </c>
      <c r="G334" s="13"/>
      <c r="H334" s="199">
        <v>687.61000000000001</v>
      </c>
      <c r="I334" s="200"/>
      <c r="J334" s="13"/>
      <c r="K334" s="13"/>
      <c r="L334" s="196"/>
      <c r="M334" s="201"/>
      <c r="N334" s="202"/>
      <c r="O334" s="202"/>
      <c r="P334" s="202"/>
      <c r="Q334" s="202"/>
      <c r="R334" s="202"/>
      <c r="S334" s="202"/>
      <c r="T334" s="20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7" t="s">
        <v>241</v>
      </c>
      <c r="AU334" s="197" t="s">
        <v>89</v>
      </c>
      <c r="AV334" s="13" t="s">
        <v>89</v>
      </c>
      <c r="AW334" s="13" t="s">
        <v>3</v>
      </c>
      <c r="AX334" s="13" t="s">
        <v>87</v>
      </c>
      <c r="AY334" s="197" t="s">
        <v>133</v>
      </c>
    </row>
    <row r="335" s="2" customFormat="1" ht="44.25" customHeight="1">
      <c r="A335" s="37"/>
      <c r="B335" s="171"/>
      <c r="C335" s="172" t="s">
        <v>502</v>
      </c>
      <c r="D335" s="172" t="s">
        <v>136</v>
      </c>
      <c r="E335" s="173" t="s">
        <v>503</v>
      </c>
      <c r="F335" s="174" t="s">
        <v>504</v>
      </c>
      <c r="G335" s="175" t="s">
        <v>239</v>
      </c>
      <c r="H335" s="176">
        <v>284.79199999999997</v>
      </c>
      <c r="I335" s="177"/>
      <c r="J335" s="178">
        <f>ROUND(I335*H335,2)</f>
        <v>0</v>
      </c>
      <c r="K335" s="179"/>
      <c r="L335" s="38"/>
      <c r="M335" s="180" t="s">
        <v>1</v>
      </c>
      <c r="N335" s="181" t="s">
        <v>44</v>
      </c>
      <c r="O335" s="76"/>
      <c r="P335" s="182">
        <f>O335*H335</f>
        <v>0</v>
      </c>
      <c r="Q335" s="182">
        <v>0.0085199999999999998</v>
      </c>
      <c r="R335" s="182">
        <f>Q335*H335</f>
        <v>2.4264278399999997</v>
      </c>
      <c r="S335" s="182">
        <v>0</v>
      </c>
      <c r="T335" s="183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84" t="s">
        <v>154</v>
      </c>
      <c r="AT335" s="184" t="s">
        <v>136</v>
      </c>
      <c r="AU335" s="184" t="s">
        <v>89</v>
      </c>
      <c r="AY335" s="18" t="s">
        <v>133</v>
      </c>
      <c r="BE335" s="185">
        <f>IF(N335="základní",J335,0)</f>
        <v>0</v>
      </c>
      <c r="BF335" s="185">
        <f>IF(N335="snížená",J335,0)</f>
        <v>0</v>
      </c>
      <c r="BG335" s="185">
        <f>IF(N335="zákl. přenesená",J335,0)</f>
        <v>0</v>
      </c>
      <c r="BH335" s="185">
        <f>IF(N335="sníž. přenesená",J335,0)</f>
        <v>0</v>
      </c>
      <c r="BI335" s="185">
        <f>IF(N335="nulová",J335,0)</f>
        <v>0</v>
      </c>
      <c r="BJ335" s="18" t="s">
        <v>87</v>
      </c>
      <c r="BK335" s="185">
        <f>ROUND(I335*H335,2)</f>
        <v>0</v>
      </c>
      <c r="BL335" s="18" t="s">
        <v>154</v>
      </c>
      <c r="BM335" s="184" t="s">
        <v>505</v>
      </c>
    </row>
    <row r="336" s="13" customFormat="1">
      <c r="A336" s="13"/>
      <c r="B336" s="196"/>
      <c r="C336" s="13"/>
      <c r="D336" s="186" t="s">
        <v>241</v>
      </c>
      <c r="E336" s="197" t="s">
        <v>1</v>
      </c>
      <c r="F336" s="198" t="s">
        <v>459</v>
      </c>
      <c r="G336" s="13"/>
      <c r="H336" s="199">
        <v>284.79199999999997</v>
      </c>
      <c r="I336" s="200"/>
      <c r="J336" s="13"/>
      <c r="K336" s="13"/>
      <c r="L336" s="196"/>
      <c r="M336" s="201"/>
      <c r="N336" s="202"/>
      <c r="O336" s="202"/>
      <c r="P336" s="202"/>
      <c r="Q336" s="202"/>
      <c r="R336" s="202"/>
      <c r="S336" s="202"/>
      <c r="T336" s="20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97" t="s">
        <v>241</v>
      </c>
      <c r="AU336" s="197" t="s">
        <v>89</v>
      </c>
      <c r="AV336" s="13" t="s">
        <v>89</v>
      </c>
      <c r="AW336" s="13" t="s">
        <v>34</v>
      </c>
      <c r="AX336" s="13" t="s">
        <v>79</v>
      </c>
      <c r="AY336" s="197" t="s">
        <v>133</v>
      </c>
    </row>
    <row r="337" s="14" customFormat="1">
      <c r="A337" s="14"/>
      <c r="B337" s="204"/>
      <c r="C337" s="14"/>
      <c r="D337" s="186" t="s">
        <v>241</v>
      </c>
      <c r="E337" s="205" t="s">
        <v>1</v>
      </c>
      <c r="F337" s="206" t="s">
        <v>245</v>
      </c>
      <c r="G337" s="14"/>
      <c r="H337" s="207">
        <v>284.79199999999997</v>
      </c>
      <c r="I337" s="208"/>
      <c r="J337" s="14"/>
      <c r="K337" s="14"/>
      <c r="L337" s="204"/>
      <c r="M337" s="209"/>
      <c r="N337" s="210"/>
      <c r="O337" s="210"/>
      <c r="P337" s="210"/>
      <c r="Q337" s="210"/>
      <c r="R337" s="210"/>
      <c r="S337" s="210"/>
      <c r="T337" s="21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05" t="s">
        <v>241</v>
      </c>
      <c r="AU337" s="205" t="s">
        <v>89</v>
      </c>
      <c r="AV337" s="14" t="s">
        <v>154</v>
      </c>
      <c r="AW337" s="14" t="s">
        <v>34</v>
      </c>
      <c r="AX337" s="14" t="s">
        <v>87</v>
      </c>
      <c r="AY337" s="205" t="s">
        <v>133</v>
      </c>
    </row>
    <row r="338" s="2" customFormat="1" ht="24.15" customHeight="1">
      <c r="A338" s="37"/>
      <c r="B338" s="171"/>
      <c r="C338" s="219" t="s">
        <v>506</v>
      </c>
      <c r="D338" s="219" t="s">
        <v>316</v>
      </c>
      <c r="E338" s="220" t="s">
        <v>507</v>
      </c>
      <c r="F338" s="221" t="s">
        <v>508</v>
      </c>
      <c r="G338" s="222" t="s">
        <v>239</v>
      </c>
      <c r="H338" s="223">
        <v>313.27100000000002</v>
      </c>
      <c r="I338" s="224"/>
      <c r="J338" s="225">
        <f>ROUND(I338*H338,2)</f>
        <v>0</v>
      </c>
      <c r="K338" s="226"/>
      <c r="L338" s="227"/>
      <c r="M338" s="228" t="s">
        <v>1</v>
      </c>
      <c r="N338" s="229" t="s">
        <v>44</v>
      </c>
      <c r="O338" s="76"/>
      <c r="P338" s="182">
        <f>O338*H338</f>
        <v>0</v>
      </c>
      <c r="Q338" s="182">
        <v>0.0030000000000000001</v>
      </c>
      <c r="R338" s="182">
        <f>Q338*H338</f>
        <v>0.93981300000000001</v>
      </c>
      <c r="S338" s="182">
        <v>0</v>
      </c>
      <c r="T338" s="183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84" t="s">
        <v>173</v>
      </c>
      <c r="AT338" s="184" t="s">
        <v>316</v>
      </c>
      <c r="AU338" s="184" t="s">
        <v>89</v>
      </c>
      <c r="AY338" s="18" t="s">
        <v>133</v>
      </c>
      <c r="BE338" s="185">
        <f>IF(N338="základní",J338,0)</f>
        <v>0</v>
      </c>
      <c r="BF338" s="185">
        <f>IF(N338="snížená",J338,0)</f>
        <v>0</v>
      </c>
      <c r="BG338" s="185">
        <f>IF(N338="zákl. přenesená",J338,0)</f>
        <v>0</v>
      </c>
      <c r="BH338" s="185">
        <f>IF(N338="sníž. přenesená",J338,0)</f>
        <v>0</v>
      </c>
      <c r="BI338" s="185">
        <f>IF(N338="nulová",J338,0)</f>
        <v>0</v>
      </c>
      <c r="BJ338" s="18" t="s">
        <v>87</v>
      </c>
      <c r="BK338" s="185">
        <f>ROUND(I338*H338,2)</f>
        <v>0</v>
      </c>
      <c r="BL338" s="18" t="s">
        <v>154</v>
      </c>
      <c r="BM338" s="184" t="s">
        <v>509</v>
      </c>
    </row>
    <row r="339" s="13" customFormat="1">
      <c r="A339" s="13"/>
      <c r="B339" s="196"/>
      <c r="C339" s="13"/>
      <c r="D339" s="186" t="s">
        <v>241</v>
      </c>
      <c r="E339" s="197" t="s">
        <v>1</v>
      </c>
      <c r="F339" s="198" t="s">
        <v>459</v>
      </c>
      <c r="G339" s="13"/>
      <c r="H339" s="199">
        <v>284.79199999999997</v>
      </c>
      <c r="I339" s="200"/>
      <c r="J339" s="13"/>
      <c r="K339" s="13"/>
      <c r="L339" s="196"/>
      <c r="M339" s="201"/>
      <c r="N339" s="202"/>
      <c r="O339" s="202"/>
      <c r="P339" s="202"/>
      <c r="Q339" s="202"/>
      <c r="R339" s="202"/>
      <c r="S339" s="202"/>
      <c r="T339" s="20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7" t="s">
        <v>241</v>
      </c>
      <c r="AU339" s="197" t="s">
        <v>89</v>
      </c>
      <c r="AV339" s="13" t="s">
        <v>89</v>
      </c>
      <c r="AW339" s="13" t="s">
        <v>34</v>
      </c>
      <c r="AX339" s="13" t="s">
        <v>79</v>
      </c>
      <c r="AY339" s="197" t="s">
        <v>133</v>
      </c>
    </row>
    <row r="340" s="14" customFormat="1">
      <c r="A340" s="14"/>
      <c r="B340" s="204"/>
      <c r="C340" s="14"/>
      <c r="D340" s="186" t="s">
        <v>241</v>
      </c>
      <c r="E340" s="205" t="s">
        <v>1</v>
      </c>
      <c r="F340" s="206" t="s">
        <v>245</v>
      </c>
      <c r="G340" s="14"/>
      <c r="H340" s="207">
        <v>284.79199999999997</v>
      </c>
      <c r="I340" s="208"/>
      <c r="J340" s="14"/>
      <c r="K340" s="14"/>
      <c r="L340" s="204"/>
      <c r="M340" s="209"/>
      <c r="N340" s="210"/>
      <c r="O340" s="210"/>
      <c r="P340" s="210"/>
      <c r="Q340" s="210"/>
      <c r="R340" s="210"/>
      <c r="S340" s="210"/>
      <c r="T340" s="21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05" t="s">
        <v>241</v>
      </c>
      <c r="AU340" s="205" t="s">
        <v>89</v>
      </c>
      <c r="AV340" s="14" t="s">
        <v>154</v>
      </c>
      <c r="AW340" s="14" t="s">
        <v>34</v>
      </c>
      <c r="AX340" s="14" t="s">
        <v>87</v>
      </c>
      <c r="AY340" s="205" t="s">
        <v>133</v>
      </c>
    </row>
    <row r="341" s="13" customFormat="1">
      <c r="A341" s="13"/>
      <c r="B341" s="196"/>
      <c r="C341" s="13"/>
      <c r="D341" s="186" t="s">
        <v>241</v>
      </c>
      <c r="E341" s="13"/>
      <c r="F341" s="198" t="s">
        <v>510</v>
      </c>
      <c r="G341" s="13"/>
      <c r="H341" s="199">
        <v>313.27100000000002</v>
      </c>
      <c r="I341" s="200"/>
      <c r="J341" s="13"/>
      <c r="K341" s="13"/>
      <c r="L341" s="196"/>
      <c r="M341" s="201"/>
      <c r="N341" s="202"/>
      <c r="O341" s="202"/>
      <c r="P341" s="202"/>
      <c r="Q341" s="202"/>
      <c r="R341" s="202"/>
      <c r="S341" s="202"/>
      <c r="T341" s="20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7" t="s">
        <v>241</v>
      </c>
      <c r="AU341" s="197" t="s">
        <v>89</v>
      </c>
      <c r="AV341" s="13" t="s">
        <v>89</v>
      </c>
      <c r="AW341" s="13" t="s">
        <v>3</v>
      </c>
      <c r="AX341" s="13" t="s">
        <v>87</v>
      </c>
      <c r="AY341" s="197" t="s">
        <v>133</v>
      </c>
    </row>
    <row r="342" s="2" customFormat="1" ht="37.8" customHeight="1">
      <c r="A342" s="37"/>
      <c r="B342" s="171"/>
      <c r="C342" s="172" t="s">
        <v>511</v>
      </c>
      <c r="D342" s="172" t="s">
        <v>136</v>
      </c>
      <c r="E342" s="173" t="s">
        <v>512</v>
      </c>
      <c r="F342" s="174" t="s">
        <v>513</v>
      </c>
      <c r="G342" s="175" t="s">
        <v>259</v>
      </c>
      <c r="H342" s="176">
        <v>847.10000000000002</v>
      </c>
      <c r="I342" s="177"/>
      <c r="J342" s="178">
        <f>ROUND(I342*H342,2)</f>
        <v>0</v>
      </c>
      <c r="K342" s="179"/>
      <c r="L342" s="38"/>
      <c r="M342" s="180" t="s">
        <v>1</v>
      </c>
      <c r="N342" s="181" t="s">
        <v>44</v>
      </c>
      <c r="O342" s="76"/>
      <c r="P342" s="182">
        <f>O342*H342</f>
        <v>0</v>
      </c>
      <c r="Q342" s="182">
        <v>0.0033899999999999998</v>
      </c>
      <c r="R342" s="182">
        <f>Q342*H342</f>
        <v>2.8716689999999998</v>
      </c>
      <c r="S342" s="182">
        <v>0</v>
      </c>
      <c r="T342" s="183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84" t="s">
        <v>154</v>
      </c>
      <c r="AT342" s="184" t="s">
        <v>136</v>
      </c>
      <c r="AU342" s="184" t="s">
        <v>89</v>
      </c>
      <c r="AY342" s="18" t="s">
        <v>133</v>
      </c>
      <c r="BE342" s="185">
        <f>IF(N342="základní",J342,0)</f>
        <v>0</v>
      </c>
      <c r="BF342" s="185">
        <f>IF(N342="snížená",J342,0)</f>
        <v>0</v>
      </c>
      <c r="BG342" s="185">
        <f>IF(N342="zákl. přenesená",J342,0)</f>
        <v>0</v>
      </c>
      <c r="BH342" s="185">
        <f>IF(N342="sníž. přenesená",J342,0)</f>
        <v>0</v>
      </c>
      <c r="BI342" s="185">
        <f>IF(N342="nulová",J342,0)</f>
        <v>0</v>
      </c>
      <c r="BJ342" s="18" t="s">
        <v>87</v>
      </c>
      <c r="BK342" s="185">
        <f>ROUND(I342*H342,2)</f>
        <v>0</v>
      </c>
      <c r="BL342" s="18" t="s">
        <v>154</v>
      </c>
      <c r="BM342" s="184" t="s">
        <v>514</v>
      </c>
    </row>
    <row r="343" s="13" customFormat="1">
      <c r="A343" s="13"/>
      <c r="B343" s="196"/>
      <c r="C343" s="13"/>
      <c r="D343" s="186" t="s">
        <v>241</v>
      </c>
      <c r="E343" s="197" t="s">
        <v>1</v>
      </c>
      <c r="F343" s="198" t="s">
        <v>515</v>
      </c>
      <c r="G343" s="13"/>
      <c r="H343" s="199">
        <v>222</v>
      </c>
      <c r="I343" s="200"/>
      <c r="J343" s="13"/>
      <c r="K343" s="13"/>
      <c r="L343" s="196"/>
      <c r="M343" s="201"/>
      <c r="N343" s="202"/>
      <c r="O343" s="202"/>
      <c r="P343" s="202"/>
      <c r="Q343" s="202"/>
      <c r="R343" s="202"/>
      <c r="S343" s="202"/>
      <c r="T343" s="20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7" t="s">
        <v>241</v>
      </c>
      <c r="AU343" s="197" t="s">
        <v>89</v>
      </c>
      <c r="AV343" s="13" t="s">
        <v>89</v>
      </c>
      <c r="AW343" s="13" t="s">
        <v>34</v>
      </c>
      <c r="AX343" s="13" t="s">
        <v>79</v>
      </c>
      <c r="AY343" s="197" t="s">
        <v>133</v>
      </c>
    </row>
    <row r="344" s="13" customFormat="1">
      <c r="A344" s="13"/>
      <c r="B344" s="196"/>
      <c r="C344" s="13"/>
      <c r="D344" s="186" t="s">
        <v>241</v>
      </c>
      <c r="E344" s="197" t="s">
        <v>1</v>
      </c>
      <c r="F344" s="198" t="s">
        <v>516</v>
      </c>
      <c r="G344" s="13"/>
      <c r="H344" s="199">
        <v>625.10000000000002</v>
      </c>
      <c r="I344" s="200"/>
      <c r="J344" s="13"/>
      <c r="K344" s="13"/>
      <c r="L344" s="196"/>
      <c r="M344" s="201"/>
      <c r="N344" s="202"/>
      <c r="O344" s="202"/>
      <c r="P344" s="202"/>
      <c r="Q344" s="202"/>
      <c r="R344" s="202"/>
      <c r="S344" s="202"/>
      <c r="T344" s="20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7" t="s">
        <v>241</v>
      </c>
      <c r="AU344" s="197" t="s">
        <v>89</v>
      </c>
      <c r="AV344" s="13" t="s">
        <v>89</v>
      </c>
      <c r="AW344" s="13" t="s">
        <v>34</v>
      </c>
      <c r="AX344" s="13" t="s">
        <v>79</v>
      </c>
      <c r="AY344" s="197" t="s">
        <v>133</v>
      </c>
    </row>
    <row r="345" s="14" customFormat="1">
      <c r="A345" s="14"/>
      <c r="B345" s="204"/>
      <c r="C345" s="14"/>
      <c r="D345" s="186" t="s">
        <v>241</v>
      </c>
      <c r="E345" s="205" t="s">
        <v>1</v>
      </c>
      <c r="F345" s="206" t="s">
        <v>245</v>
      </c>
      <c r="G345" s="14"/>
      <c r="H345" s="207">
        <v>847.10000000000002</v>
      </c>
      <c r="I345" s="208"/>
      <c r="J345" s="14"/>
      <c r="K345" s="14"/>
      <c r="L345" s="204"/>
      <c r="M345" s="209"/>
      <c r="N345" s="210"/>
      <c r="O345" s="210"/>
      <c r="P345" s="210"/>
      <c r="Q345" s="210"/>
      <c r="R345" s="210"/>
      <c r="S345" s="210"/>
      <c r="T345" s="21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05" t="s">
        <v>241</v>
      </c>
      <c r="AU345" s="205" t="s">
        <v>89</v>
      </c>
      <c r="AV345" s="14" t="s">
        <v>154</v>
      </c>
      <c r="AW345" s="14" t="s">
        <v>34</v>
      </c>
      <c r="AX345" s="14" t="s">
        <v>87</v>
      </c>
      <c r="AY345" s="205" t="s">
        <v>133</v>
      </c>
    </row>
    <row r="346" s="2" customFormat="1" ht="24.15" customHeight="1">
      <c r="A346" s="37"/>
      <c r="B346" s="171"/>
      <c r="C346" s="219" t="s">
        <v>517</v>
      </c>
      <c r="D346" s="219" t="s">
        <v>316</v>
      </c>
      <c r="E346" s="220" t="s">
        <v>518</v>
      </c>
      <c r="F346" s="221" t="s">
        <v>519</v>
      </c>
      <c r="G346" s="222" t="s">
        <v>239</v>
      </c>
      <c r="H346" s="223">
        <v>275.04399999999998</v>
      </c>
      <c r="I346" s="224"/>
      <c r="J346" s="225">
        <f>ROUND(I346*H346,2)</f>
        <v>0</v>
      </c>
      <c r="K346" s="226"/>
      <c r="L346" s="227"/>
      <c r="M346" s="228" t="s">
        <v>1</v>
      </c>
      <c r="N346" s="229" t="s">
        <v>44</v>
      </c>
      <c r="O346" s="76"/>
      <c r="P346" s="182">
        <f>O346*H346</f>
        <v>0</v>
      </c>
      <c r="Q346" s="182">
        <v>0.0011999999999999999</v>
      </c>
      <c r="R346" s="182">
        <f>Q346*H346</f>
        <v>0.33005279999999992</v>
      </c>
      <c r="S346" s="182">
        <v>0</v>
      </c>
      <c r="T346" s="183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4" t="s">
        <v>173</v>
      </c>
      <c r="AT346" s="184" t="s">
        <v>316</v>
      </c>
      <c r="AU346" s="184" t="s">
        <v>89</v>
      </c>
      <c r="AY346" s="18" t="s">
        <v>133</v>
      </c>
      <c r="BE346" s="185">
        <f>IF(N346="základní",J346,0)</f>
        <v>0</v>
      </c>
      <c r="BF346" s="185">
        <f>IF(N346="snížená",J346,0)</f>
        <v>0</v>
      </c>
      <c r="BG346" s="185">
        <f>IF(N346="zákl. přenesená",J346,0)</f>
        <v>0</v>
      </c>
      <c r="BH346" s="185">
        <f>IF(N346="sníž. přenesená",J346,0)</f>
        <v>0</v>
      </c>
      <c r="BI346" s="185">
        <f>IF(N346="nulová",J346,0)</f>
        <v>0</v>
      </c>
      <c r="BJ346" s="18" t="s">
        <v>87</v>
      </c>
      <c r="BK346" s="185">
        <f>ROUND(I346*H346,2)</f>
        <v>0</v>
      </c>
      <c r="BL346" s="18" t="s">
        <v>154</v>
      </c>
      <c r="BM346" s="184" t="s">
        <v>520</v>
      </c>
    </row>
    <row r="347" s="13" customFormat="1">
      <c r="A347" s="13"/>
      <c r="B347" s="196"/>
      <c r="C347" s="13"/>
      <c r="D347" s="186" t="s">
        <v>241</v>
      </c>
      <c r="E347" s="197" t="s">
        <v>1</v>
      </c>
      <c r="F347" s="198" t="s">
        <v>461</v>
      </c>
      <c r="G347" s="13"/>
      <c r="H347" s="199">
        <v>250.03999999999999</v>
      </c>
      <c r="I347" s="200"/>
      <c r="J347" s="13"/>
      <c r="K347" s="13"/>
      <c r="L347" s="196"/>
      <c r="M347" s="201"/>
      <c r="N347" s="202"/>
      <c r="O347" s="202"/>
      <c r="P347" s="202"/>
      <c r="Q347" s="202"/>
      <c r="R347" s="202"/>
      <c r="S347" s="202"/>
      <c r="T347" s="20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7" t="s">
        <v>241</v>
      </c>
      <c r="AU347" s="197" t="s">
        <v>89</v>
      </c>
      <c r="AV347" s="13" t="s">
        <v>89</v>
      </c>
      <c r="AW347" s="13" t="s">
        <v>34</v>
      </c>
      <c r="AX347" s="13" t="s">
        <v>79</v>
      </c>
      <c r="AY347" s="197" t="s">
        <v>133</v>
      </c>
    </row>
    <row r="348" s="14" customFormat="1">
      <c r="A348" s="14"/>
      <c r="B348" s="204"/>
      <c r="C348" s="14"/>
      <c r="D348" s="186" t="s">
        <v>241</v>
      </c>
      <c r="E348" s="205" t="s">
        <v>1</v>
      </c>
      <c r="F348" s="206" t="s">
        <v>245</v>
      </c>
      <c r="G348" s="14"/>
      <c r="H348" s="207">
        <v>250.03999999999999</v>
      </c>
      <c r="I348" s="208"/>
      <c r="J348" s="14"/>
      <c r="K348" s="14"/>
      <c r="L348" s="204"/>
      <c r="M348" s="209"/>
      <c r="N348" s="210"/>
      <c r="O348" s="210"/>
      <c r="P348" s="210"/>
      <c r="Q348" s="210"/>
      <c r="R348" s="210"/>
      <c r="S348" s="210"/>
      <c r="T348" s="21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05" t="s">
        <v>241</v>
      </c>
      <c r="AU348" s="205" t="s">
        <v>89</v>
      </c>
      <c r="AV348" s="14" t="s">
        <v>154</v>
      </c>
      <c r="AW348" s="14" t="s">
        <v>34</v>
      </c>
      <c r="AX348" s="14" t="s">
        <v>87</v>
      </c>
      <c r="AY348" s="205" t="s">
        <v>133</v>
      </c>
    </row>
    <row r="349" s="13" customFormat="1">
      <c r="A349" s="13"/>
      <c r="B349" s="196"/>
      <c r="C349" s="13"/>
      <c r="D349" s="186" t="s">
        <v>241</v>
      </c>
      <c r="E349" s="13"/>
      <c r="F349" s="198" t="s">
        <v>521</v>
      </c>
      <c r="G349" s="13"/>
      <c r="H349" s="199">
        <v>275.04399999999998</v>
      </c>
      <c r="I349" s="200"/>
      <c r="J349" s="13"/>
      <c r="K349" s="13"/>
      <c r="L349" s="196"/>
      <c r="M349" s="201"/>
      <c r="N349" s="202"/>
      <c r="O349" s="202"/>
      <c r="P349" s="202"/>
      <c r="Q349" s="202"/>
      <c r="R349" s="202"/>
      <c r="S349" s="202"/>
      <c r="T349" s="20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7" t="s">
        <v>241</v>
      </c>
      <c r="AU349" s="197" t="s">
        <v>89</v>
      </c>
      <c r="AV349" s="13" t="s">
        <v>89</v>
      </c>
      <c r="AW349" s="13" t="s">
        <v>3</v>
      </c>
      <c r="AX349" s="13" t="s">
        <v>87</v>
      </c>
      <c r="AY349" s="197" t="s">
        <v>133</v>
      </c>
    </row>
    <row r="350" s="2" customFormat="1" ht="16.5" customHeight="1">
      <c r="A350" s="37"/>
      <c r="B350" s="171"/>
      <c r="C350" s="219" t="s">
        <v>522</v>
      </c>
      <c r="D350" s="219" t="s">
        <v>316</v>
      </c>
      <c r="E350" s="220" t="s">
        <v>523</v>
      </c>
      <c r="F350" s="221" t="s">
        <v>524</v>
      </c>
      <c r="G350" s="222" t="s">
        <v>252</v>
      </c>
      <c r="H350" s="223">
        <v>1.905</v>
      </c>
      <c r="I350" s="224"/>
      <c r="J350" s="225">
        <f>ROUND(I350*H350,2)</f>
        <v>0</v>
      </c>
      <c r="K350" s="226"/>
      <c r="L350" s="227"/>
      <c r="M350" s="228" t="s">
        <v>1</v>
      </c>
      <c r="N350" s="229" t="s">
        <v>44</v>
      </c>
      <c r="O350" s="76"/>
      <c r="P350" s="182">
        <f>O350*H350</f>
        <v>0</v>
      </c>
      <c r="Q350" s="182">
        <v>0.029999999999999999</v>
      </c>
      <c r="R350" s="182">
        <f>Q350*H350</f>
        <v>0.057149999999999999</v>
      </c>
      <c r="S350" s="182">
        <v>0</v>
      </c>
      <c r="T350" s="183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84" t="s">
        <v>173</v>
      </c>
      <c r="AT350" s="184" t="s">
        <v>316</v>
      </c>
      <c r="AU350" s="184" t="s">
        <v>89</v>
      </c>
      <c r="AY350" s="18" t="s">
        <v>133</v>
      </c>
      <c r="BE350" s="185">
        <f>IF(N350="základní",J350,0)</f>
        <v>0</v>
      </c>
      <c r="BF350" s="185">
        <f>IF(N350="snížená",J350,0)</f>
        <v>0</v>
      </c>
      <c r="BG350" s="185">
        <f>IF(N350="zákl. přenesená",J350,0)</f>
        <v>0</v>
      </c>
      <c r="BH350" s="185">
        <f>IF(N350="sníž. přenesená",J350,0)</f>
        <v>0</v>
      </c>
      <c r="BI350" s="185">
        <f>IF(N350="nulová",J350,0)</f>
        <v>0</v>
      </c>
      <c r="BJ350" s="18" t="s">
        <v>87</v>
      </c>
      <c r="BK350" s="185">
        <f>ROUND(I350*H350,2)</f>
        <v>0</v>
      </c>
      <c r="BL350" s="18" t="s">
        <v>154</v>
      </c>
      <c r="BM350" s="184" t="s">
        <v>525</v>
      </c>
    </row>
    <row r="351" s="15" customFormat="1">
      <c r="A351" s="15"/>
      <c r="B351" s="212"/>
      <c r="C351" s="15"/>
      <c r="D351" s="186" t="s">
        <v>241</v>
      </c>
      <c r="E351" s="213" t="s">
        <v>1</v>
      </c>
      <c r="F351" s="214" t="s">
        <v>526</v>
      </c>
      <c r="G351" s="15"/>
      <c r="H351" s="213" t="s">
        <v>1</v>
      </c>
      <c r="I351" s="215"/>
      <c r="J351" s="15"/>
      <c r="K351" s="15"/>
      <c r="L351" s="212"/>
      <c r="M351" s="216"/>
      <c r="N351" s="217"/>
      <c r="O351" s="217"/>
      <c r="P351" s="217"/>
      <c r="Q351" s="217"/>
      <c r="R351" s="217"/>
      <c r="S351" s="217"/>
      <c r="T351" s="218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13" t="s">
        <v>241</v>
      </c>
      <c r="AU351" s="213" t="s">
        <v>89</v>
      </c>
      <c r="AV351" s="15" t="s">
        <v>87</v>
      </c>
      <c r="AW351" s="15" t="s">
        <v>34</v>
      </c>
      <c r="AX351" s="15" t="s">
        <v>79</v>
      </c>
      <c r="AY351" s="213" t="s">
        <v>133</v>
      </c>
    </row>
    <row r="352" s="13" customFormat="1">
      <c r="A352" s="13"/>
      <c r="B352" s="196"/>
      <c r="C352" s="13"/>
      <c r="D352" s="186" t="s">
        <v>241</v>
      </c>
      <c r="E352" s="197" t="s">
        <v>1</v>
      </c>
      <c r="F352" s="198" t="s">
        <v>527</v>
      </c>
      <c r="G352" s="13"/>
      <c r="H352" s="199">
        <v>1.732</v>
      </c>
      <c r="I352" s="200"/>
      <c r="J352" s="13"/>
      <c r="K352" s="13"/>
      <c r="L352" s="196"/>
      <c r="M352" s="201"/>
      <c r="N352" s="202"/>
      <c r="O352" s="202"/>
      <c r="P352" s="202"/>
      <c r="Q352" s="202"/>
      <c r="R352" s="202"/>
      <c r="S352" s="202"/>
      <c r="T352" s="20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7" t="s">
        <v>241</v>
      </c>
      <c r="AU352" s="197" t="s">
        <v>89</v>
      </c>
      <c r="AV352" s="13" t="s">
        <v>89</v>
      </c>
      <c r="AW352" s="13" t="s">
        <v>34</v>
      </c>
      <c r="AX352" s="13" t="s">
        <v>79</v>
      </c>
      <c r="AY352" s="197" t="s">
        <v>133</v>
      </c>
    </row>
    <row r="353" s="14" customFormat="1">
      <c r="A353" s="14"/>
      <c r="B353" s="204"/>
      <c r="C353" s="14"/>
      <c r="D353" s="186" t="s">
        <v>241</v>
      </c>
      <c r="E353" s="205" t="s">
        <v>1</v>
      </c>
      <c r="F353" s="206" t="s">
        <v>245</v>
      </c>
      <c r="G353" s="14"/>
      <c r="H353" s="207">
        <v>1.732</v>
      </c>
      <c r="I353" s="208"/>
      <c r="J353" s="14"/>
      <c r="K353" s="14"/>
      <c r="L353" s="204"/>
      <c r="M353" s="209"/>
      <c r="N353" s="210"/>
      <c r="O353" s="210"/>
      <c r="P353" s="210"/>
      <c r="Q353" s="210"/>
      <c r="R353" s="210"/>
      <c r="S353" s="210"/>
      <c r="T353" s="21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05" t="s">
        <v>241</v>
      </c>
      <c r="AU353" s="205" t="s">
        <v>89</v>
      </c>
      <c r="AV353" s="14" t="s">
        <v>154</v>
      </c>
      <c r="AW353" s="14" t="s">
        <v>34</v>
      </c>
      <c r="AX353" s="14" t="s">
        <v>87</v>
      </c>
      <c r="AY353" s="205" t="s">
        <v>133</v>
      </c>
    </row>
    <row r="354" s="13" customFormat="1">
      <c r="A354" s="13"/>
      <c r="B354" s="196"/>
      <c r="C354" s="13"/>
      <c r="D354" s="186" t="s">
        <v>241</v>
      </c>
      <c r="E354" s="13"/>
      <c r="F354" s="198" t="s">
        <v>528</v>
      </c>
      <c r="G354" s="13"/>
      <c r="H354" s="199">
        <v>1.905</v>
      </c>
      <c r="I354" s="200"/>
      <c r="J354" s="13"/>
      <c r="K354" s="13"/>
      <c r="L354" s="196"/>
      <c r="M354" s="201"/>
      <c r="N354" s="202"/>
      <c r="O354" s="202"/>
      <c r="P354" s="202"/>
      <c r="Q354" s="202"/>
      <c r="R354" s="202"/>
      <c r="S354" s="202"/>
      <c r="T354" s="20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97" t="s">
        <v>241</v>
      </c>
      <c r="AU354" s="197" t="s">
        <v>89</v>
      </c>
      <c r="AV354" s="13" t="s">
        <v>89</v>
      </c>
      <c r="AW354" s="13" t="s">
        <v>3</v>
      </c>
      <c r="AX354" s="13" t="s">
        <v>87</v>
      </c>
      <c r="AY354" s="197" t="s">
        <v>133</v>
      </c>
    </row>
    <row r="355" s="2" customFormat="1" ht="44.25" customHeight="1">
      <c r="A355" s="37"/>
      <c r="B355" s="171"/>
      <c r="C355" s="172" t="s">
        <v>529</v>
      </c>
      <c r="D355" s="172" t="s">
        <v>136</v>
      </c>
      <c r="E355" s="173" t="s">
        <v>530</v>
      </c>
      <c r="F355" s="174" t="s">
        <v>531</v>
      </c>
      <c r="G355" s="175" t="s">
        <v>239</v>
      </c>
      <c r="H355" s="176">
        <v>73.5</v>
      </c>
      <c r="I355" s="177"/>
      <c r="J355" s="178">
        <f>ROUND(I355*H355,2)</f>
        <v>0</v>
      </c>
      <c r="K355" s="179"/>
      <c r="L355" s="38"/>
      <c r="M355" s="180" t="s">
        <v>1</v>
      </c>
      <c r="N355" s="181" t="s">
        <v>44</v>
      </c>
      <c r="O355" s="76"/>
      <c r="P355" s="182">
        <f>O355*H355</f>
        <v>0</v>
      </c>
      <c r="Q355" s="182">
        <v>0.011350000000000001</v>
      </c>
      <c r="R355" s="182">
        <f>Q355*H355</f>
        <v>0.83422500000000011</v>
      </c>
      <c r="S355" s="182">
        <v>0</v>
      </c>
      <c r="T355" s="183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84" t="s">
        <v>154</v>
      </c>
      <c r="AT355" s="184" t="s">
        <v>136</v>
      </c>
      <c r="AU355" s="184" t="s">
        <v>89</v>
      </c>
      <c r="AY355" s="18" t="s">
        <v>133</v>
      </c>
      <c r="BE355" s="185">
        <f>IF(N355="základní",J355,0)</f>
        <v>0</v>
      </c>
      <c r="BF355" s="185">
        <f>IF(N355="snížená",J355,0)</f>
        <v>0</v>
      </c>
      <c r="BG355" s="185">
        <f>IF(N355="zákl. přenesená",J355,0)</f>
        <v>0</v>
      </c>
      <c r="BH355" s="185">
        <f>IF(N355="sníž. přenesená",J355,0)</f>
        <v>0</v>
      </c>
      <c r="BI355" s="185">
        <f>IF(N355="nulová",J355,0)</f>
        <v>0</v>
      </c>
      <c r="BJ355" s="18" t="s">
        <v>87</v>
      </c>
      <c r="BK355" s="185">
        <f>ROUND(I355*H355,2)</f>
        <v>0</v>
      </c>
      <c r="BL355" s="18" t="s">
        <v>154</v>
      </c>
      <c r="BM355" s="184" t="s">
        <v>532</v>
      </c>
    </row>
    <row r="356" s="13" customFormat="1">
      <c r="A356" s="13"/>
      <c r="B356" s="196"/>
      <c r="C356" s="13"/>
      <c r="D356" s="186" t="s">
        <v>241</v>
      </c>
      <c r="E356" s="197" t="s">
        <v>1</v>
      </c>
      <c r="F356" s="198" t="s">
        <v>533</v>
      </c>
      <c r="G356" s="13"/>
      <c r="H356" s="199">
        <v>73.5</v>
      </c>
      <c r="I356" s="200"/>
      <c r="J356" s="13"/>
      <c r="K356" s="13"/>
      <c r="L356" s="196"/>
      <c r="M356" s="201"/>
      <c r="N356" s="202"/>
      <c r="O356" s="202"/>
      <c r="P356" s="202"/>
      <c r="Q356" s="202"/>
      <c r="R356" s="202"/>
      <c r="S356" s="202"/>
      <c r="T356" s="20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97" t="s">
        <v>241</v>
      </c>
      <c r="AU356" s="197" t="s">
        <v>89</v>
      </c>
      <c r="AV356" s="13" t="s">
        <v>89</v>
      </c>
      <c r="AW356" s="13" t="s">
        <v>34</v>
      </c>
      <c r="AX356" s="13" t="s">
        <v>79</v>
      </c>
      <c r="AY356" s="197" t="s">
        <v>133</v>
      </c>
    </row>
    <row r="357" s="14" customFormat="1">
      <c r="A357" s="14"/>
      <c r="B357" s="204"/>
      <c r="C357" s="14"/>
      <c r="D357" s="186" t="s">
        <v>241</v>
      </c>
      <c r="E357" s="205" t="s">
        <v>1</v>
      </c>
      <c r="F357" s="206" t="s">
        <v>245</v>
      </c>
      <c r="G357" s="14"/>
      <c r="H357" s="207">
        <v>73.5</v>
      </c>
      <c r="I357" s="208"/>
      <c r="J357" s="14"/>
      <c r="K357" s="14"/>
      <c r="L357" s="204"/>
      <c r="M357" s="209"/>
      <c r="N357" s="210"/>
      <c r="O357" s="210"/>
      <c r="P357" s="210"/>
      <c r="Q357" s="210"/>
      <c r="R357" s="210"/>
      <c r="S357" s="210"/>
      <c r="T357" s="21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05" t="s">
        <v>241</v>
      </c>
      <c r="AU357" s="205" t="s">
        <v>89</v>
      </c>
      <c r="AV357" s="14" t="s">
        <v>154</v>
      </c>
      <c r="AW357" s="14" t="s">
        <v>34</v>
      </c>
      <c r="AX357" s="14" t="s">
        <v>87</v>
      </c>
      <c r="AY357" s="205" t="s">
        <v>133</v>
      </c>
    </row>
    <row r="358" s="2" customFormat="1" ht="24.15" customHeight="1">
      <c r="A358" s="37"/>
      <c r="B358" s="171"/>
      <c r="C358" s="219" t="s">
        <v>534</v>
      </c>
      <c r="D358" s="219" t="s">
        <v>316</v>
      </c>
      <c r="E358" s="220" t="s">
        <v>535</v>
      </c>
      <c r="F358" s="221" t="s">
        <v>536</v>
      </c>
      <c r="G358" s="222" t="s">
        <v>239</v>
      </c>
      <c r="H358" s="223">
        <v>80.849999999999994</v>
      </c>
      <c r="I358" s="224"/>
      <c r="J358" s="225">
        <f>ROUND(I358*H358,2)</f>
        <v>0</v>
      </c>
      <c r="K358" s="226"/>
      <c r="L358" s="227"/>
      <c r="M358" s="228" t="s">
        <v>1</v>
      </c>
      <c r="N358" s="229" t="s">
        <v>44</v>
      </c>
      <c r="O358" s="76"/>
      <c r="P358" s="182">
        <f>O358*H358</f>
        <v>0</v>
      </c>
      <c r="Q358" s="182">
        <v>0.012999999999999999</v>
      </c>
      <c r="R358" s="182">
        <f>Q358*H358</f>
        <v>1.0510499999999998</v>
      </c>
      <c r="S358" s="182">
        <v>0</v>
      </c>
      <c r="T358" s="183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84" t="s">
        <v>173</v>
      </c>
      <c r="AT358" s="184" t="s">
        <v>316</v>
      </c>
      <c r="AU358" s="184" t="s">
        <v>89</v>
      </c>
      <c r="AY358" s="18" t="s">
        <v>133</v>
      </c>
      <c r="BE358" s="185">
        <f>IF(N358="základní",J358,0)</f>
        <v>0</v>
      </c>
      <c r="BF358" s="185">
        <f>IF(N358="snížená",J358,0)</f>
        <v>0</v>
      </c>
      <c r="BG358" s="185">
        <f>IF(N358="zákl. přenesená",J358,0)</f>
        <v>0</v>
      </c>
      <c r="BH358" s="185">
        <f>IF(N358="sníž. přenesená",J358,0)</f>
        <v>0</v>
      </c>
      <c r="BI358" s="185">
        <f>IF(N358="nulová",J358,0)</f>
        <v>0</v>
      </c>
      <c r="BJ358" s="18" t="s">
        <v>87</v>
      </c>
      <c r="BK358" s="185">
        <f>ROUND(I358*H358,2)</f>
        <v>0</v>
      </c>
      <c r="BL358" s="18" t="s">
        <v>154</v>
      </c>
      <c r="BM358" s="184" t="s">
        <v>537</v>
      </c>
    </row>
    <row r="359" s="13" customFormat="1">
      <c r="A359" s="13"/>
      <c r="B359" s="196"/>
      <c r="C359" s="13"/>
      <c r="D359" s="186" t="s">
        <v>241</v>
      </c>
      <c r="E359" s="13"/>
      <c r="F359" s="198" t="s">
        <v>538</v>
      </c>
      <c r="G359" s="13"/>
      <c r="H359" s="199">
        <v>80.849999999999994</v>
      </c>
      <c r="I359" s="200"/>
      <c r="J359" s="13"/>
      <c r="K359" s="13"/>
      <c r="L359" s="196"/>
      <c r="M359" s="201"/>
      <c r="N359" s="202"/>
      <c r="O359" s="202"/>
      <c r="P359" s="202"/>
      <c r="Q359" s="202"/>
      <c r="R359" s="202"/>
      <c r="S359" s="202"/>
      <c r="T359" s="20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7" t="s">
        <v>241</v>
      </c>
      <c r="AU359" s="197" t="s">
        <v>89</v>
      </c>
      <c r="AV359" s="13" t="s">
        <v>89</v>
      </c>
      <c r="AW359" s="13" t="s">
        <v>3</v>
      </c>
      <c r="AX359" s="13" t="s">
        <v>87</v>
      </c>
      <c r="AY359" s="197" t="s">
        <v>133</v>
      </c>
    </row>
    <row r="360" s="2" customFormat="1" ht="44.25" customHeight="1">
      <c r="A360" s="37"/>
      <c r="B360" s="171"/>
      <c r="C360" s="172" t="s">
        <v>539</v>
      </c>
      <c r="D360" s="172" t="s">
        <v>136</v>
      </c>
      <c r="E360" s="173" t="s">
        <v>540</v>
      </c>
      <c r="F360" s="174" t="s">
        <v>541</v>
      </c>
      <c r="G360" s="175" t="s">
        <v>239</v>
      </c>
      <c r="H360" s="176">
        <v>1633.51</v>
      </c>
      <c r="I360" s="177"/>
      <c r="J360" s="178">
        <f>ROUND(I360*H360,2)</f>
        <v>0</v>
      </c>
      <c r="K360" s="179"/>
      <c r="L360" s="38"/>
      <c r="M360" s="180" t="s">
        <v>1</v>
      </c>
      <c r="N360" s="181" t="s">
        <v>44</v>
      </c>
      <c r="O360" s="76"/>
      <c r="P360" s="182">
        <f>O360*H360</f>
        <v>0</v>
      </c>
      <c r="Q360" s="182">
        <v>0.011599999999999999</v>
      </c>
      <c r="R360" s="182">
        <f>Q360*H360</f>
        <v>18.948715999999997</v>
      </c>
      <c r="S360" s="182">
        <v>0</v>
      </c>
      <c r="T360" s="183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84" t="s">
        <v>154</v>
      </c>
      <c r="AT360" s="184" t="s">
        <v>136</v>
      </c>
      <c r="AU360" s="184" t="s">
        <v>89</v>
      </c>
      <c r="AY360" s="18" t="s">
        <v>133</v>
      </c>
      <c r="BE360" s="185">
        <f>IF(N360="základní",J360,0)</f>
        <v>0</v>
      </c>
      <c r="BF360" s="185">
        <f>IF(N360="snížená",J360,0)</f>
        <v>0</v>
      </c>
      <c r="BG360" s="185">
        <f>IF(N360="zákl. přenesená",J360,0)</f>
        <v>0</v>
      </c>
      <c r="BH360" s="185">
        <f>IF(N360="sníž. přenesená",J360,0)</f>
        <v>0</v>
      </c>
      <c r="BI360" s="185">
        <f>IF(N360="nulová",J360,0)</f>
        <v>0</v>
      </c>
      <c r="BJ360" s="18" t="s">
        <v>87</v>
      </c>
      <c r="BK360" s="185">
        <f>ROUND(I360*H360,2)</f>
        <v>0</v>
      </c>
      <c r="BL360" s="18" t="s">
        <v>154</v>
      </c>
      <c r="BM360" s="184" t="s">
        <v>542</v>
      </c>
    </row>
    <row r="361" s="13" customFormat="1">
      <c r="A361" s="13"/>
      <c r="B361" s="196"/>
      <c r="C361" s="13"/>
      <c r="D361" s="186" t="s">
        <v>241</v>
      </c>
      <c r="E361" s="197" t="s">
        <v>1</v>
      </c>
      <c r="F361" s="198" t="s">
        <v>456</v>
      </c>
      <c r="G361" s="13"/>
      <c r="H361" s="199">
        <v>1362.79</v>
      </c>
      <c r="I361" s="200"/>
      <c r="J361" s="13"/>
      <c r="K361" s="13"/>
      <c r="L361" s="196"/>
      <c r="M361" s="201"/>
      <c r="N361" s="202"/>
      <c r="O361" s="202"/>
      <c r="P361" s="202"/>
      <c r="Q361" s="202"/>
      <c r="R361" s="202"/>
      <c r="S361" s="202"/>
      <c r="T361" s="20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97" t="s">
        <v>241</v>
      </c>
      <c r="AU361" s="197" t="s">
        <v>89</v>
      </c>
      <c r="AV361" s="13" t="s">
        <v>89</v>
      </c>
      <c r="AW361" s="13" t="s">
        <v>34</v>
      </c>
      <c r="AX361" s="13" t="s">
        <v>79</v>
      </c>
      <c r="AY361" s="197" t="s">
        <v>133</v>
      </c>
    </row>
    <row r="362" s="13" customFormat="1">
      <c r="A362" s="13"/>
      <c r="B362" s="196"/>
      <c r="C362" s="13"/>
      <c r="D362" s="186" t="s">
        <v>241</v>
      </c>
      <c r="E362" s="197" t="s">
        <v>1</v>
      </c>
      <c r="F362" s="198" t="s">
        <v>457</v>
      </c>
      <c r="G362" s="13"/>
      <c r="H362" s="199">
        <v>97.370000000000005</v>
      </c>
      <c r="I362" s="200"/>
      <c r="J362" s="13"/>
      <c r="K362" s="13"/>
      <c r="L362" s="196"/>
      <c r="M362" s="201"/>
      <c r="N362" s="202"/>
      <c r="O362" s="202"/>
      <c r="P362" s="202"/>
      <c r="Q362" s="202"/>
      <c r="R362" s="202"/>
      <c r="S362" s="202"/>
      <c r="T362" s="20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97" t="s">
        <v>241</v>
      </c>
      <c r="AU362" s="197" t="s">
        <v>89</v>
      </c>
      <c r="AV362" s="13" t="s">
        <v>89</v>
      </c>
      <c r="AW362" s="13" t="s">
        <v>34</v>
      </c>
      <c r="AX362" s="13" t="s">
        <v>79</v>
      </c>
      <c r="AY362" s="197" t="s">
        <v>133</v>
      </c>
    </row>
    <row r="363" s="13" customFormat="1">
      <c r="A363" s="13"/>
      <c r="B363" s="196"/>
      <c r="C363" s="13"/>
      <c r="D363" s="186" t="s">
        <v>241</v>
      </c>
      <c r="E363" s="197" t="s">
        <v>1</v>
      </c>
      <c r="F363" s="198" t="s">
        <v>458</v>
      </c>
      <c r="G363" s="13"/>
      <c r="H363" s="199">
        <v>94.950000000000003</v>
      </c>
      <c r="I363" s="200"/>
      <c r="J363" s="13"/>
      <c r="K363" s="13"/>
      <c r="L363" s="196"/>
      <c r="M363" s="201"/>
      <c r="N363" s="202"/>
      <c r="O363" s="202"/>
      <c r="P363" s="202"/>
      <c r="Q363" s="202"/>
      <c r="R363" s="202"/>
      <c r="S363" s="202"/>
      <c r="T363" s="20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7" t="s">
        <v>241</v>
      </c>
      <c r="AU363" s="197" t="s">
        <v>89</v>
      </c>
      <c r="AV363" s="13" t="s">
        <v>89</v>
      </c>
      <c r="AW363" s="13" t="s">
        <v>34</v>
      </c>
      <c r="AX363" s="13" t="s">
        <v>79</v>
      </c>
      <c r="AY363" s="197" t="s">
        <v>133</v>
      </c>
    </row>
    <row r="364" s="13" customFormat="1">
      <c r="A364" s="13"/>
      <c r="B364" s="196"/>
      <c r="C364" s="13"/>
      <c r="D364" s="186" t="s">
        <v>241</v>
      </c>
      <c r="E364" s="197" t="s">
        <v>1</v>
      </c>
      <c r="F364" s="198" t="s">
        <v>543</v>
      </c>
      <c r="G364" s="13"/>
      <c r="H364" s="199">
        <v>78.400000000000006</v>
      </c>
      <c r="I364" s="200"/>
      <c r="J364" s="13"/>
      <c r="K364" s="13"/>
      <c r="L364" s="196"/>
      <c r="M364" s="201"/>
      <c r="N364" s="202"/>
      <c r="O364" s="202"/>
      <c r="P364" s="202"/>
      <c r="Q364" s="202"/>
      <c r="R364" s="202"/>
      <c r="S364" s="202"/>
      <c r="T364" s="20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7" t="s">
        <v>241</v>
      </c>
      <c r="AU364" s="197" t="s">
        <v>89</v>
      </c>
      <c r="AV364" s="13" t="s">
        <v>89</v>
      </c>
      <c r="AW364" s="13" t="s">
        <v>34</v>
      </c>
      <c r="AX364" s="13" t="s">
        <v>79</v>
      </c>
      <c r="AY364" s="197" t="s">
        <v>133</v>
      </c>
    </row>
    <row r="365" s="14" customFormat="1">
      <c r="A365" s="14"/>
      <c r="B365" s="204"/>
      <c r="C365" s="14"/>
      <c r="D365" s="186" t="s">
        <v>241</v>
      </c>
      <c r="E365" s="205" t="s">
        <v>1</v>
      </c>
      <c r="F365" s="206" t="s">
        <v>245</v>
      </c>
      <c r="G365" s="14"/>
      <c r="H365" s="207">
        <v>1633.51</v>
      </c>
      <c r="I365" s="208"/>
      <c r="J365" s="14"/>
      <c r="K365" s="14"/>
      <c r="L365" s="204"/>
      <c r="M365" s="209"/>
      <c r="N365" s="210"/>
      <c r="O365" s="210"/>
      <c r="P365" s="210"/>
      <c r="Q365" s="210"/>
      <c r="R365" s="210"/>
      <c r="S365" s="210"/>
      <c r="T365" s="21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05" t="s">
        <v>241</v>
      </c>
      <c r="AU365" s="205" t="s">
        <v>89</v>
      </c>
      <c r="AV365" s="14" t="s">
        <v>154</v>
      </c>
      <c r="AW365" s="14" t="s">
        <v>34</v>
      </c>
      <c r="AX365" s="14" t="s">
        <v>87</v>
      </c>
      <c r="AY365" s="205" t="s">
        <v>133</v>
      </c>
    </row>
    <row r="366" s="2" customFormat="1" ht="24.15" customHeight="1">
      <c r="A366" s="37"/>
      <c r="B366" s="171"/>
      <c r="C366" s="219" t="s">
        <v>544</v>
      </c>
      <c r="D366" s="219" t="s">
        <v>316</v>
      </c>
      <c r="E366" s="220" t="s">
        <v>545</v>
      </c>
      <c r="F366" s="221" t="s">
        <v>546</v>
      </c>
      <c r="G366" s="222" t="s">
        <v>239</v>
      </c>
      <c r="H366" s="223">
        <v>1796.8610000000001</v>
      </c>
      <c r="I366" s="224"/>
      <c r="J366" s="225">
        <f>ROUND(I366*H366,2)</f>
        <v>0</v>
      </c>
      <c r="K366" s="226"/>
      <c r="L366" s="227"/>
      <c r="M366" s="228" t="s">
        <v>1</v>
      </c>
      <c r="N366" s="229" t="s">
        <v>44</v>
      </c>
      <c r="O366" s="76"/>
      <c r="P366" s="182">
        <f>O366*H366</f>
        <v>0</v>
      </c>
      <c r="Q366" s="182">
        <v>0.021999999999999999</v>
      </c>
      <c r="R366" s="182">
        <f>Q366*H366</f>
        <v>39.530942000000003</v>
      </c>
      <c r="S366" s="182">
        <v>0</v>
      </c>
      <c r="T366" s="183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84" t="s">
        <v>173</v>
      </c>
      <c r="AT366" s="184" t="s">
        <v>316</v>
      </c>
      <c r="AU366" s="184" t="s">
        <v>89</v>
      </c>
      <c r="AY366" s="18" t="s">
        <v>133</v>
      </c>
      <c r="BE366" s="185">
        <f>IF(N366="základní",J366,0)</f>
        <v>0</v>
      </c>
      <c r="BF366" s="185">
        <f>IF(N366="snížená",J366,0)</f>
        <v>0</v>
      </c>
      <c r="BG366" s="185">
        <f>IF(N366="zákl. přenesená",J366,0)</f>
        <v>0</v>
      </c>
      <c r="BH366" s="185">
        <f>IF(N366="sníž. přenesená",J366,0)</f>
        <v>0</v>
      </c>
      <c r="BI366" s="185">
        <f>IF(N366="nulová",J366,0)</f>
        <v>0</v>
      </c>
      <c r="BJ366" s="18" t="s">
        <v>87</v>
      </c>
      <c r="BK366" s="185">
        <f>ROUND(I366*H366,2)</f>
        <v>0</v>
      </c>
      <c r="BL366" s="18" t="s">
        <v>154</v>
      </c>
      <c r="BM366" s="184" t="s">
        <v>547</v>
      </c>
    </row>
    <row r="367" s="13" customFormat="1">
      <c r="A367" s="13"/>
      <c r="B367" s="196"/>
      <c r="C367" s="13"/>
      <c r="D367" s="186" t="s">
        <v>241</v>
      </c>
      <c r="E367" s="13"/>
      <c r="F367" s="198" t="s">
        <v>548</v>
      </c>
      <c r="G367" s="13"/>
      <c r="H367" s="199">
        <v>1796.8610000000001</v>
      </c>
      <c r="I367" s="200"/>
      <c r="J367" s="13"/>
      <c r="K367" s="13"/>
      <c r="L367" s="196"/>
      <c r="M367" s="201"/>
      <c r="N367" s="202"/>
      <c r="O367" s="202"/>
      <c r="P367" s="202"/>
      <c r="Q367" s="202"/>
      <c r="R367" s="202"/>
      <c r="S367" s="202"/>
      <c r="T367" s="20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97" t="s">
        <v>241</v>
      </c>
      <c r="AU367" s="197" t="s">
        <v>89</v>
      </c>
      <c r="AV367" s="13" t="s">
        <v>89</v>
      </c>
      <c r="AW367" s="13" t="s">
        <v>3</v>
      </c>
      <c r="AX367" s="13" t="s">
        <v>87</v>
      </c>
      <c r="AY367" s="197" t="s">
        <v>133</v>
      </c>
    </row>
    <row r="368" s="2" customFormat="1" ht="37.8" customHeight="1">
      <c r="A368" s="37"/>
      <c r="B368" s="171"/>
      <c r="C368" s="172" t="s">
        <v>549</v>
      </c>
      <c r="D368" s="172" t="s">
        <v>136</v>
      </c>
      <c r="E368" s="173" t="s">
        <v>550</v>
      </c>
      <c r="F368" s="174" t="s">
        <v>551</v>
      </c>
      <c r="G368" s="175" t="s">
        <v>239</v>
      </c>
      <c r="H368" s="176">
        <v>1457.74</v>
      </c>
      <c r="I368" s="177"/>
      <c r="J368" s="178">
        <f>ROUND(I368*H368,2)</f>
        <v>0</v>
      </c>
      <c r="K368" s="179"/>
      <c r="L368" s="38"/>
      <c r="M368" s="180" t="s">
        <v>1</v>
      </c>
      <c r="N368" s="181" t="s">
        <v>44</v>
      </c>
      <c r="O368" s="76"/>
      <c r="P368" s="182">
        <f>O368*H368</f>
        <v>0</v>
      </c>
      <c r="Q368" s="182">
        <v>8.0000000000000007E-05</v>
      </c>
      <c r="R368" s="182">
        <f>Q368*H368</f>
        <v>0.11661920000000001</v>
      </c>
      <c r="S368" s="182">
        <v>0</v>
      </c>
      <c r="T368" s="183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84" t="s">
        <v>154</v>
      </c>
      <c r="AT368" s="184" t="s">
        <v>136</v>
      </c>
      <c r="AU368" s="184" t="s">
        <v>89</v>
      </c>
      <c r="AY368" s="18" t="s">
        <v>133</v>
      </c>
      <c r="BE368" s="185">
        <f>IF(N368="základní",J368,0)</f>
        <v>0</v>
      </c>
      <c r="BF368" s="185">
        <f>IF(N368="snížená",J368,0)</f>
        <v>0</v>
      </c>
      <c r="BG368" s="185">
        <f>IF(N368="zákl. přenesená",J368,0)</f>
        <v>0</v>
      </c>
      <c r="BH368" s="185">
        <f>IF(N368="sníž. přenesená",J368,0)</f>
        <v>0</v>
      </c>
      <c r="BI368" s="185">
        <f>IF(N368="nulová",J368,0)</f>
        <v>0</v>
      </c>
      <c r="BJ368" s="18" t="s">
        <v>87</v>
      </c>
      <c r="BK368" s="185">
        <f>ROUND(I368*H368,2)</f>
        <v>0</v>
      </c>
      <c r="BL368" s="18" t="s">
        <v>154</v>
      </c>
      <c r="BM368" s="184" t="s">
        <v>552</v>
      </c>
    </row>
    <row r="369" s="13" customFormat="1">
      <c r="A369" s="13"/>
      <c r="B369" s="196"/>
      <c r="C369" s="13"/>
      <c r="D369" s="186" t="s">
        <v>241</v>
      </c>
      <c r="E369" s="197" t="s">
        <v>1</v>
      </c>
      <c r="F369" s="198" t="s">
        <v>553</v>
      </c>
      <c r="G369" s="13"/>
      <c r="H369" s="199">
        <v>1265.4200000000001</v>
      </c>
      <c r="I369" s="200"/>
      <c r="J369" s="13"/>
      <c r="K369" s="13"/>
      <c r="L369" s="196"/>
      <c r="M369" s="201"/>
      <c r="N369" s="202"/>
      <c r="O369" s="202"/>
      <c r="P369" s="202"/>
      <c r="Q369" s="202"/>
      <c r="R369" s="202"/>
      <c r="S369" s="202"/>
      <c r="T369" s="20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7" t="s">
        <v>241</v>
      </c>
      <c r="AU369" s="197" t="s">
        <v>89</v>
      </c>
      <c r="AV369" s="13" t="s">
        <v>89</v>
      </c>
      <c r="AW369" s="13" t="s">
        <v>34</v>
      </c>
      <c r="AX369" s="13" t="s">
        <v>79</v>
      </c>
      <c r="AY369" s="197" t="s">
        <v>133</v>
      </c>
    </row>
    <row r="370" s="13" customFormat="1">
      <c r="A370" s="13"/>
      <c r="B370" s="196"/>
      <c r="C370" s="13"/>
      <c r="D370" s="186" t="s">
        <v>241</v>
      </c>
      <c r="E370" s="197" t="s">
        <v>1</v>
      </c>
      <c r="F370" s="198" t="s">
        <v>473</v>
      </c>
      <c r="G370" s="13"/>
      <c r="H370" s="199">
        <v>97.370000000000005</v>
      </c>
      <c r="I370" s="200"/>
      <c r="J370" s="13"/>
      <c r="K370" s="13"/>
      <c r="L370" s="196"/>
      <c r="M370" s="201"/>
      <c r="N370" s="202"/>
      <c r="O370" s="202"/>
      <c r="P370" s="202"/>
      <c r="Q370" s="202"/>
      <c r="R370" s="202"/>
      <c r="S370" s="202"/>
      <c r="T370" s="20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97" t="s">
        <v>241</v>
      </c>
      <c r="AU370" s="197" t="s">
        <v>89</v>
      </c>
      <c r="AV370" s="13" t="s">
        <v>89</v>
      </c>
      <c r="AW370" s="13" t="s">
        <v>34</v>
      </c>
      <c r="AX370" s="13" t="s">
        <v>79</v>
      </c>
      <c r="AY370" s="197" t="s">
        <v>133</v>
      </c>
    </row>
    <row r="371" s="13" customFormat="1">
      <c r="A371" s="13"/>
      <c r="B371" s="196"/>
      <c r="C371" s="13"/>
      <c r="D371" s="186" t="s">
        <v>241</v>
      </c>
      <c r="E371" s="197" t="s">
        <v>1</v>
      </c>
      <c r="F371" s="198" t="s">
        <v>458</v>
      </c>
      <c r="G371" s="13"/>
      <c r="H371" s="199">
        <v>94.950000000000003</v>
      </c>
      <c r="I371" s="200"/>
      <c r="J371" s="13"/>
      <c r="K371" s="13"/>
      <c r="L371" s="196"/>
      <c r="M371" s="201"/>
      <c r="N371" s="202"/>
      <c r="O371" s="202"/>
      <c r="P371" s="202"/>
      <c r="Q371" s="202"/>
      <c r="R371" s="202"/>
      <c r="S371" s="202"/>
      <c r="T371" s="20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7" t="s">
        <v>241</v>
      </c>
      <c r="AU371" s="197" t="s">
        <v>89</v>
      </c>
      <c r="AV371" s="13" t="s">
        <v>89</v>
      </c>
      <c r="AW371" s="13" t="s">
        <v>34</v>
      </c>
      <c r="AX371" s="13" t="s">
        <v>79</v>
      </c>
      <c r="AY371" s="197" t="s">
        <v>133</v>
      </c>
    </row>
    <row r="372" s="14" customFormat="1">
      <c r="A372" s="14"/>
      <c r="B372" s="204"/>
      <c r="C372" s="14"/>
      <c r="D372" s="186" t="s">
        <v>241</v>
      </c>
      <c r="E372" s="205" t="s">
        <v>1</v>
      </c>
      <c r="F372" s="206" t="s">
        <v>245</v>
      </c>
      <c r="G372" s="14"/>
      <c r="H372" s="207">
        <v>1457.74</v>
      </c>
      <c r="I372" s="208"/>
      <c r="J372" s="14"/>
      <c r="K372" s="14"/>
      <c r="L372" s="204"/>
      <c r="M372" s="209"/>
      <c r="N372" s="210"/>
      <c r="O372" s="210"/>
      <c r="P372" s="210"/>
      <c r="Q372" s="210"/>
      <c r="R372" s="210"/>
      <c r="S372" s="210"/>
      <c r="T372" s="21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05" t="s">
        <v>241</v>
      </c>
      <c r="AU372" s="205" t="s">
        <v>89</v>
      </c>
      <c r="AV372" s="14" t="s">
        <v>154</v>
      </c>
      <c r="AW372" s="14" t="s">
        <v>34</v>
      </c>
      <c r="AX372" s="14" t="s">
        <v>87</v>
      </c>
      <c r="AY372" s="205" t="s">
        <v>133</v>
      </c>
    </row>
    <row r="373" s="2" customFormat="1" ht="24.15" customHeight="1">
      <c r="A373" s="37"/>
      <c r="B373" s="171"/>
      <c r="C373" s="172" t="s">
        <v>554</v>
      </c>
      <c r="D373" s="172" t="s">
        <v>136</v>
      </c>
      <c r="E373" s="173" t="s">
        <v>555</v>
      </c>
      <c r="F373" s="174" t="s">
        <v>556</v>
      </c>
      <c r="G373" s="175" t="s">
        <v>259</v>
      </c>
      <c r="H373" s="176">
        <v>275.99000000000001</v>
      </c>
      <c r="I373" s="177"/>
      <c r="J373" s="178">
        <f>ROUND(I373*H373,2)</f>
        <v>0</v>
      </c>
      <c r="K373" s="179"/>
      <c r="L373" s="38"/>
      <c r="M373" s="180" t="s">
        <v>1</v>
      </c>
      <c r="N373" s="181" t="s">
        <v>44</v>
      </c>
      <c r="O373" s="76"/>
      <c r="P373" s="182">
        <f>O373*H373</f>
        <v>0</v>
      </c>
      <c r="Q373" s="182">
        <v>0.00010000000000000001</v>
      </c>
      <c r="R373" s="182">
        <f>Q373*H373</f>
        <v>0.027599000000000002</v>
      </c>
      <c r="S373" s="182">
        <v>0</v>
      </c>
      <c r="T373" s="183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84" t="s">
        <v>154</v>
      </c>
      <c r="AT373" s="184" t="s">
        <v>136</v>
      </c>
      <c r="AU373" s="184" t="s">
        <v>89</v>
      </c>
      <c r="AY373" s="18" t="s">
        <v>133</v>
      </c>
      <c r="BE373" s="185">
        <f>IF(N373="základní",J373,0)</f>
        <v>0</v>
      </c>
      <c r="BF373" s="185">
        <f>IF(N373="snížená",J373,0)</f>
        <v>0</v>
      </c>
      <c r="BG373" s="185">
        <f>IF(N373="zákl. přenesená",J373,0)</f>
        <v>0</v>
      </c>
      <c r="BH373" s="185">
        <f>IF(N373="sníž. přenesená",J373,0)</f>
        <v>0</v>
      </c>
      <c r="BI373" s="185">
        <f>IF(N373="nulová",J373,0)</f>
        <v>0</v>
      </c>
      <c r="BJ373" s="18" t="s">
        <v>87</v>
      </c>
      <c r="BK373" s="185">
        <f>ROUND(I373*H373,2)</f>
        <v>0</v>
      </c>
      <c r="BL373" s="18" t="s">
        <v>154</v>
      </c>
      <c r="BM373" s="184" t="s">
        <v>557</v>
      </c>
    </row>
    <row r="374" s="13" customFormat="1">
      <c r="A374" s="13"/>
      <c r="B374" s="196"/>
      <c r="C374" s="13"/>
      <c r="D374" s="186" t="s">
        <v>241</v>
      </c>
      <c r="E374" s="197" t="s">
        <v>1</v>
      </c>
      <c r="F374" s="198" t="s">
        <v>558</v>
      </c>
      <c r="G374" s="13"/>
      <c r="H374" s="199">
        <v>275.99000000000001</v>
      </c>
      <c r="I374" s="200"/>
      <c r="J374" s="13"/>
      <c r="K374" s="13"/>
      <c r="L374" s="196"/>
      <c r="M374" s="201"/>
      <c r="N374" s="202"/>
      <c r="O374" s="202"/>
      <c r="P374" s="202"/>
      <c r="Q374" s="202"/>
      <c r="R374" s="202"/>
      <c r="S374" s="202"/>
      <c r="T374" s="20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7" t="s">
        <v>241</v>
      </c>
      <c r="AU374" s="197" t="s">
        <v>89</v>
      </c>
      <c r="AV374" s="13" t="s">
        <v>89</v>
      </c>
      <c r="AW374" s="13" t="s">
        <v>34</v>
      </c>
      <c r="AX374" s="13" t="s">
        <v>79</v>
      </c>
      <c r="AY374" s="197" t="s">
        <v>133</v>
      </c>
    </row>
    <row r="375" s="14" customFormat="1">
      <c r="A375" s="14"/>
      <c r="B375" s="204"/>
      <c r="C375" s="14"/>
      <c r="D375" s="186" t="s">
        <v>241</v>
      </c>
      <c r="E375" s="205" t="s">
        <v>1</v>
      </c>
      <c r="F375" s="206" t="s">
        <v>245</v>
      </c>
      <c r="G375" s="14"/>
      <c r="H375" s="207">
        <v>275.99000000000001</v>
      </c>
      <c r="I375" s="208"/>
      <c r="J375" s="14"/>
      <c r="K375" s="14"/>
      <c r="L375" s="204"/>
      <c r="M375" s="209"/>
      <c r="N375" s="210"/>
      <c r="O375" s="210"/>
      <c r="P375" s="210"/>
      <c r="Q375" s="210"/>
      <c r="R375" s="210"/>
      <c r="S375" s="210"/>
      <c r="T375" s="21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05" t="s">
        <v>241</v>
      </c>
      <c r="AU375" s="205" t="s">
        <v>89</v>
      </c>
      <c r="AV375" s="14" t="s">
        <v>154</v>
      </c>
      <c r="AW375" s="14" t="s">
        <v>34</v>
      </c>
      <c r="AX375" s="14" t="s">
        <v>87</v>
      </c>
      <c r="AY375" s="205" t="s">
        <v>133</v>
      </c>
    </row>
    <row r="376" s="2" customFormat="1" ht="24.15" customHeight="1">
      <c r="A376" s="37"/>
      <c r="B376" s="171"/>
      <c r="C376" s="219" t="s">
        <v>559</v>
      </c>
      <c r="D376" s="219" t="s">
        <v>316</v>
      </c>
      <c r="E376" s="220" t="s">
        <v>560</v>
      </c>
      <c r="F376" s="221" t="s">
        <v>561</v>
      </c>
      <c r="G376" s="222" t="s">
        <v>259</v>
      </c>
      <c r="H376" s="223">
        <v>303.589</v>
      </c>
      <c r="I376" s="224"/>
      <c r="J376" s="225">
        <f>ROUND(I376*H376,2)</f>
        <v>0</v>
      </c>
      <c r="K376" s="226"/>
      <c r="L376" s="227"/>
      <c r="M376" s="228" t="s">
        <v>1</v>
      </c>
      <c r="N376" s="229" t="s">
        <v>44</v>
      </c>
      <c r="O376" s="76"/>
      <c r="P376" s="182">
        <f>O376*H376</f>
        <v>0</v>
      </c>
      <c r="Q376" s="182">
        <v>0.00050000000000000001</v>
      </c>
      <c r="R376" s="182">
        <f>Q376*H376</f>
        <v>0.1517945</v>
      </c>
      <c r="S376" s="182">
        <v>0</v>
      </c>
      <c r="T376" s="183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84" t="s">
        <v>173</v>
      </c>
      <c r="AT376" s="184" t="s">
        <v>316</v>
      </c>
      <c r="AU376" s="184" t="s">
        <v>89</v>
      </c>
      <c r="AY376" s="18" t="s">
        <v>133</v>
      </c>
      <c r="BE376" s="185">
        <f>IF(N376="základní",J376,0)</f>
        <v>0</v>
      </c>
      <c r="BF376" s="185">
        <f>IF(N376="snížená",J376,0)</f>
        <v>0</v>
      </c>
      <c r="BG376" s="185">
        <f>IF(N376="zákl. přenesená",J376,0)</f>
        <v>0</v>
      </c>
      <c r="BH376" s="185">
        <f>IF(N376="sníž. přenesená",J376,0)</f>
        <v>0</v>
      </c>
      <c r="BI376" s="185">
        <f>IF(N376="nulová",J376,0)</f>
        <v>0</v>
      </c>
      <c r="BJ376" s="18" t="s">
        <v>87</v>
      </c>
      <c r="BK376" s="185">
        <f>ROUND(I376*H376,2)</f>
        <v>0</v>
      </c>
      <c r="BL376" s="18" t="s">
        <v>154</v>
      </c>
      <c r="BM376" s="184" t="s">
        <v>562</v>
      </c>
    </row>
    <row r="377" s="13" customFormat="1">
      <c r="A377" s="13"/>
      <c r="B377" s="196"/>
      <c r="C377" s="13"/>
      <c r="D377" s="186" t="s">
        <v>241</v>
      </c>
      <c r="E377" s="13"/>
      <c r="F377" s="198" t="s">
        <v>563</v>
      </c>
      <c r="G377" s="13"/>
      <c r="H377" s="199">
        <v>303.589</v>
      </c>
      <c r="I377" s="200"/>
      <c r="J377" s="13"/>
      <c r="K377" s="13"/>
      <c r="L377" s="196"/>
      <c r="M377" s="201"/>
      <c r="N377" s="202"/>
      <c r="O377" s="202"/>
      <c r="P377" s="202"/>
      <c r="Q377" s="202"/>
      <c r="R377" s="202"/>
      <c r="S377" s="202"/>
      <c r="T377" s="20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97" t="s">
        <v>241</v>
      </c>
      <c r="AU377" s="197" t="s">
        <v>89</v>
      </c>
      <c r="AV377" s="13" t="s">
        <v>89</v>
      </c>
      <c r="AW377" s="13" t="s">
        <v>3</v>
      </c>
      <c r="AX377" s="13" t="s">
        <v>87</v>
      </c>
      <c r="AY377" s="197" t="s">
        <v>133</v>
      </c>
    </row>
    <row r="378" s="2" customFormat="1" ht="24.15" customHeight="1">
      <c r="A378" s="37"/>
      <c r="B378" s="171"/>
      <c r="C378" s="172" t="s">
        <v>564</v>
      </c>
      <c r="D378" s="172" t="s">
        <v>136</v>
      </c>
      <c r="E378" s="173" t="s">
        <v>565</v>
      </c>
      <c r="F378" s="174" t="s">
        <v>566</v>
      </c>
      <c r="G378" s="175" t="s">
        <v>239</v>
      </c>
      <c r="H378" s="176">
        <v>63.409999999999997</v>
      </c>
      <c r="I378" s="177"/>
      <c r="J378" s="178">
        <f>ROUND(I378*H378,2)</f>
        <v>0</v>
      </c>
      <c r="K378" s="179"/>
      <c r="L378" s="38"/>
      <c r="M378" s="180" t="s">
        <v>1</v>
      </c>
      <c r="N378" s="181" t="s">
        <v>44</v>
      </c>
      <c r="O378" s="76"/>
      <c r="P378" s="182">
        <f>O378*H378</f>
        <v>0</v>
      </c>
      <c r="Q378" s="182">
        <v>0.00018000000000000001</v>
      </c>
      <c r="R378" s="182">
        <f>Q378*H378</f>
        <v>0.0114138</v>
      </c>
      <c r="S378" s="182">
        <v>0</v>
      </c>
      <c r="T378" s="183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84" t="s">
        <v>154</v>
      </c>
      <c r="AT378" s="184" t="s">
        <v>136</v>
      </c>
      <c r="AU378" s="184" t="s">
        <v>89</v>
      </c>
      <c r="AY378" s="18" t="s">
        <v>133</v>
      </c>
      <c r="BE378" s="185">
        <f>IF(N378="základní",J378,0)</f>
        <v>0</v>
      </c>
      <c r="BF378" s="185">
        <f>IF(N378="snížená",J378,0)</f>
        <v>0</v>
      </c>
      <c r="BG378" s="185">
        <f>IF(N378="zákl. přenesená",J378,0)</f>
        <v>0</v>
      </c>
      <c r="BH378" s="185">
        <f>IF(N378="sníž. přenesená",J378,0)</f>
        <v>0</v>
      </c>
      <c r="BI378" s="185">
        <f>IF(N378="nulová",J378,0)</f>
        <v>0</v>
      </c>
      <c r="BJ378" s="18" t="s">
        <v>87</v>
      </c>
      <c r="BK378" s="185">
        <f>ROUND(I378*H378,2)</f>
        <v>0</v>
      </c>
      <c r="BL378" s="18" t="s">
        <v>154</v>
      </c>
      <c r="BM378" s="184" t="s">
        <v>567</v>
      </c>
    </row>
    <row r="379" s="2" customFormat="1">
      <c r="A379" s="37"/>
      <c r="B379" s="38"/>
      <c r="C379" s="37"/>
      <c r="D379" s="186" t="s">
        <v>142</v>
      </c>
      <c r="E379" s="37"/>
      <c r="F379" s="187" t="s">
        <v>568</v>
      </c>
      <c r="G379" s="37"/>
      <c r="H379" s="37"/>
      <c r="I379" s="188"/>
      <c r="J379" s="37"/>
      <c r="K379" s="37"/>
      <c r="L379" s="38"/>
      <c r="M379" s="189"/>
      <c r="N379" s="190"/>
      <c r="O379" s="76"/>
      <c r="P379" s="76"/>
      <c r="Q379" s="76"/>
      <c r="R379" s="76"/>
      <c r="S379" s="76"/>
      <c r="T379" s="7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8" t="s">
        <v>142</v>
      </c>
      <c r="AU379" s="18" t="s">
        <v>89</v>
      </c>
    </row>
    <row r="380" s="13" customFormat="1">
      <c r="A380" s="13"/>
      <c r="B380" s="196"/>
      <c r="C380" s="13"/>
      <c r="D380" s="186" t="s">
        <v>241</v>
      </c>
      <c r="E380" s="197" t="s">
        <v>1</v>
      </c>
      <c r="F380" s="198" t="s">
        <v>569</v>
      </c>
      <c r="G380" s="13"/>
      <c r="H380" s="199">
        <v>52.770000000000003</v>
      </c>
      <c r="I380" s="200"/>
      <c r="J380" s="13"/>
      <c r="K380" s="13"/>
      <c r="L380" s="196"/>
      <c r="M380" s="201"/>
      <c r="N380" s="202"/>
      <c r="O380" s="202"/>
      <c r="P380" s="202"/>
      <c r="Q380" s="202"/>
      <c r="R380" s="202"/>
      <c r="S380" s="202"/>
      <c r="T380" s="20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97" t="s">
        <v>241</v>
      </c>
      <c r="AU380" s="197" t="s">
        <v>89</v>
      </c>
      <c r="AV380" s="13" t="s">
        <v>89</v>
      </c>
      <c r="AW380" s="13" t="s">
        <v>34</v>
      </c>
      <c r="AX380" s="13" t="s">
        <v>79</v>
      </c>
      <c r="AY380" s="197" t="s">
        <v>133</v>
      </c>
    </row>
    <row r="381" s="13" customFormat="1">
      <c r="A381" s="13"/>
      <c r="B381" s="196"/>
      <c r="C381" s="13"/>
      <c r="D381" s="186" t="s">
        <v>241</v>
      </c>
      <c r="E381" s="197" t="s">
        <v>1</v>
      </c>
      <c r="F381" s="198" t="s">
        <v>354</v>
      </c>
      <c r="G381" s="13"/>
      <c r="H381" s="199">
        <v>10.640000000000001</v>
      </c>
      <c r="I381" s="200"/>
      <c r="J381" s="13"/>
      <c r="K381" s="13"/>
      <c r="L381" s="196"/>
      <c r="M381" s="201"/>
      <c r="N381" s="202"/>
      <c r="O381" s="202"/>
      <c r="P381" s="202"/>
      <c r="Q381" s="202"/>
      <c r="R381" s="202"/>
      <c r="S381" s="202"/>
      <c r="T381" s="20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97" t="s">
        <v>241</v>
      </c>
      <c r="AU381" s="197" t="s">
        <v>89</v>
      </c>
      <c r="AV381" s="13" t="s">
        <v>89</v>
      </c>
      <c r="AW381" s="13" t="s">
        <v>34</v>
      </c>
      <c r="AX381" s="13" t="s">
        <v>79</v>
      </c>
      <c r="AY381" s="197" t="s">
        <v>133</v>
      </c>
    </row>
    <row r="382" s="14" customFormat="1">
      <c r="A382" s="14"/>
      <c r="B382" s="204"/>
      <c r="C382" s="14"/>
      <c r="D382" s="186" t="s">
        <v>241</v>
      </c>
      <c r="E382" s="205" t="s">
        <v>1</v>
      </c>
      <c r="F382" s="206" t="s">
        <v>245</v>
      </c>
      <c r="G382" s="14"/>
      <c r="H382" s="207">
        <v>63.409999999999997</v>
      </c>
      <c r="I382" s="208"/>
      <c r="J382" s="14"/>
      <c r="K382" s="14"/>
      <c r="L382" s="204"/>
      <c r="M382" s="209"/>
      <c r="N382" s="210"/>
      <c r="O382" s="210"/>
      <c r="P382" s="210"/>
      <c r="Q382" s="210"/>
      <c r="R382" s="210"/>
      <c r="S382" s="210"/>
      <c r="T382" s="21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05" t="s">
        <v>241</v>
      </c>
      <c r="AU382" s="205" t="s">
        <v>89</v>
      </c>
      <c r="AV382" s="14" t="s">
        <v>154</v>
      </c>
      <c r="AW382" s="14" t="s">
        <v>34</v>
      </c>
      <c r="AX382" s="14" t="s">
        <v>87</v>
      </c>
      <c r="AY382" s="205" t="s">
        <v>133</v>
      </c>
    </row>
    <row r="383" s="2" customFormat="1" ht="24.15" customHeight="1">
      <c r="A383" s="37"/>
      <c r="B383" s="171"/>
      <c r="C383" s="172" t="s">
        <v>570</v>
      </c>
      <c r="D383" s="172" t="s">
        <v>136</v>
      </c>
      <c r="E383" s="173" t="s">
        <v>571</v>
      </c>
      <c r="F383" s="174" t="s">
        <v>572</v>
      </c>
      <c r="G383" s="175" t="s">
        <v>139</v>
      </c>
      <c r="H383" s="176">
        <v>186</v>
      </c>
      <c r="I383" s="177"/>
      <c r="J383" s="178">
        <f>ROUND(I383*H383,2)</f>
        <v>0</v>
      </c>
      <c r="K383" s="179"/>
      <c r="L383" s="38"/>
      <c r="M383" s="180" t="s">
        <v>1</v>
      </c>
      <c r="N383" s="181" t="s">
        <v>44</v>
      </c>
      <c r="O383" s="76"/>
      <c r="P383" s="182">
        <f>O383*H383</f>
        <v>0</v>
      </c>
      <c r="Q383" s="182">
        <v>0.00018000000000000001</v>
      </c>
      <c r="R383" s="182">
        <f>Q383*H383</f>
        <v>0.033480000000000003</v>
      </c>
      <c r="S383" s="182">
        <v>0</v>
      </c>
      <c r="T383" s="183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84" t="s">
        <v>154</v>
      </c>
      <c r="AT383" s="184" t="s">
        <v>136</v>
      </c>
      <c r="AU383" s="184" t="s">
        <v>89</v>
      </c>
      <c r="AY383" s="18" t="s">
        <v>133</v>
      </c>
      <c r="BE383" s="185">
        <f>IF(N383="základní",J383,0)</f>
        <v>0</v>
      </c>
      <c r="BF383" s="185">
        <f>IF(N383="snížená",J383,0)</f>
        <v>0</v>
      </c>
      <c r="BG383" s="185">
        <f>IF(N383="zákl. přenesená",J383,0)</f>
        <v>0</v>
      </c>
      <c r="BH383" s="185">
        <f>IF(N383="sníž. přenesená",J383,0)</f>
        <v>0</v>
      </c>
      <c r="BI383" s="185">
        <f>IF(N383="nulová",J383,0)</f>
        <v>0</v>
      </c>
      <c r="BJ383" s="18" t="s">
        <v>87</v>
      </c>
      <c r="BK383" s="185">
        <f>ROUND(I383*H383,2)</f>
        <v>0</v>
      </c>
      <c r="BL383" s="18" t="s">
        <v>154</v>
      </c>
      <c r="BM383" s="184" t="s">
        <v>573</v>
      </c>
    </row>
    <row r="384" s="2" customFormat="1">
      <c r="A384" s="37"/>
      <c r="B384" s="38"/>
      <c r="C384" s="37"/>
      <c r="D384" s="186" t="s">
        <v>142</v>
      </c>
      <c r="E384" s="37"/>
      <c r="F384" s="187" t="s">
        <v>574</v>
      </c>
      <c r="G384" s="37"/>
      <c r="H384" s="37"/>
      <c r="I384" s="188"/>
      <c r="J384" s="37"/>
      <c r="K384" s="37"/>
      <c r="L384" s="38"/>
      <c r="M384" s="189"/>
      <c r="N384" s="190"/>
      <c r="O384" s="76"/>
      <c r="P384" s="76"/>
      <c r="Q384" s="76"/>
      <c r="R384" s="76"/>
      <c r="S384" s="76"/>
      <c r="T384" s="7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8" t="s">
        <v>142</v>
      </c>
      <c r="AU384" s="18" t="s">
        <v>89</v>
      </c>
    </row>
    <row r="385" s="13" customFormat="1">
      <c r="A385" s="13"/>
      <c r="B385" s="196"/>
      <c r="C385" s="13"/>
      <c r="D385" s="186" t="s">
        <v>241</v>
      </c>
      <c r="E385" s="197" t="s">
        <v>1</v>
      </c>
      <c r="F385" s="198" t="s">
        <v>575</v>
      </c>
      <c r="G385" s="13"/>
      <c r="H385" s="199">
        <v>186</v>
      </c>
      <c r="I385" s="200"/>
      <c r="J385" s="13"/>
      <c r="K385" s="13"/>
      <c r="L385" s="196"/>
      <c r="M385" s="201"/>
      <c r="N385" s="202"/>
      <c r="O385" s="202"/>
      <c r="P385" s="202"/>
      <c r="Q385" s="202"/>
      <c r="R385" s="202"/>
      <c r="S385" s="202"/>
      <c r="T385" s="20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97" t="s">
        <v>241</v>
      </c>
      <c r="AU385" s="197" t="s">
        <v>89</v>
      </c>
      <c r="AV385" s="13" t="s">
        <v>89</v>
      </c>
      <c r="AW385" s="13" t="s">
        <v>34</v>
      </c>
      <c r="AX385" s="13" t="s">
        <v>79</v>
      </c>
      <c r="AY385" s="197" t="s">
        <v>133</v>
      </c>
    </row>
    <row r="386" s="14" customFormat="1">
      <c r="A386" s="14"/>
      <c r="B386" s="204"/>
      <c r="C386" s="14"/>
      <c r="D386" s="186" t="s">
        <v>241</v>
      </c>
      <c r="E386" s="205" t="s">
        <v>1</v>
      </c>
      <c r="F386" s="206" t="s">
        <v>245</v>
      </c>
      <c r="G386" s="14"/>
      <c r="H386" s="207">
        <v>186</v>
      </c>
      <c r="I386" s="208"/>
      <c r="J386" s="14"/>
      <c r="K386" s="14"/>
      <c r="L386" s="204"/>
      <c r="M386" s="209"/>
      <c r="N386" s="210"/>
      <c r="O386" s="210"/>
      <c r="P386" s="210"/>
      <c r="Q386" s="210"/>
      <c r="R386" s="210"/>
      <c r="S386" s="210"/>
      <c r="T386" s="211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05" t="s">
        <v>241</v>
      </c>
      <c r="AU386" s="205" t="s">
        <v>89</v>
      </c>
      <c r="AV386" s="14" t="s">
        <v>154</v>
      </c>
      <c r="AW386" s="14" t="s">
        <v>34</v>
      </c>
      <c r="AX386" s="14" t="s">
        <v>87</v>
      </c>
      <c r="AY386" s="205" t="s">
        <v>133</v>
      </c>
    </row>
    <row r="387" s="2" customFormat="1" ht="24.15" customHeight="1">
      <c r="A387" s="37"/>
      <c r="B387" s="171"/>
      <c r="C387" s="172" t="s">
        <v>274</v>
      </c>
      <c r="D387" s="172" t="s">
        <v>136</v>
      </c>
      <c r="E387" s="173" t="s">
        <v>576</v>
      </c>
      <c r="F387" s="174" t="s">
        <v>577</v>
      </c>
      <c r="G387" s="175" t="s">
        <v>239</v>
      </c>
      <c r="H387" s="176">
        <v>63.409999999999997</v>
      </c>
      <c r="I387" s="177"/>
      <c r="J387" s="178">
        <f>ROUND(I387*H387,2)</f>
        <v>0</v>
      </c>
      <c r="K387" s="179"/>
      <c r="L387" s="38"/>
      <c r="M387" s="180" t="s">
        <v>1</v>
      </c>
      <c r="N387" s="181" t="s">
        <v>44</v>
      </c>
      <c r="O387" s="76"/>
      <c r="P387" s="182">
        <f>O387*H387</f>
        <v>0</v>
      </c>
      <c r="Q387" s="182">
        <v>0.0057000000000000002</v>
      </c>
      <c r="R387" s="182">
        <f>Q387*H387</f>
        <v>0.36143700000000001</v>
      </c>
      <c r="S387" s="182">
        <v>0</v>
      </c>
      <c r="T387" s="183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84" t="s">
        <v>154</v>
      </c>
      <c r="AT387" s="184" t="s">
        <v>136</v>
      </c>
      <c r="AU387" s="184" t="s">
        <v>89</v>
      </c>
      <c r="AY387" s="18" t="s">
        <v>133</v>
      </c>
      <c r="BE387" s="185">
        <f>IF(N387="základní",J387,0)</f>
        <v>0</v>
      </c>
      <c r="BF387" s="185">
        <f>IF(N387="snížená",J387,0)</f>
        <v>0</v>
      </c>
      <c r="BG387" s="185">
        <f>IF(N387="zákl. přenesená",J387,0)</f>
        <v>0</v>
      </c>
      <c r="BH387" s="185">
        <f>IF(N387="sníž. přenesená",J387,0)</f>
        <v>0</v>
      </c>
      <c r="BI387" s="185">
        <f>IF(N387="nulová",J387,0)</f>
        <v>0</v>
      </c>
      <c r="BJ387" s="18" t="s">
        <v>87</v>
      </c>
      <c r="BK387" s="185">
        <f>ROUND(I387*H387,2)</f>
        <v>0</v>
      </c>
      <c r="BL387" s="18" t="s">
        <v>154</v>
      </c>
      <c r="BM387" s="184" t="s">
        <v>578</v>
      </c>
    </row>
    <row r="388" s="2" customFormat="1">
      <c r="A388" s="37"/>
      <c r="B388" s="38"/>
      <c r="C388" s="37"/>
      <c r="D388" s="186" t="s">
        <v>142</v>
      </c>
      <c r="E388" s="37"/>
      <c r="F388" s="187" t="s">
        <v>568</v>
      </c>
      <c r="G388" s="37"/>
      <c r="H388" s="37"/>
      <c r="I388" s="188"/>
      <c r="J388" s="37"/>
      <c r="K388" s="37"/>
      <c r="L388" s="38"/>
      <c r="M388" s="189"/>
      <c r="N388" s="190"/>
      <c r="O388" s="76"/>
      <c r="P388" s="76"/>
      <c r="Q388" s="76"/>
      <c r="R388" s="76"/>
      <c r="S388" s="76"/>
      <c r="T388" s="7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18" t="s">
        <v>142</v>
      </c>
      <c r="AU388" s="18" t="s">
        <v>89</v>
      </c>
    </row>
    <row r="389" s="13" customFormat="1">
      <c r="A389" s="13"/>
      <c r="B389" s="196"/>
      <c r="C389" s="13"/>
      <c r="D389" s="186" t="s">
        <v>241</v>
      </c>
      <c r="E389" s="197" t="s">
        <v>1</v>
      </c>
      <c r="F389" s="198" t="s">
        <v>569</v>
      </c>
      <c r="G389" s="13"/>
      <c r="H389" s="199">
        <v>52.770000000000003</v>
      </c>
      <c r="I389" s="200"/>
      <c r="J389" s="13"/>
      <c r="K389" s="13"/>
      <c r="L389" s="196"/>
      <c r="M389" s="201"/>
      <c r="N389" s="202"/>
      <c r="O389" s="202"/>
      <c r="P389" s="202"/>
      <c r="Q389" s="202"/>
      <c r="R389" s="202"/>
      <c r="S389" s="202"/>
      <c r="T389" s="20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97" t="s">
        <v>241</v>
      </c>
      <c r="AU389" s="197" t="s">
        <v>89</v>
      </c>
      <c r="AV389" s="13" t="s">
        <v>89</v>
      </c>
      <c r="AW389" s="13" t="s">
        <v>34</v>
      </c>
      <c r="AX389" s="13" t="s">
        <v>79</v>
      </c>
      <c r="AY389" s="197" t="s">
        <v>133</v>
      </c>
    </row>
    <row r="390" s="13" customFormat="1">
      <c r="A390" s="13"/>
      <c r="B390" s="196"/>
      <c r="C390" s="13"/>
      <c r="D390" s="186" t="s">
        <v>241</v>
      </c>
      <c r="E390" s="197" t="s">
        <v>1</v>
      </c>
      <c r="F390" s="198" t="s">
        <v>354</v>
      </c>
      <c r="G390" s="13"/>
      <c r="H390" s="199">
        <v>10.640000000000001</v>
      </c>
      <c r="I390" s="200"/>
      <c r="J390" s="13"/>
      <c r="K390" s="13"/>
      <c r="L390" s="196"/>
      <c r="M390" s="201"/>
      <c r="N390" s="202"/>
      <c r="O390" s="202"/>
      <c r="P390" s="202"/>
      <c r="Q390" s="202"/>
      <c r="R390" s="202"/>
      <c r="S390" s="202"/>
      <c r="T390" s="20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97" t="s">
        <v>241</v>
      </c>
      <c r="AU390" s="197" t="s">
        <v>89</v>
      </c>
      <c r="AV390" s="13" t="s">
        <v>89</v>
      </c>
      <c r="AW390" s="13" t="s">
        <v>34</v>
      </c>
      <c r="AX390" s="13" t="s">
        <v>79</v>
      </c>
      <c r="AY390" s="197" t="s">
        <v>133</v>
      </c>
    </row>
    <row r="391" s="14" customFormat="1">
      <c r="A391" s="14"/>
      <c r="B391" s="204"/>
      <c r="C391" s="14"/>
      <c r="D391" s="186" t="s">
        <v>241</v>
      </c>
      <c r="E391" s="205" t="s">
        <v>1</v>
      </c>
      <c r="F391" s="206" t="s">
        <v>245</v>
      </c>
      <c r="G391" s="14"/>
      <c r="H391" s="207">
        <v>63.409999999999997</v>
      </c>
      <c r="I391" s="208"/>
      <c r="J391" s="14"/>
      <c r="K391" s="14"/>
      <c r="L391" s="204"/>
      <c r="M391" s="209"/>
      <c r="N391" s="210"/>
      <c r="O391" s="210"/>
      <c r="P391" s="210"/>
      <c r="Q391" s="210"/>
      <c r="R391" s="210"/>
      <c r="S391" s="210"/>
      <c r="T391" s="21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05" t="s">
        <v>241</v>
      </c>
      <c r="AU391" s="205" t="s">
        <v>89</v>
      </c>
      <c r="AV391" s="14" t="s">
        <v>154</v>
      </c>
      <c r="AW391" s="14" t="s">
        <v>34</v>
      </c>
      <c r="AX391" s="14" t="s">
        <v>87</v>
      </c>
      <c r="AY391" s="205" t="s">
        <v>133</v>
      </c>
    </row>
    <row r="392" s="2" customFormat="1" ht="24.15" customHeight="1">
      <c r="A392" s="37"/>
      <c r="B392" s="171"/>
      <c r="C392" s="172" t="s">
        <v>579</v>
      </c>
      <c r="D392" s="172" t="s">
        <v>136</v>
      </c>
      <c r="E392" s="173" t="s">
        <v>580</v>
      </c>
      <c r="F392" s="174" t="s">
        <v>581</v>
      </c>
      <c r="G392" s="175" t="s">
        <v>239</v>
      </c>
      <c r="H392" s="176">
        <v>1862.0999999999999</v>
      </c>
      <c r="I392" s="177"/>
      <c r="J392" s="178">
        <f>ROUND(I392*H392,2)</f>
        <v>0</v>
      </c>
      <c r="K392" s="179"/>
      <c r="L392" s="38"/>
      <c r="M392" s="180" t="s">
        <v>1</v>
      </c>
      <c r="N392" s="181" t="s">
        <v>44</v>
      </c>
      <c r="O392" s="76"/>
      <c r="P392" s="182">
        <f>O392*H392</f>
        <v>0</v>
      </c>
      <c r="Q392" s="182">
        <v>0.00013999999999999999</v>
      </c>
      <c r="R392" s="182">
        <f>Q392*H392</f>
        <v>0.26069399999999998</v>
      </c>
      <c r="S392" s="182">
        <v>0</v>
      </c>
      <c r="T392" s="183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84" t="s">
        <v>154</v>
      </c>
      <c r="AT392" s="184" t="s">
        <v>136</v>
      </c>
      <c r="AU392" s="184" t="s">
        <v>89</v>
      </c>
      <c r="AY392" s="18" t="s">
        <v>133</v>
      </c>
      <c r="BE392" s="185">
        <f>IF(N392="základní",J392,0)</f>
        <v>0</v>
      </c>
      <c r="BF392" s="185">
        <f>IF(N392="snížená",J392,0)</f>
        <v>0</v>
      </c>
      <c r="BG392" s="185">
        <f>IF(N392="zákl. přenesená",J392,0)</f>
        <v>0</v>
      </c>
      <c r="BH392" s="185">
        <f>IF(N392="sníž. přenesená",J392,0)</f>
        <v>0</v>
      </c>
      <c r="BI392" s="185">
        <f>IF(N392="nulová",J392,0)</f>
        <v>0</v>
      </c>
      <c r="BJ392" s="18" t="s">
        <v>87</v>
      </c>
      <c r="BK392" s="185">
        <f>ROUND(I392*H392,2)</f>
        <v>0</v>
      </c>
      <c r="BL392" s="18" t="s">
        <v>154</v>
      </c>
      <c r="BM392" s="184" t="s">
        <v>582</v>
      </c>
    </row>
    <row r="393" s="2" customFormat="1">
      <c r="A393" s="37"/>
      <c r="B393" s="38"/>
      <c r="C393" s="37"/>
      <c r="D393" s="186" t="s">
        <v>142</v>
      </c>
      <c r="E393" s="37"/>
      <c r="F393" s="187" t="s">
        <v>568</v>
      </c>
      <c r="G393" s="37"/>
      <c r="H393" s="37"/>
      <c r="I393" s="188"/>
      <c r="J393" s="37"/>
      <c r="K393" s="37"/>
      <c r="L393" s="38"/>
      <c r="M393" s="189"/>
      <c r="N393" s="190"/>
      <c r="O393" s="76"/>
      <c r="P393" s="76"/>
      <c r="Q393" s="76"/>
      <c r="R393" s="76"/>
      <c r="S393" s="76"/>
      <c r="T393" s="7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18" t="s">
        <v>142</v>
      </c>
      <c r="AU393" s="18" t="s">
        <v>89</v>
      </c>
    </row>
    <row r="394" s="13" customFormat="1">
      <c r="A394" s="13"/>
      <c r="B394" s="196"/>
      <c r="C394" s="13"/>
      <c r="D394" s="186" t="s">
        <v>241</v>
      </c>
      <c r="E394" s="197" t="s">
        <v>1</v>
      </c>
      <c r="F394" s="198" t="s">
        <v>456</v>
      </c>
      <c r="G394" s="13"/>
      <c r="H394" s="199">
        <v>1362.79</v>
      </c>
      <c r="I394" s="200"/>
      <c r="J394" s="13"/>
      <c r="K394" s="13"/>
      <c r="L394" s="196"/>
      <c r="M394" s="201"/>
      <c r="N394" s="202"/>
      <c r="O394" s="202"/>
      <c r="P394" s="202"/>
      <c r="Q394" s="202"/>
      <c r="R394" s="202"/>
      <c r="S394" s="202"/>
      <c r="T394" s="20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97" t="s">
        <v>241</v>
      </c>
      <c r="AU394" s="197" t="s">
        <v>89</v>
      </c>
      <c r="AV394" s="13" t="s">
        <v>89</v>
      </c>
      <c r="AW394" s="13" t="s">
        <v>34</v>
      </c>
      <c r="AX394" s="13" t="s">
        <v>79</v>
      </c>
      <c r="AY394" s="197" t="s">
        <v>133</v>
      </c>
    </row>
    <row r="395" s="13" customFormat="1">
      <c r="A395" s="13"/>
      <c r="B395" s="196"/>
      <c r="C395" s="13"/>
      <c r="D395" s="186" t="s">
        <v>241</v>
      </c>
      <c r="E395" s="197" t="s">
        <v>1</v>
      </c>
      <c r="F395" s="198" t="s">
        <v>473</v>
      </c>
      <c r="G395" s="13"/>
      <c r="H395" s="199">
        <v>97.370000000000005</v>
      </c>
      <c r="I395" s="200"/>
      <c r="J395" s="13"/>
      <c r="K395" s="13"/>
      <c r="L395" s="196"/>
      <c r="M395" s="201"/>
      <c r="N395" s="202"/>
      <c r="O395" s="202"/>
      <c r="P395" s="202"/>
      <c r="Q395" s="202"/>
      <c r="R395" s="202"/>
      <c r="S395" s="202"/>
      <c r="T395" s="20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97" t="s">
        <v>241</v>
      </c>
      <c r="AU395" s="197" t="s">
        <v>89</v>
      </c>
      <c r="AV395" s="13" t="s">
        <v>89</v>
      </c>
      <c r="AW395" s="13" t="s">
        <v>34</v>
      </c>
      <c r="AX395" s="13" t="s">
        <v>79</v>
      </c>
      <c r="AY395" s="197" t="s">
        <v>133</v>
      </c>
    </row>
    <row r="396" s="13" customFormat="1">
      <c r="A396" s="13"/>
      <c r="B396" s="196"/>
      <c r="C396" s="13"/>
      <c r="D396" s="186" t="s">
        <v>241</v>
      </c>
      <c r="E396" s="197" t="s">
        <v>1</v>
      </c>
      <c r="F396" s="198" t="s">
        <v>462</v>
      </c>
      <c r="G396" s="13"/>
      <c r="H396" s="199">
        <v>151.90000000000001</v>
      </c>
      <c r="I396" s="200"/>
      <c r="J396" s="13"/>
      <c r="K396" s="13"/>
      <c r="L396" s="196"/>
      <c r="M396" s="201"/>
      <c r="N396" s="202"/>
      <c r="O396" s="202"/>
      <c r="P396" s="202"/>
      <c r="Q396" s="202"/>
      <c r="R396" s="202"/>
      <c r="S396" s="202"/>
      <c r="T396" s="20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97" t="s">
        <v>241</v>
      </c>
      <c r="AU396" s="197" t="s">
        <v>89</v>
      </c>
      <c r="AV396" s="13" t="s">
        <v>89</v>
      </c>
      <c r="AW396" s="13" t="s">
        <v>34</v>
      </c>
      <c r="AX396" s="13" t="s">
        <v>79</v>
      </c>
      <c r="AY396" s="197" t="s">
        <v>133</v>
      </c>
    </row>
    <row r="397" s="13" customFormat="1">
      <c r="A397" s="13"/>
      <c r="B397" s="196"/>
      <c r="C397" s="13"/>
      <c r="D397" s="186" t="s">
        <v>241</v>
      </c>
      <c r="E397" s="197" t="s">
        <v>1</v>
      </c>
      <c r="F397" s="198" t="s">
        <v>461</v>
      </c>
      <c r="G397" s="13"/>
      <c r="H397" s="199">
        <v>250.03999999999999</v>
      </c>
      <c r="I397" s="200"/>
      <c r="J397" s="13"/>
      <c r="K397" s="13"/>
      <c r="L397" s="196"/>
      <c r="M397" s="201"/>
      <c r="N397" s="202"/>
      <c r="O397" s="202"/>
      <c r="P397" s="202"/>
      <c r="Q397" s="202"/>
      <c r="R397" s="202"/>
      <c r="S397" s="202"/>
      <c r="T397" s="20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97" t="s">
        <v>241</v>
      </c>
      <c r="AU397" s="197" t="s">
        <v>89</v>
      </c>
      <c r="AV397" s="13" t="s">
        <v>89</v>
      </c>
      <c r="AW397" s="13" t="s">
        <v>34</v>
      </c>
      <c r="AX397" s="13" t="s">
        <v>79</v>
      </c>
      <c r="AY397" s="197" t="s">
        <v>133</v>
      </c>
    </row>
    <row r="398" s="14" customFormat="1">
      <c r="A398" s="14"/>
      <c r="B398" s="204"/>
      <c r="C398" s="14"/>
      <c r="D398" s="186" t="s">
        <v>241</v>
      </c>
      <c r="E398" s="205" t="s">
        <v>1</v>
      </c>
      <c r="F398" s="206" t="s">
        <v>245</v>
      </c>
      <c r="G398" s="14"/>
      <c r="H398" s="207">
        <v>1862.0999999999999</v>
      </c>
      <c r="I398" s="208"/>
      <c r="J398" s="14"/>
      <c r="K398" s="14"/>
      <c r="L398" s="204"/>
      <c r="M398" s="209"/>
      <c r="N398" s="210"/>
      <c r="O398" s="210"/>
      <c r="P398" s="210"/>
      <c r="Q398" s="210"/>
      <c r="R398" s="210"/>
      <c r="S398" s="210"/>
      <c r="T398" s="211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05" t="s">
        <v>241</v>
      </c>
      <c r="AU398" s="205" t="s">
        <v>89</v>
      </c>
      <c r="AV398" s="14" t="s">
        <v>154</v>
      </c>
      <c r="AW398" s="14" t="s">
        <v>34</v>
      </c>
      <c r="AX398" s="14" t="s">
        <v>87</v>
      </c>
      <c r="AY398" s="205" t="s">
        <v>133</v>
      </c>
    </row>
    <row r="399" s="2" customFormat="1" ht="24.15" customHeight="1">
      <c r="A399" s="37"/>
      <c r="B399" s="171"/>
      <c r="C399" s="172" t="s">
        <v>583</v>
      </c>
      <c r="D399" s="172" t="s">
        <v>136</v>
      </c>
      <c r="E399" s="173" t="s">
        <v>584</v>
      </c>
      <c r="F399" s="174" t="s">
        <v>585</v>
      </c>
      <c r="G399" s="175" t="s">
        <v>239</v>
      </c>
      <c r="H399" s="176">
        <v>97.370000000000005</v>
      </c>
      <c r="I399" s="177"/>
      <c r="J399" s="178">
        <f>ROUND(I399*H399,2)</f>
        <v>0</v>
      </c>
      <c r="K399" s="179"/>
      <c r="L399" s="38"/>
      <c r="M399" s="180" t="s">
        <v>1</v>
      </c>
      <c r="N399" s="181" t="s">
        <v>44</v>
      </c>
      <c r="O399" s="76"/>
      <c r="P399" s="182">
        <f>O399*H399</f>
        <v>0</v>
      </c>
      <c r="Q399" s="182">
        <v>0.0018</v>
      </c>
      <c r="R399" s="182">
        <f>Q399*H399</f>
        <v>0.17526600000000001</v>
      </c>
      <c r="S399" s="182">
        <v>0</v>
      </c>
      <c r="T399" s="183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84" t="s">
        <v>154</v>
      </c>
      <c r="AT399" s="184" t="s">
        <v>136</v>
      </c>
      <c r="AU399" s="184" t="s">
        <v>89</v>
      </c>
      <c r="AY399" s="18" t="s">
        <v>133</v>
      </c>
      <c r="BE399" s="185">
        <f>IF(N399="základní",J399,0)</f>
        <v>0</v>
      </c>
      <c r="BF399" s="185">
        <f>IF(N399="snížená",J399,0)</f>
        <v>0</v>
      </c>
      <c r="BG399" s="185">
        <f>IF(N399="zákl. přenesená",J399,0)</f>
        <v>0</v>
      </c>
      <c r="BH399" s="185">
        <f>IF(N399="sníž. přenesená",J399,0)</f>
        <v>0</v>
      </c>
      <c r="BI399" s="185">
        <f>IF(N399="nulová",J399,0)</f>
        <v>0</v>
      </c>
      <c r="BJ399" s="18" t="s">
        <v>87</v>
      </c>
      <c r="BK399" s="185">
        <f>ROUND(I399*H399,2)</f>
        <v>0</v>
      </c>
      <c r="BL399" s="18" t="s">
        <v>154</v>
      </c>
      <c r="BM399" s="184" t="s">
        <v>586</v>
      </c>
    </row>
    <row r="400" s="13" customFormat="1">
      <c r="A400" s="13"/>
      <c r="B400" s="196"/>
      <c r="C400" s="13"/>
      <c r="D400" s="186" t="s">
        <v>241</v>
      </c>
      <c r="E400" s="197" t="s">
        <v>1</v>
      </c>
      <c r="F400" s="198" t="s">
        <v>473</v>
      </c>
      <c r="G400" s="13"/>
      <c r="H400" s="199">
        <v>97.370000000000005</v>
      </c>
      <c r="I400" s="200"/>
      <c r="J400" s="13"/>
      <c r="K400" s="13"/>
      <c r="L400" s="196"/>
      <c r="M400" s="201"/>
      <c r="N400" s="202"/>
      <c r="O400" s="202"/>
      <c r="P400" s="202"/>
      <c r="Q400" s="202"/>
      <c r="R400" s="202"/>
      <c r="S400" s="202"/>
      <c r="T400" s="20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97" t="s">
        <v>241</v>
      </c>
      <c r="AU400" s="197" t="s">
        <v>89</v>
      </c>
      <c r="AV400" s="13" t="s">
        <v>89</v>
      </c>
      <c r="AW400" s="13" t="s">
        <v>34</v>
      </c>
      <c r="AX400" s="13" t="s">
        <v>79</v>
      </c>
      <c r="AY400" s="197" t="s">
        <v>133</v>
      </c>
    </row>
    <row r="401" s="14" customFormat="1">
      <c r="A401" s="14"/>
      <c r="B401" s="204"/>
      <c r="C401" s="14"/>
      <c r="D401" s="186" t="s">
        <v>241</v>
      </c>
      <c r="E401" s="205" t="s">
        <v>1</v>
      </c>
      <c r="F401" s="206" t="s">
        <v>245</v>
      </c>
      <c r="G401" s="14"/>
      <c r="H401" s="207">
        <v>97.370000000000005</v>
      </c>
      <c r="I401" s="208"/>
      <c r="J401" s="14"/>
      <c r="K401" s="14"/>
      <c r="L401" s="204"/>
      <c r="M401" s="209"/>
      <c r="N401" s="210"/>
      <c r="O401" s="210"/>
      <c r="P401" s="210"/>
      <c r="Q401" s="210"/>
      <c r="R401" s="210"/>
      <c r="S401" s="210"/>
      <c r="T401" s="21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05" t="s">
        <v>241</v>
      </c>
      <c r="AU401" s="205" t="s">
        <v>89</v>
      </c>
      <c r="AV401" s="14" t="s">
        <v>154</v>
      </c>
      <c r="AW401" s="14" t="s">
        <v>34</v>
      </c>
      <c r="AX401" s="14" t="s">
        <v>87</v>
      </c>
      <c r="AY401" s="205" t="s">
        <v>133</v>
      </c>
    </row>
    <row r="402" s="2" customFormat="1" ht="24.15" customHeight="1">
      <c r="A402" s="37"/>
      <c r="B402" s="171"/>
      <c r="C402" s="172" t="s">
        <v>587</v>
      </c>
      <c r="D402" s="172" t="s">
        <v>136</v>
      </c>
      <c r="E402" s="173" t="s">
        <v>588</v>
      </c>
      <c r="F402" s="174" t="s">
        <v>589</v>
      </c>
      <c r="G402" s="175" t="s">
        <v>239</v>
      </c>
      <c r="H402" s="176">
        <v>1764.73</v>
      </c>
      <c r="I402" s="177"/>
      <c r="J402" s="178">
        <f>ROUND(I402*H402,2)</f>
        <v>0</v>
      </c>
      <c r="K402" s="179"/>
      <c r="L402" s="38"/>
      <c r="M402" s="180" t="s">
        <v>1</v>
      </c>
      <c r="N402" s="181" t="s">
        <v>44</v>
      </c>
      <c r="O402" s="76"/>
      <c r="P402" s="182">
        <f>O402*H402</f>
        <v>0</v>
      </c>
      <c r="Q402" s="182">
        <v>0.0033</v>
      </c>
      <c r="R402" s="182">
        <f>Q402*H402</f>
        <v>5.8236090000000003</v>
      </c>
      <c r="S402" s="182">
        <v>0</v>
      </c>
      <c r="T402" s="183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84" t="s">
        <v>154</v>
      </c>
      <c r="AT402" s="184" t="s">
        <v>136</v>
      </c>
      <c r="AU402" s="184" t="s">
        <v>89</v>
      </c>
      <c r="AY402" s="18" t="s">
        <v>133</v>
      </c>
      <c r="BE402" s="185">
        <f>IF(N402="základní",J402,0)</f>
        <v>0</v>
      </c>
      <c r="BF402" s="185">
        <f>IF(N402="snížená",J402,0)</f>
        <v>0</v>
      </c>
      <c r="BG402" s="185">
        <f>IF(N402="zákl. přenesená",J402,0)</f>
        <v>0</v>
      </c>
      <c r="BH402" s="185">
        <f>IF(N402="sníž. přenesená",J402,0)</f>
        <v>0</v>
      </c>
      <c r="BI402" s="185">
        <f>IF(N402="nulová",J402,0)</f>
        <v>0</v>
      </c>
      <c r="BJ402" s="18" t="s">
        <v>87</v>
      </c>
      <c r="BK402" s="185">
        <f>ROUND(I402*H402,2)</f>
        <v>0</v>
      </c>
      <c r="BL402" s="18" t="s">
        <v>154</v>
      </c>
      <c r="BM402" s="184" t="s">
        <v>590</v>
      </c>
    </row>
    <row r="403" s="13" customFormat="1">
      <c r="A403" s="13"/>
      <c r="B403" s="196"/>
      <c r="C403" s="13"/>
      <c r="D403" s="186" t="s">
        <v>241</v>
      </c>
      <c r="E403" s="197" t="s">
        <v>1</v>
      </c>
      <c r="F403" s="198" t="s">
        <v>456</v>
      </c>
      <c r="G403" s="13"/>
      <c r="H403" s="199">
        <v>1362.79</v>
      </c>
      <c r="I403" s="200"/>
      <c r="J403" s="13"/>
      <c r="K403" s="13"/>
      <c r="L403" s="196"/>
      <c r="M403" s="201"/>
      <c r="N403" s="202"/>
      <c r="O403" s="202"/>
      <c r="P403" s="202"/>
      <c r="Q403" s="202"/>
      <c r="R403" s="202"/>
      <c r="S403" s="202"/>
      <c r="T403" s="20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97" t="s">
        <v>241</v>
      </c>
      <c r="AU403" s="197" t="s">
        <v>89</v>
      </c>
      <c r="AV403" s="13" t="s">
        <v>89</v>
      </c>
      <c r="AW403" s="13" t="s">
        <v>34</v>
      </c>
      <c r="AX403" s="13" t="s">
        <v>79</v>
      </c>
      <c r="AY403" s="197" t="s">
        <v>133</v>
      </c>
    </row>
    <row r="404" s="13" customFormat="1">
      <c r="A404" s="13"/>
      <c r="B404" s="196"/>
      <c r="C404" s="13"/>
      <c r="D404" s="186" t="s">
        <v>241</v>
      </c>
      <c r="E404" s="197" t="s">
        <v>1</v>
      </c>
      <c r="F404" s="198" t="s">
        <v>462</v>
      </c>
      <c r="G404" s="13"/>
      <c r="H404" s="199">
        <v>151.90000000000001</v>
      </c>
      <c r="I404" s="200"/>
      <c r="J404" s="13"/>
      <c r="K404" s="13"/>
      <c r="L404" s="196"/>
      <c r="M404" s="201"/>
      <c r="N404" s="202"/>
      <c r="O404" s="202"/>
      <c r="P404" s="202"/>
      <c r="Q404" s="202"/>
      <c r="R404" s="202"/>
      <c r="S404" s="202"/>
      <c r="T404" s="20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97" t="s">
        <v>241</v>
      </c>
      <c r="AU404" s="197" t="s">
        <v>89</v>
      </c>
      <c r="AV404" s="13" t="s">
        <v>89</v>
      </c>
      <c r="AW404" s="13" t="s">
        <v>34</v>
      </c>
      <c r="AX404" s="13" t="s">
        <v>79</v>
      </c>
      <c r="AY404" s="197" t="s">
        <v>133</v>
      </c>
    </row>
    <row r="405" s="13" customFormat="1">
      <c r="A405" s="13"/>
      <c r="B405" s="196"/>
      <c r="C405" s="13"/>
      <c r="D405" s="186" t="s">
        <v>241</v>
      </c>
      <c r="E405" s="197" t="s">
        <v>1</v>
      </c>
      <c r="F405" s="198" t="s">
        <v>461</v>
      </c>
      <c r="G405" s="13"/>
      <c r="H405" s="199">
        <v>250.03999999999999</v>
      </c>
      <c r="I405" s="200"/>
      <c r="J405" s="13"/>
      <c r="K405" s="13"/>
      <c r="L405" s="196"/>
      <c r="M405" s="201"/>
      <c r="N405" s="202"/>
      <c r="O405" s="202"/>
      <c r="P405" s="202"/>
      <c r="Q405" s="202"/>
      <c r="R405" s="202"/>
      <c r="S405" s="202"/>
      <c r="T405" s="20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7" t="s">
        <v>241</v>
      </c>
      <c r="AU405" s="197" t="s">
        <v>89</v>
      </c>
      <c r="AV405" s="13" t="s">
        <v>89</v>
      </c>
      <c r="AW405" s="13" t="s">
        <v>34</v>
      </c>
      <c r="AX405" s="13" t="s">
        <v>79</v>
      </c>
      <c r="AY405" s="197" t="s">
        <v>133</v>
      </c>
    </row>
    <row r="406" s="14" customFormat="1">
      <c r="A406" s="14"/>
      <c r="B406" s="204"/>
      <c r="C406" s="14"/>
      <c r="D406" s="186" t="s">
        <v>241</v>
      </c>
      <c r="E406" s="205" t="s">
        <v>1</v>
      </c>
      <c r="F406" s="206" t="s">
        <v>245</v>
      </c>
      <c r="G406" s="14"/>
      <c r="H406" s="207">
        <v>1764.73</v>
      </c>
      <c r="I406" s="208"/>
      <c r="J406" s="14"/>
      <c r="K406" s="14"/>
      <c r="L406" s="204"/>
      <c r="M406" s="209"/>
      <c r="N406" s="210"/>
      <c r="O406" s="210"/>
      <c r="P406" s="210"/>
      <c r="Q406" s="210"/>
      <c r="R406" s="210"/>
      <c r="S406" s="210"/>
      <c r="T406" s="21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05" t="s">
        <v>241</v>
      </c>
      <c r="AU406" s="205" t="s">
        <v>89</v>
      </c>
      <c r="AV406" s="14" t="s">
        <v>154</v>
      </c>
      <c r="AW406" s="14" t="s">
        <v>34</v>
      </c>
      <c r="AX406" s="14" t="s">
        <v>87</v>
      </c>
      <c r="AY406" s="205" t="s">
        <v>133</v>
      </c>
    </row>
    <row r="407" s="2" customFormat="1" ht="33" customHeight="1">
      <c r="A407" s="37"/>
      <c r="B407" s="171"/>
      <c r="C407" s="172" t="s">
        <v>591</v>
      </c>
      <c r="D407" s="172" t="s">
        <v>136</v>
      </c>
      <c r="E407" s="173" t="s">
        <v>592</v>
      </c>
      <c r="F407" s="174" t="s">
        <v>593</v>
      </c>
      <c r="G407" s="175" t="s">
        <v>259</v>
      </c>
      <c r="H407" s="176">
        <v>314.08499999999998</v>
      </c>
      <c r="I407" s="177"/>
      <c r="J407" s="178">
        <f>ROUND(I407*H407,2)</f>
        <v>0</v>
      </c>
      <c r="K407" s="179"/>
      <c r="L407" s="38"/>
      <c r="M407" s="180" t="s">
        <v>1</v>
      </c>
      <c r="N407" s="181" t="s">
        <v>44</v>
      </c>
      <c r="O407" s="76"/>
      <c r="P407" s="182">
        <f>O407*H407</f>
        <v>0</v>
      </c>
      <c r="Q407" s="182">
        <v>0.00056999999999999998</v>
      </c>
      <c r="R407" s="182">
        <f>Q407*H407</f>
        <v>0.17902844999999998</v>
      </c>
      <c r="S407" s="182">
        <v>0</v>
      </c>
      <c r="T407" s="183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84" t="s">
        <v>154</v>
      </c>
      <c r="AT407" s="184" t="s">
        <v>136</v>
      </c>
      <c r="AU407" s="184" t="s">
        <v>89</v>
      </c>
      <c r="AY407" s="18" t="s">
        <v>133</v>
      </c>
      <c r="BE407" s="185">
        <f>IF(N407="základní",J407,0)</f>
        <v>0</v>
      </c>
      <c r="BF407" s="185">
        <f>IF(N407="snížená",J407,0)</f>
        <v>0</v>
      </c>
      <c r="BG407" s="185">
        <f>IF(N407="zákl. přenesená",J407,0)</f>
        <v>0</v>
      </c>
      <c r="BH407" s="185">
        <f>IF(N407="sníž. přenesená",J407,0)</f>
        <v>0</v>
      </c>
      <c r="BI407" s="185">
        <f>IF(N407="nulová",J407,0)</f>
        <v>0</v>
      </c>
      <c r="BJ407" s="18" t="s">
        <v>87</v>
      </c>
      <c r="BK407" s="185">
        <f>ROUND(I407*H407,2)</f>
        <v>0</v>
      </c>
      <c r="BL407" s="18" t="s">
        <v>154</v>
      </c>
      <c r="BM407" s="184" t="s">
        <v>594</v>
      </c>
    </row>
    <row r="408" s="2" customFormat="1">
      <c r="A408" s="37"/>
      <c r="B408" s="38"/>
      <c r="C408" s="37"/>
      <c r="D408" s="186" t="s">
        <v>142</v>
      </c>
      <c r="E408" s="37"/>
      <c r="F408" s="187" t="s">
        <v>595</v>
      </c>
      <c r="G408" s="37"/>
      <c r="H408" s="37"/>
      <c r="I408" s="188"/>
      <c r="J408" s="37"/>
      <c r="K408" s="37"/>
      <c r="L408" s="38"/>
      <c r="M408" s="189"/>
      <c r="N408" s="190"/>
      <c r="O408" s="76"/>
      <c r="P408" s="76"/>
      <c r="Q408" s="76"/>
      <c r="R408" s="76"/>
      <c r="S408" s="76"/>
      <c r="T408" s="7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8" t="s">
        <v>142</v>
      </c>
      <c r="AU408" s="18" t="s">
        <v>89</v>
      </c>
    </row>
    <row r="409" s="13" customFormat="1">
      <c r="A409" s="13"/>
      <c r="B409" s="196"/>
      <c r="C409" s="13"/>
      <c r="D409" s="186" t="s">
        <v>241</v>
      </c>
      <c r="E409" s="197" t="s">
        <v>1</v>
      </c>
      <c r="F409" s="198" t="s">
        <v>596</v>
      </c>
      <c r="G409" s="13"/>
      <c r="H409" s="199">
        <v>41.899999999999999</v>
      </c>
      <c r="I409" s="200"/>
      <c r="J409" s="13"/>
      <c r="K409" s="13"/>
      <c r="L409" s="196"/>
      <c r="M409" s="201"/>
      <c r="N409" s="202"/>
      <c r="O409" s="202"/>
      <c r="P409" s="202"/>
      <c r="Q409" s="202"/>
      <c r="R409" s="202"/>
      <c r="S409" s="202"/>
      <c r="T409" s="20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97" t="s">
        <v>241</v>
      </c>
      <c r="AU409" s="197" t="s">
        <v>89</v>
      </c>
      <c r="AV409" s="13" t="s">
        <v>89</v>
      </c>
      <c r="AW409" s="13" t="s">
        <v>34</v>
      </c>
      <c r="AX409" s="13" t="s">
        <v>79</v>
      </c>
      <c r="AY409" s="197" t="s">
        <v>133</v>
      </c>
    </row>
    <row r="410" s="13" customFormat="1">
      <c r="A410" s="13"/>
      <c r="B410" s="196"/>
      <c r="C410" s="13"/>
      <c r="D410" s="186" t="s">
        <v>241</v>
      </c>
      <c r="E410" s="197" t="s">
        <v>1</v>
      </c>
      <c r="F410" s="198" t="s">
        <v>597</v>
      </c>
      <c r="G410" s="13"/>
      <c r="H410" s="199">
        <v>272.185</v>
      </c>
      <c r="I410" s="200"/>
      <c r="J410" s="13"/>
      <c r="K410" s="13"/>
      <c r="L410" s="196"/>
      <c r="M410" s="201"/>
      <c r="N410" s="202"/>
      <c r="O410" s="202"/>
      <c r="P410" s="202"/>
      <c r="Q410" s="202"/>
      <c r="R410" s="202"/>
      <c r="S410" s="202"/>
      <c r="T410" s="20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97" t="s">
        <v>241</v>
      </c>
      <c r="AU410" s="197" t="s">
        <v>89</v>
      </c>
      <c r="AV410" s="13" t="s">
        <v>89</v>
      </c>
      <c r="AW410" s="13" t="s">
        <v>34</v>
      </c>
      <c r="AX410" s="13" t="s">
        <v>79</v>
      </c>
      <c r="AY410" s="197" t="s">
        <v>133</v>
      </c>
    </row>
    <row r="411" s="14" customFormat="1">
      <c r="A411" s="14"/>
      <c r="B411" s="204"/>
      <c r="C411" s="14"/>
      <c r="D411" s="186" t="s">
        <v>241</v>
      </c>
      <c r="E411" s="205" t="s">
        <v>1</v>
      </c>
      <c r="F411" s="206" t="s">
        <v>245</v>
      </c>
      <c r="G411" s="14"/>
      <c r="H411" s="207">
        <v>314.08499999999998</v>
      </c>
      <c r="I411" s="208"/>
      <c r="J411" s="14"/>
      <c r="K411" s="14"/>
      <c r="L411" s="204"/>
      <c r="M411" s="209"/>
      <c r="N411" s="210"/>
      <c r="O411" s="210"/>
      <c r="P411" s="210"/>
      <c r="Q411" s="210"/>
      <c r="R411" s="210"/>
      <c r="S411" s="210"/>
      <c r="T411" s="21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05" t="s">
        <v>241</v>
      </c>
      <c r="AU411" s="205" t="s">
        <v>89</v>
      </c>
      <c r="AV411" s="14" t="s">
        <v>154</v>
      </c>
      <c r="AW411" s="14" t="s">
        <v>34</v>
      </c>
      <c r="AX411" s="14" t="s">
        <v>87</v>
      </c>
      <c r="AY411" s="205" t="s">
        <v>133</v>
      </c>
    </row>
    <row r="412" s="2" customFormat="1" ht="24.15" customHeight="1">
      <c r="A412" s="37"/>
      <c r="B412" s="171"/>
      <c r="C412" s="172" t="s">
        <v>598</v>
      </c>
      <c r="D412" s="172" t="s">
        <v>136</v>
      </c>
      <c r="E412" s="173" t="s">
        <v>599</v>
      </c>
      <c r="F412" s="174" t="s">
        <v>600</v>
      </c>
      <c r="G412" s="175" t="s">
        <v>239</v>
      </c>
      <c r="H412" s="176">
        <v>94.950000000000003</v>
      </c>
      <c r="I412" s="177"/>
      <c r="J412" s="178">
        <f>ROUND(I412*H412,2)</f>
        <v>0</v>
      </c>
      <c r="K412" s="179"/>
      <c r="L412" s="38"/>
      <c r="M412" s="180" t="s">
        <v>1</v>
      </c>
      <c r="N412" s="181" t="s">
        <v>44</v>
      </c>
      <c r="O412" s="76"/>
      <c r="P412" s="182">
        <f>O412*H412</f>
        <v>0</v>
      </c>
      <c r="Q412" s="182">
        <v>2.0000000000000002E-05</v>
      </c>
      <c r="R412" s="182">
        <f>Q412*H412</f>
        <v>0.0018990000000000003</v>
      </c>
      <c r="S412" s="182">
        <v>1.0000000000000001E-05</v>
      </c>
      <c r="T412" s="183">
        <f>S412*H412</f>
        <v>0.00094950000000000015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84" t="s">
        <v>154</v>
      </c>
      <c r="AT412" s="184" t="s">
        <v>136</v>
      </c>
      <c r="AU412" s="184" t="s">
        <v>89</v>
      </c>
      <c r="AY412" s="18" t="s">
        <v>133</v>
      </c>
      <c r="BE412" s="185">
        <f>IF(N412="základní",J412,0)</f>
        <v>0</v>
      </c>
      <c r="BF412" s="185">
        <f>IF(N412="snížená",J412,0)</f>
        <v>0</v>
      </c>
      <c r="BG412" s="185">
        <f>IF(N412="zákl. přenesená",J412,0)</f>
        <v>0</v>
      </c>
      <c r="BH412" s="185">
        <f>IF(N412="sníž. přenesená",J412,0)</f>
        <v>0</v>
      </c>
      <c r="BI412" s="185">
        <f>IF(N412="nulová",J412,0)</f>
        <v>0</v>
      </c>
      <c r="BJ412" s="18" t="s">
        <v>87</v>
      </c>
      <c r="BK412" s="185">
        <f>ROUND(I412*H412,2)</f>
        <v>0</v>
      </c>
      <c r="BL412" s="18" t="s">
        <v>154</v>
      </c>
      <c r="BM412" s="184" t="s">
        <v>601</v>
      </c>
    </row>
    <row r="413" s="13" customFormat="1">
      <c r="A413" s="13"/>
      <c r="B413" s="196"/>
      <c r="C413" s="13"/>
      <c r="D413" s="186" t="s">
        <v>241</v>
      </c>
      <c r="E413" s="197" t="s">
        <v>1</v>
      </c>
      <c r="F413" s="198" t="s">
        <v>602</v>
      </c>
      <c r="G413" s="13"/>
      <c r="H413" s="199">
        <v>94.950000000000003</v>
      </c>
      <c r="I413" s="200"/>
      <c r="J413" s="13"/>
      <c r="K413" s="13"/>
      <c r="L413" s="196"/>
      <c r="M413" s="201"/>
      <c r="N413" s="202"/>
      <c r="O413" s="202"/>
      <c r="P413" s="202"/>
      <c r="Q413" s="202"/>
      <c r="R413" s="202"/>
      <c r="S413" s="202"/>
      <c r="T413" s="20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97" t="s">
        <v>241</v>
      </c>
      <c r="AU413" s="197" t="s">
        <v>89</v>
      </c>
      <c r="AV413" s="13" t="s">
        <v>89</v>
      </c>
      <c r="AW413" s="13" t="s">
        <v>34</v>
      </c>
      <c r="AX413" s="13" t="s">
        <v>79</v>
      </c>
      <c r="AY413" s="197" t="s">
        <v>133</v>
      </c>
    </row>
    <row r="414" s="14" customFormat="1">
      <c r="A414" s="14"/>
      <c r="B414" s="204"/>
      <c r="C414" s="14"/>
      <c r="D414" s="186" t="s">
        <v>241</v>
      </c>
      <c r="E414" s="205" t="s">
        <v>1</v>
      </c>
      <c r="F414" s="206" t="s">
        <v>245</v>
      </c>
      <c r="G414" s="14"/>
      <c r="H414" s="207">
        <v>94.950000000000003</v>
      </c>
      <c r="I414" s="208"/>
      <c r="J414" s="14"/>
      <c r="K414" s="14"/>
      <c r="L414" s="204"/>
      <c r="M414" s="209"/>
      <c r="N414" s="210"/>
      <c r="O414" s="210"/>
      <c r="P414" s="210"/>
      <c r="Q414" s="210"/>
      <c r="R414" s="210"/>
      <c r="S414" s="210"/>
      <c r="T414" s="21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05" t="s">
        <v>241</v>
      </c>
      <c r="AU414" s="205" t="s">
        <v>89</v>
      </c>
      <c r="AV414" s="14" t="s">
        <v>154</v>
      </c>
      <c r="AW414" s="14" t="s">
        <v>34</v>
      </c>
      <c r="AX414" s="14" t="s">
        <v>87</v>
      </c>
      <c r="AY414" s="205" t="s">
        <v>133</v>
      </c>
    </row>
    <row r="415" s="2" customFormat="1" ht="21.75" customHeight="1">
      <c r="A415" s="37"/>
      <c r="B415" s="171"/>
      <c r="C415" s="172" t="s">
        <v>603</v>
      </c>
      <c r="D415" s="172" t="s">
        <v>136</v>
      </c>
      <c r="E415" s="173" t="s">
        <v>604</v>
      </c>
      <c r="F415" s="174" t="s">
        <v>605</v>
      </c>
      <c r="G415" s="175" t="s">
        <v>239</v>
      </c>
      <c r="H415" s="176">
        <v>373.76999999999998</v>
      </c>
      <c r="I415" s="177"/>
      <c r="J415" s="178">
        <f>ROUND(I415*H415,2)</f>
        <v>0</v>
      </c>
      <c r="K415" s="179"/>
      <c r="L415" s="38"/>
      <c r="M415" s="180" t="s">
        <v>1</v>
      </c>
      <c r="N415" s="181" t="s">
        <v>44</v>
      </c>
      <c r="O415" s="76"/>
      <c r="P415" s="182">
        <f>O415*H415</f>
        <v>0</v>
      </c>
      <c r="Q415" s="182">
        <v>2.0000000000000002E-05</v>
      </c>
      <c r="R415" s="182">
        <f>Q415*H415</f>
        <v>0.0074754000000000001</v>
      </c>
      <c r="S415" s="182">
        <v>1.0000000000000001E-05</v>
      </c>
      <c r="T415" s="183">
        <f>S415*H415</f>
        <v>0.0037377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84" t="s">
        <v>154</v>
      </c>
      <c r="AT415" s="184" t="s">
        <v>136</v>
      </c>
      <c r="AU415" s="184" t="s">
        <v>89</v>
      </c>
      <c r="AY415" s="18" t="s">
        <v>133</v>
      </c>
      <c r="BE415" s="185">
        <f>IF(N415="základní",J415,0)</f>
        <v>0</v>
      </c>
      <c r="BF415" s="185">
        <f>IF(N415="snížená",J415,0)</f>
        <v>0</v>
      </c>
      <c r="BG415" s="185">
        <f>IF(N415="zákl. přenesená",J415,0)</f>
        <v>0</v>
      </c>
      <c r="BH415" s="185">
        <f>IF(N415="sníž. přenesená",J415,0)</f>
        <v>0</v>
      </c>
      <c r="BI415" s="185">
        <f>IF(N415="nulová",J415,0)</f>
        <v>0</v>
      </c>
      <c r="BJ415" s="18" t="s">
        <v>87</v>
      </c>
      <c r="BK415" s="185">
        <f>ROUND(I415*H415,2)</f>
        <v>0</v>
      </c>
      <c r="BL415" s="18" t="s">
        <v>154</v>
      </c>
      <c r="BM415" s="184" t="s">
        <v>606</v>
      </c>
    </row>
    <row r="416" s="13" customFormat="1">
      <c r="A416" s="13"/>
      <c r="B416" s="196"/>
      <c r="C416" s="13"/>
      <c r="D416" s="186" t="s">
        <v>241</v>
      </c>
      <c r="E416" s="197" t="s">
        <v>1</v>
      </c>
      <c r="F416" s="198" t="s">
        <v>607</v>
      </c>
      <c r="G416" s="13"/>
      <c r="H416" s="199">
        <v>373.76999999999998</v>
      </c>
      <c r="I416" s="200"/>
      <c r="J416" s="13"/>
      <c r="K416" s="13"/>
      <c r="L416" s="196"/>
      <c r="M416" s="201"/>
      <c r="N416" s="202"/>
      <c r="O416" s="202"/>
      <c r="P416" s="202"/>
      <c r="Q416" s="202"/>
      <c r="R416" s="202"/>
      <c r="S416" s="202"/>
      <c r="T416" s="20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97" t="s">
        <v>241</v>
      </c>
      <c r="AU416" s="197" t="s">
        <v>89</v>
      </c>
      <c r="AV416" s="13" t="s">
        <v>89</v>
      </c>
      <c r="AW416" s="13" t="s">
        <v>34</v>
      </c>
      <c r="AX416" s="13" t="s">
        <v>79</v>
      </c>
      <c r="AY416" s="197" t="s">
        <v>133</v>
      </c>
    </row>
    <row r="417" s="14" customFormat="1">
      <c r="A417" s="14"/>
      <c r="B417" s="204"/>
      <c r="C417" s="14"/>
      <c r="D417" s="186" t="s">
        <v>241</v>
      </c>
      <c r="E417" s="205" t="s">
        <v>1</v>
      </c>
      <c r="F417" s="206" t="s">
        <v>245</v>
      </c>
      <c r="G417" s="14"/>
      <c r="H417" s="207">
        <v>373.76999999999998</v>
      </c>
      <c r="I417" s="208"/>
      <c r="J417" s="14"/>
      <c r="K417" s="14"/>
      <c r="L417" s="204"/>
      <c r="M417" s="209"/>
      <c r="N417" s="210"/>
      <c r="O417" s="210"/>
      <c r="P417" s="210"/>
      <c r="Q417" s="210"/>
      <c r="R417" s="210"/>
      <c r="S417" s="210"/>
      <c r="T417" s="211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05" t="s">
        <v>241</v>
      </c>
      <c r="AU417" s="205" t="s">
        <v>89</v>
      </c>
      <c r="AV417" s="14" t="s">
        <v>154</v>
      </c>
      <c r="AW417" s="14" t="s">
        <v>34</v>
      </c>
      <c r="AX417" s="14" t="s">
        <v>87</v>
      </c>
      <c r="AY417" s="205" t="s">
        <v>133</v>
      </c>
    </row>
    <row r="418" s="2" customFormat="1" ht="16.5" customHeight="1">
      <c r="A418" s="37"/>
      <c r="B418" s="171"/>
      <c r="C418" s="172" t="s">
        <v>608</v>
      </c>
      <c r="D418" s="172" t="s">
        <v>136</v>
      </c>
      <c r="E418" s="173" t="s">
        <v>609</v>
      </c>
      <c r="F418" s="174" t="s">
        <v>610</v>
      </c>
      <c r="G418" s="175" t="s">
        <v>239</v>
      </c>
      <c r="H418" s="176">
        <v>2175.6219999999998</v>
      </c>
      <c r="I418" s="177"/>
      <c r="J418" s="178">
        <f>ROUND(I418*H418,2)</f>
        <v>0</v>
      </c>
      <c r="K418" s="179"/>
      <c r="L418" s="38"/>
      <c r="M418" s="180" t="s">
        <v>1</v>
      </c>
      <c r="N418" s="181" t="s">
        <v>44</v>
      </c>
      <c r="O418" s="76"/>
      <c r="P418" s="182">
        <f>O418*H418</f>
        <v>0</v>
      </c>
      <c r="Q418" s="182">
        <v>0</v>
      </c>
      <c r="R418" s="182">
        <f>Q418*H418</f>
        <v>0</v>
      </c>
      <c r="S418" s="182">
        <v>0</v>
      </c>
      <c r="T418" s="183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84" t="s">
        <v>154</v>
      </c>
      <c r="AT418" s="184" t="s">
        <v>136</v>
      </c>
      <c r="AU418" s="184" t="s">
        <v>89</v>
      </c>
      <c r="AY418" s="18" t="s">
        <v>133</v>
      </c>
      <c r="BE418" s="185">
        <f>IF(N418="základní",J418,0)</f>
        <v>0</v>
      </c>
      <c r="BF418" s="185">
        <f>IF(N418="snížená",J418,0)</f>
        <v>0</v>
      </c>
      <c r="BG418" s="185">
        <f>IF(N418="zákl. přenesená",J418,0)</f>
        <v>0</v>
      </c>
      <c r="BH418" s="185">
        <f>IF(N418="sníž. přenesená",J418,0)</f>
        <v>0</v>
      </c>
      <c r="BI418" s="185">
        <f>IF(N418="nulová",J418,0)</f>
        <v>0</v>
      </c>
      <c r="BJ418" s="18" t="s">
        <v>87</v>
      </c>
      <c r="BK418" s="185">
        <f>ROUND(I418*H418,2)</f>
        <v>0</v>
      </c>
      <c r="BL418" s="18" t="s">
        <v>154</v>
      </c>
      <c r="BM418" s="184" t="s">
        <v>611</v>
      </c>
    </row>
    <row r="419" s="13" customFormat="1">
      <c r="A419" s="13"/>
      <c r="B419" s="196"/>
      <c r="C419" s="13"/>
      <c r="D419" s="186" t="s">
        <v>241</v>
      </c>
      <c r="E419" s="197" t="s">
        <v>1</v>
      </c>
      <c r="F419" s="198" t="s">
        <v>456</v>
      </c>
      <c r="G419" s="13"/>
      <c r="H419" s="199">
        <v>1362.79</v>
      </c>
      <c r="I419" s="200"/>
      <c r="J419" s="13"/>
      <c r="K419" s="13"/>
      <c r="L419" s="196"/>
      <c r="M419" s="201"/>
      <c r="N419" s="202"/>
      <c r="O419" s="202"/>
      <c r="P419" s="202"/>
      <c r="Q419" s="202"/>
      <c r="R419" s="202"/>
      <c r="S419" s="202"/>
      <c r="T419" s="20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97" t="s">
        <v>241</v>
      </c>
      <c r="AU419" s="197" t="s">
        <v>89</v>
      </c>
      <c r="AV419" s="13" t="s">
        <v>89</v>
      </c>
      <c r="AW419" s="13" t="s">
        <v>34</v>
      </c>
      <c r="AX419" s="13" t="s">
        <v>79</v>
      </c>
      <c r="AY419" s="197" t="s">
        <v>133</v>
      </c>
    </row>
    <row r="420" s="13" customFormat="1">
      <c r="A420" s="13"/>
      <c r="B420" s="196"/>
      <c r="C420" s="13"/>
      <c r="D420" s="186" t="s">
        <v>241</v>
      </c>
      <c r="E420" s="197" t="s">
        <v>1</v>
      </c>
      <c r="F420" s="198" t="s">
        <v>457</v>
      </c>
      <c r="G420" s="13"/>
      <c r="H420" s="199">
        <v>97.370000000000005</v>
      </c>
      <c r="I420" s="200"/>
      <c r="J420" s="13"/>
      <c r="K420" s="13"/>
      <c r="L420" s="196"/>
      <c r="M420" s="201"/>
      <c r="N420" s="202"/>
      <c r="O420" s="202"/>
      <c r="P420" s="202"/>
      <c r="Q420" s="202"/>
      <c r="R420" s="202"/>
      <c r="S420" s="202"/>
      <c r="T420" s="20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197" t="s">
        <v>241</v>
      </c>
      <c r="AU420" s="197" t="s">
        <v>89</v>
      </c>
      <c r="AV420" s="13" t="s">
        <v>89</v>
      </c>
      <c r="AW420" s="13" t="s">
        <v>34</v>
      </c>
      <c r="AX420" s="13" t="s">
        <v>79</v>
      </c>
      <c r="AY420" s="197" t="s">
        <v>133</v>
      </c>
    </row>
    <row r="421" s="13" customFormat="1">
      <c r="A421" s="13"/>
      <c r="B421" s="196"/>
      <c r="C421" s="13"/>
      <c r="D421" s="186" t="s">
        <v>241</v>
      </c>
      <c r="E421" s="197" t="s">
        <v>1</v>
      </c>
      <c r="F421" s="198" t="s">
        <v>458</v>
      </c>
      <c r="G421" s="13"/>
      <c r="H421" s="199">
        <v>94.950000000000003</v>
      </c>
      <c r="I421" s="200"/>
      <c r="J421" s="13"/>
      <c r="K421" s="13"/>
      <c r="L421" s="196"/>
      <c r="M421" s="201"/>
      <c r="N421" s="202"/>
      <c r="O421" s="202"/>
      <c r="P421" s="202"/>
      <c r="Q421" s="202"/>
      <c r="R421" s="202"/>
      <c r="S421" s="202"/>
      <c r="T421" s="20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97" t="s">
        <v>241</v>
      </c>
      <c r="AU421" s="197" t="s">
        <v>89</v>
      </c>
      <c r="AV421" s="13" t="s">
        <v>89</v>
      </c>
      <c r="AW421" s="13" t="s">
        <v>34</v>
      </c>
      <c r="AX421" s="13" t="s">
        <v>79</v>
      </c>
      <c r="AY421" s="197" t="s">
        <v>133</v>
      </c>
    </row>
    <row r="422" s="13" customFormat="1">
      <c r="A422" s="13"/>
      <c r="B422" s="196"/>
      <c r="C422" s="13"/>
      <c r="D422" s="186" t="s">
        <v>241</v>
      </c>
      <c r="E422" s="197" t="s">
        <v>1</v>
      </c>
      <c r="F422" s="198" t="s">
        <v>459</v>
      </c>
      <c r="G422" s="13"/>
      <c r="H422" s="199">
        <v>284.79199999999997</v>
      </c>
      <c r="I422" s="200"/>
      <c r="J422" s="13"/>
      <c r="K422" s="13"/>
      <c r="L422" s="196"/>
      <c r="M422" s="201"/>
      <c r="N422" s="202"/>
      <c r="O422" s="202"/>
      <c r="P422" s="202"/>
      <c r="Q422" s="202"/>
      <c r="R422" s="202"/>
      <c r="S422" s="202"/>
      <c r="T422" s="20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97" t="s">
        <v>241</v>
      </c>
      <c r="AU422" s="197" t="s">
        <v>89</v>
      </c>
      <c r="AV422" s="13" t="s">
        <v>89</v>
      </c>
      <c r="AW422" s="13" t="s">
        <v>34</v>
      </c>
      <c r="AX422" s="13" t="s">
        <v>79</v>
      </c>
      <c r="AY422" s="197" t="s">
        <v>133</v>
      </c>
    </row>
    <row r="423" s="13" customFormat="1">
      <c r="A423" s="13"/>
      <c r="B423" s="196"/>
      <c r="C423" s="13"/>
      <c r="D423" s="186" t="s">
        <v>241</v>
      </c>
      <c r="E423" s="197" t="s">
        <v>1</v>
      </c>
      <c r="F423" s="198" t="s">
        <v>460</v>
      </c>
      <c r="G423" s="13"/>
      <c r="H423" s="199">
        <v>85.680000000000007</v>
      </c>
      <c r="I423" s="200"/>
      <c r="J423" s="13"/>
      <c r="K423" s="13"/>
      <c r="L423" s="196"/>
      <c r="M423" s="201"/>
      <c r="N423" s="202"/>
      <c r="O423" s="202"/>
      <c r="P423" s="202"/>
      <c r="Q423" s="202"/>
      <c r="R423" s="202"/>
      <c r="S423" s="202"/>
      <c r="T423" s="20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97" t="s">
        <v>241</v>
      </c>
      <c r="AU423" s="197" t="s">
        <v>89</v>
      </c>
      <c r="AV423" s="13" t="s">
        <v>89</v>
      </c>
      <c r="AW423" s="13" t="s">
        <v>34</v>
      </c>
      <c r="AX423" s="13" t="s">
        <v>79</v>
      </c>
      <c r="AY423" s="197" t="s">
        <v>133</v>
      </c>
    </row>
    <row r="424" s="13" customFormat="1">
      <c r="A424" s="13"/>
      <c r="B424" s="196"/>
      <c r="C424" s="13"/>
      <c r="D424" s="186" t="s">
        <v>241</v>
      </c>
      <c r="E424" s="197" t="s">
        <v>1</v>
      </c>
      <c r="F424" s="198" t="s">
        <v>461</v>
      </c>
      <c r="G424" s="13"/>
      <c r="H424" s="199">
        <v>250.03999999999999</v>
      </c>
      <c r="I424" s="200"/>
      <c r="J424" s="13"/>
      <c r="K424" s="13"/>
      <c r="L424" s="196"/>
      <c r="M424" s="201"/>
      <c r="N424" s="202"/>
      <c r="O424" s="202"/>
      <c r="P424" s="202"/>
      <c r="Q424" s="202"/>
      <c r="R424" s="202"/>
      <c r="S424" s="202"/>
      <c r="T424" s="20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97" t="s">
        <v>241</v>
      </c>
      <c r="AU424" s="197" t="s">
        <v>89</v>
      </c>
      <c r="AV424" s="13" t="s">
        <v>89</v>
      </c>
      <c r="AW424" s="13" t="s">
        <v>34</v>
      </c>
      <c r="AX424" s="13" t="s">
        <v>79</v>
      </c>
      <c r="AY424" s="197" t="s">
        <v>133</v>
      </c>
    </row>
    <row r="425" s="14" customFormat="1">
      <c r="A425" s="14"/>
      <c r="B425" s="204"/>
      <c r="C425" s="14"/>
      <c r="D425" s="186" t="s">
        <v>241</v>
      </c>
      <c r="E425" s="205" t="s">
        <v>1</v>
      </c>
      <c r="F425" s="206" t="s">
        <v>245</v>
      </c>
      <c r="G425" s="14"/>
      <c r="H425" s="207">
        <v>2175.6219999999998</v>
      </c>
      <c r="I425" s="208"/>
      <c r="J425" s="14"/>
      <c r="K425" s="14"/>
      <c r="L425" s="204"/>
      <c r="M425" s="209"/>
      <c r="N425" s="210"/>
      <c r="O425" s="210"/>
      <c r="P425" s="210"/>
      <c r="Q425" s="210"/>
      <c r="R425" s="210"/>
      <c r="S425" s="210"/>
      <c r="T425" s="21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05" t="s">
        <v>241</v>
      </c>
      <c r="AU425" s="205" t="s">
        <v>89</v>
      </c>
      <c r="AV425" s="14" t="s">
        <v>154</v>
      </c>
      <c r="AW425" s="14" t="s">
        <v>34</v>
      </c>
      <c r="AX425" s="14" t="s">
        <v>87</v>
      </c>
      <c r="AY425" s="205" t="s">
        <v>133</v>
      </c>
    </row>
    <row r="426" s="2" customFormat="1" ht="24.15" customHeight="1">
      <c r="A426" s="37"/>
      <c r="B426" s="171"/>
      <c r="C426" s="172" t="s">
        <v>612</v>
      </c>
      <c r="D426" s="172" t="s">
        <v>136</v>
      </c>
      <c r="E426" s="173" t="s">
        <v>613</v>
      </c>
      <c r="F426" s="174" t="s">
        <v>614</v>
      </c>
      <c r="G426" s="175" t="s">
        <v>239</v>
      </c>
      <c r="H426" s="176">
        <v>2175.6219999999998</v>
      </c>
      <c r="I426" s="177"/>
      <c r="J426" s="178">
        <f>ROUND(I426*H426,2)</f>
        <v>0</v>
      </c>
      <c r="K426" s="179"/>
      <c r="L426" s="38"/>
      <c r="M426" s="180" t="s">
        <v>1</v>
      </c>
      <c r="N426" s="181" t="s">
        <v>44</v>
      </c>
      <c r="O426" s="76"/>
      <c r="P426" s="182">
        <f>O426*H426</f>
        <v>0</v>
      </c>
      <c r="Q426" s="182">
        <v>0.00021000000000000001</v>
      </c>
      <c r="R426" s="182">
        <f>Q426*H426</f>
        <v>0.45688061999999996</v>
      </c>
      <c r="S426" s="182">
        <v>0</v>
      </c>
      <c r="T426" s="183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84" t="s">
        <v>154</v>
      </c>
      <c r="AT426" s="184" t="s">
        <v>136</v>
      </c>
      <c r="AU426" s="184" t="s">
        <v>89</v>
      </c>
      <c r="AY426" s="18" t="s">
        <v>133</v>
      </c>
      <c r="BE426" s="185">
        <f>IF(N426="základní",J426,0)</f>
        <v>0</v>
      </c>
      <c r="BF426" s="185">
        <f>IF(N426="snížená",J426,0)</f>
        <v>0</v>
      </c>
      <c r="BG426" s="185">
        <f>IF(N426="zákl. přenesená",J426,0)</f>
        <v>0</v>
      </c>
      <c r="BH426" s="185">
        <f>IF(N426="sníž. přenesená",J426,0)</f>
        <v>0</v>
      </c>
      <c r="BI426" s="185">
        <f>IF(N426="nulová",J426,0)</f>
        <v>0</v>
      </c>
      <c r="BJ426" s="18" t="s">
        <v>87</v>
      </c>
      <c r="BK426" s="185">
        <f>ROUND(I426*H426,2)</f>
        <v>0</v>
      </c>
      <c r="BL426" s="18" t="s">
        <v>154</v>
      </c>
      <c r="BM426" s="184" t="s">
        <v>615</v>
      </c>
    </row>
    <row r="427" s="13" customFormat="1">
      <c r="A427" s="13"/>
      <c r="B427" s="196"/>
      <c r="C427" s="13"/>
      <c r="D427" s="186" t="s">
        <v>241</v>
      </c>
      <c r="E427" s="197" t="s">
        <v>1</v>
      </c>
      <c r="F427" s="198" t="s">
        <v>456</v>
      </c>
      <c r="G427" s="13"/>
      <c r="H427" s="199">
        <v>1362.79</v>
      </c>
      <c r="I427" s="200"/>
      <c r="J427" s="13"/>
      <c r="K427" s="13"/>
      <c r="L427" s="196"/>
      <c r="M427" s="201"/>
      <c r="N427" s="202"/>
      <c r="O427" s="202"/>
      <c r="P427" s="202"/>
      <c r="Q427" s="202"/>
      <c r="R427" s="202"/>
      <c r="S427" s="202"/>
      <c r="T427" s="20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97" t="s">
        <v>241</v>
      </c>
      <c r="AU427" s="197" t="s">
        <v>89</v>
      </c>
      <c r="AV427" s="13" t="s">
        <v>89</v>
      </c>
      <c r="AW427" s="13" t="s">
        <v>34</v>
      </c>
      <c r="AX427" s="13" t="s">
        <v>79</v>
      </c>
      <c r="AY427" s="197" t="s">
        <v>133</v>
      </c>
    </row>
    <row r="428" s="13" customFormat="1">
      <c r="A428" s="13"/>
      <c r="B428" s="196"/>
      <c r="C428" s="13"/>
      <c r="D428" s="186" t="s">
        <v>241</v>
      </c>
      <c r="E428" s="197" t="s">
        <v>1</v>
      </c>
      <c r="F428" s="198" t="s">
        <v>457</v>
      </c>
      <c r="G428" s="13"/>
      <c r="H428" s="199">
        <v>97.370000000000005</v>
      </c>
      <c r="I428" s="200"/>
      <c r="J428" s="13"/>
      <c r="K428" s="13"/>
      <c r="L428" s="196"/>
      <c r="M428" s="201"/>
      <c r="N428" s="202"/>
      <c r="O428" s="202"/>
      <c r="P428" s="202"/>
      <c r="Q428" s="202"/>
      <c r="R428" s="202"/>
      <c r="S428" s="202"/>
      <c r="T428" s="20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97" t="s">
        <v>241</v>
      </c>
      <c r="AU428" s="197" t="s">
        <v>89</v>
      </c>
      <c r="AV428" s="13" t="s">
        <v>89</v>
      </c>
      <c r="AW428" s="13" t="s">
        <v>34</v>
      </c>
      <c r="AX428" s="13" t="s">
        <v>79</v>
      </c>
      <c r="AY428" s="197" t="s">
        <v>133</v>
      </c>
    </row>
    <row r="429" s="13" customFormat="1">
      <c r="A429" s="13"/>
      <c r="B429" s="196"/>
      <c r="C429" s="13"/>
      <c r="D429" s="186" t="s">
        <v>241</v>
      </c>
      <c r="E429" s="197" t="s">
        <v>1</v>
      </c>
      <c r="F429" s="198" t="s">
        <v>458</v>
      </c>
      <c r="G429" s="13"/>
      <c r="H429" s="199">
        <v>94.950000000000003</v>
      </c>
      <c r="I429" s="200"/>
      <c r="J429" s="13"/>
      <c r="K429" s="13"/>
      <c r="L429" s="196"/>
      <c r="M429" s="201"/>
      <c r="N429" s="202"/>
      <c r="O429" s="202"/>
      <c r="P429" s="202"/>
      <c r="Q429" s="202"/>
      <c r="R429" s="202"/>
      <c r="S429" s="202"/>
      <c r="T429" s="20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97" t="s">
        <v>241</v>
      </c>
      <c r="AU429" s="197" t="s">
        <v>89</v>
      </c>
      <c r="AV429" s="13" t="s">
        <v>89</v>
      </c>
      <c r="AW429" s="13" t="s">
        <v>34</v>
      </c>
      <c r="AX429" s="13" t="s">
        <v>79</v>
      </c>
      <c r="AY429" s="197" t="s">
        <v>133</v>
      </c>
    </row>
    <row r="430" s="13" customFormat="1">
      <c r="A430" s="13"/>
      <c r="B430" s="196"/>
      <c r="C430" s="13"/>
      <c r="D430" s="186" t="s">
        <v>241</v>
      </c>
      <c r="E430" s="197" t="s">
        <v>1</v>
      </c>
      <c r="F430" s="198" t="s">
        <v>459</v>
      </c>
      <c r="G430" s="13"/>
      <c r="H430" s="199">
        <v>284.79199999999997</v>
      </c>
      <c r="I430" s="200"/>
      <c r="J430" s="13"/>
      <c r="K430" s="13"/>
      <c r="L430" s="196"/>
      <c r="M430" s="201"/>
      <c r="N430" s="202"/>
      <c r="O430" s="202"/>
      <c r="P430" s="202"/>
      <c r="Q430" s="202"/>
      <c r="R430" s="202"/>
      <c r="S430" s="202"/>
      <c r="T430" s="20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97" t="s">
        <v>241</v>
      </c>
      <c r="AU430" s="197" t="s">
        <v>89</v>
      </c>
      <c r="AV430" s="13" t="s">
        <v>89</v>
      </c>
      <c r="AW430" s="13" t="s">
        <v>34</v>
      </c>
      <c r="AX430" s="13" t="s">
        <v>79</v>
      </c>
      <c r="AY430" s="197" t="s">
        <v>133</v>
      </c>
    </row>
    <row r="431" s="13" customFormat="1">
      <c r="A431" s="13"/>
      <c r="B431" s="196"/>
      <c r="C431" s="13"/>
      <c r="D431" s="186" t="s">
        <v>241</v>
      </c>
      <c r="E431" s="197" t="s">
        <v>1</v>
      </c>
      <c r="F431" s="198" t="s">
        <v>460</v>
      </c>
      <c r="G431" s="13"/>
      <c r="H431" s="199">
        <v>85.680000000000007</v>
      </c>
      <c r="I431" s="200"/>
      <c r="J431" s="13"/>
      <c r="K431" s="13"/>
      <c r="L431" s="196"/>
      <c r="M431" s="201"/>
      <c r="N431" s="202"/>
      <c r="O431" s="202"/>
      <c r="P431" s="202"/>
      <c r="Q431" s="202"/>
      <c r="R431" s="202"/>
      <c r="S431" s="202"/>
      <c r="T431" s="20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97" t="s">
        <v>241</v>
      </c>
      <c r="AU431" s="197" t="s">
        <v>89</v>
      </c>
      <c r="AV431" s="13" t="s">
        <v>89</v>
      </c>
      <c r="AW431" s="13" t="s">
        <v>34</v>
      </c>
      <c r="AX431" s="13" t="s">
        <v>79</v>
      </c>
      <c r="AY431" s="197" t="s">
        <v>133</v>
      </c>
    </row>
    <row r="432" s="13" customFormat="1">
      <c r="A432" s="13"/>
      <c r="B432" s="196"/>
      <c r="C432" s="13"/>
      <c r="D432" s="186" t="s">
        <v>241</v>
      </c>
      <c r="E432" s="197" t="s">
        <v>1</v>
      </c>
      <c r="F432" s="198" t="s">
        <v>461</v>
      </c>
      <c r="G432" s="13"/>
      <c r="H432" s="199">
        <v>250.03999999999999</v>
      </c>
      <c r="I432" s="200"/>
      <c r="J432" s="13"/>
      <c r="K432" s="13"/>
      <c r="L432" s="196"/>
      <c r="M432" s="201"/>
      <c r="N432" s="202"/>
      <c r="O432" s="202"/>
      <c r="P432" s="202"/>
      <c r="Q432" s="202"/>
      <c r="R432" s="202"/>
      <c r="S432" s="202"/>
      <c r="T432" s="20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97" t="s">
        <v>241</v>
      </c>
      <c r="AU432" s="197" t="s">
        <v>89</v>
      </c>
      <c r="AV432" s="13" t="s">
        <v>89</v>
      </c>
      <c r="AW432" s="13" t="s">
        <v>34</v>
      </c>
      <c r="AX432" s="13" t="s">
        <v>79</v>
      </c>
      <c r="AY432" s="197" t="s">
        <v>133</v>
      </c>
    </row>
    <row r="433" s="14" customFormat="1">
      <c r="A433" s="14"/>
      <c r="B433" s="204"/>
      <c r="C433" s="14"/>
      <c r="D433" s="186" t="s">
        <v>241</v>
      </c>
      <c r="E433" s="205" t="s">
        <v>1</v>
      </c>
      <c r="F433" s="206" t="s">
        <v>245</v>
      </c>
      <c r="G433" s="14"/>
      <c r="H433" s="207">
        <v>2175.6219999999998</v>
      </c>
      <c r="I433" s="208"/>
      <c r="J433" s="14"/>
      <c r="K433" s="14"/>
      <c r="L433" s="204"/>
      <c r="M433" s="209"/>
      <c r="N433" s="210"/>
      <c r="O433" s="210"/>
      <c r="P433" s="210"/>
      <c r="Q433" s="210"/>
      <c r="R433" s="210"/>
      <c r="S433" s="210"/>
      <c r="T433" s="21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05" t="s">
        <v>241</v>
      </c>
      <c r="AU433" s="205" t="s">
        <v>89</v>
      </c>
      <c r="AV433" s="14" t="s">
        <v>154</v>
      </c>
      <c r="AW433" s="14" t="s">
        <v>34</v>
      </c>
      <c r="AX433" s="14" t="s">
        <v>87</v>
      </c>
      <c r="AY433" s="205" t="s">
        <v>133</v>
      </c>
    </row>
    <row r="434" s="2" customFormat="1" ht="33" customHeight="1">
      <c r="A434" s="37"/>
      <c r="B434" s="171"/>
      <c r="C434" s="172" t="s">
        <v>616</v>
      </c>
      <c r="D434" s="172" t="s">
        <v>136</v>
      </c>
      <c r="E434" s="173" t="s">
        <v>617</v>
      </c>
      <c r="F434" s="174" t="s">
        <v>618</v>
      </c>
      <c r="G434" s="175" t="s">
        <v>252</v>
      </c>
      <c r="H434" s="176">
        <v>2.488</v>
      </c>
      <c r="I434" s="177"/>
      <c r="J434" s="178">
        <f>ROUND(I434*H434,2)</f>
        <v>0</v>
      </c>
      <c r="K434" s="179"/>
      <c r="L434" s="38"/>
      <c r="M434" s="180" t="s">
        <v>1</v>
      </c>
      <c r="N434" s="181" t="s">
        <v>44</v>
      </c>
      <c r="O434" s="76"/>
      <c r="P434" s="182">
        <f>O434*H434</f>
        <v>0</v>
      </c>
      <c r="Q434" s="182">
        <v>2.5018699999999998</v>
      </c>
      <c r="R434" s="182">
        <f>Q434*H434</f>
        <v>6.2246525599999991</v>
      </c>
      <c r="S434" s="182">
        <v>0</v>
      </c>
      <c r="T434" s="183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84" t="s">
        <v>154</v>
      </c>
      <c r="AT434" s="184" t="s">
        <v>136</v>
      </c>
      <c r="AU434" s="184" t="s">
        <v>89</v>
      </c>
      <c r="AY434" s="18" t="s">
        <v>133</v>
      </c>
      <c r="BE434" s="185">
        <f>IF(N434="základní",J434,0)</f>
        <v>0</v>
      </c>
      <c r="BF434" s="185">
        <f>IF(N434="snížená",J434,0)</f>
        <v>0</v>
      </c>
      <c r="BG434" s="185">
        <f>IF(N434="zákl. přenesená",J434,0)</f>
        <v>0</v>
      </c>
      <c r="BH434" s="185">
        <f>IF(N434="sníž. přenesená",J434,0)</f>
        <v>0</v>
      </c>
      <c r="BI434" s="185">
        <f>IF(N434="nulová",J434,0)</f>
        <v>0</v>
      </c>
      <c r="BJ434" s="18" t="s">
        <v>87</v>
      </c>
      <c r="BK434" s="185">
        <f>ROUND(I434*H434,2)</f>
        <v>0</v>
      </c>
      <c r="BL434" s="18" t="s">
        <v>154</v>
      </c>
      <c r="BM434" s="184" t="s">
        <v>619</v>
      </c>
    </row>
    <row r="435" s="13" customFormat="1">
      <c r="A435" s="13"/>
      <c r="B435" s="196"/>
      <c r="C435" s="13"/>
      <c r="D435" s="186" t="s">
        <v>241</v>
      </c>
      <c r="E435" s="197" t="s">
        <v>1</v>
      </c>
      <c r="F435" s="198" t="s">
        <v>620</v>
      </c>
      <c r="G435" s="13"/>
      <c r="H435" s="199">
        <v>2.488</v>
      </c>
      <c r="I435" s="200"/>
      <c r="J435" s="13"/>
      <c r="K435" s="13"/>
      <c r="L435" s="196"/>
      <c r="M435" s="201"/>
      <c r="N435" s="202"/>
      <c r="O435" s="202"/>
      <c r="P435" s="202"/>
      <c r="Q435" s="202"/>
      <c r="R435" s="202"/>
      <c r="S435" s="202"/>
      <c r="T435" s="20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197" t="s">
        <v>241</v>
      </c>
      <c r="AU435" s="197" t="s">
        <v>89</v>
      </c>
      <c r="AV435" s="13" t="s">
        <v>89</v>
      </c>
      <c r="AW435" s="13" t="s">
        <v>34</v>
      </c>
      <c r="AX435" s="13" t="s">
        <v>79</v>
      </c>
      <c r="AY435" s="197" t="s">
        <v>133</v>
      </c>
    </row>
    <row r="436" s="14" customFormat="1">
      <c r="A436" s="14"/>
      <c r="B436" s="204"/>
      <c r="C436" s="14"/>
      <c r="D436" s="186" t="s">
        <v>241</v>
      </c>
      <c r="E436" s="205" t="s">
        <v>1</v>
      </c>
      <c r="F436" s="206" t="s">
        <v>245</v>
      </c>
      <c r="G436" s="14"/>
      <c r="H436" s="207">
        <v>2.488</v>
      </c>
      <c r="I436" s="208"/>
      <c r="J436" s="14"/>
      <c r="K436" s="14"/>
      <c r="L436" s="204"/>
      <c r="M436" s="209"/>
      <c r="N436" s="210"/>
      <c r="O436" s="210"/>
      <c r="P436" s="210"/>
      <c r="Q436" s="210"/>
      <c r="R436" s="210"/>
      <c r="S436" s="210"/>
      <c r="T436" s="21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05" t="s">
        <v>241</v>
      </c>
      <c r="AU436" s="205" t="s">
        <v>89</v>
      </c>
      <c r="AV436" s="14" t="s">
        <v>154</v>
      </c>
      <c r="AW436" s="14" t="s">
        <v>34</v>
      </c>
      <c r="AX436" s="14" t="s">
        <v>87</v>
      </c>
      <c r="AY436" s="205" t="s">
        <v>133</v>
      </c>
    </row>
    <row r="437" s="2" customFormat="1" ht="24.15" customHeight="1">
      <c r="A437" s="37"/>
      <c r="B437" s="171"/>
      <c r="C437" s="172" t="s">
        <v>621</v>
      </c>
      <c r="D437" s="172" t="s">
        <v>136</v>
      </c>
      <c r="E437" s="173" t="s">
        <v>622</v>
      </c>
      <c r="F437" s="174" t="s">
        <v>623</v>
      </c>
      <c r="G437" s="175" t="s">
        <v>252</v>
      </c>
      <c r="H437" s="176">
        <v>2.488</v>
      </c>
      <c r="I437" s="177"/>
      <c r="J437" s="178">
        <f>ROUND(I437*H437,2)</f>
        <v>0</v>
      </c>
      <c r="K437" s="179"/>
      <c r="L437" s="38"/>
      <c r="M437" s="180" t="s">
        <v>1</v>
      </c>
      <c r="N437" s="181" t="s">
        <v>44</v>
      </c>
      <c r="O437" s="76"/>
      <c r="P437" s="182">
        <f>O437*H437</f>
        <v>0</v>
      </c>
      <c r="Q437" s="182">
        <v>0</v>
      </c>
      <c r="R437" s="182">
        <f>Q437*H437</f>
        <v>0</v>
      </c>
      <c r="S437" s="182">
        <v>0</v>
      </c>
      <c r="T437" s="183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84" t="s">
        <v>154</v>
      </c>
      <c r="AT437" s="184" t="s">
        <v>136</v>
      </c>
      <c r="AU437" s="184" t="s">
        <v>89</v>
      </c>
      <c r="AY437" s="18" t="s">
        <v>133</v>
      </c>
      <c r="BE437" s="185">
        <f>IF(N437="základní",J437,0)</f>
        <v>0</v>
      </c>
      <c r="BF437" s="185">
        <f>IF(N437="snížená",J437,0)</f>
        <v>0</v>
      </c>
      <c r="BG437" s="185">
        <f>IF(N437="zákl. přenesená",J437,0)</f>
        <v>0</v>
      </c>
      <c r="BH437" s="185">
        <f>IF(N437="sníž. přenesená",J437,0)</f>
        <v>0</v>
      </c>
      <c r="BI437" s="185">
        <f>IF(N437="nulová",J437,0)</f>
        <v>0</v>
      </c>
      <c r="BJ437" s="18" t="s">
        <v>87</v>
      </c>
      <c r="BK437" s="185">
        <f>ROUND(I437*H437,2)</f>
        <v>0</v>
      </c>
      <c r="BL437" s="18" t="s">
        <v>154</v>
      </c>
      <c r="BM437" s="184" t="s">
        <v>624</v>
      </c>
    </row>
    <row r="438" s="13" customFormat="1">
      <c r="A438" s="13"/>
      <c r="B438" s="196"/>
      <c r="C438" s="13"/>
      <c r="D438" s="186" t="s">
        <v>241</v>
      </c>
      <c r="E438" s="197" t="s">
        <v>1</v>
      </c>
      <c r="F438" s="198" t="s">
        <v>620</v>
      </c>
      <c r="G438" s="13"/>
      <c r="H438" s="199">
        <v>2.488</v>
      </c>
      <c r="I438" s="200"/>
      <c r="J438" s="13"/>
      <c r="K438" s="13"/>
      <c r="L438" s="196"/>
      <c r="M438" s="201"/>
      <c r="N438" s="202"/>
      <c r="O438" s="202"/>
      <c r="P438" s="202"/>
      <c r="Q438" s="202"/>
      <c r="R438" s="202"/>
      <c r="S438" s="202"/>
      <c r="T438" s="20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97" t="s">
        <v>241</v>
      </c>
      <c r="AU438" s="197" t="s">
        <v>89</v>
      </c>
      <c r="AV438" s="13" t="s">
        <v>89</v>
      </c>
      <c r="AW438" s="13" t="s">
        <v>34</v>
      </c>
      <c r="AX438" s="13" t="s">
        <v>79</v>
      </c>
      <c r="AY438" s="197" t="s">
        <v>133</v>
      </c>
    </row>
    <row r="439" s="14" customFormat="1">
      <c r="A439" s="14"/>
      <c r="B439" s="204"/>
      <c r="C439" s="14"/>
      <c r="D439" s="186" t="s">
        <v>241</v>
      </c>
      <c r="E439" s="205" t="s">
        <v>1</v>
      </c>
      <c r="F439" s="206" t="s">
        <v>245</v>
      </c>
      <c r="G439" s="14"/>
      <c r="H439" s="207">
        <v>2.488</v>
      </c>
      <c r="I439" s="208"/>
      <c r="J439" s="14"/>
      <c r="K439" s="14"/>
      <c r="L439" s="204"/>
      <c r="M439" s="209"/>
      <c r="N439" s="210"/>
      <c r="O439" s="210"/>
      <c r="P439" s="210"/>
      <c r="Q439" s="210"/>
      <c r="R439" s="210"/>
      <c r="S439" s="210"/>
      <c r="T439" s="211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05" t="s">
        <v>241</v>
      </c>
      <c r="AU439" s="205" t="s">
        <v>89</v>
      </c>
      <c r="AV439" s="14" t="s">
        <v>154</v>
      </c>
      <c r="AW439" s="14" t="s">
        <v>34</v>
      </c>
      <c r="AX439" s="14" t="s">
        <v>87</v>
      </c>
      <c r="AY439" s="205" t="s">
        <v>133</v>
      </c>
    </row>
    <row r="440" s="2" customFormat="1" ht="16.5" customHeight="1">
      <c r="A440" s="37"/>
      <c r="B440" s="171"/>
      <c r="C440" s="172" t="s">
        <v>625</v>
      </c>
      <c r="D440" s="172" t="s">
        <v>136</v>
      </c>
      <c r="E440" s="173" t="s">
        <v>626</v>
      </c>
      <c r="F440" s="174" t="s">
        <v>627</v>
      </c>
      <c r="G440" s="175" t="s">
        <v>295</v>
      </c>
      <c r="H440" s="176">
        <v>0.88400000000000001</v>
      </c>
      <c r="I440" s="177"/>
      <c r="J440" s="178">
        <f>ROUND(I440*H440,2)</f>
        <v>0</v>
      </c>
      <c r="K440" s="179"/>
      <c r="L440" s="38"/>
      <c r="M440" s="180" t="s">
        <v>1</v>
      </c>
      <c r="N440" s="181" t="s">
        <v>44</v>
      </c>
      <c r="O440" s="76"/>
      <c r="P440" s="182">
        <f>O440*H440</f>
        <v>0</v>
      </c>
      <c r="Q440" s="182">
        <v>1.06277</v>
      </c>
      <c r="R440" s="182">
        <f>Q440*H440</f>
        <v>0.93948867999999996</v>
      </c>
      <c r="S440" s="182">
        <v>0</v>
      </c>
      <c r="T440" s="183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84" t="s">
        <v>154</v>
      </c>
      <c r="AT440" s="184" t="s">
        <v>136</v>
      </c>
      <c r="AU440" s="184" t="s">
        <v>89</v>
      </c>
      <c r="AY440" s="18" t="s">
        <v>133</v>
      </c>
      <c r="BE440" s="185">
        <f>IF(N440="základní",J440,0)</f>
        <v>0</v>
      </c>
      <c r="BF440" s="185">
        <f>IF(N440="snížená",J440,0)</f>
        <v>0</v>
      </c>
      <c r="BG440" s="185">
        <f>IF(N440="zákl. přenesená",J440,0)</f>
        <v>0</v>
      </c>
      <c r="BH440" s="185">
        <f>IF(N440="sníž. přenesená",J440,0)</f>
        <v>0</v>
      </c>
      <c r="BI440" s="185">
        <f>IF(N440="nulová",J440,0)</f>
        <v>0</v>
      </c>
      <c r="BJ440" s="18" t="s">
        <v>87</v>
      </c>
      <c r="BK440" s="185">
        <f>ROUND(I440*H440,2)</f>
        <v>0</v>
      </c>
      <c r="BL440" s="18" t="s">
        <v>154</v>
      </c>
      <c r="BM440" s="184" t="s">
        <v>628</v>
      </c>
    </row>
    <row r="441" s="13" customFormat="1">
      <c r="A441" s="13"/>
      <c r="B441" s="196"/>
      <c r="C441" s="13"/>
      <c r="D441" s="186" t="s">
        <v>241</v>
      </c>
      <c r="E441" s="197" t="s">
        <v>1</v>
      </c>
      <c r="F441" s="198" t="s">
        <v>629</v>
      </c>
      <c r="G441" s="13"/>
      <c r="H441" s="199">
        <v>0.88400000000000001</v>
      </c>
      <c r="I441" s="200"/>
      <c r="J441" s="13"/>
      <c r="K441" s="13"/>
      <c r="L441" s="196"/>
      <c r="M441" s="201"/>
      <c r="N441" s="202"/>
      <c r="O441" s="202"/>
      <c r="P441" s="202"/>
      <c r="Q441" s="202"/>
      <c r="R441" s="202"/>
      <c r="S441" s="202"/>
      <c r="T441" s="20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197" t="s">
        <v>241</v>
      </c>
      <c r="AU441" s="197" t="s">
        <v>89</v>
      </c>
      <c r="AV441" s="13" t="s">
        <v>89</v>
      </c>
      <c r="AW441" s="13" t="s">
        <v>34</v>
      </c>
      <c r="AX441" s="13" t="s">
        <v>79</v>
      </c>
      <c r="AY441" s="197" t="s">
        <v>133</v>
      </c>
    </row>
    <row r="442" s="14" customFormat="1">
      <c r="A442" s="14"/>
      <c r="B442" s="204"/>
      <c r="C442" s="14"/>
      <c r="D442" s="186" t="s">
        <v>241</v>
      </c>
      <c r="E442" s="205" t="s">
        <v>1</v>
      </c>
      <c r="F442" s="206" t="s">
        <v>245</v>
      </c>
      <c r="G442" s="14"/>
      <c r="H442" s="207">
        <v>0.88400000000000001</v>
      </c>
      <c r="I442" s="208"/>
      <c r="J442" s="14"/>
      <c r="K442" s="14"/>
      <c r="L442" s="204"/>
      <c r="M442" s="209"/>
      <c r="N442" s="210"/>
      <c r="O442" s="210"/>
      <c r="P442" s="210"/>
      <c r="Q442" s="210"/>
      <c r="R442" s="210"/>
      <c r="S442" s="210"/>
      <c r="T442" s="211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05" t="s">
        <v>241</v>
      </c>
      <c r="AU442" s="205" t="s">
        <v>89</v>
      </c>
      <c r="AV442" s="14" t="s">
        <v>154</v>
      </c>
      <c r="AW442" s="14" t="s">
        <v>34</v>
      </c>
      <c r="AX442" s="14" t="s">
        <v>87</v>
      </c>
      <c r="AY442" s="205" t="s">
        <v>133</v>
      </c>
    </row>
    <row r="443" s="2" customFormat="1" ht="24.15" customHeight="1">
      <c r="A443" s="37"/>
      <c r="B443" s="171"/>
      <c r="C443" s="172" t="s">
        <v>630</v>
      </c>
      <c r="D443" s="172" t="s">
        <v>136</v>
      </c>
      <c r="E443" s="173" t="s">
        <v>631</v>
      </c>
      <c r="F443" s="174" t="s">
        <v>632</v>
      </c>
      <c r="G443" s="175" t="s">
        <v>239</v>
      </c>
      <c r="H443" s="176">
        <v>82.920000000000002</v>
      </c>
      <c r="I443" s="177"/>
      <c r="J443" s="178">
        <f>ROUND(I443*H443,2)</f>
        <v>0</v>
      </c>
      <c r="K443" s="179"/>
      <c r="L443" s="38"/>
      <c r="M443" s="180" t="s">
        <v>1</v>
      </c>
      <c r="N443" s="181" t="s">
        <v>44</v>
      </c>
      <c r="O443" s="76"/>
      <c r="P443" s="182">
        <f>O443*H443</f>
        <v>0</v>
      </c>
      <c r="Q443" s="182">
        <v>0.105</v>
      </c>
      <c r="R443" s="182">
        <f>Q443*H443</f>
        <v>8.7065999999999999</v>
      </c>
      <c r="S443" s="182">
        <v>0</v>
      </c>
      <c r="T443" s="183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184" t="s">
        <v>154</v>
      </c>
      <c r="AT443" s="184" t="s">
        <v>136</v>
      </c>
      <c r="AU443" s="184" t="s">
        <v>89</v>
      </c>
      <c r="AY443" s="18" t="s">
        <v>133</v>
      </c>
      <c r="BE443" s="185">
        <f>IF(N443="základní",J443,0)</f>
        <v>0</v>
      </c>
      <c r="BF443" s="185">
        <f>IF(N443="snížená",J443,0)</f>
        <v>0</v>
      </c>
      <c r="BG443" s="185">
        <f>IF(N443="zákl. přenesená",J443,0)</f>
        <v>0</v>
      </c>
      <c r="BH443" s="185">
        <f>IF(N443="sníž. přenesená",J443,0)</f>
        <v>0</v>
      </c>
      <c r="BI443" s="185">
        <f>IF(N443="nulová",J443,0)</f>
        <v>0</v>
      </c>
      <c r="BJ443" s="18" t="s">
        <v>87</v>
      </c>
      <c r="BK443" s="185">
        <f>ROUND(I443*H443,2)</f>
        <v>0</v>
      </c>
      <c r="BL443" s="18" t="s">
        <v>154</v>
      </c>
      <c r="BM443" s="184" t="s">
        <v>633</v>
      </c>
    </row>
    <row r="444" s="13" customFormat="1">
      <c r="A444" s="13"/>
      <c r="B444" s="196"/>
      <c r="C444" s="13"/>
      <c r="D444" s="186" t="s">
        <v>241</v>
      </c>
      <c r="E444" s="197" t="s">
        <v>1</v>
      </c>
      <c r="F444" s="198" t="s">
        <v>634</v>
      </c>
      <c r="G444" s="13"/>
      <c r="H444" s="199">
        <v>82.920000000000002</v>
      </c>
      <c r="I444" s="200"/>
      <c r="J444" s="13"/>
      <c r="K444" s="13"/>
      <c r="L444" s="196"/>
      <c r="M444" s="201"/>
      <c r="N444" s="202"/>
      <c r="O444" s="202"/>
      <c r="P444" s="202"/>
      <c r="Q444" s="202"/>
      <c r="R444" s="202"/>
      <c r="S444" s="202"/>
      <c r="T444" s="20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197" t="s">
        <v>241</v>
      </c>
      <c r="AU444" s="197" t="s">
        <v>89</v>
      </c>
      <c r="AV444" s="13" t="s">
        <v>89</v>
      </c>
      <c r="AW444" s="13" t="s">
        <v>34</v>
      </c>
      <c r="AX444" s="13" t="s">
        <v>79</v>
      </c>
      <c r="AY444" s="197" t="s">
        <v>133</v>
      </c>
    </row>
    <row r="445" s="14" customFormat="1">
      <c r="A445" s="14"/>
      <c r="B445" s="204"/>
      <c r="C445" s="14"/>
      <c r="D445" s="186" t="s">
        <v>241</v>
      </c>
      <c r="E445" s="205" t="s">
        <v>1</v>
      </c>
      <c r="F445" s="206" t="s">
        <v>245</v>
      </c>
      <c r="G445" s="14"/>
      <c r="H445" s="207">
        <v>82.920000000000002</v>
      </c>
      <c r="I445" s="208"/>
      <c r="J445" s="14"/>
      <c r="K445" s="14"/>
      <c r="L445" s="204"/>
      <c r="M445" s="209"/>
      <c r="N445" s="210"/>
      <c r="O445" s="210"/>
      <c r="P445" s="210"/>
      <c r="Q445" s="210"/>
      <c r="R445" s="210"/>
      <c r="S445" s="210"/>
      <c r="T445" s="211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05" t="s">
        <v>241</v>
      </c>
      <c r="AU445" s="205" t="s">
        <v>89</v>
      </c>
      <c r="AV445" s="14" t="s">
        <v>154</v>
      </c>
      <c r="AW445" s="14" t="s">
        <v>34</v>
      </c>
      <c r="AX445" s="14" t="s">
        <v>87</v>
      </c>
      <c r="AY445" s="205" t="s">
        <v>133</v>
      </c>
    </row>
    <row r="446" s="2" customFormat="1" ht="21.75" customHeight="1">
      <c r="A446" s="37"/>
      <c r="B446" s="171"/>
      <c r="C446" s="172" t="s">
        <v>635</v>
      </c>
      <c r="D446" s="172" t="s">
        <v>136</v>
      </c>
      <c r="E446" s="173" t="s">
        <v>636</v>
      </c>
      <c r="F446" s="174" t="s">
        <v>637</v>
      </c>
      <c r="G446" s="175" t="s">
        <v>239</v>
      </c>
      <c r="H446" s="176">
        <v>47.600000000000001</v>
      </c>
      <c r="I446" s="177"/>
      <c r="J446" s="178">
        <f>ROUND(I446*H446,2)</f>
        <v>0</v>
      </c>
      <c r="K446" s="179"/>
      <c r="L446" s="38"/>
      <c r="M446" s="180" t="s">
        <v>1</v>
      </c>
      <c r="N446" s="181" t="s">
        <v>44</v>
      </c>
      <c r="O446" s="76"/>
      <c r="P446" s="182">
        <f>O446*H446</f>
        <v>0</v>
      </c>
      <c r="Q446" s="182">
        <v>0.3674</v>
      </c>
      <c r="R446" s="182">
        <f>Q446*H446</f>
        <v>17.488240000000001</v>
      </c>
      <c r="S446" s="182">
        <v>0</v>
      </c>
      <c r="T446" s="183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84" t="s">
        <v>154</v>
      </c>
      <c r="AT446" s="184" t="s">
        <v>136</v>
      </c>
      <c r="AU446" s="184" t="s">
        <v>89</v>
      </c>
      <c r="AY446" s="18" t="s">
        <v>133</v>
      </c>
      <c r="BE446" s="185">
        <f>IF(N446="základní",J446,0)</f>
        <v>0</v>
      </c>
      <c r="BF446" s="185">
        <f>IF(N446="snížená",J446,0)</f>
        <v>0</v>
      </c>
      <c r="BG446" s="185">
        <f>IF(N446="zákl. přenesená",J446,0)</f>
        <v>0</v>
      </c>
      <c r="BH446" s="185">
        <f>IF(N446="sníž. přenesená",J446,0)</f>
        <v>0</v>
      </c>
      <c r="BI446" s="185">
        <f>IF(N446="nulová",J446,0)</f>
        <v>0</v>
      </c>
      <c r="BJ446" s="18" t="s">
        <v>87</v>
      </c>
      <c r="BK446" s="185">
        <f>ROUND(I446*H446,2)</f>
        <v>0</v>
      </c>
      <c r="BL446" s="18" t="s">
        <v>154</v>
      </c>
      <c r="BM446" s="184" t="s">
        <v>638</v>
      </c>
    </row>
    <row r="447" s="15" customFormat="1">
      <c r="A447" s="15"/>
      <c r="B447" s="212"/>
      <c r="C447" s="15"/>
      <c r="D447" s="186" t="s">
        <v>241</v>
      </c>
      <c r="E447" s="213" t="s">
        <v>1</v>
      </c>
      <c r="F447" s="214" t="s">
        <v>639</v>
      </c>
      <c r="G447" s="15"/>
      <c r="H447" s="213" t="s">
        <v>1</v>
      </c>
      <c r="I447" s="215"/>
      <c r="J447" s="15"/>
      <c r="K447" s="15"/>
      <c r="L447" s="212"/>
      <c r="M447" s="216"/>
      <c r="N447" s="217"/>
      <c r="O447" s="217"/>
      <c r="P447" s="217"/>
      <c r="Q447" s="217"/>
      <c r="R447" s="217"/>
      <c r="S447" s="217"/>
      <c r="T447" s="218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13" t="s">
        <v>241</v>
      </c>
      <c r="AU447" s="213" t="s">
        <v>89</v>
      </c>
      <c r="AV447" s="15" t="s">
        <v>87</v>
      </c>
      <c r="AW447" s="15" t="s">
        <v>34</v>
      </c>
      <c r="AX447" s="15" t="s">
        <v>79</v>
      </c>
      <c r="AY447" s="213" t="s">
        <v>133</v>
      </c>
    </row>
    <row r="448" s="13" customFormat="1">
      <c r="A448" s="13"/>
      <c r="B448" s="196"/>
      <c r="C448" s="13"/>
      <c r="D448" s="186" t="s">
        <v>241</v>
      </c>
      <c r="E448" s="197" t="s">
        <v>1</v>
      </c>
      <c r="F448" s="198" t="s">
        <v>640</v>
      </c>
      <c r="G448" s="13"/>
      <c r="H448" s="199">
        <v>47.600000000000001</v>
      </c>
      <c r="I448" s="200"/>
      <c r="J448" s="13"/>
      <c r="K448" s="13"/>
      <c r="L448" s="196"/>
      <c r="M448" s="201"/>
      <c r="N448" s="202"/>
      <c r="O448" s="202"/>
      <c r="P448" s="202"/>
      <c r="Q448" s="202"/>
      <c r="R448" s="202"/>
      <c r="S448" s="202"/>
      <c r="T448" s="20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97" t="s">
        <v>241</v>
      </c>
      <c r="AU448" s="197" t="s">
        <v>89</v>
      </c>
      <c r="AV448" s="13" t="s">
        <v>89</v>
      </c>
      <c r="AW448" s="13" t="s">
        <v>34</v>
      </c>
      <c r="AX448" s="13" t="s">
        <v>79</v>
      </c>
      <c r="AY448" s="197" t="s">
        <v>133</v>
      </c>
    </row>
    <row r="449" s="14" customFormat="1">
      <c r="A449" s="14"/>
      <c r="B449" s="204"/>
      <c r="C449" s="14"/>
      <c r="D449" s="186" t="s">
        <v>241</v>
      </c>
      <c r="E449" s="205" t="s">
        <v>1</v>
      </c>
      <c r="F449" s="206" t="s">
        <v>245</v>
      </c>
      <c r="G449" s="14"/>
      <c r="H449" s="207">
        <v>47.600000000000001</v>
      </c>
      <c r="I449" s="208"/>
      <c r="J449" s="14"/>
      <c r="K449" s="14"/>
      <c r="L449" s="204"/>
      <c r="M449" s="209"/>
      <c r="N449" s="210"/>
      <c r="O449" s="210"/>
      <c r="P449" s="210"/>
      <c r="Q449" s="210"/>
      <c r="R449" s="210"/>
      <c r="S449" s="210"/>
      <c r="T449" s="211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05" t="s">
        <v>241</v>
      </c>
      <c r="AU449" s="205" t="s">
        <v>89</v>
      </c>
      <c r="AV449" s="14" t="s">
        <v>154</v>
      </c>
      <c r="AW449" s="14" t="s">
        <v>34</v>
      </c>
      <c r="AX449" s="14" t="s">
        <v>87</v>
      </c>
      <c r="AY449" s="205" t="s">
        <v>133</v>
      </c>
    </row>
    <row r="450" s="2" customFormat="1" ht="24.15" customHeight="1">
      <c r="A450" s="37"/>
      <c r="B450" s="171"/>
      <c r="C450" s="172" t="s">
        <v>641</v>
      </c>
      <c r="D450" s="172" t="s">
        <v>136</v>
      </c>
      <c r="E450" s="173" t="s">
        <v>642</v>
      </c>
      <c r="F450" s="174" t="s">
        <v>643</v>
      </c>
      <c r="G450" s="175" t="s">
        <v>239</v>
      </c>
      <c r="H450" s="176">
        <v>35.399999999999999</v>
      </c>
      <c r="I450" s="177"/>
      <c r="J450" s="178">
        <f>ROUND(I450*H450,2)</f>
        <v>0</v>
      </c>
      <c r="K450" s="179"/>
      <c r="L450" s="38"/>
      <c r="M450" s="180" t="s">
        <v>1</v>
      </c>
      <c r="N450" s="181" t="s">
        <v>44</v>
      </c>
      <c r="O450" s="76"/>
      <c r="P450" s="182">
        <f>O450*H450</f>
        <v>0</v>
      </c>
      <c r="Q450" s="182">
        <v>0.22136</v>
      </c>
      <c r="R450" s="182">
        <f>Q450*H450</f>
        <v>7.836144</v>
      </c>
      <c r="S450" s="182">
        <v>0</v>
      </c>
      <c r="T450" s="183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84" t="s">
        <v>154</v>
      </c>
      <c r="AT450" s="184" t="s">
        <v>136</v>
      </c>
      <c r="AU450" s="184" t="s">
        <v>89</v>
      </c>
      <c r="AY450" s="18" t="s">
        <v>133</v>
      </c>
      <c r="BE450" s="185">
        <f>IF(N450="základní",J450,0)</f>
        <v>0</v>
      </c>
      <c r="BF450" s="185">
        <f>IF(N450="snížená",J450,0)</f>
        <v>0</v>
      </c>
      <c r="BG450" s="185">
        <f>IF(N450="zákl. přenesená",J450,0)</f>
        <v>0</v>
      </c>
      <c r="BH450" s="185">
        <f>IF(N450="sníž. přenesená",J450,0)</f>
        <v>0</v>
      </c>
      <c r="BI450" s="185">
        <f>IF(N450="nulová",J450,0)</f>
        <v>0</v>
      </c>
      <c r="BJ450" s="18" t="s">
        <v>87</v>
      </c>
      <c r="BK450" s="185">
        <f>ROUND(I450*H450,2)</f>
        <v>0</v>
      </c>
      <c r="BL450" s="18" t="s">
        <v>154</v>
      </c>
      <c r="BM450" s="184" t="s">
        <v>644</v>
      </c>
    </row>
    <row r="451" s="15" customFormat="1">
      <c r="A451" s="15"/>
      <c r="B451" s="212"/>
      <c r="C451" s="15"/>
      <c r="D451" s="186" t="s">
        <v>241</v>
      </c>
      <c r="E451" s="213" t="s">
        <v>1</v>
      </c>
      <c r="F451" s="214" t="s">
        <v>645</v>
      </c>
      <c r="G451" s="15"/>
      <c r="H451" s="213" t="s">
        <v>1</v>
      </c>
      <c r="I451" s="215"/>
      <c r="J451" s="15"/>
      <c r="K451" s="15"/>
      <c r="L451" s="212"/>
      <c r="M451" s="216"/>
      <c r="N451" s="217"/>
      <c r="O451" s="217"/>
      <c r="P451" s="217"/>
      <c r="Q451" s="217"/>
      <c r="R451" s="217"/>
      <c r="S451" s="217"/>
      <c r="T451" s="218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13" t="s">
        <v>241</v>
      </c>
      <c r="AU451" s="213" t="s">
        <v>89</v>
      </c>
      <c r="AV451" s="15" t="s">
        <v>87</v>
      </c>
      <c r="AW451" s="15" t="s">
        <v>34</v>
      </c>
      <c r="AX451" s="15" t="s">
        <v>79</v>
      </c>
      <c r="AY451" s="213" t="s">
        <v>133</v>
      </c>
    </row>
    <row r="452" s="13" customFormat="1">
      <c r="A452" s="13"/>
      <c r="B452" s="196"/>
      <c r="C452" s="13"/>
      <c r="D452" s="186" t="s">
        <v>241</v>
      </c>
      <c r="E452" s="197" t="s">
        <v>1</v>
      </c>
      <c r="F452" s="198" t="s">
        <v>646</v>
      </c>
      <c r="G452" s="13"/>
      <c r="H452" s="199">
        <v>35.399999999999999</v>
      </c>
      <c r="I452" s="200"/>
      <c r="J452" s="13"/>
      <c r="K452" s="13"/>
      <c r="L452" s="196"/>
      <c r="M452" s="201"/>
      <c r="N452" s="202"/>
      <c r="O452" s="202"/>
      <c r="P452" s="202"/>
      <c r="Q452" s="202"/>
      <c r="R452" s="202"/>
      <c r="S452" s="202"/>
      <c r="T452" s="20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97" t="s">
        <v>241</v>
      </c>
      <c r="AU452" s="197" t="s">
        <v>89</v>
      </c>
      <c r="AV452" s="13" t="s">
        <v>89</v>
      </c>
      <c r="AW452" s="13" t="s">
        <v>34</v>
      </c>
      <c r="AX452" s="13" t="s">
        <v>79</v>
      </c>
      <c r="AY452" s="197" t="s">
        <v>133</v>
      </c>
    </row>
    <row r="453" s="14" customFormat="1">
      <c r="A453" s="14"/>
      <c r="B453" s="204"/>
      <c r="C453" s="14"/>
      <c r="D453" s="186" t="s">
        <v>241</v>
      </c>
      <c r="E453" s="205" t="s">
        <v>1</v>
      </c>
      <c r="F453" s="206" t="s">
        <v>245</v>
      </c>
      <c r="G453" s="14"/>
      <c r="H453" s="207">
        <v>35.399999999999999</v>
      </c>
      <c r="I453" s="208"/>
      <c r="J453" s="14"/>
      <c r="K453" s="14"/>
      <c r="L453" s="204"/>
      <c r="M453" s="209"/>
      <c r="N453" s="210"/>
      <c r="O453" s="210"/>
      <c r="P453" s="210"/>
      <c r="Q453" s="210"/>
      <c r="R453" s="210"/>
      <c r="S453" s="210"/>
      <c r="T453" s="211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05" t="s">
        <v>241</v>
      </c>
      <c r="AU453" s="205" t="s">
        <v>89</v>
      </c>
      <c r="AV453" s="14" t="s">
        <v>154</v>
      </c>
      <c r="AW453" s="14" t="s">
        <v>34</v>
      </c>
      <c r="AX453" s="14" t="s">
        <v>87</v>
      </c>
      <c r="AY453" s="205" t="s">
        <v>133</v>
      </c>
    </row>
    <row r="454" s="2" customFormat="1" ht="24.15" customHeight="1">
      <c r="A454" s="37"/>
      <c r="B454" s="171"/>
      <c r="C454" s="172" t="s">
        <v>647</v>
      </c>
      <c r="D454" s="172" t="s">
        <v>136</v>
      </c>
      <c r="E454" s="173" t="s">
        <v>648</v>
      </c>
      <c r="F454" s="174" t="s">
        <v>649</v>
      </c>
      <c r="G454" s="175" t="s">
        <v>239</v>
      </c>
      <c r="H454" s="176">
        <v>76.719999999999999</v>
      </c>
      <c r="I454" s="177"/>
      <c r="J454" s="178">
        <f>ROUND(I454*H454,2)</f>
        <v>0</v>
      </c>
      <c r="K454" s="179"/>
      <c r="L454" s="38"/>
      <c r="M454" s="180" t="s">
        <v>1</v>
      </c>
      <c r="N454" s="181" t="s">
        <v>44</v>
      </c>
      <c r="O454" s="76"/>
      <c r="P454" s="182">
        <f>O454*H454</f>
        <v>0</v>
      </c>
      <c r="Q454" s="182">
        <v>0.18048</v>
      </c>
      <c r="R454" s="182">
        <f>Q454*H454</f>
        <v>13.8464256</v>
      </c>
      <c r="S454" s="182">
        <v>0</v>
      </c>
      <c r="T454" s="183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84" t="s">
        <v>154</v>
      </c>
      <c r="AT454" s="184" t="s">
        <v>136</v>
      </c>
      <c r="AU454" s="184" t="s">
        <v>89</v>
      </c>
      <c r="AY454" s="18" t="s">
        <v>133</v>
      </c>
      <c r="BE454" s="185">
        <f>IF(N454="základní",J454,0)</f>
        <v>0</v>
      </c>
      <c r="BF454" s="185">
        <f>IF(N454="snížená",J454,0)</f>
        <v>0</v>
      </c>
      <c r="BG454" s="185">
        <f>IF(N454="zákl. přenesená",J454,0)</f>
        <v>0</v>
      </c>
      <c r="BH454" s="185">
        <f>IF(N454="sníž. přenesená",J454,0)</f>
        <v>0</v>
      </c>
      <c r="BI454" s="185">
        <f>IF(N454="nulová",J454,0)</f>
        <v>0</v>
      </c>
      <c r="BJ454" s="18" t="s">
        <v>87</v>
      </c>
      <c r="BK454" s="185">
        <f>ROUND(I454*H454,2)</f>
        <v>0</v>
      </c>
      <c r="BL454" s="18" t="s">
        <v>154</v>
      </c>
      <c r="BM454" s="184" t="s">
        <v>650</v>
      </c>
    </row>
    <row r="455" s="15" customFormat="1">
      <c r="A455" s="15"/>
      <c r="B455" s="212"/>
      <c r="C455" s="15"/>
      <c r="D455" s="186" t="s">
        <v>241</v>
      </c>
      <c r="E455" s="213" t="s">
        <v>1</v>
      </c>
      <c r="F455" s="214" t="s">
        <v>645</v>
      </c>
      <c r="G455" s="15"/>
      <c r="H455" s="213" t="s">
        <v>1</v>
      </c>
      <c r="I455" s="215"/>
      <c r="J455" s="15"/>
      <c r="K455" s="15"/>
      <c r="L455" s="212"/>
      <c r="M455" s="216"/>
      <c r="N455" s="217"/>
      <c r="O455" s="217"/>
      <c r="P455" s="217"/>
      <c r="Q455" s="217"/>
      <c r="R455" s="217"/>
      <c r="S455" s="217"/>
      <c r="T455" s="218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13" t="s">
        <v>241</v>
      </c>
      <c r="AU455" s="213" t="s">
        <v>89</v>
      </c>
      <c r="AV455" s="15" t="s">
        <v>87</v>
      </c>
      <c r="AW455" s="15" t="s">
        <v>34</v>
      </c>
      <c r="AX455" s="15" t="s">
        <v>79</v>
      </c>
      <c r="AY455" s="213" t="s">
        <v>133</v>
      </c>
    </row>
    <row r="456" s="13" customFormat="1">
      <c r="A456" s="13"/>
      <c r="B456" s="196"/>
      <c r="C456" s="13"/>
      <c r="D456" s="186" t="s">
        <v>241</v>
      </c>
      <c r="E456" s="197" t="s">
        <v>1</v>
      </c>
      <c r="F456" s="198" t="s">
        <v>651</v>
      </c>
      <c r="G456" s="13"/>
      <c r="H456" s="199">
        <v>76.719999999999999</v>
      </c>
      <c r="I456" s="200"/>
      <c r="J456" s="13"/>
      <c r="K456" s="13"/>
      <c r="L456" s="196"/>
      <c r="M456" s="201"/>
      <c r="N456" s="202"/>
      <c r="O456" s="202"/>
      <c r="P456" s="202"/>
      <c r="Q456" s="202"/>
      <c r="R456" s="202"/>
      <c r="S456" s="202"/>
      <c r="T456" s="20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97" t="s">
        <v>241</v>
      </c>
      <c r="AU456" s="197" t="s">
        <v>89</v>
      </c>
      <c r="AV456" s="13" t="s">
        <v>89</v>
      </c>
      <c r="AW456" s="13" t="s">
        <v>34</v>
      </c>
      <c r="AX456" s="13" t="s">
        <v>79</v>
      </c>
      <c r="AY456" s="197" t="s">
        <v>133</v>
      </c>
    </row>
    <row r="457" s="14" customFormat="1">
      <c r="A457" s="14"/>
      <c r="B457" s="204"/>
      <c r="C457" s="14"/>
      <c r="D457" s="186" t="s">
        <v>241</v>
      </c>
      <c r="E457" s="205" t="s">
        <v>1</v>
      </c>
      <c r="F457" s="206" t="s">
        <v>245</v>
      </c>
      <c r="G457" s="14"/>
      <c r="H457" s="207">
        <v>76.719999999999999</v>
      </c>
      <c r="I457" s="208"/>
      <c r="J457" s="14"/>
      <c r="K457" s="14"/>
      <c r="L457" s="204"/>
      <c r="M457" s="209"/>
      <c r="N457" s="210"/>
      <c r="O457" s="210"/>
      <c r="P457" s="210"/>
      <c r="Q457" s="210"/>
      <c r="R457" s="210"/>
      <c r="S457" s="210"/>
      <c r="T457" s="211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05" t="s">
        <v>241</v>
      </c>
      <c r="AU457" s="205" t="s">
        <v>89</v>
      </c>
      <c r="AV457" s="14" t="s">
        <v>154</v>
      </c>
      <c r="AW457" s="14" t="s">
        <v>34</v>
      </c>
      <c r="AX457" s="14" t="s">
        <v>87</v>
      </c>
      <c r="AY457" s="205" t="s">
        <v>133</v>
      </c>
    </row>
    <row r="458" s="12" customFormat="1" ht="22.8" customHeight="1">
      <c r="A458" s="12"/>
      <c r="B458" s="158"/>
      <c r="C458" s="12"/>
      <c r="D458" s="159" t="s">
        <v>78</v>
      </c>
      <c r="E458" s="169" t="s">
        <v>173</v>
      </c>
      <c r="F458" s="169" t="s">
        <v>652</v>
      </c>
      <c r="G458" s="12"/>
      <c r="H458" s="12"/>
      <c r="I458" s="161"/>
      <c r="J458" s="170">
        <f>BK458</f>
        <v>0</v>
      </c>
      <c r="K458" s="12"/>
      <c r="L458" s="158"/>
      <c r="M458" s="163"/>
      <c r="N458" s="164"/>
      <c r="O458" s="164"/>
      <c r="P458" s="165">
        <f>SUM(P459:P478)</f>
        <v>0</v>
      </c>
      <c r="Q458" s="164"/>
      <c r="R458" s="165">
        <f>SUM(R459:R478)</f>
        <v>3.1958919999999997</v>
      </c>
      <c r="S458" s="164"/>
      <c r="T458" s="166">
        <f>SUM(T459:T478)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159" t="s">
        <v>87</v>
      </c>
      <c r="AT458" s="167" t="s">
        <v>78</v>
      </c>
      <c r="AU458" s="167" t="s">
        <v>87</v>
      </c>
      <c r="AY458" s="159" t="s">
        <v>133</v>
      </c>
      <c r="BK458" s="168">
        <f>SUM(BK459:BK478)</f>
        <v>0</v>
      </c>
    </row>
    <row r="459" s="2" customFormat="1" ht="37.8" customHeight="1">
      <c r="A459" s="37"/>
      <c r="B459" s="171"/>
      <c r="C459" s="172" t="s">
        <v>653</v>
      </c>
      <c r="D459" s="172" t="s">
        <v>136</v>
      </c>
      <c r="E459" s="173" t="s">
        <v>654</v>
      </c>
      <c r="F459" s="174" t="s">
        <v>655</v>
      </c>
      <c r="G459" s="175" t="s">
        <v>259</v>
      </c>
      <c r="H459" s="176">
        <v>58.799999999999997</v>
      </c>
      <c r="I459" s="177"/>
      <c r="J459" s="178">
        <f>ROUND(I459*H459,2)</f>
        <v>0</v>
      </c>
      <c r="K459" s="179"/>
      <c r="L459" s="38"/>
      <c r="M459" s="180" t="s">
        <v>1</v>
      </c>
      <c r="N459" s="181" t="s">
        <v>44</v>
      </c>
      <c r="O459" s="76"/>
      <c r="P459" s="182">
        <f>O459*H459</f>
        <v>0</v>
      </c>
      <c r="Q459" s="182">
        <v>0.050889999999999998</v>
      </c>
      <c r="R459" s="182">
        <f>Q459*H459</f>
        <v>2.9923319999999998</v>
      </c>
      <c r="S459" s="182">
        <v>0</v>
      </c>
      <c r="T459" s="183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84" t="s">
        <v>154</v>
      </c>
      <c r="AT459" s="184" t="s">
        <v>136</v>
      </c>
      <c r="AU459" s="184" t="s">
        <v>89</v>
      </c>
      <c r="AY459" s="18" t="s">
        <v>133</v>
      </c>
      <c r="BE459" s="185">
        <f>IF(N459="základní",J459,0)</f>
        <v>0</v>
      </c>
      <c r="BF459" s="185">
        <f>IF(N459="snížená",J459,0)</f>
        <v>0</v>
      </c>
      <c r="BG459" s="185">
        <f>IF(N459="zákl. přenesená",J459,0)</f>
        <v>0</v>
      </c>
      <c r="BH459" s="185">
        <f>IF(N459="sníž. přenesená",J459,0)</f>
        <v>0</v>
      </c>
      <c r="BI459" s="185">
        <f>IF(N459="nulová",J459,0)</f>
        <v>0</v>
      </c>
      <c r="BJ459" s="18" t="s">
        <v>87</v>
      </c>
      <c r="BK459" s="185">
        <f>ROUND(I459*H459,2)</f>
        <v>0</v>
      </c>
      <c r="BL459" s="18" t="s">
        <v>154</v>
      </c>
      <c r="BM459" s="184" t="s">
        <v>656</v>
      </c>
    </row>
    <row r="460" s="2" customFormat="1">
      <c r="A460" s="37"/>
      <c r="B460" s="38"/>
      <c r="C460" s="37"/>
      <c r="D460" s="186" t="s">
        <v>142</v>
      </c>
      <c r="E460" s="37"/>
      <c r="F460" s="187" t="s">
        <v>657</v>
      </c>
      <c r="G460" s="37"/>
      <c r="H460" s="37"/>
      <c r="I460" s="188"/>
      <c r="J460" s="37"/>
      <c r="K460" s="37"/>
      <c r="L460" s="38"/>
      <c r="M460" s="189"/>
      <c r="N460" s="190"/>
      <c r="O460" s="76"/>
      <c r="P460" s="76"/>
      <c r="Q460" s="76"/>
      <c r="R460" s="76"/>
      <c r="S460" s="76"/>
      <c r="T460" s="7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18" t="s">
        <v>142</v>
      </c>
      <c r="AU460" s="18" t="s">
        <v>89</v>
      </c>
    </row>
    <row r="461" s="13" customFormat="1">
      <c r="A461" s="13"/>
      <c r="B461" s="196"/>
      <c r="C461" s="13"/>
      <c r="D461" s="186" t="s">
        <v>241</v>
      </c>
      <c r="E461" s="197" t="s">
        <v>1</v>
      </c>
      <c r="F461" s="198" t="s">
        <v>658</v>
      </c>
      <c r="G461" s="13"/>
      <c r="H461" s="199">
        <v>58.799999999999997</v>
      </c>
      <c r="I461" s="200"/>
      <c r="J461" s="13"/>
      <c r="K461" s="13"/>
      <c r="L461" s="196"/>
      <c r="M461" s="201"/>
      <c r="N461" s="202"/>
      <c r="O461" s="202"/>
      <c r="P461" s="202"/>
      <c r="Q461" s="202"/>
      <c r="R461" s="202"/>
      <c r="S461" s="202"/>
      <c r="T461" s="20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197" t="s">
        <v>241</v>
      </c>
      <c r="AU461" s="197" t="s">
        <v>89</v>
      </c>
      <c r="AV461" s="13" t="s">
        <v>89</v>
      </c>
      <c r="AW461" s="13" t="s">
        <v>34</v>
      </c>
      <c r="AX461" s="13" t="s">
        <v>79</v>
      </c>
      <c r="AY461" s="197" t="s">
        <v>133</v>
      </c>
    </row>
    <row r="462" s="14" customFormat="1">
      <c r="A462" s="14"/>
      <c r="B462" s="204"/>
      <c r="C462" s="14"/>
      <c r="D462" s="186" t="s">
        <v>241</v>
      </c>
      <c r="E462" s="205" t="s">
        <v>1</v>
      </c>
      <c r="F462" s="206" t="s">
        <v>245</v>
      </c>
      <c r="G462" s="14"/>
      <c r="H462" s="207">
        <v>58.799999999999997</v>
      </c>
      <c r="I462" s="208"/>
      <c r="J462" s="14"/>
      <c r="K462" s="14"/>
      <c r="L462" s="204"/>
      <c r="M462" s="209"/>
      <c r="N462" s="210"/>
      <c r="O462" s="210"/>
      <c r="P462" s="210"/>
      <c r="Q462" s="210"/>
      <c r="R462" s="210"/>
      <c r="S462" s="210"/>
      <c r="T462" s="211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05" t="s">
        <v>241</v>
      </c>
      <c r="AU462" s="205" t="s">
        <v>89</v>
      </c>
      <c r="AV462" s="14" t="s">
        <v>154</v>
      </c>
      <c r="AW462" s="14" t="s">
        <v>34</v>
      </c>
      <c r="AX462" s="14" t="s">
        <v>87</v>
      </c>
      <c r="AY462" s="205" t="s">
        <v>133</v>
      </c>
    </row>
    <row r="463" s="2" customFormat="1" ht="24.15" customHeight="1">
      <c r="A463" s="37"/>
      <c r="B463" s="171"/>
      <c r="C463" s="172" t="s">
        <v>659</v>
      </c>
      <c r="D463" s="172" t="s">
        <v>136</v>
      </c>
      <c r="E463" s="173" t="s">
        <v>660</v>
      </c>
      <c r="F463" s="174" t="s">
        <v>661</v>
      </c>
      <c r="G463" s="175" t="s">
        <v>139</v>
      </c>
      <c r="H463" s="176">
        <v>1</v>
      </c>
      <c r="I463" s="177"/>
      <c r="J463" s="178">
        <f>ROUND(I463*H463,2)</f>
        <v>0</v>
      </c>
      <c r="K463" s="179"/>
      <c r="L463" s="38"/>
      <c r="M463" s="180" t="s">
        <v>1</v>
      </c>
      <c r="N463" s="181" t="s">
        <v>44</v>
      </c>
      <c r="O463" s="76"/>
      <c r="P463" s="182">
        <f>O463*H463</f>
        <v>0</v>
      </c>
      <c r="Q463" s="182">
        <v>0.050889999999999998</v>
      </c>
      <c r="R463" s="182">
        <f>Q463*H463</f>
        <v>0.050889999999999998</v>
      </c>
      <c r="S463" s="182">
        <v>0</v>
      </c>
      <c r="T463" s="183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84" t="s">
        <v>154</v>
      </c>
      <c r="AT463" s="184" t="s">
        <v>136</v>
      </c>
      <c r="AU463" s="184" t="s">
        <v>89</v>
      </c>
      <c r="AY463" s="18" t="s">
        <v>133</v>
      </c>
      <c r="BE463" s="185">
        <f>IF(N463="základní",J463,0)</f>
        <v>0</v>
      </c>
      <c r="BF463" s="185">
        <f>IF(N463="snížená",J463,0)</f>
        <v>0</v>
      </c>
      <c r="BG463" s="185">
        <f>IF(N463="zákl. přenesená",J463,0)</f>
        <v>0</v>
      </c>
      <c r="BH463" s="185">
        <f>IF(N463="sníž. přenesená",J463,0)</f>
        <v>0</v>
      </c>
      <c r="BI463" s="185">
        <f>IF(N463="nulová",J463,0)</f>
        <v>0</v>
      </c>
      <c r="BJ463" s="18" t="s">
        <v>87</v>
      </c>
      <c r="BK463" s="185">
        <f>ROUND(I463*H463,2)</f>
        <v>0</v>
      </c>
      <c r="BL463" s="18" t="s">
        <v>154</v>
      </c>
      <c r="BM463" s="184" t="s">
        <v>662</v>
      </c>
    </row>
    <row r="464" s="2" customFormat="1">
      <c r="A464" s="37"/>
      <c r="B464" s="38"/>
      <c r="C464" s="37"/>
      <c r="D464" s="186" t="s">
        <v>142</v>
      </c>
      <c r="E464" s="37"/>
      <c r="F464" s="187" t="s">
        <v>657</v>
      </c>
      <c r="G464" s="37"/>
      <c r="H464" s="37"/>
      <c r="I464" s="188"/>
      <c r="J464" s="37"/>
      <c r="K464" s="37"/>
      <c r="L464" s="38"/>
      <c r="M464" s="189"/>
      <c r="N464" s="190"/>
      <c r="O464" s="76"/>
      <c r="P464" s="76"/>
      <c r="Q464" s="76"/>
      <c r="R464" s="76"/>
      <c r="S464" s="76"/>
      <c r="T464" s="7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18" t="s">
        <v>142</v>
      </c>
      <c r="AU464" s="18" t="s">
        <v>89</v>
      </c>
    </row>
    <row r="465" s="13" customFormat="1">
      <c r="A465" s="13"/>
      <c r="B465" s="196"/>
      <c r="C465" s="13"/>
      <c r="D465" s="186" t="s">
        <v>241</v>
      </c>
      <c r="E465" s="197" t="s">
        <v>1</v>
      </c>
      <c r="F465" s="198" t="s">
        <v>663</v>
      </c>
      <c r="G465" s="13"/>
      <c r="H465" s="199">
        <v>1</v>
      </c>
      <c r="I465" s="200"/>
      <c r="J465" s="13"/>
      <c r="K465" s="13"/>
      <c r="L465" s="196"/>
      <c r="M465" s="201"/>
      <c r="N465" s="202"/>
      <c r="O465" s="202"/>
      <c r="P465" s="202"/>
      <c r="Q465" s="202"/>
      <c r="R465" s="202"/>
      <c r="S465" s="202"/>
      <c r="T465" s="20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97" t="s">
        <v>241</v>
      </c>
      <c r="AU465" s="197" t="s">
        <v>89</v>
      </c>
      <c r="AV465" s="13" t="s">
        <v>89</v>
      </c>
      <c r="AW465" s="13" t="s">
        <v>34</v>
      </c>
      <c r="AX465" s="13" t="s">
        <v>79</v>
      </c>
      <c r="AY465" s="197" t="s">
        <v>133</v>
      </c>
    </row>
    <row r="466" s="14" customFormat="1">
      <c r="A466" s="14"/>
      <c r="B466" s="204"/>
      <c r="C466" s="14"/>
      <c r="D466" s="186" t="s">
        <v>241</v>
      </c>
      <c r="E466" s="205" t="s">
        <v>1</v>
      </c>
      <c r="F466" s="206" t="s">
        <v>245</v>
      </c>
      <c r="G466" s="14"/>
      <c r="H466" s="207">
        <v>1</v>
      </c>
      <c r="I466" s="208"/>
      <c r="J466" s="14"/>
      <c r="K466" s="14"/>
      <c r="L466" s="204"/>
      <c r="M466" s="209"/>
      <c r="N466" s="210"/>
      <c r="O466" s="210"/>
      <c r="P466" s="210"/>
      <c r="Q466" s="210"/>
      <c r="R466" s="210"/>
      <c r="S466" s="210"/>
      <c r="T466" s="211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05" t="s">
        <v>241</v>
      </c>
      <c r="AU466" s="205" t="s">
        <v>89</v>
      </c>
      <c r="AV466" s="14" t="s">
        <v>154</v>
      </c>
      <c r="AW466" s="14" t="s">
        <v>34</v>
      </c>
      <c r="AX466" s="14" t="s">
        <v>87</v>
      </c>
      <c r="AY466" s="205" t="s">
        <v>133</v>
      </c>
    </row>
    <row r="467" s="2" customFormat="1" ht="24.15" customHeight="1">
      <c r="A467" s="37"/>
      <c r="B467" s="171"/>
      <c r="C467" s="172" t="s">
        <v>664</v>
      </c>
      <c r="D467" s="172" t="s">
        <v>136</v>
      </c>
      <c r="E467" s="173" t="s">
        <v>665</v>
      </c>
      <c r="F467" s="174" t="s">
        <v>666</v>
      </c>
      <c r="G467" s="175" t="s">
        <v>139</v>
      </c>
      <c r="H467" s="176">
        <v>1</v>
      </c>
      <c r="I467" s="177"/>
      <c r="J467" s="178">
        <f>ROUND(I467*H467,2)</f>
        <v>0</v>
      </c>
      <c r="K467" s="179"/>
      <c r="L467" s="38"/>
      <c r="M467" s="180" t="s">
        <v>1</v>
      </c>
      <c r="N467" s="181" t="s">
        <v>44</v>
      </c>
      <c r="O467" s="76"/>
      <c r="P467" s="182">
        <f>O467*H467</f>
        <v>0</v>
      </c>
      <c r="Q467" s="182">
        <v>0.050889999999999998</v>
      </c>
      <c r="R467" s="182">
        <f>Q467*H467</f>
        <v>0.050889999999999998</v>
      </c>
      <c r="S467" s="182">
        <v>0</v>
      </c>
      <c r="T467" s="183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84" t="s">
        <v>154</v>
      </c>
      <c r="AT467" s="184" t="s">
        <v>136</v>
      </c>
      <c r="AU467" s="184" t="s">
        <v>89</v>
      </c>
      <c r="AY467" s="18" t="s">
        <v>133</v>
      </c>
      <c r="BE467" s="185">
        <f>IF(N467="základní",J467,0)</f>
        <v>0</v>
      </c>
      <c r="BF467" s="185">
        <f>IF(N467="snížená",J467,0)</f>
        <v>0</v>
      </c>
      <c r="BG467" s="185">
        <f>IF(N467="zákl. přenesená",J467,0)</f>
        <v>0</v>
      </c>
      <c r="BH467" s="185">
        <f>IF(N467="sníž. přenesená",J467,0)</f>
        <v>0</v>
      </c>
      <c r="BI467" s="185">
        <f>IF(N467="nulová",J467,0)</f>
        <v>0</v>
      </c>
      <c r="BJ467" s="18" t="s">
        <v>87</v>
      </c>
      <c r="BK467" s="185">
        <f>ROUND(I467*H467,2)</f>
        <v>0</v>
      </c>
      <c r="BL467" s="18" t="s">
        <v>154</v>
      </c>
      <c r="BM467" s="184" t="s">
        <v>667</v>
      </c>
    </row>
    <row r="468" s="2" customFormat="1">
      <c r="A468" s="37"/>
      <c r="B468" s="38"/>
      <c r="C468" s="37"/>
      <c r="D468" s="186" t="s">
        <v>142</v>
      </c>
      <c r="E468" s="37"/>
      <c r="F468" s="187" t="s">
        <v>657</v>
      </c>
      <c r="G468" s="37"/>
      <c r="H468" s="37"/>
      <c r="I468" s="188"/>
      <c r="J468" s="37"/>
      <c r="K468" s="37"/>
      <c r="L468" s="38"/>
      <c r="M468" s="189"/>
      <c r="N468" s="190"/>
      <c r="O468" s="76"/>
      <c r="P468" s="76"/>
      <c r="Q468" s="76"/>
      <c r="R468" s="76"/>
      <c r="S468" s="76"/>
      <c r="T468" s="7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18" t="s">
        <v>142</v>
      </c>
      <c r="AU468" s="18" t="s">
        <v>89</v>
      </c>
    </row>
    <row r="469" s="13" customFormat="1">
      <c r="A469" s="13"/>
      <c r="B469" s="196"/>
      <c r="C469" s="13"/>
      <c r="D469" s="186" t="s">
        <v>241</v>
      </c>
      <c r="E469" s="197" t="s">
        <v>1</v>
      </c>
      <c r="F469" s="198" t="s">
        <v>668</v>
      </c>
      <c r="G469" s="13"/>
      <c r="H469" s="199">
        <v>1</v>
      </c>
      <c r="I469" s="200"/>
      <c r="J469" s="13"/>
      <c r="K469" s="13"/>
      <c r="L469" s="196"/>
      <c r="M469" s="201"/>
      <c r="N469" s="202"/>
      <c r="O469" s="202"/>
      <c r="P469" s="202"/>
      <c r="Q469" s="202"/>
      <c r="R469" s="202"/>
      <c r="S469" s="202"/>
      <c r="T469" s="20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197" t="s">
        <v>241</v>
      </c>
      <c r="AU469" s="197" t="s">
        <v>89</v>
      </c>
      <c r="AV469" s="13" t="s">
        <v>89</v>
      </c>
      <c r="AW469" s="13" t="s">
        <v>34</v>
      </c>
      <c r="AX469" s="13" t="s">
        <v>79</v>
      </c>
      <c r="AY469" s="197" t="s">
        <v>133</v>
      </c>
    </row>
    <row r="470" s="14" customFormat="1">
      <c r="A470" s="14"/>
      <c r="B470" s="204"/>
      <c r="C470" s="14"/>
      <c r="D470" s="186" t="s">
        <v>241</v>
      </c>
      <c r="E470" s="205" t="s">
        <v>1</v>
      </c>
      <c r="F470" s="206" t="s">
        <v>245</v>
      </c>
      <c r="G470" s="14"/>
      <c r="H470" s="207">
        <v>1</v>
      </c>
      <c r="I470" s="208"/>
      <c r="J470" s="14"/>
      <c r="K470" s="14"/>
      <c r="L470" s="204"/>
      <c r="M470" s="209"/>
      <c r="N470" s="210"/>
      <c r="O470" s="210"/>
      <c r="P470" s="210"/>
      <c r="Q470" s="210"/>
      <c r="R470" s="210"/>
      <c r="S470" s="210"/>
      <c r="T470" s="211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05" t="s">
        <v>241</v>
      </c>
      <c r="AU470" s="205" t="s">
        <v>89</v>
      </c>
      <c r="AV470" s="14" t="s">
        <v>154</v>
      </c>
      <c r="AW470" s="14" t="s">
        <v>34</v>
      </c>
      <c r="AX470" s="14" t="s">
        <v>87</v>
      </c>
      <c r="AY470" s="205" t="s">
        <v>133</v>
      </c>
    </row>
    <row r="471" s="2" customFormat="1" ht="24.15" customHeight="1">
      <c r="A471" s="37"/>
      <c r="B471" s="171"/>
      <c r="C471" s="172" t="s">
        <v>669</v>
      </c>
      <c r="D471" s="172" t="s">
        <v>136</v>
      </c>
      <c r="E471" s="173" t="s">
        <v>670</v>
      </c>
      <c r="F471" s="174" t="s">
        <v>661</v>
      </c>
      <c r="G471" s="175" t="s">
        <v>139</v>
      </c>
      <c r="H471" s="176">
        <v>1</v>
      </c>
      <c r="I471" s="177"/>
      <c r="J471" s="178">
        <f>ROUND(I471*H471,2)</f>
        <v>0</v>
      </c>
      <c r="K471" s="179"/>
      <c r="L471" s="38"/>
      <c r="M471" s="180" t="s">
        <v>1</v>
      </c>
      <c r="N471" s="181" t="s">
        <v>44</v>
      </c>
      <c r="O471" s="76"/>
      <c r="P471" s="182">
        <f>O471*H471</f>
        <v>0</v>
      </c>
      <c r="Q471" s="182">
        <v>0.050889999999999998</v>
      </c>
      <c r="R471" s="182">
        <f>Q471*H471</f>
        <v>0.050889999999999998</v>
      </c>
      <c r="S471" s="182">
        <v>0</v>
      </c>
      <c r="T471" s="183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84" t="s">
        <v>154</v>
      </c>
      <c r="AT471" s="184" t="s">
        <v>136</v>
      </c>
      <c r="AU471" s="184" t="s">
        <v>89</v>
      </c>
      <c r="AY471" s="18" t="s">
        <v>133</v>
      </c>
      <c r="BE471" s="185">
        <f>IF(N471="základní",J471,0)</f>
        <v>0</v>
      </c>
      <c r="BF471" s="185">
        <f>IF(N471="snížená",J471,0)</f>
        <v>0</v>
      </c>
      <c r="BG471" s="185">
        <f>IF(N471="zákl. přenesená",J471,0)</f>
        <v>0</v>
      </c>
      <c r="BH471" s="185">
        <f>IF(N471="sníž. přenesená",J471,0)</f>
        <v>0</v>
      </c>
      <c r="BI471" s="185">
        <f>IF(N471="nulová",J471,0)</f>
        <v>0</v>
      </c>
      <c r="BJ471" s="18" t="s">
        <v>87</v>
      </c>
      <c r="BK471" s="185">
        <f>ROUND(I471*H471,2)</f>
        <v>0</v>
      </c>
      <c r="BL471" s="18" t="s">
        <v>154</v>
      </c>
      <c r="BM471" s="184" t="s">
        <v>671</v>
      </c>
    </row>
    <row r="472" s="2" customFormat="1">
      <c r="A472" s="37"/>
      <c r="B472" s="38"/>
      <c r="C472" s="37"/>
      <c r="D472" s="186" t="s">
        <v>142</v>
      </c>
      <c r="E472" s="37"/>
      <c r="F472" s="187" t="s">
        <v>657</v>
      </c>
      <c r="G472" s="37"/>
      <c r="H472" s="37"/>
      <c r="I472" s="188"/>
      <c r="J472" s="37"/>
      <c r="K472" s="37"/>
      <c r="L472" s="38"/>
      <c r="M472" s="189"/>
      <c r="N472" s="190"/>
      <c r="O472" s="76"/>
      <c r="P472" s="76"/>
      <c r="Q472" s="76"/>
      <c r="R472" s="76"/>
      <c r="S472" s="76"/>
      <c r="T472" s="7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18" t="s">
        <v>142</v>
      </c>
      <c r="AU472" s="18" t="s">
        <v>89</v>
      </c>
    </row>
    <row r="473" s="13" customFormat="1">
      <c r="A473" s="13"/>
      <c r="B473" s="196"/>
      <c r="C473" s="13"/>
      <c r="D473" s="186" t="s">
        <v>241</v>
      </c>
      <c r="E473" s="197" t="s">
        <v>1</v>
      </c>
      <c r="F473" s="198" t="s">
        <v>672</v>
      </c>
      <c r="G473" s="13"/>
      <c r="H473" s="199">
        <v>1</v>
      </c>
      <c r="I473" s="200"/>
      <c r="J473" s="13"/>
      <c r="K473" s="13"/>
      <c r="L473" s="196"/>
      <c r="M473" s="201"/>
      <c r="N473" s="202"/>
      <c r="O473" s="202"/>
      <c r="P473" s="202"/>
      <c r="Q473" s="202"/>
      <c r="R473" s="202"/>
      <c r="S473" s="202"/>
      <c r="T473" s="20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197" t="s">
        <v>241</v>
      </c>
      <c r="AU473" s="197" t="s">
        <v>89</v>
      </c>
      <c r="AV473" s="13" t="s">
        <v>89</v>
      </c>
      <c r="AW473" s="13" t="s">
        <v>34</v>
      </c>
      <c r="AX473" s="13" t="s">
        <v>79</v>
      </c>
      <c r="AY473" s="197" t="s">
        <v>133</v>
      </c>
    </row>
    <row r="474" s="14" customFormat="1">
      <c r="A474" s="14"/>
      <c r="B474" s="204"/>
      <c r="C474" s="14"/>
      <c r="D474" s="186" t="s">
        <v>241</v>
      </c>
      <c r="E474" s="205" t="s">
        <v>1</v>
      </c>
      <c r="F474" s="206" t="s">
        <v>245</v>
      </c>
      <c r="G474" s="14"/>
      <c r="H474" s="207">
        <v>1</v>
      </c>
      <c r="I474" s="208"/>
      <c r="J474" s="14"/>
      <c r="K474" s="14"/>
      <c r="L474" s="204"/>
      <c r="M474" s="209"/>
      <c r="N474" s="210"/>
      <c r="O474" s="210"/>
      <c r="P474" s="210"/>
      <c r="Q474" s="210"/>
      <c r="R474" s="210"/>
      <c r="S474" s="210"/>
      <c r="T474" s="211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05" t="s">
        <v>241</v>
      </c>
      <c r="AU474" s="205" t="s">
        <v>89</v>
      </c>
      <c r="AV474" s="14" t="s">
        <v>154</v>
      </c>
      <c r="AW474" s="14" t="s">
        <v>34</v>
      </c>
      <c r="AX474" s="14" t="s">
        <v>87</v>
      </c>
      <c r="AY474" s="205" t="s">
        <v>133</v>
      </c>
    </row>
    <row r="475" s="2" customFormat="1" ht="24.15" customHeight="1">
      <c r="A475" s="37"/>
      <c r="B475" s="171"/>
      <c r="C475" s="172" t="s">
        <v>673</v>
      </c>
      <c r="D475" s="172" t="s">
        <v>136</v>
      </c>
      <c r="E475" s="173" t="s">
        <v>674</v>
      </c>
      <c r="F475" s="174" t="s">
        <v>666</v>
      </c>
      <c r="G475" s="175" t="s">
        <v>139</v>
      </c>
      <c r="H475" s="176">
        <v>1</v>
      </c>
      <c r="I475" s="177"/>
      <c r="J475" s="178">
        <f>ROUND(I475*H475,2)</f>
        <v>0</v>
      </c>
      <c r="K475" s="179"/>
      <c r="L475" s="38"/>
      <c r="M475" s="180" t="s">
        <v>1</v>
      </c>
      <c r="N475" s="181" t="s">
        <v>44</v>
      </c>
      <c r="O475" s="76"/>
      <c r="P475" s="182">
        <f>O475*H475</f>
        <v>0</v>
      </c>
      <c r="Q475" s="182">
        <v>0.050889999999999998</v>
      </c>
      <c r="R475" s="182">
        <f>Q475*H475</f>
        <v>0.050889999999999998</v>
      </c>
      <c r="S475" s="182">
        <v>0</v>
      </c>
      <c r="T475" s="183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84" t="s">
        <v>154</v>
      </c>
      <c r="AT475" s="184" t="s">
        <v>136</v>
      </c>
      <c r="AU475" s="184" t="s">
        <v>89</v>
      </c>
      <c r="AY475" s="18" t="s">
        <v>133</v>
      </c>
      <c r="BE475" s="185">
        <f>IF(N475="základní",J475,0)</f>
        <v>0</v>
      </c>
      <c r="BF475" s="185">
        <f>IF(N475="snížená",J475,0)</f>
        <v>0</v>
      </c>
      <c r="BG475" s="185">
        <f>IF(N475="zákl. přenesená",J475,0)</f>
        <v>0</v>
      </c>
      <c r="BH475" s="185">
        <f>IF(N475="sníž. přenesená",J475,0)</f>
        <v>0</v>
      </c>
      <c r="BI475" s="185">
        <f>IF(N475="nulová",J475,0)</f>
        <v>0</v>
      </c>
      <c r="BJ475" s="18" t="s">
        <v>87</v>
      </c>
      <c r="BK475" s="185">
        <f>ROUND(I475*H475,2)</f>
        <v>0</v>
      </c>
      <c r="BL475" s="18" t="s">
        <v>154</v>
      </c>
      <c r="BM475" s="184" t="s">
        <v>675</v>
      </c>
    </row>
    <row r="476" s="2" customFormat="1">
      <c r="A476" s="37"/>
      <c r="B476" s="38"/>
      <c r="C476" s="37"/>
      <c r="D476" s="186" t="s">
        <v>142</v>
      </c>
      <c r="E476" s="37"/>
      <c r="F476" s="187" t="s">
        <v>657</v>
      </c>
      <c r="G476" s="37"/>
      <c r="H476" s="37"/>
      <c r="I476" s="188"/>
      <c r="J476" s="37"/>
      <c r="K476" s="37"/>
      <c r="L476" s="38"/>
      <c r="M476" s="189"/>
      <c r="N476" s="190"/>
      <c r="O476" s="76"/>
      <c r="P476" s="76"/>
      <c r="Q476" s="76"/>
      <c r="R476" s="76"/>
      <c r="S476" s="76"/>
      <c r="T476" s="7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18" t="s">
        <v>142</v>
      </c>
      <c r="AU476" s="18" t="s">
        <v>89</v>
      </c>
    </row>
    <row r="477" s="13" customFormat="1">
      <c r="A477" s="13"/>
      <c r="B477" s="196"/>
      <c r="C477" s="13"/>
      <c r="D477" s="186" t="s">
        <v>241</v>
      </c>
      <c r="E477" s="197" t="s">
        <v>1</v>
      </c>
      <c r="F477" s="198" t="s">
        <v>676</v>
      </c>
      <c r="G477" s="13"/>
      <c r="H477" s="199">
        <v>1</v>
      </c>
      <c r="I477" s="200"/>
      <c r="J477" s="13"/>
      <c r="K477" s="13"/>
      <c r="L477" s="196"/>
      <c r="M477" s="201"/>
      <c r="N477" s="202"/>
      <c r="O477" s="202"/>
      <c r="P477" s="202"/>
      <c r="Q477" s="202"/>
      <c r="R477" s="202"/>
      <c r="S477" s="202"/>
      <c r="T477" s="20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97" t="s">
        <v>241</v>
      </c>
      <c r="AU477" s="197" t="s">
        <v>89</v>
      </c>
      <c r="AV477" s="13" t="s">
        <v>89</v>
      </c>
      <c r="AW477" s="13" t="s">
        <v>34</v>
      </c>
      <c r="AX477" s="13" t="s">
        <v>79</v>
      </c>
      <c r="AY477" s="197" t="s">
        <v>133</v>
      </c>
    </row>
    <row r="478" s="14" customFormat="1">
      <c r="A478" s="14"/>
      <c r="B478" s="204"/>
      <c r="C478" s="14"/>
      <c r="D478" s="186" t="s">
        <v>241</v>
      </c>
      <c r="E478" s="205" t="s">
        <v>1</v>
      </c>
      <c r="F478" s="206" t="s">
        <v>245</v>
      </c>
      <c r="G478" s="14"/>
      <c r="H478" s="207">
        <v>1</v>
      </c>
      <c r="I478" s="208"/>
      <c r="J478" s="14"/>
      <c r="K478" s="14"/>
      <c r="L478" s="204"/>
      <c r="M478" s="209"/>
      <c r="N478" s="210"/>
      <c r="O478" s="210"/>
      <c r="P478" s="210"/>
      <c r="Q478" s="210"/>
      <c r="R478" s="210"/>
      <c r="S478" s="210"/>
      <c r="T478" s="211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05" t="s">
        <v>241</v>
      </c>
      <c r="AU478" s="205" t="s">
        <v>89</v>
      </c>
      <c r="AV478" s="14" t="s">
        <v>154</v>
      </c>
      <c r="AW478" s="14" t="s">
        <v>34</v>
      </c>
      <c r="AX478" s="14" t="s">
        <v>87</v>
      </c>
      <c r="AY478" s="205" t="s">
        <v>133</v>
      </c>
    </row>
    <row r="479" s="12" customFormat="1" ht="22.8" customHeight="1">
      <c r="A479" s="12"/>
      <c r="B479" s="158"/>
      <c r="C479" s="12"/>
      <c r="D479" s="159" t="s">
        <v>78</v>
      </c>
      <c r="E479" s="169" t="s">
        <v>180</v>
      </c>
      <c r="F479" s="169" t="s">
        <v>677</v>
      </c>
      <c r="G479" s="12"/>
      <c r="H479" s="12"/>
      <c r="I479" s="161"/>
      <c r="J479" s="170">
        <f>BK479</f>
        <v>0</v>
      </c>
      <c r="K479" s="12"/>
      <c r="L479" s="158"/>
      <c r="M479" s="163"/>
      <c r="N479" s="164"/>
      <c r="O479" s="164"/>
      <c r="P479" s="165">
        <f>SUM(P480:P605)</f>
        <v>0</v>
      </c>
      <c r="Q479" s="164"/>
      <c r="R479" s="165">
        <f>SUM(R480:R605)</f>
        <v>45.710561499999997</v>
      </c>
      <c r="S479" s="164"/>
      <c r="T479" s="166">
        <f>SUM(T480:T605)</f>
        <v>78.849469999999997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159" t="s">
        <v>87</v>
      </c>
      <c r="AT479" s="167" t="s">
        <v>78</v>
      </c>
      <c r="AU479" s="167" t="s">
        <v>87</v>
      </c>
      <c r="AY479" s="159" t="s">
        <v>133</v>
      </c>
      <c r="BK479" s="168">
        <f>SUM(BK480:BK605)</f>
        <v>0</v>
      </c>
    </row>
    <row r="480" s="2" customFormat="1" ht="24.15" customHeight="1">
      <c r="A480" s="37"/>
      <c r="B480" s="171"/>
      <c r="C480" s="172" t="s">
        <v>678</v>
      </c>
      <c r="D480" s="172" t="s">
        <v>136</v>
      </c>
      <c r="E480" s="173" t="s">
        <v>679</v>
      </c>
      <c r="F480" s="174" t="s">
        <v>680</v>
      </c>
      <c r="G480" s="175" t="s">
        <v>259</v>
      </c>
      <c r="H480" s="176">
        <v>198.09999999999999</v>
      </c>
      <c r="I480" s="177"/>
      <c r="J480" s="178">
        <f>ROUND(I480*H480,2)</f>
        <v>0</v>
      </c>
      <c r="K480" s="179"/>
      <c r="L480" s="38"/>
      <c r="M480" s="180" t="s">
        <v>1</v>
      </c>
      <c r="N480" s="181" t="s">
        <v>44</v>
      </c>
      <c r="O480" s="76"/>
      <c r="P480" s="182">
        <f>O480*H480</f>
        <v>0</v>
      </c>
      <c r="Q480" s="182">
        <v>0.10095</v>
      </c>
      <c r="R480" s="182">
        <f>Q480*H480</f>
        <v>19.998194999999999</v>
      </c>
      <c r="S480" s="182">
        <v>0</v>
      </c>
      <c r="T480" s="183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184" t="s">
        <v>154</v>
      </c>
      <c r="AT480" s="184" t="s">
        <v>136</v>
      </c>
      <c r="AU480" s="184" t="s">
        <v>89</v>
      </c>
      <c r="AY480" s="18" t="s">
        <v>133</v>
      </c>
      <c r="BE480" s="185">
        <f>IF(N480="základní",J480,0)</f>
        <v>0</v>
      </c>
      <c r="BF480" s="185">
        <f>IF(N480="snížená",J480,0)</f>
        <v>0</v>
      </c>
      <c r="BG480" s="185">
        <f>IF(N480="zákl. přenesená",J480,0)</f>
        <v>0</v>
      </c>
      <c r="BH480" s="185">
        <f>IF(N480="sníž. přenesená",J480,0)</f>
        <v>0</v>
      </c>
      <c r="BI480" s="185">
        <f>IF(N480="nulová",J480,0)</f>
        <v>0</v>
      </c>
      <c r="BJ480" s="18" t="s">
        <v>87</v>
      </c>
      <c r="BK480" s="185">
        <f>ROUND(I480*H480,2)</f>
        <v>0</v>
      </c>
      <c r="BL480" s="18" t="s">
        <v>154</v>
      </c>
      <c r="BM480" s="184" t="s">
        <v>681</v>
      </c>
    </row>
    <row r="481" s="13" customFormat="1">
      <c r="A481" s="13"/>
      <c r="B481" s="196"/>
      <c r="C481" s="13"/>
      <c r="D481" s="186" t="s">
        <v>241</v>
      </c>
      <c r="E481" s="197" t="s">
        <v>1</v>
      </c>
      <c r="F481" s="198" t="s">
        <v>682</v>
      </c>
      <c r="G481" s="13"/>
      <c r="H481" s="199">
        <v>198.09999999999999</v>
      </c>
      <c r="I481" s="200"/>
      <c r="J481" s="13"/>
      <c r="K481" s="13"/>
      <c r="L481" s="196"/>
      <c r="M481" s="201"/>
      <c r="N481" s="202"/>
      <c r="O481" s="202"/>
      <c r="P481" s="202"/>
      <c r="Q481" s="202"/>
      <c r="R481" s="202"/>
      <c r="S481" s="202"/>
      <c r="T481" s="20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97" t="s">
        <v>241</v>
      </c>
      <c r="AU481" s="197" t="s">
        <v>89</v>
      </c>
      <c r="AV481" s="13" t="s">
        <v>89</v>
      </c>
      <c r="AW481" s="13" t="s">
        <v>34</v>
      </c>
      <c r="AX481" s="13" t="s">
        <v>79</v>
      </c>
      <c r="AY481" s="197" t="s">
        <v>133</v>
      </c>
    </row>
    <row r="482" s="14" customFormat="1">
      <c r="A482" s="14"/>
      <c r="B482" s="204"/>
      <c r="C482" s="14"/>
      <c r="D482" s="186" t="s">
        <v>241</v>
      </c>
      <c r="E482" s="205" t="s">
        <v>1</v>
      </c>
      <c r="F482" s="206" t="s">
        <v>245</v>
      </c>
      <c r="G482" s="14"/>
      <c r="H482" s="207">
        <v>198.09999999999999</v>
      </c>
      <c r="I482" s="208"/>
      <c r="J482" s="14"/>
      <c r="K482" s="14"/>
      <c r="L482" s="204"/>
      <c r="M482" s="209"/>
      <c r="N482" s="210"/>
      <c r="O482" s="210"/>
      <c r="P482" s="210"/>
      <c r="Q482" s="210"/>
      <c r="R482" s="210"/>
      <c r="S482" s="210"/>
      <c r="T482" s="211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05" t="s">
        <v>241</v>
      </c>
      <c r="AU482" s="205" t="s">
        <v>89</v>
      </c>
      <c r="AV482" s="14" t="s">
        <v>154</v>
      </c>
      <c r="AW482" s="14" t="s">
        <v>34</v>
      </c>
      <c r="AX482" s="14" t="s">
        <v>87</v>
      </c>
      <c r="AY482" s="205" t="s">
        <v>133</v>
      </c>
    </row>
    <row r="483" s="2" customFormat="1" ht="16.5" customHeight="1">
      <c r="A483" s="37"/>
      <c r="B483" s="171"/>
      <c r="C483" s="219" t="s">
        <v>683</v>
      </c>
      <c r="D483" s="219" t="s">
        <v>316</v>
      </c>
      <c r="E483" s="220" t="s">
        <v>684</v>
      </c>
      <c r="F483" s="221" t="s">
        <v>685</v>
      </c>
      <c r="G483" s="222" t="s">
        <v>259</v>
      </c>
      <c r="H483" s="223">
        <v>227.815</v>
      </c>
      <c r="I483" s="224"/>
      <c r="J483" s="225">
        <f>ROUND(I483*H483,2)</f>
        <v>0</v>
      </c>
      <c r="K483" s="226"/>
      <c r="L483" s="227"/>
      <c r="M483" s="228" t="s">
        <v>1</v>
      </c>
      <c r="N483" s="229" t="s">
        <v>44</v>
      </c>
      <c r="O483" s="76"/>
      <c r="P483" s="182">
        <f>O483*H483</f>
        <v>0</v>
      </c>
      <c r="Q483" s="182">
        <v>0.021999999999999999</v>
      </c>
      <c r="R483" s="182">
        <f>Q483*H483</f>
        <v>5.0119299999999996</v>
      </c>
      <c r="S483" s="182">
        <v>0</v>
      </c>
      <c r="T483" s="183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84" t="s">
        <v>173</v>
      </c>
      <c r="AT483" s="184" t="s">
        <v>316</v>
      </c>
      <c r="AU483" s="184" t="s">
        <v>89</v>
      </c>
      <c r="AY483" s="18" t="s">
        <v>133</v>
      </c>
      <c r="BE483" s="185">
        <f>IF(N483="základní",J483,0)</f>
        <v>0</v>
      </c>
      <c r="BF483" s="185">
        <f>IF(N483="snížená",J483,0)</f>
        <v>0</v>
      </c>
      <c r="BG483" s="185">
        <f>IF(N483="zákl. přenesená",J483,0)</f>
        <v>0</v>
      </c>
      <c r="BH483" s="185">
        <f>IF(N483="sníž. přenesená",J483,0)</f>
        <v>0</v>
      </c>
      <c r="BI483" s="185">
        <f>IF(N483="nulová",J483,0)</f>
        <v>0</v>
      </c>
      <c r="BJ483" s="18" t="s">
        <v>87</v>
      </c>
      <c r="BK483" s="185">
        <f>ROUND(I483*H483,2)</f>
        <v>0</v>
      </c>
      <c r="BL483" s="18" t="s">
        <v>154</v>
      </c>
      <c r="BM483" s="184" t="s">
        <v>686</v>
      </c>
    </row>
    <row r="484" s="13" customFormat="1">
      <c r="A484" s="13"/>
      <c r="B484" s="196"/>
      <c r="C484" s="13"/>
      <c r="D484" s="186" t="s">
        <v>241</v>
      </c>
      <c r="E484" s="13"/>
      <c r="F484" s="198" t="s">
        <v>687</v>
      </c>
      <c r="G484" s="13"/>
      <c r="H484" s="199">
        <v>227.815</v>
      </c>
      <c r="I484" s="200"/>
      <c r="J484" s="13"/>
      <c r="K484" s="13"/>
      <c r="L484" s="196"/>
      <c r="M484" s="201"/>
      <c r="N484" s="202"/>
      <c r="O484" s="202"/>
      <c r="P484" s="202"/>
      <c r="Q484" s="202"/>
      <c r="R484" s="202"/>
      <c r="S484" s="202"/>
      <c r="T484" s="20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197" t="s">
        <v>241</v>
      </c>
      <c r="AU484" s="197" t="s">
        <v>89</v>
      </c>
      <c r="AV484" s="13" t="s">
        <v>89</v>
      </c>
      <c r="AW484" s="13" t="s">
        <v>3</v>
      </c>
      <c r="AX484" s="13" t="s">
        <v>87</v>
      </c>
      <c r="AY484" s="197" t="s">
        <v>133</v>
      </c>
    </row>
    <row r="485" s="2" customFormat="1" ht="24.15" customHeight="1">
      <c r="A485" s="37"/>
      <c r="B485" s="171"/>
      <c r="C485" s="172" t="s">
        <v>688</v>
      </c>
      <c r="D485" s="172" t="s">
        <v>136</v>
      </c>
      <c r="E485" s="173" t="s">
        <v>689</v>
      </c>
      <c r="F485" s="174" t="s">
        <v>690</v>
      </c>
      <c r="G485" s="175" t="s">
        <v>259</v>
      </c>
      <c r="H485" s="176">
        <v>39.950000000000003</v>
      </c>
      <c r="I485" s="177"/>
      <c r="J485" s="178">
        <f>ROUND(I485*H485,2)</f>
        <v>0</v>
      </c>
      <c r="K485" s="179"/>
      <c r="L485" s="38"/>
      <c r="M485" s="180" t="s">
        <v>1</v>
      </c>
      <c r="N485" s="181" t="s">
        <v>44</v>
      </c>
      <c r="O485" s="76"/>
      <c r="P485" s="182">
        <f>O485*H485</f>
        <v>0</v>
      </c>
      <c r="Q485" s="182">
        <v>0.29221000000000003</v>
      </c>
      <c r="R485" s="182">
        <f>Q485*H485</f>
        <v>11.673789500000002</v>
      </c>
      <c r="S485" s="182">
        <v>0</v>
      </c>
      <c r="T485" s="183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84" t="s">
        <v>154</v>
      </c>
      <c r="AT485" s="184" t="s">
        <v>136</v>
      </c>
      <c r="AU485" s="184" t="s">
        <v>89</v>
      </c>
      <c r="AY485" s="18" t="s">
        <v>133</v>
      </c>
      <c r="BE485" s="185">
        <f>IF(N485="základní",J485,0)</f>
        <v>0</v>
      </c>
      <c r="BF485" s="185">
        <f>IF(N485="snížená",J485,0)</f>
        <v>0</v>
      </c>
      <c r="BG485" s="185">
        <f>IF(N485="zákl. přenesená",J485,0)</f>
        <v>0</v>
      </c>
      <c r="BH485" s="185">
        <f>IF(N485="sníž. přenesená",J485,0)</f>
        <v>0</v>
      </c>
      <c r="BI485" s="185">
        <f>IF(N485="nulová",J485,0)</f>
        <v>0</v>
      </c>
      <c r="BJ485" s="18" t="s">
        <v>87</v>
      </c>
      <c r="BK485" s="185">
        <f>ROUND(I485*H485,2)</f>
        <v>0</v>
      </c>
      <c r="BL485" s="18" t="s">
        <v>154</v>
      </c>
      <c r="BM485" s="184" t="s">
        <v>691</v>
      </c>
    </row>
    <row r="486" s="2" customFormat="1">
      <c r="A486" s="37"/>
      <c r="B486" s="38"/>
      <c r="C486" s="37"/>
      <c r="D486" s="186" t="s">
        <v>142</v>
      </c>
      <c r="E486" s="37"/>
      <c r="F486" s="187" t="s">
        <v>692</v>
      </c>
      <c r="G486" s="37"/>
      <c r="H486" s="37"/>
      <c r="I486" s="188"/>
      <c r="J486" s="37"/>
      <c r="K486" s="37"/>
      <c r="L486" s="38"/>
      <c r="M486" s="189"/>
      <c r="N486" s="190"/>
      <c r="O486" s="76"/>
      <c r="P486" s="76"/>
      <c r="Q486" s="76"/>
      <c r="R486" s="76"/>
      <c r="S486" s="76"/>
      <c r="T486" s="7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T486" s="18" t="s">
        <v>142</v>
      </c>
      <c r="AU486" s="18" t="s">
        <v>89</v>
      </c>
    </row>
    <row r="487" s="15" customFormat="1">
      <c r="A487" s="15"/>
      <c r="B487" s="212"/>
      <c r="C487" s="15"/>
      <c r="D487" s="186" t="s">
        <v>241</v>
      </c>
      <c r="E487" s="213" t="s">
        <v>1</v>
      </c>
      <c r="F487" s="214" t="s">
        <v>693</v>
      </c>
      <c r="G487" s="15"/>
      <c r="H487" s="213" t="s">
        <v>1</v>
      </c>
      <c r="I487" s="215"/>
      <c r="J487" s="15"/>
      <c r="K487" s="15"/>
      <c r="L487" s="212"/>
      <c r="M487" s="216"/>
      <c r="N487" s="217"/>
      <c r="O487" s="217"/>
      <c r="P487" s="217"/>
      <c r="Q487" s="217"/>
      <c r="R487" s="217"/>
      <c r="S487" s="217"/>
      <c r="T487" s="218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13" t="s">
        <v>241</v>
      </c>
      <c r="AU487" s="213" t="s">
        <v>89</v>
      </c>
      <c r="AV487" s="15" t="s">
        <v>87</v>
      </c>
      <c r="AW487" s="15" t="s">
        <v>34</v>
      </c>
      <c r="AX487" s="15" t="s">
        <v>79</v>
      </c>
      <c r="AY487" s="213" t="s">
        <v>133</v>
      </c>
    </row>
    <row r="488" s="13" customFormat="1">
      <c r="A488" s="13"/>
      <c r="B488" s="196"/>
      <c r="C488" s="13"/>
      <c r="D488" s="186" t="s">
        <v>241</v>
      </c>
      <c r="E488" s="197" t="s">
        <v>1</v>
      </c>
      <c r="F488" s="198" t="s">
        <v>694</v>
      </c>
      <c r="G488" s="13"/>
      <c r="H488" s="199">
        <v>39.950000000000003</v>
      </c>
      <c r="I488" s="200"/>
      <c r="J488" s="13"/>
      <c r="K488" s="13"/>
      <c r="L488" s="196"/>
      <c r="M488" s="201"/>
      <c r="N488" s="202"/>
      <c r="O488" s="202"/>
      <c r="P488" s="202"/>
      <c r="Q488" s="202"/>
      <c r="R488" s="202"/>
      <c r="S488" s="202"/>
      <c r="T488" s="20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197" t="s">
        <v>241</v>
      </c>
      <c r="AU488" s="197" t="s">
        <v>89</v>
      </c>
      <c r="AV488" s="13" t="s">
        <v>89</v>
      </c>
      <c r="AW488" s="13" t="s">
        <v>34</v>
      </c>
      <c r="AX488" s="13" t="s">
        <v>79</v>
      </c>
      <c r="AY488" s="197" t="s">
        <v>133</v>
      </c>
    </row>
    <row r="489" s="14" customFormat="1">
      <c r="A489" s="14"/>
      <c r="B489" s="204"/>
      <c r="C489" s="14"/>
      <c r="D489" s="186" t="s">
        <v>241</v>
      </c>
      <c r="E489" s="205" t="s">
        <v>1</v>
      </c>
      <c r="F489" s="206" t="s">
        <v>245</v>
      </c>
      <c r="G489" s="14"/>
      <c r="H489" s="207">
        <v>39.950000000000003</v>
      </c>
      <c r="I489" s="208"/>
      <c r="J489" s="14"/>
      <c r="K489" s="14"/>
      <c r="L489" s="204"/>
      <c r="M489" s="209"/>
      <c r="N489" s="210"/>
      <c r="O489" s="210"/>
      <c r="P489" s="210"/>
      <c r="Q489" s="210"/>
      <c r="R489" s="210"/>
      <c r="S489" s="210"/>
      <c r="T489" s="211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05" t="s">
        <v>241</v>
      </c>
      <c r="AU489" s="205" t="s">
        <v>89</v>
      </c>
      <c r="AV489" s="14" t="s">
        <v>154</v>
      </c>
      <c r="AW489" s="14" t="s">
        <v>34</v>
      </c>
      <c r="AX489" s="14" t="s">
        <v>87</v>
      </c>
      <c r="AY489" s="205" t="s">
        <v>133</v>
      </c>
    </row>
    <row r="490" s="2" customFormat="1" ht="24.15" customHeight="1">
      <c r="A490" s="37"/>
      <c r="B490" s="171"/>
      <c r="C490" s="219" t="s">
        <v>695</v>
      </c>
      <c r="D490" s="219" t="s">
        <v>316</v>
      </c>
      <c r="E490" s="220" t="s">
        <v>696</v>
      </c>
      <c r="F490" s="221" t="s">
        <v>697</v>
      </c>
      <c r="G490" s="222" t="s">
        <v>259</v>
      </c>
      <c r="H490" s="223">
        <v>41.948</v>
      </c>
      <c r="I490" s="224"/>
      <c r="J490" s="225">
        <f>ROUND(I490*H490,2)</f>
        <v>0</v>
      </c>
      <c r="K490" s="226"/>
      <c r="L490" s="227"/>
      <c r="M490" s="228" t="s">
        <v>1</v>
      </c>
      <c r="N490" s="229" t="s">
        <v>44</v>
      </c>
      <c r="O490" s="76"/>
      <c r="P490" s="182">
        <f>O490*H490</f>
        <v>0</v>
      </c>
      <c r="Q490" s="182">
        <v>0.015599999999999999</v>
      </c>
      <c r="R490" s="182">
        <f>Q490*H490</f>
        <v>0.65438879999999999</v>
      </c>
      <c r="S490" s="182">
        <v>0</v>
      </c>
      <c r="T490" s="183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184" t="s">
        <v>173</v>
      </c>
      <c r="AT490" s="184" t="s">
        <v>316</v>
      </c>
      <c r="AU490" s="184" t="s">
        <v>89</v>
      </c>
      <c r="AY490" s="18" t="s">
        <v>133</v>
      </c>
      <c r="BE490" s="185">
        <f>IF(N490="základní",J490,0)</f>
        <v>0</v>
      </c>
      <c r="BF490" s="185">
        <f>IF(N490="snížená",J490,0)</f>
        <v>0</v>
      </c>
      <c r="BG490" s="185">
        <f>IF(N490="zákl. přenesená",J490,0)</f>
        <v>0</v>
      </c>
      <c r="BH490" s="185">
        <f>IF(N490="sníž. přenesená",J490,0)</f>
        <v>0</v>
      </c>
      <c r="BI490" s="185">
        <f>IF(N490="nulová",J490,0)</f>
        <v>0</v>
      </c>
      <c r="BJ490" s="18" t="s">
        <v>87</v>
      </c>
      <c r="BK490" s="185">
        <f>ROUND(I490*H490,2)</f>
        <v>0</v>
      </c>
      <c r="BL490" s="18" t="s">
        <v>154</v>
      </c>
      <c r="BM490" s="184" t="s">
        <v>698</v>
      </c>
    </row>
    <row r="491" s="13" customFormat="1">
      <c r="A491" s="13"/>
      <c r="B491" s="196"/>
      <c r="C491" s="13"/>
      <c r="D491" s="186" t="s">
        <v>241</v>
      </c>
      <c r="E491" s="13"/>
      <c r="F491" s="198" t="s">
        <v>699</v>
      </c>
      <c r="G491" s="13"/>
      <c r="H491" s="199">
        <v>41.948</v>
      </c>
      <c r="I491" s="200"/>
      <c r="J491" s="13"/>
      <c r="K491" s="13"/>
      <c r="L491" s="196"/>
      <c r="M491" s="201"/>
      <c r="N491" s="202"/>
      <c r="O491" s="202"/>
      <c r="P491" s="202"/>
      <c r="Q491" s="202"/>
      <c r="R491" s="202"/>
      <c r="S491" s="202"/>
      <c r="T491" s="20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97" t="s">
        <v>241</v>
      </c>
      <c r="AU491" s="197" t="s">
        <v>89</v>
      </c>
      <c r="AV491" s="13" t="s">
        <v>89</v>
      </c>
      <c r="AW491" s="13" t="s">
        <v>3</v>
      </c>
      <c r="AX491" s="13" t="s">
        <v>87</v>
      </c>
      <c r="AY491" s="197" t="s">
        <v>133</v>
      </c>
    </row>
    <row r="492" s="2" customFormat="1" ht="16.5" customHeight="1">
      <c r="A492" s="37"/>
      <c r="B492" s="171"/>
      <c r="C492" s="219" t="s">
        <v>700</v>
      </c>
      <c r="D492" s="219" t="s">
        <v>316</v>
      </c>
      <c r="E492" s="220" t="s">
        <v>701</v>
      </c>
      <c r="F492" s="221" t="s">
        <v>702</v>
      </c>
      <c r="G492" s="222" t="s">
        <v>259</v>
      </c>
      <c r="H492" s="223">
        <v>41.948</v>
      </c>
      <c r="I492" s="224"/>
      <c r="J492" s="225">
        <f>ROUND(I492*H492,2)</f>
        <v>0</v>
      </c>
      <c r="K492" s="226"/>
      <c r="L492" s="227"/>
      <c r="M492" s="228" t="s">
        <v>1</v>
      </c>
      <c r="N492" s="229" t="s">
        <v>44</v>
      </c>
      <c r="O492" s="76"/>
      <c r="P492" s="182">
        <f>O492*H492</f>
        <v>0</v>
      </c>
      <c r="Q492" s="182">
        <v>0.00215</v>
      </c>
      <c r="R492" s="182">
        <f>Q492*H492</f>
        <v>0.090188199999999996</v>
      </c>
      <c r="S492" s="182">
        <v>0</v>
      </c>
      <c r="T492" s="183">
        <f>S492*H492</f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184" t="s">
        <v>173</v>
      </c>
      <c r="AT492" s="184" t="s">
        <v>316</v>
      </c>
      <c r="AU492" s="184" t="s">
        <v>89</v>
      </c>
      <c r="AY492" s="18" t="s">
        <v>133</v>
      </c>
      <c r="BE492" s="185">
        <f>IF(N492="základní",J492,0)</f>
        <v>0</v>
      </c>
      <c r="BF492" s="185">
        <f>IF(N492="snížená",J492,0)</f>
        <v>0</v>
      </c>
      <c r="BG492" s="185">
        <f>IF(N492="zákl. přenesená",J492,0)</f>
        <v>0</v>
      </c>
      <c r="BH492" s="185">
        <f>IF(N492="sníž. přenesená",J492,0)</f>
        <v>0</v>
      </c>
      <c r="BI492" s="185">
        <f>IF(N492="nulová",J492,0)</f>
        <v>0</v>
      </c>
      <c r="BJ492" s="18" t="s">
        <v>87</v>
      </c>
      <c r="BK492" s="185">
        <f>ROUND(I492*H492,2)</f>
        <v>0</v>
      </c>
      <c r="BL492" s="18" t="s">
        <v>154</v>
      </c>
      <c r="BM492" s="184" t="s">
        <v>703</v>
      </c>
    </row>
    <row r="493" s="13" customFormat="1">
      <c r="A493" s="13"/>
      <c r="B493" s="196"/>
      <c r="C493" s="13"/>
      <c r="D493" s="186" t="s">
        <v>241</v>
      </c>
      <c r="E493" s="13"/>
      <c r="F493" s="198" t="s">
        <v>699</v>
      </c>
      <c r="G493" s="13"/>
      <c r="H493" s="199">
        <v>41.948</v>
      </c>
      <c r="I493" s="200"/>
      <c r="J493" s="13"/>
      <c r="K493" s="13"/>
      <c r="L493" s="196"/>
      <c r="M493" s="201"/>
      <c r="N493" s="202"/>
      <c r="O493" s="202"/>
      <c r="P493" s="202"/>
      <c r="Q493" s="202"/>
      <c r="R493" s="202"/>
      <c r="S493" s="202"/>
      <c r="T493" s="20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197" t="s">
        <v>241</v>
      </c>
      <c r="AU493" s="197" t="s">
        <v>89</v>
      </c>
      <c r="AV493" s="13" t="s">
        <v>89</v>
      </c>
      <c r="AW493" s="13" t="s">
        <v>3</v>
      </c>
      <c r="AX493" s="13" t="s">
        <v>87</v>
      </c>
      <c r="AY493" s="197" t="s">
        <v>133</v>
      </c>
    </row>
    <row r="494" s="2" customFormat="1" ht="24.15" customHeight="1">
      <c r="A494" s="37"/>
      <c r="B494" s="171"/>
      <c r="C494" s="219" t="s">
        <v>704</v>
      </c>
      <c r="D494" s="219" t="s">
        <v>316</v>
      </c>
      <c r="E494" s="220" t="s">
        <v>705</v>
      </c>
      <c r="F494" s="221" t="s">
        <v>706</v>
      </c>
      <c r="G494" s="222" t="s">
        <v>378</v>
      </c>
      <c r="H494" s="223">
        <v>8</v>
      </c>
      <c r="I494" s="224"/>
      <c r="J494" s="225">
        <f>ROUND(I494*H494,2)</f>
        <v>0</v>
      </c>
      <c r="K494" s="226"/>
      <c r="L494" s="227"/>
      <c r="M494" s="228" t="s">
        <v>1</v>
      </c>
      <c r="N494" s="229" t="s">
        <v>44</v>
      </c>
      <c r="O494" s="76"/>
      <c r="P494" s="182">
        <f>O494*H494</f>
        <v>0</v>
      </c>
      <c r="Q494" s="182">
        <v>0.0013500000000000001</v>
      </c>
      <c r="R494" s="182">
        <f>Q494*H494</f>
        <v>0.010800000000000001</v>
      </c>
      <c r="S494" s="182">
        <v>0</v>
      </c>
      <c r="T494" s="183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184" t="s">
        <v>173</v>
      </c>
      <c r="AT494" s="184" t="s">
        <v>316</v>
      </c>
      <c r="AU494" s="184" t="s">
        <v>89</v>
      </c>
      <c r="AY494" s="18" t="s">
        <v>133</v>
      </c>
      <c r="BE494" s="185">
        <f>IF(N494="základní",J494,0)</f>
        <v>0</v>
      </c>
      <c r="BF494" s="185">
        <f>IF(N494="snížená",J494,0)</f>
        <v>0</v>
      </c>
      <c r="BG494" s="185">
        <f>IF(N494="zákl. přenesená",J494,0)</f>
        <v>0</v>
      </c>
      <c r="BH494" s="185">
        <f>IF(N494="sníž. přenesená",J494,0)</f>
        <v>0</v>
      </c>
      <c r="BI494" s="185">
        <f>IF(N494="nulová",J494,0)</f>
        <v>0</v>
      </c>
      <c r="BJ494" s="18" t="s">
        <v>87</v>
      </c>
      <c r="BK494" s="185">
        <f>ROUND(I494*H494,2)</f>
        <v>0</v>
      </c>
      <c r="BL494" s="18" t="s">
        <v>154</v>
      </c>
      <c r="BM494" s="184" t="s">
        <v>707</v>
      </c>
    </row>
    <row r="495" s="2" customFormat="1" ht="33" customHeight="1">
      <c r="A495" s="37"/>
      <c r="B495" s="171"/>
      <c r="C495" s="172" t="s">
        <v>708</v>
      </c>
      <c r="D495" s="172" t="s">
        <v>136</v>
      </c>
      <c r="E495" s="173" t="s">
        <v>709</v>
      </c>
      <c r="F495" s="174" t="s">
        <v>710</v>
      </c>
      <c r="G495" s="175" t="s">
        <v>239</v>
      </c>
      <c r="H495" s="176">
        <v>1528.51</v>
      </c>
      <c r="I495" s="177"/>
      <c r="J495" s="178">
        <f>ROUND(I495*H495,2)</f>
        <v>0</v>
      </c>
      <c r="K495" s="179"/>
      <c r="L495" s="38"/>
      <c r="M495" s="180" t="s">
        <v>1</v>
      </c>
      <c r="N495" s="181" t="s">
        <v>44</v>
      </c>
      <c r="O495" s="76"/>
      <c r="P495" s="182">
        <f>O495*H495</f>
        <v>0</v>
      </c>
      <c r="Q495" s="182">
        <v>0</v>
      </c>
      <c r="R495" s="182">
        <f>Q495*H495</f>
        <v>0</v>
      </c>
      <c r="S495" s="182">
        <v>0</v>
      </c>
      <c r="T495" s="183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84" t="s">
        <v>154</v>
      </c>
      <c r="AT495" s="184" t="s">
        <v>136</v>
      </c>
      <c r="AU495" s="184" t="s">
        <v>89</v>
      </c>
      <c r="AY495" s="18" t="s">
        <v>133</v>
      </c>
      <c r="BE495" s="185">
        <f>IF(N495="základní",J495,0)</f>
        <v>0</v>
      </c>
      <c r="BF495" s="185">
        <f>IF(N495="snížená",J495,0)</f>
        <v>0</v>
      </c>
      <c r="BG495" s="185">
        <f>IF(N495="zákl. přenesená",J495,0)</f>
        <v>0</v>
      </c>
      <c r="BH495" s="185">
        <f>IF(N495="sníž. přenesená",J495,0)</f>
        <v>0</v>
      </c>
      <c r="BI495" s="185">
        <f>IF(N495="nulová",J495,0)</f>
        <v>0</v>
      </c>
      <c r="BJ495" s="18" t="s">
        <v>87</v>
      </c>
      <c r="BK495" s="185">
        <f>ROUND(I495*H495,2)</f>
        <v>0</v>
      </c>
      <c r="BL495" s="18" t="s">
        <v>154</v>
      </c>
      <c r="BM495" s="184" t="s">
        <v>711</v>
      </c>
    </row>
    <row r="496" s="13" customFormat="1">
      <c r="A496" s="13"/>
      <c r="B496" s="196"/>
      <c r="C496" s="13"/>
      <c r="D496" s="186" t="s">
        <v>241</v>
      </c>
      <c r="E496" s="197" t="s">
        <v>1</v>
      </c>
      <c r="F496" s="198" t="s">
        <v>712</v>
      </c>
      <c r="G496" s="13"/>
      <c r="H496" s="199">
        <v>1528.51</v>
      </c>
      <c r="I496" s="200"/>
      <c r="J496" s="13"/>
      <c r="K496" s="13"/>
      <c r="L496" s="196"/>
      <c r="M496" s="201"/>
      <c r="N496" s="202"/>
      <c r="O496" s="202"/>
      <c r="P496" s="202"/>
      <c r="Q496" s="202"/>
      <c r="R496" s="202"/>
      <c r="S496" s="202"/>
      <c r="T496" s="20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197" t="s">
        <v>241</v>
      </c>
      <c r="AU496" s="197" t="s">
        <v>89</v>
      </c>
      <c r="AV496" s="13" t="s">
        <v>89</v>
      </c>
      <c r="AW496" s="13" t="s">
        <v>34</v>
      </c>
      <c r="AX496" s="13" t="s">
        <v>79</v>
      </c>
      <c r="AY496" s="197" t="s">
        <v>133</v>
      </c>
    </row>
    <row r="497" s="14" customFormat="1">
      <c r="A497" s="14"/>
      <c r="B497" s="204"/>
      <c r="C497" s="14"/>
      <c r="D497" s="186" t="s">
        <v>241</v>
      </c>
      <c r="E497" s="205" t="s">
        <v>1</v>
      </c>
      <c r="F497" s="206" t="s">
        <v>245</v>
      </c>
      <c r="G497" s="14"/>
      <c r="H497" s="207">
        <v>1528.51</v>
      </c>
      <c r="I497" s="208"/>
      <c r="J497" s="14"/>
      <c r="K497" s="14"/>
      <c r="L497" s="204"/>
      <c r="M497" s="209"/>
      <c r="N497" s="210"/>
      <c r="O497" s="210"/>
      <c r="P497" s="210"/>
      <c r="Q497" s="210"/>
      <c r="R497" s="210"/>
      <c r="S497" s="210"/>
      <c r="T497" s="211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05" t="s">
        <v>241</v>
      </c>
      <c r="AU497" s="205" t="s">
        <v>89</v>
      </c>
      <c r="AV497" s="14" t="s">
        <v>154</v>
      </c>
      <c r="AW497" s="14" t="s">
        <v>34</v>
      </c>
      <c r="AX497" s="14" t="s">
        <v>87</v>
      </c>
      <c r="AY497" s="205" t="s">
        <v>133</v>
      </c>
    </row>
    <row r="498" s="2" customFormat="1" ht="37.8" customHeight="1">
      <c r="A498" s="37"/>
      <c r="B498" s="171"/>
      <c r="C498" s="172" t="s">
        <v>713</v>
      </c>
      <c r="D498" s="172" t="s">
        <v>136</v>
      </c>
      <c r="E498" s="173" t="s">
        <v>714</v>
      </c>
      <c r="F498" s="174" t="s">
        <v>715</v>
      </c>
      <c r="G498" s="175" t="s">
        <v>239</v>
      </c>
      <c r="H498" s="176">
        <v>275131.79999999999</v>
      </c>
      <c r="I498" s="177"/>
      <c r="J498" s="178">
        <f>ROUND(I498*H498,2)</f>
        <v>0</v>
      </c>
      <c r="K498" s="179"/>
      <c r="L498" s="38"/>
      <c r="M498" s="180" t="s">
        <v>1</v>
      </c>
      <c r="N498" s="181" t="s">
        <v>44</v>
      </c>
      <c r="O498" s="76"/>
      <c r="P498" s="182">
        <f>O498*H498</f>
        <v>0</v>
      </c>
      <c r="Q498" s="182">
        <v>0</v>
      </c>
      <c r="R498" s="182">
        <f>Q498*H498</f>
        <v>0</v>
      </c>
      <c r="S498" s="182">
        <v>0</v>
      </c>
      <c r="T498" s="183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184" t="s">
        <v>154</v>
      </c>
      <c r="AT498" s="184" t="s">
        <v>136</v>
      </c>
      <c r="AU498" s="184" t="s">
        <v>89</v>
      </c>
      <c r="AY498" s="18" t="s">
        <v>133</v>
      </c>
      <c r="BE498" s="185">
        <f>IF(N498="základní",J498,0)</f>
        <v>0</v>
      </c>
      <c r="BF498" s="185">
        <f>IF(N498="snížená",J498,0)</f>
        <v>0</v>
      </c>
      <c r="BG498" s="185">
        <f>IF(N498="zákl. přenesená",J498,0)</f>
        <v>0</v>
      </c>
      <c r="BH498" s="185">
        <f>IF(N498="sníž. přenesená",J498,0)</f>
        <v>0</v>
      </c>
      <c r="BI498" s="185">
        <f>IF(N498="nulová",J498,0)</f>
        <v>0</v>
      </c>
      <c r="BJ498" s="18" t="s">
        <v>87</v>
      </c>
      <c r="BK498" s="185">
        <f>ROUND(I498*H498,2)</f>
        <v>0</v>
      </c>
      <c r="BL498" s="18" t="s">
        <v>154</v>
      </c>
      <c r="BM498" s="184" t="s">
        <v>716</v>
      </c>
    </row>
    <row r="499" s="2" customFormat="1">
      <c r="A499" s="37"/>
      <c r="B499" s="38"/>
      <c r="C499" s="37"/>
      <c r="D499" s="186" t="s">
        <v>142</v>
      </c>
      <c r="E499" s="37"/>
      <c r="F499" s="187" t="s">
        <v>717</v>
      </c>
      <c r="G499" s="37"/>
      <c r="H499" s="37"/>
      <c r="I499" s="188"/>
      <c r="J499" s="37"/>
      <c r="K499" s="37"/>
      <c r="L499" s="38"/>
      <c r="M499" s="189"/>
      <c r="N499" s="190"/>
      <c r="O499" s="76"/>
      <c r="P499" s="76"/>
      <c r="Q499" s="76"/>
      <c r="R499" s="76"/>
      <c r="S499" s="76"/>
      <c r="T499" s="7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T499" s="18" t="s">
        <v>142</v>
      </c>
      <c r="AU499" s="18" t="s">
        <v>89</v>
      </c>
    </row>
    <row r="500" s="13" customFormat="1">
      <c r="A500" s="13"/>
      <c r="B500" s="196"/>
      <c r="C500" s="13"/>
      <c r="D500" s="186" t="s">
        <v>241</v>
      </c>
      <c r="E500" s="197" t="s">
        <v>1</v>
      </c>
      <c r="F500" s="198" t="s">
        <v>712</v>
      </c>
      <c r="G500" s="13"/>
      <c r="H500" s="199">
        <v>1528.51</v>
      </c>
      <c r="I500" s="200"/>
      <c r="J500" s="13"/>
      <c r="K500" s="13"/>
      <c r="L500" s="196"/>
      <c r="M500" s="201"/>
      <c r="N500" s="202"/>
      <c r="O500" s="202"/>
      <c r="P500" s="202"/>
      <c r="Q500" s="202"/>
      <c r="R500" s="202"/>
      <c r="S500" s="202"/>
      <c r="T500" s="20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197" t="s">
        <v>241</v>
      </c>
      <c r="AU500" s="197" t="s">
        <v>89</v>
      </c>
      <c r="AV500" s="13" t="s">
        <v>89</v>
      </c>
      <c r="AW500" s="13" t="s">
        <v>34</v>
      </c>
      <c r="AX500" s="13" t="s">
        <v>79</v>
      </c>
      <c r="AY500" s="197" t="s">
        <v>133</v>
      </c>
    </row>
    <row r="501" s="14" customFormat="1">
      <c r="A501" s="14"/>
      <c r="B501" s="204"/>
      <c r="C501" s="14"/>
      <c r="D501" s="186" t="s">
        <v>241</v>
      </c>
      <c r="E501" s="205" t="s">
        <v>1</v>
      </c>
      <c r="F501" s="206" t="s">
        <v>245</v>
      </c>
      <c r="G501" s="14"/>
      <c r="H501" s="207">
        <v>1528.51</v>
      </c>
      <c r="I501" s="208"/>
      <c r="J501" s="14"/>
      <c r="K501" s="14"/>
      <c r="L501" s="204"/>
      <c r="M501" s="209"/>
      <c r="N501" s="210"/>
      <c r="O501" s="210"/>
      <c r="P501" s="210"/>
      <c r="Q501" s="210"/>
      <c r="R501" s="210"/>
      <c r="S501" s="210"/>
      <c r="T501" s="211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05" t="s">
        <v>241</v>
      </c>
      <c r="AU501" s="205" t="s">
        <v>89</v>
      </c>
      <c r="AV501" s="14" t="s">
        <v>154</v>
      </c>
      <c r="AW501" s="14" t="s">
        <v>34</v>
      </c>
      <c r="AX501" s="14" t="s">
        <v>87</v>
      </c>
      <c r="AY501" s="205" t="s">
        <v>133</v>
      </c>
    </row>
    <row r="502" s="13" customFormat="1">
      <c r="A502" s="13"/>
      <c r="B502" s="196"/>
      <c r="C502" s="13"/>
      <c r="D502" s="186" t="s">
        <v>241</v>
      </c>
      <c r="E502" s="13"/>
      <c r="F502" s="198" t="s">
        <v>718</v>
      </c>
      <c r="G502" s="13"/>
      <c r="H502" s="199">
        <v>275131.79999999999</v>
      </c>
      <c r="I502" s="200"/>
      <c r="J502" s="13"/>
      <c r="K502" s="13"/>
      <c r="L502" s="196"/>
      <c r="M502" s="201"/>
      <c r="N502" s="202"/>
      <c r="O502" s="202"/>
      <c r="P502" s="202"/>
      <c r="Q502" s="202"/>
      <c r="R502" s="202"/>
      <c r="S502" s="202"/>
      <c r="T502" s="20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197" t="s">
        <v>241</v>
      </c>
      <c r="AU502" s="197" t="s">
        <v>89</v>
      </c>
      <c r="AV502" s="13" t="s">
        <v>89</v>
      </c>
      <c r="AW502" s="13" t="s">
        <v>3</v>
      </c>
      <c r="AX502" s="13" t="s">
        <v>87</v>
      </c>
      <c r="AY502" s="197" t="s">
        <v>133</v>
      </c>
    </row>
    <row r="503" s="2" customFormat="1" ht="33" customHeight="1">
      <c r="A503" s="37"/>
      <c r="B503" s="171"/>
      <c r="C503" s="172" t="s">
        <v>719</v>
      </c>
      <c r="D503" s="172" t="s">
        <v>136</v>
      </c>
      <c r="E503" s="173" t="s">
        <v>720</v>
      </c>
      <c r="F503" s="174" t="s">
        <v>721</v>
      </c>
      <c r="G503" s="175" t="s">
        <v>239</v>
      </c>
      <c r="H503" s="176">
        <v>1528.51</v>
      </c>
      <c r="I503" s="177"/>
      <c r="J503" s="178">
        <f>ROUND(I503*H503,2)</f>
        <v>0</v>
      </c>
      <c r="K503" s="179"/>
      <c r="L503" s="38"/>
      <c r="M503" s="180" t="s">
        <v>1</v>
      </c>
      <c r="N503" s="181" t="s">
        <v>44</v>
      </c>
      <c r="O503" s="76"/>
      <c r="P503" s="182">
        <f>O503*H503</f>
        <v>0</v>
      </c>
      <c r="Q503" s="182">
        <v>0</v>
      </c>
      <c r="R503" s="182">
        <f>Q503*H503</f>
        <v>0</v>
      </c>
      <c r="S503" s="182">
        <v>0</v>
      </c>
      <c r="T503" s="183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184" t="s">
        <v>154</v>
      </c>
      <c r="AT503" s="184" t="s">
        <v>136</v>
      </c>
      <c r="AU503" s="184" t="s">
        <v>89</v>
      </c>
      <c r="AY503" s="18" t="s">
        <v>133</v>
      </c>
      <c r="BE503" s="185">
        <f>IF(N503="základní",J503,0)</f>
        <v>0</v>
      </c>
      <c r="BF503" s="185">
        <f>IF(N503="snížená",J503,0)</f>
        <v>0</v>
      </c>
      <c r="BG503" s="185">
        <f>IF(N503="zákl. přenesená",J503,0)</f>
        <v>0</v>
      </c>
      <c r="BH503" s="185">
        <f>IF(N503="sníž. přenesená",J503,0)</f>
        <v>0</v>
      </c>
      <c r="BI503" s="185">
        <f>IF(N503="nulová",J503,0)</f>
        <v>0</v>
      </c>
      <c r="BJ503" s="18" t="s">
        <v>87</v>
      </c>
      <c r="BK503" s="185">
        <f>ROUND(I503*H503,2)</f>
        <v>0</v>
      </c>
      <c r="BL503" s="18" t="s">
        <v>154</v>
      </c>
      <c r="BM503" s="184" t="s">
        <v>722</v>
      </c>
    </row>
    <row r="504" s="13" customFormat="1">
      <c r="A504" s="13"/>
      <c r="B504" s="196"/>
      <c r="C504" s="13"/>
      <c r="D504" s="186" t="s">
        <v>241</v>
      </c>
      <c r="E504" s="197" t="s">
        <v>1</v>
      </c>
      <c r="F504" s="198" t="s">
        <v>712</v>
      </c>
      <c r="G504" s="13"/>
      <c r="H504" s="199">
        <v>1528.51</v>
      </c>
      <c r="I504" s="200"/>
      <c r="J504" s="13"/>
      <c r="K504" s="13"/>
      <c r="L504" s="196"/>
      <c r="M504" s="201"/>
      <c r="N504" s="202"/>
      <c r="O504" s="202"/>
      <c r="P504" s="202"/>
      <c r="Q504" s="202"/>
      <c r="R504" s="202"/>
      <c r="S504" s="202"/>
      <c r="T504" s="20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97" t="s">
        <v>241</v>
      </c>
      <c r="AU504" s="197" t="s">
        <v>89</v>
      </c>
      <c r="AV504" s="13" t="s">
        <v>89</v>
      </c>
      <c r="AW504" s="13" t="s">
        <v>34</v>
      </c>
      <c r="AX504" s="13" t="s">
        <v>79</v>
      </c>
      <c r="AY504" s="197" t="s">
        <v>133</v>
      </c>
    </row>
    <row r="505" s="14" customFormat="1">
      <c r="A505" s="14"/>
      <c r="B505" s="204"/>
      <c r="C505" s="14"/>
      <c r="D505" s="186" t="s">
        <v>241</v>
      </c>
      <c r="E505" s="205" t="s">
        <v>1</v>
      </c>
      <c r="F505" s="206" t="s">
        <v>245</v>
      </c>
      <c r="G505" s="14"/>
      <c r="H505" s="207">
        <v>1528.51</v>
      </c>
      <c r="I505" s="208"/>
      <c r="J505" s="14"/>
      <c r="K505" s="14"/>
      <c r="L505" s="204"/>
      <c r="M505" s="209"/>
      <c r="N505" s="210"/>
      <c r="O505" s="210"/>
      <c r="P505" s="210"/>
      <c r="Q505" s="210"/>
      <c r="R505" s="210"/>
      <c r="S505" s="210"/>
      <c r="T505" s="211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05" t="s">
        <v>241</v>
      </c>
      <c r="AU505" s="205" t="s">
        <v>89</v>
      </c>
      <c r="AV505" s="14" t="s">
        <v>154</v>
      </c>
      <c r="AW505" s="14" t="s">
        <v>34</v>
      </c>
      <c r="AX505" s="14" t="s">
        <v>87</v>
      </c>
      <c r="AY505" s="205" t="s">
        <v>133</v>
      </c>
    </row>
    <row r="506" s="2" customFormat="1" ht="16.5" customHeight="1">
      <c r="A506" s="37"/>
      <c r="B506" s="171"/>
      <c r="C506" s="172" t="s">
        <v>723</v>
      </c>
      <c r="D506" s="172" t="s">
        <v>136</v>
      </c>
      <c r="E506" s="173" t="s">
        <v>724</v>
      </c>
      <c r="F506" s="174" t="s">
        <v>725</v>
      </c>
      <c r="G506" s="175" t="s">
        <v>239</v>
      </c>
      <c r="H506" s="176">
        <v>1528.51</v>
      </c>
      <c r="I506" s="177"/>
      <c r="J506" s="178">
        <f>ROUND(I506*H506,2)</f>
        <v>0</v>
      </c>
      <c r="K506" s="179"/>
      <c r="L506" s="38"/>
      <c r="M506" s="180" t="s">
        <v>1</v>
      </c>
      <c r="N506" s="181" t="s">
        <v>44</v>
      </c>
      <c r="O506" s="76"/>
      <c r="P506" s="182">
        <f>O506*H506</f>
        <v>0</v>
      </c>
      <c r="Q506" s="182">
        <v>0</v>
      </c>
      <c r="R506" s="182">
        <f>Q506*H506</f>
        <v>0</v>
      </c>
      <c r="S506" s="182">
        <v>0</v>
      </c>
      <c r="T506" s="183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184" t="s">
        <v>154</v>
      </c>
      <c r="AT506" s="184" t="s">
        <v>136</v>
      </c>
      <c r="AU506" s="184" t="s">
        <v>89</v>
      </c>
      <c r="AY506" s="18" t="s">
        <v>133</v>
      </c>
      <c r="BE506" s="185">
        <f>IF(N506="základní",J506,0)</f>
        <v>0</v>
      </c>
      <c r="BF506" s="185">
        <f>IF(N506="snížená",J506,0)</f>
        <v>0</v>
      </c>
      <c r="BG506" s="185">
        <f>IF(N506="zákl. přenesená",J506,0)</f>
        <v>0</v>
      </c>
      <c r="BH506" s="185">
        <f>IF(N506="sníž. přenesená",J506,0)</f>
        <v>0</v>
      </c>
      <c r="BI506" s="185">
        <f>IF(N506="nulová",J506,0)</f>
        <v>0</v>
      </c>
      <c r="BJ506" s="18" t="s">
        <v>87</v>
      </c>
      <c r="BK506" s="185">
        <f>ROUND(I506*H506,2)</f>
        <v>0</v>
      </c>
      <c r="BL506" s="18" t="s">
        <v>154</v>
      </c>
      <c r="BM506" s="184" t="s">
        <v>726</v>
      </c>
    </row>
    <row r="507" s="13" customFormat="1">
      <c r="A507" s="13"/>
      <c r="B507" s="196"/>
      <c r="C507" s="13"/>
      <c r="D507" s="186" t="s">
        <v>241</v>
      </c>
      <c r="E507" s="197" t="s">
        <v>1</v>
      </c>
      <c r="F507" s="198" t="s">
        <v>712</v>
      </c>
      <c r="G507" s="13"/>
      <c r="H507" s="199">
        <v>1528.51</v>
      </c>
      <c r="I507" s="200"/>
      <c r="J507" s="13"/>
      <c r="K507" s="13"/>
      <c r="L507" s="196"/>
      <c r="M507" s="201"/>
      <c r="N507" s="202"/>
      <c r="O507" s="202"/>
      <c r="P507" s="202"/>
      <c r="Q507" s="202"/>
      <c r="R507" s="202"/>
      <c r="S507" s="202"/>
      <c r="T507" s="20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197" t="s">
        <v>241</v>
      </c>
      <c r="AU507" s="197" t="s">
        <v>89</v>
      </c>
      <c r="AV507" s="13" t="s">
        <v>89</v>
      </c>
      <c r="AW507" s="13" t="s">
        <v>34</v>
      </c>
      <c r="AX507" s="13" t="s">
        <v>79</v>
      </c>
      <c r="AY507" s="197" t="s">
        <v>133</v>
      </c>
    </row>
    <row r="508" s="14" customFormat="1">
      <c r="A508" s="14"/>
      <c r="B508" s="204"/>
      <c r="C508" s="14"/>
      <c r="D508" s="186" t="s">
        <v>241</v>
      </c>
      <c r="E508" s="205" t="s">
        <v>1</v>
      </c>
      <c r="F508" s="206" t="s">
        <v>245</v>
      </c>
      <c r="G508" s="14"/>
      <c r="H508" s="207">
        <v>1528.51</v>
      </c>
      <c r="I508" s="208"/>
      <c r="J508" s="14"/>
      <c r="K508" s="14"/>
      <c r="L508" s="204"/>
      <c r="M508" s="209"/>
      <c r="N508" s="210"/>
      <c r="O508" s="210"/>
      <c r="P508" s="210"/>
      <c r="Q508" s="210"/>
      <c r="R508" s="210"/>
      <c r="S508" s="210"/>
      <c r="T508" s="211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05" t="s">
        <v>241</v>
      </c>
      <c r="AU508" s="205" t="s">
        <v>89</v>
      </c>
      <c r="AV508" s="14" t="s">
        <v>154</v>
      </c>
      <c r="AW508" s="14" t="s">
        <v>34</v>
      </c>
      <c r="AX508" s="14" t="s">
        <v>87</v>
      </c>
      <c r="AY508" s="205" t="s">
        <v>133</v>
      </c>
    </row>
    <row r="509" s="2" customFormat="1" ht="16.5" customHeight="1">
      <c r="A509" s="37"/>
      <c r="B509" s="171"/>
      <c r="C509" s="172" t="s">
        <v>727</v>
      </c>
      <c r="D509" s="172" t="s">
        <v>136</v>
      </c>
      <c r="E509" s="173" t="s">
        <v>728</v>
      </c>
      <c r="F509" s="174" t="s">
        <v>729</v>
      </c>
      <c r="G509" s="175" t="s">
        <v>239</v>
      </c>
      <c r="H509" s="176">
        <v>275131.79999999999</v>
      </c>
      <c r="I509" s="177"/>
      <c r="J509" s="178">
        <f>ROUND(I509*H509,2)</f>
        <v>0</v>
      </c>
      <c r="K509" s="179"/>
      <c r="L509" s="38"/>
      <c r="M509" s="180" t="s">
        <v>1</v>
      </c>
      <c r="N509" s="181" t="s">
        <v>44</v>
      </c>
      <c r="O509" s="76"/>
      <c r="P509" s="182">
        <f>O509*H509</f>
        <v>0</v>
      </c>
      <c r="Q509" s="182">
        <v>0</v>
      </c>
      <c r="R509" s="182">
        <f>Q509*H509</f>
        <v>0</v>
      </c>
      <c r="S509" s="182">
        <v>0</v>
      </c>
      <c r="T509" s="183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184" t="s">
        <v>154</v>
      </c>
      <c r="AT509" s="184" t="s">
        <v>136</v>
      </c>
      <c r="AU509" s="184" t="s">
        <v>89</v>
      </c>
      <c r="AY509" s="18" t="s">
        <v>133</v>
      </c>
      <c r="BE509" s="185">
        <f>IF(N509="základní",J509,0)</f>
        <v>0</v>
      </c>
      <c r="BF509" s="185">
        <f>IF(N509="snížená",J509,0)</f>
        <v>0</v>
      </c>
      <c r="BG509" s="185">
        <f>IF(N509="zákl. přenesená",J509,0)</f>
        <v>0</v>
      </c>
      <c r="BH509" s="185">
        <f>IF(N509="sníž. přenesená",J509,0)</f>
        <v>0</v>
      </c>
      <c r="BI509" s="185">
        <f>IF(N509="nulová",J509,0)</f>
        <v>0</v>
      </c>
      <c r="BJ509" s="18" t="s">
        <v>87</v>
      </c>
      <c r="BK509" s="185">
        <f>ROUND(I509*H509,2)</f>
        <v>0</v>
      </c>
      <c r="BL509" s="18" t="s">
        <v>154</v>
      </c>
      <c r="BM509" s="184" t="s">
        <v>730</v>
      </c>
    </row>
    <row r="510" s="2" customFormat="1">
      <c r="A510" s="37"/>
      <c r="B510" s="38"/>
      <c r="C510" s="37"/>
      <c r="D510" s="186" t="s">
        <v>142</v>
      </c>
      <c r="E510" s="37"/>
      <c r="F510" s="187" t="s">
        <v>717</v>
      </c>
      <c r="G510" s="37"/>
      <c r="H510" s="37"/>
      <c r="I510" s="188"/>
      <c r="J510" s="37"/>
      <c r="K510" s="37"/>
      <c r="L510" s="38"/>
      <c r="M510" s="189"/>
      <c r="N510" s="190"/>
      <c r="O510" s="76"/>
      <c r="P510" s="76"/>
      <c r="Q510" s="76"/>
      <c r="R510" s="76"/>
      <c r="S510" s="76"/>
      <c r="T510" s="7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18" t="s">
        <v>142</v>
      </c>
      <c r="AU510" s="18" t="s">
        <v>89</v>
      </c>
    </row>
    <row r="511" s="13" customFormat="1">
      <c r="A511" s="13"/>
      <c r="B511" s="196"/>
      <c r="C511" s="13"/>
      <c r="D511" s="186" t="s">
        <v>241</v>
      </c>
      <c r="E511" s="197" t="s">
        <v>1</v>
      </c>
      <c r="F511" s="198" t="s">
        <v>712</v>
      </c>
      <c r="G511" s="13"/>
      <c r="H511" s="199">
        <v>1528.51</v>
      </c>
      <c r="I511" s="200"/>
      <c r="J511" s="13"/>
      <c r="K511" s="13"/>
      <c r="L511" s="196"/>
      <c r="M511" s="201"/>
      <c r="N511" s="202"/>
      <c r="O511" s="202"/>
      <c r="P511" s="202"/>
      <c r="Q511" s="202"/>
      <c r="R511" s="202"/>
      <c r="S511" s="202"/>
      <c r="T511" s="20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197" t="s">
        <v>241</v>
      </c>
      <c r="AU511" s="197" t="s">
        <v>89</v>
      </c>
      <c r="AV511" s="13" t="s">
        <v>89</v>
      </c>
      <c r="AW511" s="13" t="s">
        <v>34</v>
      </c>
      <c r="AX511" s="13" t="s">
        <v>79</v>
      </c>
      <c r="AY511" s="197" t="s">
        <v>133</v>
      </c>
    </row>
    <row r="512" s="14" customFormat="1">
      <c r="A512" s="14"/>
      <c r="B512" s="204"/>
      <c r="C512" s="14"/>
      <c r="D512" s="186" t="s">
        <v>241</v>
      </c>
      <c r="E512" s="205" t="s">
        <v>1</v>
      </c>
      <c r="F512" s="206" t="s">
        <v>245</v>
      </c>
      <c r="G512" s="14"/>
      <c r="H512" s="207">
        <v>1528.51</v>
      </c>
      <c r="I512" s="208"/>
      <c r="J512" s="14"/>
      <c r="K512" s="14"/>
      <c r="L512" s="204"/>
      <c r="M512" s="209"/>
      <c r="N512" s="210"/>
      <c r="O512" s="210"/>
      <c r="P512" s="210"/>
      <c r="Q512" s="210"/>
      <c r="R512" s="210"/>
      <c r="S512" s="210"/>
      <c r="T512" s="211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05" t="s">
        <v>241</v>
      </c>
      <c r="AU512" s="205" t="s">
        <v>89</v>
      </c>
      <c r="AV512" s="14" t="s">
        <v>154</v>
      </c>
      <c r="AW512" s="14" t="s">
        <v>34</v>
      </c>
      <c r="AX512" s="14" t="s">
        <v>87</v>
      </c>
      <c r="AY512" s="205" t="s">
        <v>133</v>
      </c>
    </row>
    <row r="513" s="13" customFormat="1">
      <c r="A513" s="13"/>
      <c r="B513" s="196"/>
      <c r="C513" s="13"/>
      <c r="D513" s="186" t="s">
        <v>241</v>
      </c>
      <c r="E513" s="13"/>
      <c r="F513" s="198" t="s">
        <v>718</v>
      </c>
      <c r="G513" s="13"/>
      <c r="H513" s="199">
        <v>275131.79999999999</v>
      </c>
      <c r="I513" s="200"/>
      <c r="J513" s="13"/>
      <c r="K513" s="13"/>
      <c r="L513" s="196"/>
      <c r="M513" s="201"/>
      <c r="N513" s="202"/>
      <c r="O513" s="202"/>
      <c r="P513" s="202"/>
      <c r="Q513" s="202"/>
      <c r="R513" s="202"/>
      <c r="S513" s="202"/>
      <c r="T513" s="20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7" t="s">
        <v>241</v>
      </c>
      <c r="AU513" s="197" t="s">
        <v>89</v>
      </c>
      <c r="AV513" s="13" t="s">
        <v>89</v>
      </c>
      <c r="AW513" s="13" t="s">
        <v>3</v>
      </c>
      <c r="AX513" s="13" t="s">
        <v>87</v>
      </c>
      <c r="AY513" s="197" t="s">
        <v>133</v>
      </c>
    </row>
    <row r="514" s="2" customFormat="1" ht="21.75" customHeight="1">
      <c r="A514" s="37"/>
      <c r="B514" s="171"/>
      <c r="C514" s="172" t="s">
        <v>731</v>
      </c>
      <c r="D514" s="172" t="s">
        <v>136</v>
      </c>
      <c r="E514" s="173" t="s">
        <v>732</v>
      </c>
      <c r="F514" s="174" t="s">
        <v>733</v>
      </c>
      <c r="G514" s="175" t="s">
        <v>239</v>
      </c>
      <c r="H514" s="176">
        <v>1528.51</v>
      </c>
      <c r="I514" s="177"/>
      <c r="J514" s="178">
        <f>ROUND(I514*H514,2)</f>
        <v>0</v>
      </c>
      <c r="K514" s="179"/>
      <c r="L514" s="38"/>
      <c r="M514" s="180" t="s">
        <v>1</v>
      </c>
      <c r="N514" s="181" t="s">
        <v>44</v>
      </c>
      <c r="O514" s="76"/>
      <c r="P514" s="182">
        <f>O514*H514</f>
        <v>0</v>
      </c>
      <c r="Q514" s="182">
        <v>0</v>
      </c>
      <c r="R514" s="182">
        <f>Q514*H514</f>
        <v>0</v>
      </c>
      <c r="S514" s="182">
        <v>0</v>
      </c>
      <c r="T514" s="183">
        <f>S514*H514</f>
        <v>0</v>
      </c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R514" s="184" t="s">
        <v>154</v>
      </c>
      <c r="AT514" s="184" t="s">
        <v>136</v>
      </c>
      <c r="AU514" s="184" t="s">
        <v>89</v>
      </c>
      <c r="AY514" s="18" t="s">
        <v>133</v>
      </c>
      <c r="BE514" s="185">
        <f>IF(N514="základní",J514,0)</f>
        <v>0</v>
      </c>
      <c r="BF514" s="185">
        <f>IF(N514="snížená",J514,0)</f>
        <v>0</v>
      </c>
      <c r="BG514" s="185">
        <f>IF(N514="zákl. přenesená",J514,0)</f>
        <v>0</v>
      </c>
      <c r="BH514" s="185">
        <f>IF(N514="sníž. přenesená",J514,0)</f>
        <v>0</v>
      </c>
      <c r="BI514" s="185">
        <f>IF(N514="nulová",J514,0)</f>
        <v>0</v>
      </c>
      <c r="BJ514" s="18" t="s">
        <v>87</v>
      </c>
      <c r="BK514" s="185">
        <f>ROUND(I514*H514,2)</f>
        <v>0</v>
      </c>
      <c r="BL514" s="18" t="s">
        <v>154</v>
      </c>
      <c r="BM514" s="184" t="s">
        <v>734</v>
      </c>
    </row>
    <row r="515" s="13" customFormat="1">
      <c r="A515" s="13"/>
      <c r="B515" s="196"/>
      <c r="C515" s="13"/>
      <c r="D515" s="186" t="s">
        <v>241</v>
      </c>
      <c r="E515" s="197" t="s">
        <v>1</v>
      </c>
      <c r="F515" s="198" t="s">
        <v>712</v>
      </c>
      <c r="G515" s="13"/>
      <c r="H515" s="199">
        <v>1528.51</v>
      </c>
      <c r="I515" s="200"/>
      <c r="J515" s="13"/>
      <c r="K515" s="13"/>
      <c r="L515" s="196"/>
      <c r="M515" s="201"/>
      <c r="N515" s="202"/>
      <c r="O515" s="202"/>
      <c r="P515" s="202"/>
      <c r="Q515" s="202"/>
      <c r="R515" s="202"/>
      <c r="S515" s="202"/>
      <c r="T515" s="20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197" t="s">
        <v>241</v>
      </c>
      <c r="AU515" s="197" t="s">
        <v>89</v>
      </c>
      <c r="AV515" s="13" t="s">
        <v>89</v>
      </c>
      <c r="AW515" s="13" t="s">
        <v>34</v>
      </c>
      <c r="AX515" s="13" t="s">
        <v>79</v>
      </c>
      <c r="AY515" s="197" t="s">
        <v>133</v>
      </c>
    </row>
    <row r="516" s="14" customFormat="1">
      <c r="A516" s="14"/>
      <c r="B516" s="204"/>
      <c r="C516" s="14"/>
      <c r="D516" s="186" t="s">
        <v>241</v>
      </c>
      <c r="E516" s="205" t="s">
        <v>1</v>
      </c>
      <c r="F516" s="206" t="s">
        <v>245</v>
      </c>
      <c r="G516" s="14"/>
      <c r="H516" s="207">
        <v>1528.51</v>
      </c>
      <c r="I516" s="208"/>
      <c r="J516" s="14"/>
      <c r="K516" s="14"/>
      <c r="L516" s="204"/>
      <c r="M516" s="209"/>
      <c r="N516" s="210"/>
      <c r="O516" s="210"/>
      <c r="P516" s="210"/>
      <c r="Q516" s="210"/>
      <c r="R516" s="210"/>
      <c r="S516" s="210"/>
      <c r="T516" s="211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05" t="s">
        <v>241</v>
      </c>
      <c r="AU516" s="205" t="s">
        <v>89</v>
      </c>
      <c r="AV516" s="14" t="s">
        <v>154</v>
      </c>
      <c r="AW516" s="14" t="s">
        <v>34</v>
      </c>
      <c r="AX516" s="14" t="s">
        <v>87</v>
      </c>
      <c r="AY516" s="205" t="s">
        <v>133</v>
      </c>
    </row>
    <row r="517" s="2" customFormat="1" ht="16.5" customHeight="1">
      <c r="A517" s="37"/>
      <c r="B517" s="171"/>
      <c r="C517" s="172" t="s">
        <v>735</v>
      </c>
      <c r="D517" s="172" t="s">
        <v>136</v>
      </c>
      <c r="E517" s="173" t="s">
        <v>736</v>
      </c>
      <c r="F517" s="174" t="s">
        <v>737</v>
      </c>
      <c r="G517" s="175" t="s">
        <v>252</v>
      </c>
      <c r="H517" s="176">
        <v>0.14799999999999999</v>
      </c>
      <c r="I517" s="177"/>
      <c r="J517" s="178">
        <f>ROUND(I517*H517,2)</f>
        <v>0</v>
      </c>
      <c r="K517" s="179"/>
      <c r="L517" s="38"/>
      <c r="M517" s="180" t="s">
        <v>1</v>
      </c>
      <c r="N517" s="181" t="s">
        <v>44</v>
      </c>
      <c r="O517" s="76"/>
      <c r="P517" s="182">
        <f>O517*H517</f>
        <v>0</v>
      </c>
      <c r="Q517" s="182">
        <v>0</v>
      </c>
      <c r="R517" s="182">
        <f>Q517*H517</f>
        <v>0</v>
      </c>
      <c r="S517" s="182">
        <v>2.3999999999999999</v>
      </c>
      <c r="T517" s="183">
        <f>S517*H517</f>
        <v>0.35519999999999996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184" t="s">
        <v>154</v>
      </c>
      <c r="AT517" s="184" t="s">
        <v>136</v>
      </c>
      <c r="AU517" s="184" t="s">
        <v>89</v>
      </c>
      <c r="AY517" s="18" t="s">
        <v>133</v>
      </c>
      <c r="BE517" s="185">
        <f>IF(N517="základní",J517,0)</f>
        <v>0</v>
      </c>
      <c r="BF517" s="185">
        <f>IF(N517="snížená",J517,0)</f>
        <v>0</v>
      </c>
      <c r="BG517" s="185">
        <f>IF(N517="zákl. přenesená",J517,0)</f>
        <v>0</v>
      </c>
      <c r="BH517" s="185">
        <f>IF(N517="sníž. přenesená",J517,0)</f>
        <v>0</v>
      </c>
      <c r="BI517" s="185">
        <f>IF(N517="nulová",J517,0)</f>
        <v>0</v>
      </c>
      <c r="BJ517" s="18" t="s">
        <v>87</v>
      </c>
      <c r="BK517" s="185">
        <f>ROUND(I517*H517,2)</f>
        <v>0</v>
      </c>
      <c r="BL517" s="18" t="s">
        <v>154</v>
      </c>
      <c r="BM517" s="184" t="s">
        <v>738</v>
      </c>
    </row>
    <row r="518" s="13" customFormat="1">
      <c r="A518" s="13"/>
      <c r="B518" s="196"/>
      <c r="C518" s="13"/>
      <c r="D518" s="186" t="s">
        <v>241</v>
      </c>
      <c r="E518" s="197" t="s">
        <v>1</v>
      </c>
      <c r="F518" s="198" t="s">
        <v>739</v>
      </c>
      <c r="G518" s="13"/>
      <c r="H518" s="199">
        <v>0.14799999999999999</v>
      </c>
      <c r="I518" s="200"/>
      <c r="J518" s="13"/>
      <c r="K518" s="13"/>
      <c r="L518" s="196"/>
      <c r="M518" s="201"/>
      <c r="N518" s="202"/>
      <c r="O518" s="202"/>
      <c r="P518" s="202"/>
      <c r="Q518" s="202"/>
      <c r="R518" s="202"/>
      <c r="S518" s="202"/>
      <c r="T518" s="20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197" t="s">
        <v>241</v>
      </c>
      <c r="AU518" s="197" t="s">
        <v>89</v>
      </c>
      <c r="AV518" s="13" t="s">
        <v>89</v>
      </c>
      <c r="AW518" s="13" t="s">
        <v>34</v>
      </c>
      <c r="AX518" s="13" t="s">
        <v>79</v>
      </c>
      <c r="AY518" s="197" t="s">
        <v>133</v>
      </c>
    </row>
    <row r="519" s="14" customFormat="1">
      <c r="A519" s="14"/>
      <c r="B519" s="204"/>
      <c r="C519" s="14"/>
      <c r="D519" s="186" t="s">
        <v>241</v>
      </c>
      <c r="E519" s="205" t="s">
        <v>1</v>
      </c>
      <c r="F519" s="206" t="s">
        <v>245</v>
      </c>
      <c r="G519" s="14"/>
      <c r="H519" s="207">
        <v>0.14799999999999999</v>
      </c>
      <c r="I519" s="208"/>
      <c r="J519" s="14"/>
      <c r="K519" s="14"/>
      <c r="L519" s="204"/>
      <c r="M519" s="209"/>
      <c r="N519" s="210"/>
      <c r="O519" s="210"/>
      <c r="P519" s="210"/>
      <c r="Q519" s="210"/>
      <c r="R519" s="210"/>
      <c r="S519" s="210"/>
      <c r="T519" s="21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05" t="s">
        <v>241</v>
      </c>
      <c r="AU519" s="205" t="s">
        <v>89</v>
      </c>
      <c r="AV519" s="14" t="s">
        <v>154</v>
      </c>
      <c r="AW519" s="14" t="s">
        <v>34</v>
      </c>
      <c r="AX519" s="14" t="s">
        <v>87</v>
      </c>
      <c r="AY519" s="205" t="s">
        <v>133</v>
      </c>
    </row>
    <row r="520" s="2" customFormat="1" ht="24.15" customHeight="1">
      <c r="A520" s="37"/>
      <c r="B520" s="171"/>
      <c r="C520" s="172" t="s">
        <v>740</v>
      </c>
      <c r="D520" s="172" t="s">
        <v>136</v>
      </c>
      <c r="E520" s="173" t="s">
        <v>741</v>
      </c>
      <c r="F520" s="174" t="s">
        <v>742</v>
      </c>
      <c r="G520" s="175" t="s">
        <v>239</v>
      </c>
      <c r="H520" s="176">
        <v>16.77</v>
      </c>
      <c r="I520" s="177"/>
      <c r="J520" s="178">
        <f>ROUND(I520*H520,2)</f>
        <v>0</v>
      </c>
      <c r="K520" s="179"/>
      <c r="L520" s="38"/>
      <c r="M520" s="180" t="s">
        <v>1</v>
      </c>
      <c r="N520" s="181" t="s">
        <v>44</v>
      </c>
      <c r="O520" s="76"/>
      <c r="P520" s="182">
        <f>O520*H520</f>
        <v>0</v>
      </c>
      <c r="Q520" s="182">
        <v>0</v>
      </c>
      <c r="R520" s="182">
        <f>Q520*H520</f>
        <v>0</v>
      </c>
      <c r="S520" s="182">
        <v>0.432</v>
      </c>
      <c r="T520" s="183">
        <f>S520*H520</f>
        <v>7.2446399999999995</v>
      </c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R520" s="184" t="s">
        <v>154</v>
      </c>
      <c r="AT520" s="184" t="s">
        <v>136</v>
      </c>
      <c r="AU520" s="184" t="s">
        <v>89</v>
      </c>
      <c r="AY520" s="18" t="s">
        <v>133</v>
      </c>
      <c r="BE520" s="185">
        <f>IF(N520="základní",J520,0)</f>
        <v>0</v>
      </c>
      <c r="BF520" s="185">
        <f>IF(N520="snížená",J520,0)</f>
        <v>0</v>
      </c>
      <c r="BG520" s="185">
        <f>IF(N520="zákl. přenesená",J520,0)</f>
        <v>0</v>
      </c>
      <c r="BH520" s="185">
        <f>IF(N520="sníž. přenesená",J520,0)</f>
        <v>0</v>
      </c>
      <c r="BI520" s="185">
        <f>IF(N520="nulová",J520,0)</f>
        <v>0</v>
      </c>
      <c r="BJ520" s="18" t="s">
        <v>87</v>
      </c>
      <c r="BK520" s="185">
        <f>ROUND(I520*H520,2)</f>
        <v>0</v>
      </c>
      <c r="BL520" s="18" t="s">
        <v>154</v>
      </c>
      <c r="BM520" s="184" t="s">
        <v>743</v>
      </c>
    </row>
    <row r="521" s="13" customFormat="1">
      <c r="A521" s="13"/>
      <c r="B521" s="196"/>
      <c r="C521" s="13"/>
      <c r="D521" s="186" t="s">
        <v>241</v>
      </c>
      <c r="E521" s="197" t="s">
        <v>1</v>
      </c>
      <c r="F521" s="198" t="s">
        <v>744</v>
      </c>
      <c r="G521" s="13"/>
      <c r="H521" s="199">
        <v>7.0499999999999998</v>
      </c>
      <c r="I521" s="200"/>
      <c r="J521" s="13"/>
      <c r="K521" s="13"/>
      <c r="L521" s="196"/>
      <c r="M521" s="201"/>
      <c r="N521" s="202"/>
      <c r="O521" s="202"/>
      <c r="P521" s="202"/>
      <c r="Q521" s="202"/>
      <c r="R521" s="202"/>
      <c r="S521" s="202"/>
      <c r="T521" s="20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197" t="s">
        <v>241</v>
      </c>
      <c r="AU521" s="197" t="s">
        <v>89</v>
      </c>
      <c r="AV521" s="13" t="s">
        <v>89</v>
      </c>
      <c r="AW521" s="13" t="s">
        <v>34</v>
      </c>
      <c r="AX521" s="13" t="s">
        <v>79</v>
      </c>
      <c r="AY521" s="197" t="s">
        <v>133</v>
      </c>
    </row>
    <row r="522" s="13" customFormat="1">
      <c r="A522" s="13"/>
      <c r="B522" s="196"/>
      <c r="C522" s="13"/>
      <c r="D522" s="186" t="s">
        <v>241</v>
      </c>
      <c r="E522" s="197" t="s">
        <v>1</v>
      </c>
      <c r="F522" s="198" t="s">
        <v>745</v>
      </c>
      <c r="G522" s="13"/>
      <c r="H522" s="199">
        <v>9.7200000000000006</v>
      </c>
      <c r="I522" s="200"/>
      <c r="J522" s="13"/>
      <c r="K522" s="13"/>
      <c r="L522" s="196"/>
      <c r="M522" s="201"/>
      <c r="N522" s="202"/>
      <c r="O522" s="202"/>
      <c r="P522" s="202"/>
      <c r="Q522" s="202"/>
      <c r="R522" s="202"/>
      <c r="S522" s="202"/>
      <c r="T522" s="20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197" t="s">
        <v>241</v>
      </c>
      <c r="AU522" s="197" t="s">
        <v>89</v>
      </c>
      <c r="AV522" s="13" t="s">
        <v>89</v>
      </c>
      <c r="AW522" s="13" t="s">
        <v>34</v>
      </c>
      <c r="AX522" s="13" t="s">
        <v>79</v>
      </c>
      <c r="AY522" s="197" t="s">
        <v>133</v>
      </c>
    </row>
    <row r="523" s="14" customFormat="1">
      <c r="A523" s="14"/>
      <c r="B523" s="204"/>
      <c r="C523" s="14"/>
      <c r="D523" s="186" t="s">
        <v>241</v>
      </c>
      <c r="E523" s="205" t="s">
        <v>1</v>
      </c>
      <c r="F523" s="206" t="s">
        <v>245</v>
      </c>
      <c r="G523" s="14"/>
      <c r="H523" s="207">
        <v>16.77</v>
      </c>
      <c r="I523" s="208"/>
      <c r="J523" s="14"/>
      <c r="K523" s="14"/>
      <c r="L523" s="204"/>
      <c r="M523" s="209"/>
      <c r="N523" s="210"/>
      <c r="O523" s="210"/>
      <c r="P523" s="210"/>
      <c r="Q523" s="210"/>
      <c r="R523" s="210"/>
      <c r="S523" s="210"/>
      <c r="T523" s="21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05" t="s">
        <v>241</v>
      </c>
      <c r="AU523" s="205" t="s">
        <v>89</v>
      </c>
      <c r="AV523" s="14" t="s">
        <v>154</v>
      </c>
      <c r="AW523" s="14" t="s">
        <v>34</v>
      </c>
      <c r="AX523" s="14" t="s">
        <v>87</v>
      </c>
      <c r="AY523" s="205" t="s">
        <v>133</v>
      </c>
    </row>
    <row r="524" s="2" customFormat="1" ht="37.8" customHeight="1">
      <c r="A524" s="37"/>
      <c r="B524" s="171"/>
      <c r="C524" s="172" t="s">
        <v>746</v>
      </c>
      <c r="D524" s="172" t="s">
        <v>136</v>
      </c>
      <c r="E524" s="173" t="s">
        <v>747</v>
      </c>
      <c r="F524" s="174" t="s">
        <v>748</v>
      </c>
      <c r="G524" s="175" t="s">
        <v>252</v>
      </c>
      <c r="H524" s="176">
        <v>4.9749999999999996</v>
      </c>
      <c r="I524" s="177"/>
      <c r="J524" s="178">
        <f>ROUND(I524*H524,2)</f>
        <v>0</v>
      </c>
      <c r="K524" s="179"/>
      <c r="L524" s="38"/>
      <c r="M524" s="180" t="s">
        <v>1</v>
      </c>
      <c r="N524" s="181" t="s">
        <v>44</v>
      </c>
      <c r="O524" s="76"/>
      <c r="P524" s="182">
        <f>O524*H524</f>
        <v>0</v>
      </c>
      <c r="Q524" s="182">
        <v>0</v>
      </c>
      <c r="R524" s="182">
        <f>Q524*H524</f>
        <v>0</v>
      </c>
      <c r="S524" s="182">
        <v>2.2000000000000002</v>
      </c>
      <c r="T524" s="183">
        <f>S524*H524</f>
        <v>10.945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184" t="s">
        <v>154</v>
      </c>
      <c r="AT524" s="184" t="s">
        <v>136</v>
      </c>
      <c r="AU524" s="184" t="s">
        <v>89</v>
      </c>
      <c r="AY524" s="18" t="s">
        <v>133</v>
      </c>
      <c r="BE524" s="185">
        <f>IF(N524="základní",J524,0)</f>
        <v>0</v>
      </c>
      <c r="BF524" s="185">
        <f>IF(N524="snížená",J524,0)</f>
        <v>0</v>
      </c>
      <c r="BG524" s="185">
        <f>IF(N524="zákl. přenesená",J524,0)</f>
        <v>0</v>
      </c>
      <c r="BH524" s="185">
        <f>IF(N524="sníž. přenesená",J524,0)</f>
        <v>0</v>
      </c>
      <c r="BI524" s="185">
        <f>IF(N524="nulová",J524,0)</f>
        <v>0</v>
      </c>
      <c r="BJ524" s="18" t="s">
        <v>87</v>
      </c>
      <c r="BK524" s="185">
        <f>ROUND(I524*H524,2)</f>
        <v>0</v>
      </c>
      <c r="BL524" s="18" t="s">
        <v>154</v>
      </c>
      <c r="BM524" s="184" t="s">
        <v>749</v>
      </c>
    </row>
    <row r="525" s="13" customFormat="1">
      <c r="A525" s="13"/>
      <c r="B525" s="196"/>
      <c r="C525" s="13"/>
      <c r="D525" s="186" t="s">
        <v>241</v>
      </c>
      <c r="E525" s="197" t="s">
        <v>1</v>
      </c>
      <c r="F525" s="198" t="s">
        <v>750</v>
      </c>
      <c r="G525" s="13"/>
      <c r="H525" s="199">
        <v>4.9749999999999996</v>
      </c>
      <c r="I525" s="200"/>
      <c r="J525" s="13"/>
      <c r="K525" s="13"/>
      <c r="L525" s="196"/>
      <c r="M525" s="201"/>
      <c r="N525" s="202"/>
      <c r="O525" s="202"/>
      <c r="P525" s="202"/>
      <c r="Q525" s="202"/>
      <c r="R525" s="202"/>
      <c r="S525" s="202"/>
      <c r="T525" s="20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97" t="s">
        <v>241</v>
      </c>
      <c r="AU525" s="197" t="s">
        <v>89</v>
      </c>
      <c r="AV525" s="13" t="s">
        <v>89</v>
      </c>
      <c r="AW525" s="13" t="s">
        <v>34</v>
      </c>
      <c r="AX525" s="13" t="s">
        <v>79</v>
      </c>
      <c r="AY525" s="197" t="s">
        <v>133</v>
      </c>
    </row>
    <row r="526" s="14" customFormat="1">
      <c r="A526" s="14"/>
      <c r="B526" s="204"/>
      <c r="C526" s="14"/>
      <c r="D526" s="186" t="s">
        <v>241</v>
      </c>
      <c r="E526" s="205" t="s">
        <v>1</v>
      </c>
      <c r="F526" s="206" t="s">
        <v>245</v>
      </c>
      <c r="G526" s="14"/>
      <c r="H526" s="207">
        <v>4.9749999999999996</v>
      </c>
      <c r="I526" s="208"/>
      <c r="J526" s="14"/>
      <c r="K526" s="14"/>
      <c r="L526" s="204"/>
      <c r="M526" s="209"/>
      <c r="N526" s="210"/>
      <c r="O526" s="210"/>
      <c r="P526" s="210"/>
      <c r="Q526" s="210"/>
      <c r="R526" s="210"/>
      <c r="S526" s="210"/>
      <c r="T526" s="211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05" t="s">
        <v>241</v>
      </c>
      <c r="AU526" s="205" t="s">
        <v>89</v>
      </c>
      <c r="AV526" s="14" t="s">
        <v>154</v>
      </c>
      <c r="AW526" s="14" t="s">
        <v>34</v>
      </c>
      <c r="AX526" s="14" t="s">
        <v>87</v>
      </c>
      <c r="AY526" s="205" t="s">
        <v>133</v>
      </c>
    </row>
    <row r="527" s="2" customFormat="1" ht="24.15" customHeight="1">
      <c r="A527" s="37"/>
      <c r="B527" s="171"/>
      <c r="C527" s="172" t="s">
        <v>751</v>
      </c>
      <c r="D527" s="172" t="s">
        <v>136</v>
      </c>
      <c r="E527" s="173" t="s">
        <v>752</v>
      </c>
      <c r="F527" s="174" t="s">
        <v>753</v>
      </c>
      <c r="G527" s="175" t="s">
        <v>259</v>
      </c>
      <c r="H527" s="176">
        <v>92.040000000000006</v>
      </c>
      <c r="I527" s="177"/>
      <c r="J527" s="178">
        <f>ROUND(I527*H527,2)</f>
        <v>0</v>
      </c>
      <c r="K527" s="179"/>
      <c r="L527" s="38"/>
      <c r="M527" s="180" t="s">
        <v>1</v>
      </c>
      <c r="N527" s="181" t="s">
        <v>44</v>
      </c>
      <c r="O527" s="76"/>
      <c r="P527" s="182">
        <f>O527*H527</f>
        <v>0</v>
      </c>
      <c r="Q527" s="182">
        <v>0</v>
      </c>
      <c r="R527" s="182">
        <f>Q527*H527</f>
        <v>0</v>
      </c>
      <c r="S527" s="182">
        <v>0.34999999999999998</v>
      </c>
      <c r="T527" s="183">
        <f>S527*H527</f>
        <v>32.213999999999999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184" t="s">
        <v>154</v>
      </c>
      <c r="AT527" s="184" t="s">
        <v>136</v>
      </c>
      <c r="AU527" s="184" t="s">
        <v>89</v>
      </c>
      <c r="AY527" s="18" t="s">
        <v>133</v>
      </c>
      <c r="BE527" s="185">
        <f>IF(N527="základní",J527,0)</f>
        <v>0</v>
      </c>
      <c r="BF527" s="185">
        <f>IF(N527="snížená",J527,0)</f>
        <v>0</v>
      </c>
      <c r="BG527" s="185">
        <f>IF(N527="zákl. přenesená",J527,0)</f>
        <v>0</v>
      </c>
      <c r="BH527" s="185">
        <f>IF(N527="sníž. přenesená",J527,0)</f>
        <v>0</v>
      </c>
      <c r="BI527" s="185">
        <f>IF(N527="nulová",J527,0)</f>
        <v>0</v>
      </c>
      <c r="BJ527" s="18" t="s">
        <v>87</v>
      </c>
      <c r="BK527" s="185">
        <f>ROUND(I527*H527,2)</f>
        <v>0</v>
      </c>
      <c r="BL527" s="18" t="s">
        <v>154</v>
      </c>
      <c r="BM527" s="184" t="s">
        <v>754</v>
      </c>
    </row>
    <row r="528" s="13" customFormat="1">
      <c r="A528" s="13"/>
      <c r="B528" s="196"/>
      <c r="C528" s="13"/>
      <c r="D528" s="186" t="s">
        <v>241</v>
      </c>
      <c r="E528" s="197" t="s">
        <v>1</v>
      </c>
      <c r="F528" s="198" t="s">
        <v>755</v>
      </c>
      <c r="G528" s="13"/>
      <c r="H528" s="199">
        <v>92.040000000000006</v>
      </c>
      <c r="I528" s="200"/>
      <c r="J528" s="13"/>
      <c r="K528" s="13"/>
      <c r="L528" s="196"/>
      <c r="M528" s="201"/>
      <c r="N528" s="202"/>
      <c r="O528" s="202"/>
      <c r="P528" s="202"/>
      <c r="Q528" s="202"/>
      <c r="R528" s="202"/>
      <c r="S528" s="202"/>
      <c r="T528" s="20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197" t="s">
        <v>241</v>
      </c>
      <c r="AU528" s="197" t="s">
        <v>89</v>
      </c>
      <c r="AV528" s="13" t="s">
        <v>89</v>
      </c>
      <c r="AW528" s="13" t="s">
        <v>34</v>
      </c>
      <c r="AX528" s="13" t="s">
        <v>79</v>
      </c>
      <c r="AY528" s="197" t="s">
        <v>133</v>
      </c>
    </row>
    <row r="529" s="14" customFormat="1">
      <c r="A529" s="14"/>
      <c r="B529" s="204"/>
      <c r="C529" s="14"/>
      <c r="D529" s="186" t="s">
        <v>241</v>
      </c>
      <c r="E529" s="205" t="s">
        <v>1</v>
      </c>
      <c r="F529" s="206" t="s">
        <v>245</v>
      </c>
      <c r="G529" s="14"/>
      <c r="H529" s="207">
        <v>92.040000000000006</v>
      </c>
      <c r="I529" s="208"/>
      <c r="J529" s="14"/>
      <c r="K529" s="14"/>
      <c r="L529" s="204"/>
      <c r="M529" s="209"/>
      <c r="N529" s="210"/>
      <c r="O529" s="210"/>
      <c r="P529" s="210"/>
      <c r="Q529" s="210"/>
      <c r="R529" s="210"/>
      <c r="S529" s="210"/>
      <c r="T529" s="211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05" t="s">
        <v>241</v>
      </c>
      <c r="AU529" s="205" t="s">
        <v>89</v>
      </c>
      <c r="AV529" s="14" t="s">
        <v>154</v>
      </c>
      <c r="AW529" s="14" t="s">
        <v>34</v>
      </c>
      <c r="AX529" s="14" t="s">
        <v>87</v>
      </c>
      <c r="AY529" s="205" t="s">
        <v>133</v>
      </c>
    </row>
    <row r="530" s="2" customFormat="1" ht="24.15" customHeight="1">
      <c r="A530" s="37"/>
      <c r="B530" s="171"/>
      <c r="C530" s="172" t="s">
        <v>756</v>
      </c>
      <c r="D530" s="172" t="s">
        <v>136</v>
      </c>
      <c r="E530" s="173" t="s">
        <v>757</v>
      </c>
      <c r="F530" s="174" t="s">
        <v>758</v>
      </c>
      <c r="G530" s="175" t="s">
        <v>239</v>
      </c>
      <c r="H530" s="176">
        <v>14.359999999999999</v>
      </c>
      <c r="I530" s="177"/>
      <c r="J530" s="178">
        <f>ROUND(I530*H530,2)</f>
        <v>0</v>
      </c>
      <c r="K530" s="179"/>
      <c r="L530" s="38"/>
      <c r="M530" s="180" t="s">
        <v>1</v>
      </c>
      <c r="N530" s="181" t="s">
        <v>44</v>
      </c>
      <c r="O530" s="76"/>
      <c r="P530" s="182">
        <f>O530*H530</f>
        <v>0</v>
      </c>
      <c r="Q530" s="182">
        <v>0</v>
      </c>
      <c r="R530" s="182">
        <f>Q530*H530</f>
        <v>0</v>
      </c>
      <c r="S530" s="182">
        <v>0.062</v>
      </c>
      <c r="T530" s="183">
        <f>S530*H530</f>
        <v>0.89032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184" t="s">
        <v>154</v>
      </c>
      <c r="AT530" s="184" t="s">
        <v>136</v>
      </c>
      <c r="AU530" s="184" t="s">
        <v>89</v>
      </c>
      <c r="AY530" s="18" t="s">
        <v>133</v>
      </c>
      <c r="BE530" s="185">
        <f>IF(N530="základní",J530,0)</f>
        <v>0</v>
      </c>
      <c r="BF530" s="185">
        <f>IF(N530="snížená",J530,0)</f>
        <v>0</v>
      </c>
      <c r="BG530" s="185">
        <f>IF(N530="zákl. přenesená",J530,0)</f>
        <v>0</v>
      </c>
      <c r="BH530" s="185">
        <f>IF(N530="sníž. přenesená",J530,0)</f>
        <v>0</v>
      </c>
      <c r="BI530" s="185">
        <f>IF(N530="nulová",J530,0)</f>
        <v>0</v>
      </c>
      <c r="BJ530" s="18" t="s">
        <v>87</v>
      </c>
      <c r="BK530" s="185">
        <f>ROUND(I530*H530,2)</f>
        <v>0</v>
      </c>
      <c r="BL530" s="18" t="s">
        <v>154</v>
      </c>
      <c r="BM530" s="184" t="s">
        <v>759</v>
      </c>
    </row>
    <row r="531" s="13" customFormat="1">
      <c r="A531" s="13"/>
      <c r="B531" s="196"/>
      <c r="C531" s="13"/>
      <c r="D531" s="186" t="s">
        <v>241</v>
      </c>
      <c r="E531" s="197" t="s">
        <v>1</v>
      </c>
      <c r="F531" s="198" t="s">
        <v>760</v>
      </c>
      <c r="G531" s="13"/>
      <c r="H531" s="199">
        <v>14.359999999999999</v>
      </c>
      <c r="I531" s="200"/>
      <c r="J531" s="13"/>
      <c r="K531" s="13"/>
      <c r="L531" s="196"/>
      <c r="M531" s="201"/>
      <c r="N531" s="202"/>
      <c r="O531" s="202"/>
      <c r="P531" s="202"/>
      <c r="Q531" s="202"/>
      <c r="R531" s="202"/>
      <c r="S531" s="202"/>
      <c r="T531" s="20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197" t="s">
        <v>241</v>
      </c>
      <c r="AU531" s="197" t="s">
        <v>89</v>
      </c>
      <c r="AV531" s="13" t="s">
        <v>89</v>
      </c>
      <c r="AW531" s="13" t="s">
        <v>34</v>
      </c>
      <c r="AX531" s="13" t="s">
        <v>79</v>
      </c>
      <c r="AY531" s="197" t="s">
        <v>133</v>
      </c>
    </row>
    <row r="532" s="14" customFormat="1">
      <c r="A532" s="14"/>
      <c r="B532" s="204"/>
      <c r="C532" s="14"/>
      <c r="D532" s="186" t="s">
        <v>241</v>
      </c>
      <c r="E532" s="205" t="s">
        <v>1</v>
      </c>
      <c r="F532" s="206" t="s">
        <v>245</v>
      </c>
      <c r="G532" s="14"/>
      <c r="H532" s="207">
        <v>14.359999999999999</v>
      </c>
      <c r="I532" s="208"/>
      <c r="J532" s="14"/>
      <c r="K532" s="14"/>
      <c r="L532" s="204"/>
      <c r="M532" s="209"/>
      <c r="N532" s="210"/>
      <c r="O532" s="210"/>
      <c r="P532" s="210"/>
      <c r="Q532" s="210"/>
      <c r="R532" s="210"/>
      <c r="S532" s="210"/>
      <c r="T532" s="211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05" t="s">
        <v>241</v>
      </c>
      <c r="AU532" s="205" t="s">
        <v>89</v>
      </c>
      <c r="AV532" s="14" t="s">
        <v>154</v>
      </c>
      <c r="AW532" s="14" t="s">
        <v>34</v>
      </c>
      <c r="AX532" s="14" t="s">
        <v>87</v>
      </c>
      <c r="AY532" s="205" t="s">
        <v>133</v>
      </c>
    </row>
    <row r="533" s="2" customFormat="1" ht="24.15" customHeight="1">
      <c r="A533" s="37"/>
      <c r="B533" s="171"/>
      <c r="C533" s="172" t="s">
        <v>761</v>
      </c>
      <c r="D533" s="172" t="s">
        <v>136</v>
      </c>
      <c r="E533" s="173" t="s">
        <v>762</v>
      </c>
      <c r="F533" s="174" t="s">
        <v>763</v>
      </c>
      <c r="G533" s="175" t="s">
        <v>239</v>
      </c>
      <c r="H533" s="176">
        <v>9.5999999999999996</v>
      </c>
      <c r="I533" s="177"/>
      <c r="J533" s="178">
        <f>ROUND(I533*H533,2)</f>
        <v>0</v>
      </c>
      <c r="K533" s="179"/>
      <c r="L533" s="38"/>
      <c r="M533" s="180" t="s">
        <v>1</v>
      </c>
      <c r="N533" s="181" t="s">
        <v>44</v>
      </c>
      <c r="O533" s="76"/>
      <c r="P533" s="182">
        <f>O533*H533</f>
        <v>0</v>
      </c>
      <c r="Q533" s="182">
        <v>0</v>
      </c>
      <c r="R533" s="182">
        <f>Q533*H533</f>
        <v>0</v>
      </c>
      <c r="S533" s="182">
        <v>0.053999999999999999</v>
      </c>
      <c r="T533" s="183">
        <f>S533*H533</f>
        <v>0.51839999999999997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184" t="s">
        <v>154</v>
      </c>
      <c r="AT533" s="184" t="s">
        <v>136</v>
      </c>
      <c r="AU533" s="184" t="s">
        <v>89</v>
      </c>
      <c r="AY533" s="18" t="s">
        <v>133</v>
      </c>
      <c r="BE533" s="185">
        <f>IF(N533="základní",J533,0)</f>
        <v>0</v>
      </c>
      <c r="BF533" s="185">
        <f>IF(N533="snížená",J533,0)</f>
        <v>0</v>
      </c>
      <c r="BG533" s="185">
        <f>IF(N533="zákl. přenesená",J533,0)</f>
        <v>0</v>
      </c>
      <c r="BH533" s="185">
        <f>IF(N533="sníž. přenesená",J533,0)</f>
        <v>0</v>
      </c>
      <c r="BI533" s="185">
        <f>IF(N533="nulová",J533,0)</f>
        <v>0</v>
      </c>
      <c r="BJ533" s="18" t="s">
        <v>87</v>
      </c>
      <c r="BK533" s="185">
        <f>ROUND(I533*H533,2)</f>
        <v>0</v>
      </c>
      <c r="BL533" s="18" t="s">
        <v>154</v>
      </c>
      <c r="BM533" s="184" t="s">
        <v>764</v>
      </c>
    </row>
    <row r="534" s="13" customFormat="1">
      <c r="A534" s="13"/>
      <c r="B534" s="196"/>
      <c r="C534" s="13"/>
      <c r="D534" s="186" t="s">
        <v>241</v>
      </c>
      <c r="E534" s="197" t="s">
        <v>1</v>
      </c>
      <c r="F534" s="198" t="s">
        <v>765</v>
      </c>
      <c r="G534" s="13"/>
      <c r="H534" s="199">
        <v>9.5999999999999996</v>
      </c>
      <c r="I534" s="200"/>
      <c r="J534" s="13"/>
      <c r="K534" s="13"/>
      <c r="L534" s="196"/>
      <c r="M534" s="201"/>
      <c r="N534" s="202"/>
      <c r="O534" s="202"/>
      <c r="P534" s="202"/>
      <c r="Q534" s="202"/>
      <c r="R534" s="202"/>
      <c r="S534" s="202"/>
      <c r="T534" s="20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197" t="s">
        <v>241</v>
      </c>
      <c r="AU534" s="197" t="s">
        <v>89</v>
      </c>
      <c r="AV534" s="13" t="s">
        <v>89</v>
      </c>
      <c r="AW534" s="13" t="s">
        <v>34</v>
      </c>
      <c r="AX534" s="13" t="s">
        <v>79</v>
      </c>
      <c r="AY534" s="197" t="s">
        <v>133</v>
      </c>
    </row>
    <row r="535" s="14" customFormat="1">
      <c r="A535" s="14"/>
      <c r="B535" s="204"/>
      <c r="C535" s="14"/>
      <c r="D535" s="186" t="s">
        <v>241</v>
      </c>
      <c r="E535" s="205" t="s">
        <v>1</v>
      </c>
      <c r="F535" s="206" t="s">
        <v>245</v>
      </c>
      <c r="G535" s="14"/>
      <c r="H535" s="207">
        <v>9.5999999999999996</v>
      </c>
      <c r="I535" s="208"/>
      <c r="J535" s="14"/>
      <c r="K535" s="14"/>
      <c r="L535" s="204"/>
      <c r="M535" s="209"/>
      <c r="N535" s="210"/>
      <c r="O535" s="210"/>
      <c r="P535" s="210"/>
      <c r="Q535" s="210"/>
      <c r="R535" s="210"/>
      <c r="S535" s="210"/>
      <c r="T535" s="21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05" t="s">
        <v>241</v>
      </c>
      <c r="AU535" s="205" t="s">
        <v>89</v>
      </c>
      <c r="AV535" s="14" t="s">
        <v>154</v>
      </c>
      <c r="AW535" s="14" t="s">
        <v>34</v>
      </c>
      <c r="AX535" s="14" t="s">
        <v>87</v>
      </c>
      <c r="AY535" s="205" t="s">
        <v>133</v>
      </c>
    </row>
    <row r="536" s="2" customFormat="1" ht="21.75" customHeight="1">
      <c r="A536" s="37"/>
      <c r="B536" s="171"/>
      <c r="C536" s="172" t="s">
        <v>766</v>
      </c>
      <c r="D536" s="172" t="s">
        <v>136</v>
      </c>
      <c r="E536" s="173" t="s">
        <v>767</v>
      </c>
      <c r="F536" s="174" t="s">
        <v>768</v>
      </c>
      <c r="G536" s="175" t="s">
        <v>239</v>
      </c>
      <c r="H536" s="176">
        <v>38.469999999999999</v>
      </c>
      <c r="I536" s="177"/>
      <c r="J536" s="178">
        <f>ROUND(I536*H536,2)</f>
        <v>0</v>
      </c>
      <c r="K536" s="179"/>
      <c r="L536" s="38"/>
      <c r="M536" s="180" t="s">
        <v>1</v>
      </c>
      <c r="N536" s="181" t="s">
        <v>44</v>
      </c>
      <c r="O536" s="76"/>
      <c r="P536" s="182">
        <f>O536*H536</f>
        <v>0</v>
      </c>
      <c r="Q536" s="182">
        <v>0</v>
      </c>
      <c r="R536" s="182">
        <f>Q536*H536</f>
        <v>0</v>
      </c>
      <c r="S536" s="182">
        <v>0.067000000000000004</v>
      </c>
      <c r="T536" s="183">
        <f>S536*H536</f>
        <v>2.5774900000000001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184" t="s">
        <v>154</v>
      </c>
      <c r="AT536" s="184" t="s">
        <v>136</v>
      </c>
      <c r="AU536" s="184" t="s">
        <v>89</v>
      </c>
      <c r="AY536" s="18" t="s">
        <v>133</v>
      </c>
      <c r="BE536" s="185">
        <f>IF(N536="základní",J536,0)</f>
        <v>0</v>
      </c>
      <c r="BF536" s="185">
        <f>IF(N536="snížená",J536,0)</f>
        <v>0</v>
      </c>
      <c r="BG536" s="185">
        <f>IF(N536="zákl. přenesená",J536,0)</f>
        <v>0</v>
      </c>
      <c r="BH536" s="185">
        <f>IF(N536="sníž. přenesená",J536,0)</f>
        <v>0</v>
      </c>
      <c r="BI536" s="185">
        <f>IF(N536="nulová",J536,0)</f>
        <v>0</v>
      </c>
      <c r="BJ536" s="18" t="s">
        <v>87</v>
      </c>
      <c r="BK536" s="185">
        <f>ROUND(I536*H536,2)</f>
        <v>0</v>
      </c>
      <c r="BL536" s="18" t="s">
        <v>154</v>
      </c>
      <c r="BM536" s="184" t="s">
        <v>769</v>
      </c>
    </row>
    <row r="537" s="13" customFormat="1">
      <c r="A537" s="13"/>
      <c r="B537" s="196"/>
      <c r="C537" s="13"/>
      <c r="D537" s="186" t="s">
        <v>241</v>
      </c>
      <c r="E537" s="197" t="s">
        <v>1</v>
      </c>
      <c r="F537" s="198" t="s">
        <v>770</v>
      </c>
      <c r="G537" s="13"/>
      <c r="H537" s="199">
        <v>38.469999999999999</v>
      </c>
      <c r="I537" s="200"/>
      <c r="J537" s="13"/>
      <c r="K537" s="13"/>
      <c r="L537" s="196"/>
      <c r="M537" s="201"/>
      <c r="N537" s="202"/>
      <c r="O537" s="202"/>
      <c r="P537" s="202"/>
      <c r="Q537" s="202"/>
      <c r="R537" s="202"/>
      <c r="S537" s="202"/>
      <c r="T537" s="20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97" t="s">
        <v>241</v>
      </c>
      <c r="AU537" s="197" t="s">
        <v>89</v>
      </c>
      <c r="AV537" s="13" t="s">
        <v>89</v>
      </c>
      <c r="AW537" s="13" t="s">
        <v>34</v>
      </c>
      <c r="AX537" s="13" t="s">
        <v>79</v>
      </c>
      <c r="AY537" s="197" t="s">
        <v>133</v>
      </c>
    </row>
    <row r="538" s="14" customFormat="1">
      <c r="A538" s="14"/>
      <c r="B538" s="204"/>
      <c r="C538" s="14"/>
      <c r="D538" s="186" t="s">
        <v>241</v>
      </c>
      <c r="E538" s="205" t="s">
        <v>1</v>
      </c>
      <c r="F538" s="206" t="s">
        <v>245</v>
      </c>
      <c r="G538" s="14"/>
      <c r="H538" s="207">
        <v>38.469999999999999</v>
      </c>
      <c r="I538" s="208"/>
      <c r="J538" s="14"/>
      <c r="K538" s="14"/>
      <c r="L538" s="204"/>
      <c r="M538" s="209"/>
      <c r="N538" s="210"/>
      <c r="O538" s="210"/>
      <c r="P538" s="210"/>
      <c r="Q538" s="210"/>
      <c r="R538" s="210"/>
      <c r="S538" s="210"/>
      <c r="T538" s="211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05" t="s">
        <v>241</v>
      </c>
      <c r="AU538" s="205" t="s">
        <v>89</v>
      </c>
      <c r="AV538" s="14" t="s">
        <v>154</v>
      </c>
      <c r="AW538" s="14" t="s">
        <v>34</v>
      </c>
      <c r="AX538" s="14" t="s">
        <v>87</v>
      </c>
      <c r="AY538" s="205" t="s">
        <v>133</v>
      </c>
    </row>
    <row r="539" s="2" customFormat="1" ht="37.8" customHeight="1">
      <c r="A539" s="37"/>
      <c r="B539" s="171"/>
      <c r="C539" s="172" t="s">
        <v>771</v>
      </c>
      <c r="D539" s="172" t="s">
        <v>136</v>
      </c>
      <c r="E539" s="173" t="s">
        <v>772</v>
      </c>
      <c r="F539" s="174" t="s">
        <v>773</v>
      </c>
      <c r="G539" s="175" t="s">
        <v>239</v>
      </c>
      <c r="H539" s="176">
        <v>2410.442</v>
      </c>
      <c r="I539" s="177"/>
      <c r="J539" s="178">
        <f>ROUND(I539*H539,2)</f>
        <v>0</v>
      </c>
      <c r="K539" s="179"/>
      <c r="L539" s="38"/>
      <c r="M539" s="180" t="s">
        <v>1</v>
      </c>
      <c r="N539" s="181" t="s">
        <v>44</v>
      </c>
      <c r="O539" s="76"/>
      <c r="P539" s="182">
        <f>O539*H539</f>
        <v>0</v>
      </c>
      <c r="Q539" s="182">
        <v>0</v>
      </c>
      <c r="R539" s="182">
        <f>Q539*H539</f>
        <v>0</v>
      </c>
      <c r="S539" s="182">
        <v>0.01</v>
      </c>
      <c r="T539" s="183">
        <f>S539*H539</f>
        <v>24.104420000000001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184" t="s">
        <v>154</v>
      </c>
      <c r="AT539" s="184" t="s">
        <v>136</v>
      </c>
      <c r="AU539" s="184" t="s">
        <v>89</v>
      </c>
      <c r="AY539" s="18" t="s">
        <v>133</v>
      </c>
      <c r="BE539" s="185">
        <f>IF(N539="základní",J539,0)</f>
        <v>0</v>
      </c>
      <c r="BF539" s="185">
        <f>IF(N539="snížená",J539,0)</f>
        <v>0</v>
      </c>
      <c r="BG539" s="185">
        <f>IF(N539="zákl. přenesená",J539,0)</f>
        <v>0</v>
      </c>
      <c r="BH539" s="185">
        <f>IF(N539="sníž. přenesená",J539,0)</f>
        <v>0</v>
      </c>
      <c r="BI539" s="185">
        <f>IF(N539="nulová",J539,0)</f>
        <v>0</v>
      </c>
      <c r="BJ539" s="18" t="s">
        <v>87</v>
      </c>
      <c r="BK539" s="185">
        <f>ROUND(I539*H539,2)</f>
        <v>0</v>
      </c>
      <c r="BL539" s="18" t="s">
        <v>154</v>
      </c>
      <c r="BM539" s="184" t="s">
        <v>774</v>
      </c>
    </row>
    <row r="540" s="15" customFormat="1">
      <c r="A540" s="15"/>
      <c r="B540" s="212"/>
      <c r="C540" s="15"/>
      <c r="D540" s="186" t="s">
        <v>241</v>
      </c>
      <c r="E540" s="213" t="s">
        <v>1</v>
      </c>
      <c r="F540" s="214" t="s">
        <v>775</v>
      </c>
      <c r="G540" s="15"/>
      <c r="H540" s="213" t="s">
        <v>1</v>
      </c>
      <c r="I540" s="215"/>
      <c r="J540" s="15"/>
      <c r="K540" s="15"/>
      <c r="L540" s="212"/>
      <c r="M540" s="216"/>
      <c r="N540" s="217"/>
      <c r="O540" s="217"/>
      <c r="P540" s="217"/>
      <c r="Q540" s="217"/>
      <c r="R540" s="217"/>
      <c r="S540" s="217"/>
      <c r="T540" s="218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13" t="s">
        <v>241</v>
      </c>
      <c r="AU540" s="213" t="s">
        <v>89</v>
      </c>
      <c r="AV540" s="15" t="s">
        <v>87</v>
      </c>
      <c r="AW540" s="15" t="s">
        <v>34</v>
      </c>
      <c r="AX540" s="15" t="s">
        <v>79</v>
      </c>
      <c r="AY540" s="213" t="s">
        <v>133</v>
      </c>
    </row>
    <row r="541" s="13" customFormat="1">
      <c r="A541" s="13"/>
      <c r="B541" s="196"/>
      <c r="C541" s="13"/>
      <c r="D541" s="186" t="s">
        <v>241</v>
      </c>
      <c r="E541" s="197" t="s">
        <v>1</v>
      </c>
      <c r="F541" s="198" t="s">
        <v>456</v>
      </c>
      <c r="G541" s="13"/>
      <c r="H541" s="199">
        <v>1362.79</v>
      </c>
      <c r="I541" s="200"/>
      <c r="J541" s="13"/>
      <c r="K541" s="13"/>
      <c r="L541" s="196"/>
      <c r="M541" s="201"/>
      <c r="N541" s="202"/>
      <c r="O541" s="202"/>
      <c r="P541" s="202"/>
      <c r="Q541" s="202"/>
      <c r="R541" s="202"/>
      <c r="S541" s="202"/>
      <c r="T541" s="20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197" t="s">
        <v>241</v>
      </c>
      <c r="AU541" s="197" t="s">
        <v>89</v>
      </c>
      <c r="AV541" s="13" t="s">
        <v>89</v>
      </c>
      <c r="AW541" s="13" t="s">
        <v>34</v>
      </c>
      <c r="AX541" s="13" t="s">
        <v>79</v>
      </c>
      <c r="AY541" s="197" t="s">
        <v>133</v>
      </c>
    </row>
    <row r="542" s="13" customFormat="1">
      <c r="A542" s="13"/>
      <c r="B542" s="196"/>
      <c r="C542" s="13"/>
      <c r="D542" s="186" t="s">
        <v>241</v>
      </c>
      <c r="E542" s="197" t="s">
        <v>1</v>
      </c>
      <c r="F542" s="198" t="s">
        <v>457</v>
      </c>
      <c r="G542" s="13"/>
      <c r="H542" s="199">
        <v>97.370000000000005</v>
      </c>
      <c r="I542" s="200"/>
      <c r="J542" s="13"/>
      <c r="K542" s="13"/>
      <c r="L542" s="196"/>
      <c r="M542" s="201"/>
      <c r="N542" s="202"/>
      <c r="O542" s="202"/>
      <c r="P542" s="202"/>
      <c r="Q542" s="202"/>
      <c r="R542" s="202"/>
      <c r="S542" s="202"/>
      <c r="T542" s="20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197" t="s">
        <v>241</v>
      </c>
      <c r="AU542" s="197" t="s">
        <v>89</v>
      </c>
      <c r="AV542" s="13" t="s">
        <v>89</v>
      </c>
      <c r="AW542" s="13" t="s">
        <v>34</v>
      </c>
      <c r="AX542" s="13" t="s">
        <v>79</v>
      </c>
      <c r="AY542" s="197" t="s">
        <v>133</v>
      </c>
    </row>
    <row r="543" s="13" customFormat="1">
      <c r="A543" s="13"/>
      <c r="B543" s="196"/>
      <c r="C543" s="13"/>
      <c r="D543" s="186" t="s">
        <v>241</v>
      </c>
      <c r="E543" s="197" t="s">
        <v>1</v>
      </c>
      <c r="F543" s="198" t="s">
        <v>458</v>
      </c>
      <c r="G543" s="13"/>
      <c r="H543" s="199">
        <v>94.950000000000003</v>
      </c>
      <c r="I543" s="200"/>
      <c r="J543" s="13"/>
      <c r="K543" s="13"/>
      <c r="L543" s="196"/>
      <c r="M543" s="201"/>
      <c r="N543" s="202"/>
      <c r="O543" s="202"/>
      <c r="P543" s="202"/>
      <c r="Q543" s="202"/>
      <c r="R543" s="202"/>
      <c r="S543" s="202"/>
      <c r="T543" s="20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197" t="s">
        <v>241</v>
      </c>
      <c r="AU543" s="197" t="s">
        <v>89</v>
      </c>
      <c r="AV543" s="13" t="s">
        <v>89</v>
      </c>
      <c r="AW543" s="13" t="s">
        <v>34</v>
      </c>
      <c r="AX543" s="13" t="s">
        <v>79</v>
      </c>
      <c r="AY543" s="197" t="s">
        <v>133</v>
      </c>
    </row>
    <row r="544" s="13" customFormat="1">
      <c r="A544" s="13"/>
      <c r="B544" s="196"/>
      <c r="C544" s="13"/>
      <c r="D544" s="186" t="s">
        <v>241</v>
      </c>
      <c r="E544" s="197" t="s">
        <v>1</v>
      </c>
      <c r="F544" s="198" t="s">
        <v>459</v>
      </c>
      <c r="G544" s="13"/>
      <c r="H544" s="199">
        <v>284.79199999999997</v>
      </c>
      <c r="I544" s="200"/>
      <c r="J544" s="13"/>
      <c r="K544" s="13"/>
      <c r="L544" s="196"/>
      <c r="M544" s="201"/>
      <c r="N544" s="202"/>
      <c r="O544" s="202"/>
      <c r="P544" s="202"/>
      <c r="Q544" s="202"/>
      <c r="R544" s="202"/>
      <c r="S544" s="202"/>
      <c r="T544" s="20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197" t="s">
        <v>241</v>
      </c>
      <c r="AU544" s="197" t="s">
        <v>89</v>
      </c>
      <c r="AV544" s="13" t="s">
        <v>89</v>
      </c>
      <c r="AW544" s="13" t="s">
        <v>34</v>
      </c>
      <c r="AX544" s="13" t="s">
        <v>79</v>
      </c>
      <c r="AY544" s="197" t="s">
        <v>133</v>
      </c>
    </row>
    <row r="545" s="13" customFormat="1">
      <c r="A545" s="13"/>
      <c r="B545" s="196"/>
      <c r="C545" s="13"/>
      <c r="D545" s="186" t="s">
        <v>241</v>
      </c>
      <c r="E545" s="197" t="s">
        <v>1</v>
      </c>
      <c r="F545" s="198" t="s">
        <v>460</v>
      </c>
      <c r="G545" s="13"/>
      <c r="H545" s="199">
        <v>85.680000000000007</v>
      </c>
      <c r="I545" s="200"/>
      <c r="J545" s="13"/>
      <c r="K545" s="13"/>
      <c r="L545" s="196"/>
      <c r="M545" s="201"/>
      <c r="N545" s="202"/>
      <c r="O545" s="202"/>
      <c r="P545" s="202"/>
      <c r="Q545" s="202"/>
      <c r="R545" s="202"/>
      <c r="S545" s="202"/>
      <c r="T545" s="20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97" t="s">
        <v>241</v>
      </c>
      <c r="AU545" s="197" t="s">
        <v>89</v>
      </c>
      <c r="AV545" s="13" t="s">
        <v>89</v>
      </c>
      <c r="AW545" s="13" t="s">
        <v>34</v>
      </c>
      <c r="AX545" s="13" t="s">
        <v>79</v>
      </c>
      <c r="AY545" s="197" t="s">
        <v>133</v>
      </c>
    </row>
    <row r="546" s="13" customFormat="1">
      <c r="A546" s="13"/>
      <c r="B546" s="196"/>
      <c r="C546" s="13"/>
      <c r="D546" s="186" t="s">
        <v>241</v>
      </c>
      <c r="E546" s="197" t="s">
        <v>1</v>
      </c>
      <c r="F546" s="198" t="s">
        <v>461</v>
      </c>
      <c r="G546" s="13"/>
      <c r="H546" s="199">
        <v>250.03999999999999</v>
      </c>
      <c r="I546" s="200"/>
      <c r="J546" s="13"/>
      <c r="K546" s="13"/>
      <c r="L546" s="196"/>
      <c r="M546" s="201"/>
      <c r="N546" s="202"/>
      <c r="O546" s="202"/>
      <c r="P546" s="202"/>
      <c r="Q546" s="202"/>
      <c r="R546" s="202"/>
      <c r="S546" s="202"/>
      <c r="T546" s="20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97" t="s">
        <v>241</v>
      </c>
      <c r="AU546" s="197" t="s">
        <v>89</v>
      </c>
      <c r="AV546" s="13" t="s">
        <v>89</v>
      </c>
      <c r="AW546" s="13" t="s">
        <v>34</v>
      </c>
      <c r="AX546" s="13" t="s">
        <v>79</v>
      </c>
      <c r="AY546" s="197" t="s">
        <v>133</v>
      </c>
    </row>
    <row r="547" s="13" customFormat="1">
      <c r="A547" s="13"/>
      <c r="B547" s="196"/>
      <c r="C547" s="13"/>
      <c r="D547" s="186" t="s">
        <v>241</v>
      </c>
      <c r="E547" s="197" t="s">
        <v>1</v>
      </c>
      <c r="F547" s="198" t="s">
        <v>433</v>
      </c>
      <c r="G547" s="13"/>
      <c r="H547" s="199">
        <v>82.920000000000002</v>
      </c>
      <c r="I547" s="200"/>
      <c r="J547" s="13"/>
      <c r="K547" s="13"/>
      <c r="L547" s="196"/>
      <c r="M547" s="201"/>
      <c r="N547" s="202"/>
      <c r="O547" s="202"/>
      <c r="P547" s="202"/>
      <c r="Q547" s="202"/>
      <c r="R547" s="202"/>
      <c r="S547" s="202"/>
      <c r="T547" s="20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97" t="s">
        <v>241</v>
      </c>
      <c r="AU547" s="197" t="s">
        <v>89</v>
      </c>
      <c r="AV547" s="13" t="s">
        <v>89</v>
      </c>
      <c r="AW547" s="13" t="s">
        <v>34</v>
      </c>
      <c r="AX547" s="13" t="s">
        <v>79</v>
      </c>
      <c r="AY547" s="197" t="s">
        <v>133</v>
      </c>
    </row>
    <row r="548" s="13" customFormat="1">
      <c r="A548" s="13"/>
      <c r="B548" s="196"/>
      <c r="C548" s="13"/>
      <c r="D548" s="186" t="s">
        <v>241</v>
      </c>
      <c r="E548" s="197" t="s">
        <v>1</v>
      </c>
      <c r="F548" s="198" t="s">
        <v>462</v>
      </c>
      <c r="G548" s="13"/>
      <c r="H548" s="199">
        <v>151.90000000000001</v>
      </c>
      <c r="I548" s="200"/>
      <c r="J548" s="13"/>
      <c r="K548" s="13"/>
      <c r="L548" s="196"/>
      <c r="M548" s="201"/>
      <c r="N548" s="202"/>
      <c r="O548" s="202"/>
      <c r="P548" s="202"/>
      <c r="Q548" s="202"/>
      <c r="R548" s="202"/>
      <c r="S548" s="202"/>
      <c r="T548" s="20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97" t="s">
        <v>241</v>
      </c>
      <c r="AU548" s="197" t="s">
        <v>89</v>
      </c>
      <c r="AV548" s="13" t="s">
        <v>89</v>
      </c>
      <c r="AW548" s="13" t="s">
        <v>34</v>
      </c>
      <c r="AX548" s="13" t="s">
        <v>79</v>
      </c>
      <c r="AY548" s="197" t="s">
        <v>133</v>
      </c>
    </row>
    <row r="549" s="14" customFormat="1">
      <c r="A549" s="14"/>
      <c r="B549" s="204"/>
      <c r="C549" s="14"/>
      <c r="D549" s="186" t="s">
        <v>241</v>
      </c>
      <c r="E549" s="205" t="s">
        <v>1</v>
      </c>
      <c r="F549" s="206" t="s">
        <v>245</v>
      </c>
      <c r="G549" s="14"/>
      <c r="H549" s="207">
        <v>2410.442</v>
      </c>
      <c r="I549" s="208"/>
      <c r="J549" s="14"/>
      <c r="K549" s="14"/>
      <c r="L549" s="204"/>
      <c r="M549" s="209"/>
      <c r="N549" s="210"/>
      <c r="O549" s="210"/>
      <c r="P549" s="210"/>
      <c r="Q549" s="210"/>
      <c r="R549" s="210"/>
      <c r="S549" s="210"/>
      <c r="T549" s="211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05" t="s">
        <v>241</v>
      </c>
      <c r="AU549" s="205" t="s">
        <v>89</v>
      </c>
      <c r="AV549" s="14" t="s">
        <v>154</v>
      </c>
      <c r="AW549" s="14" t="s">
        <v>34</v>
      </c>
      <c r="AX549" s="14" t="s">
        <v>87</v>
      </c>
      <c r="AY549" s="205" t="s">
        <v>133</v>
      </c>
    </row>
    <row r="550" s="2" customFormat="1" ht="24.15" customHeight="1">
      <c r="A550" s="37"/>
      <c r="B550" s="171"/>
      <c r="C550" s="172" t="s">
        <v>776</v>
      </c>
      <c r="D550" s="172" t="s">
        <v>136</v>
      </c>
      <c r="E550" s="173" t="s">
        <v>777</v>
      </c>
      <c r="F550" s="174" t="s">
        <v>778</v>
      </c>
      <c r="G550" s="175" t="s">
        <v>239</v>
      </c>
      <c r="H550" s="176">
        <v>111.675</v>
      </c>
      <c r="I550" s="177"/>
      <c r="J550" s="178">
        <f>ROUND(I550*H550,2)</f>
        <v>0</v>
      </c>
      <c r="K550" s="179"/>
      <c r="L550" s="38"/>
      <c r="M550" s="180" t="s">
        <v>1</v>
      </c>
      <c r="N550" s="181" t="s">
        <v>44</v>
      </c>
      <c r="O550" s="76"/>
      <c r="P550" s="182">
        <f>O550*H550</f>
        <v>0</v>
      </c>
      <c r="Q550" s="182">
        <v>0</v>
      </c>
      <c r="R550" s="182">
        <f>Q550*H550</f>
        <v>0</v>
      </c>
      <c r="S550" s="182">
        <v>0</v>
      </c>
      <c r="T550" s="183">
        <f>S550*H550</f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184" t="s">
        <v>154</v>
      </c>
      <c r="AT550" s="184" t="s">
        <v>136</v>
      </c>
      <c r="AU550" s="184" t="s">
        <v>89</v>
      </c>
      <c r="AY550" s="18" t="s">
        <v>133</v>
      </c>
      <c r="BE550" s="185">
        <f>IF(N550="základní",J550,0)</f>
        <v>0</v>
      </c>
      <c r="BF550" s="185">
        <f>IF(N550="snížená",J550,0)</f>
        <v>0</v>
      </c>
      <c r="BG550" s="185">
        <f>IF(N550="zákl. přenesená",J550,0)</f>
        <v>0</v>
      </c>
      <c r="BH550" s="185">
        <f>IF(N550="sníž. přenesená",J550,0)</f>
        <v>0</v>
      </c>
      <c r="BI550" s="185">
        <f>IF(N550="nulová",J550,0)</f>
        <v>0</v>
      </c>
      <c r="BJ550" s="18" t="s">
        <v>87</v>
      </c>
      <c r="BK550" s="185">
        <f>ROUND(I550*H550,2)</f>
        <v>0</v>
      </c>
      <c r="BL550" s="18" t="s">
        <v>154</v>
      </c>
      <c r="BM550" s="184" t="s">
        <v>779</v>
      </c>
    </row>
    <row r="551" s="15" customFormat="1">
      <c r="A551" s="15"/>
      <c r="B551" s="212"/>
      <c r="C551" s="15"/>
      <c r="D551" s="186" t="s">
        <v>241</v>
      </c>
      <c r="E551" s="213" t="s">
        <v>1</v>
      </c>
      <c r="F551" s="214" t="s">
        <v>780</v>
      </c>
      <c r="G551" s="15"/>
      <c r="H551" s="213" t="s">
        <v>1</v>
      </c>
      <c r="I551" s="215"/>
      <c r="J551" s="15"/>
      <c r="K551" s="15"/>
      <c r="L551" s="212"/>
      <c r="M551" s="216"/>
      <c r="N551" s="217"/>
      <c r="O551" s="217"/>
      <c r="P551" s="217"/>
      <c r="Q551" s="217"/>
      <c r="R551" s="217"/>
      <c r="S551" s="217"/>
      <c r="T551" s="218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13" t="s">
        <v>241</v>
      </c>
      <c r="AU551" s="213" t="s">
        <v>89</v>
      </c>
      <c r="AV551" s="15" t="s">
        <v>87</v>
      </c>
      <c r="AW551" s="15" t="s">
        <v>34</v>
      </c>
      <c r="AX551" s="15" t="s">
        <v>79</v>
      </c>
      <c r="AY551" s="213" t="s">
        <v>133</v>
      </c>
    </row>
    <row r="552" s="13" customFormat="1">
      <c r="A552" s="13"/>
      <c r="B552" s="196"/>
      <c r="C552" s="13"/>
      <c r="D552" s="186" t="s">
        <v>241</v>
      </c>
      <c r="E552" s="197" t="s">
        <v>1</v>
      </c>
      <c r="F552" s="198" t="s">
        <v>781</v>
      </c>
      <c r="G552" s="13"/>
      <c r="H552" s="199">
        <v>111.675</v>
      </c>
      <c r="I552" s="200"/>
      <c r="J552" s="13"/>
      <c r="K552" s="13"/>
      <c r="L552" s="196"/>
      <c r="M552" s="201"/>
      <c r="N552" s="202"/>
      <c r="O552" s="202"/>
      <c r="P552" s="202"/>
      <c r="Q552" s="202"/>
      <c r="R552" s="202"/>
      <c r="S552" s="202"/>
      <c r="T552" s="20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197" t="s">
        <v>241</v>
      </c>
      <c r="AU552" s="197" t="s">
        <v>89</v>
      </c>
      <c r="AV552" s="13" t="s">
        <v>89</v>
      </c>
      <c r="AW552" s="13" t="s">
        <v>34</v>
      </c>
      <c r="AX552" s="13" t="s">
        <v>79</v>
      </c>
      <c r="AY552" s="197" t="s">
        <v>133</v>
      </c>
    </row>
    <row r="553" s="14" customFormat="1">
      <c r="A553" s="14"/>
      <c r="B553" s="204"/>
      <c r="C553" s="14"/>
      <c r="D553" s="186" t="s">
        <v>241</v>
      </c>
      <c r="E553" s="205" t="s">
        <v>1</v>
      </c>
      <c r="F553" s="206" t="s">
        <v>245</v>
      </c>
      <c r="G553" s="14"/>
      <c r="H553" s="207">
        <v>111.675</v>
      </c>
      <c r="I553" s="208"/>
      <c r="J553" s="14"/>
      <c r="K553" s="14"/>
      <c r="L553" s="204"/>
      <c r="M553" s="209"/>
      <c r="N553" s="210"/>
      <c r="O553" s="210"/>
      <c r="P553" s="210"/>
      <c r="Q553" s="210"/>
      <c r="R553" s="210"/>
      <c r="S553" s="210"/>
      <c r="T553" s="211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05" t="s">
        <v>241</v>
      </c>
      <c r="AU553" s="205" t="s">
        <v>89</v>
      </c>
      <c r="AV553" s="14" t="s">
        <v>154</v>
      </c>
      <c r="AW553" s="14" t="s">
        <v>34</v>
      </c>
      <c r="AX553" s="14" t="s">
        <v>87</v>
      </c>
      <c r="AY553" s="205" t="s">
        <v>133</v>
      </c>
    </row>
    <row r="554" s="2" customFormat="1" ht="24.15" customHeight="1">
      <c r="A554" s="37"/>
      <c r="B554" s="171"/>
      <c r="C554" s="172" t="s">
        <v>782</v>
      </c>
      <c r="D554" s="172" t="s">
        <v>136</v>
      </c>
      <c r="E554" s="173" t="s">
        <v>783</v>
      </c>
      <c r="F554" s="174" t="s">
        <v>784</v>
      </c>
      <c r="G554" s="175" t="s">
        <v>239</v>
      </c>
      <c r="H554" s="176">
        <v>2493.3620000000001</v>
      </c>
      <c r="I554" s="177"/>
      <c r="J554" s="178">
        <f>ROUND(I554*H554,2)</f>
        <v>0</v>
      </c>
      <c r="K554" s="179"/>
      <c r="L554" s="38"/>
      <c r="M554" s="180" t="s">
        <v>1</v>
      </c>
      <c r="N554" s="181" t="s">
        <v>44</v>
      </c>
      <c r="O554" s="76"/>
      <c r="P554" s="182">
        <f>O554*H554</f>
        <v>0</v>
      </c>
      <c r="Q554" s="182">
        <v>0</v>
      </c>
      <c r="R554" s="182">
        <f>Q554*H554</f>
        <v>0</v>
      </c>
      <c r="S554" s="182">
        <v>0</v>
      </c>
      <c r="T554" s="183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184" t="s">
        <v>154</v>
      </c>
      <c r="AT554" s="184" t="s">
        <v>136</v>
      </c>
      <c r="AU554" s="184" t="s">
        <v>89</v>
      </c>
      <c r="AY554" s="18" t="s">
        <v>133</v>
      </c>
      <c r="BE554" s="185">
        <f>IF(N554="základní",J554,0)</f>
        <v>0</v>
      </c>
      <c r="BF554" s="185">
        <f>IF(N554="snížená",J554,0)</f>
        <v>0</v>
      </c>
      <c r="BG554" s="185">
        <f>IF(N554="zákl. přenesená",J554,0)</f>
        <v>0</v>
      </c>
      <c r="BH554" s="185">
        <f>IF(N554="sníž. přenesená",J554,0)</f>
        <v>0</v>
      </c>
      <c r="BI554" s="185">
        <f>IF(N554="nulová",J554,0)</f>
        <v>0</v>
      </c>
      <c r="BJ554" s="18" t="s">
        <v>87</v>
      </c>
      <c r="BK554" s="185">
        <f>ROUND(I554*H554,2)</f>
        <v>0</v>
      </c>
      <c r="BL554" s="18" t="s">
        <v>154</v>
      </c>
      <c r="BM554" s="184" t="s">
        <v>785</v>
      </c>
    </row>
    <row r="555" s="13" customFormat="1">
      <c r="A555" s="13"/>
      <c r="B555" s="196"/>
      <c r="C555" s="13"/>
      <c r="D555" s="186" t="s">
        <v>241</v>
      </c>
      <c r="E555" s="197" t="s">
        <v>1</v>
      </c>
      <c r="F555" s="198" t="s">
        <v>456</v>
      </c>
      <c r="G555" s="13"/>
      <c r="H555" s="199">
        <v>1362.79</v>
      </c>
      <c r="I555" s="200"/>
      <c r="J555" s="13"/>
      <c r="K555" s="13"/>
      <c r="L555" s="196"/>
      <c r="M555" s="201"/>
      <c r="N555" s="202"/>
      <c r="O555" s="202"/>
      <c r="P555" s="202"/>
      <c r="Q555" s="202"/>
      <c r="R555" s="202"/>
      <c r="S555" s="202"/>
      <c r="T555" s="20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197" t="s">
        <v>241</v>
      </c>
      <c r="AU555" s="197" t="s">
        <v>89</v>
      </c>
      <c r="AV555" s="13" t="s">
        <v>89</v>
      </c>
      <c r="AW555" s="13" t="s">
        <v>34</v>
      </c>
      <c r="AX555" s="13" t="s">
        <v>79</v>
      </c>
      <c r="AY555" s="197" t="s">
        <v>133</v>
      </c>
    </row>
    <row r="556" s="13" customFormat="1">
      <c r="A556" s="13"/>
      <c r="B556" s="196"/>
      <c r="C556" s="13"/>
      <c r="D556" s="186" t="s">
        <v>241</v>
      </c>
      <c r="E556" s="197" t="s">
        <v>1</v>
      </c>
      <c r="F556" s="198" t="s">
        <v>457</v>
      </c>
      <c r="G556" s="13"/>
      <c r="H556" s="199">
        <v>97.370000000000005</v>
      </c>
      <c r="I556" s="200"/>
      <c r="J556" s="13"/>
      <c r="K556" s="13"/>
      <c r="L556" s="196"/>
      <c r="M556" s="201"/>
      <c r="N556" s="202"/>
      <c r="O556" s="202"/>
      <c r="P556" s="202"/>
      <c r="Q556" s="202"/>
      <c r="R556" s="202"/>
      <c r="S556" s="202"/>
      <c r="T556" s="20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197" t="s">
        <v>241</v>
      </c>
      <c r="AU556" s="197" t="s">
        <v>89</v>
      </c>
      <c r="AV556" s="13" t="s">
        <v>89</v>
      </c>
      <c r="AW556" s="13" t="s">
        <v>34</v>
      </c>
      <c r="AX556" s="13" t="s">
        <v>79</v>
      </c>
      <c r="AY556" s="197" t="s">
        <v>133</v>
      </c>
    </row>
    <row r="557" s="13" customFormat="1">
      <c r="A557" s="13"/>
      <c r="B557" s="196"/>
      <c r="C557" s="13"/>
      <c r="D557" s="186" t="s">
        <v>241</v>
      </c>
      <c r="E557" s="197" t="s">
        <v>1</v>
      </c>
      <c r="F557" s="198" t="s">
        <v>458</v>
      </c>
      <c r="G557" s="13"/>
      <c r="H557" s="199">
        <v>94.950000000000003</v>
      </c>
      <c r="I557" s="200"/>
      <c r="J557" s="13"/>
      <c r="K557" s="13"/>
      <c r="L557" s="196"/>
      <c r="M557" s="201"/>
      <c r="N557" s="202"/>
      <c r="O557" s="202"/>
      <c r="P557" s="202"/>
      <c r="Q557" s="202"/>
      <c r="R557" s="202"/>
      <c r="S557" s="202"/>
      <c r="T557" s="20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97" t="s">
        <v>241</v>
      </c>
      <c r="AU557" s="197" t="s">
        <v>89</v>
      </c>
      <c r="AV557" s="13" t="s">
        <v>89</v>
      </c>
      <c r="AW557" s="13" t="s">
        <v>34</v>
      </c>
      <c r="AX557" s="13" t="s">
        <v>79</v>
      </c>
      <c r="AY557" s="197" t="s">
        <v>133</v>
      </c>
    </row>
    <row r="558" s="13" customFormat="1">
      <c r="A558" s="13"/>
      <c r="B558" s="196"/>
      <c r="C558" s="13"/>
      <c r="D558" s="186" t="s">
        <v>241</v>
      </c>
      <c r="E558" s="197" t="s">
        <v>1</v>
      </c>
      <c r="F558" s="198" t="s">
        <v>459</v>
      </c>
      <c r="G558" s="13"/>
      <c r="H558" s="199">
        <v>284.79199999999997</v>
      </c>
      <c r="I558" s="200"/>
      <c r="J558" s="13"/>
      <c r="K558" s="13"/>
      <c r="L558" s="196"/>
      <c r="M558" s="201"/>
      <c r="N558" s="202"/>
      <c r="O558" s="202"/>
      <c r="P558" s="202"/>
      <c r="Q558" s="202"/>
      <c r="R558" s="202"/>
      <c r="S558" s="202"/>
      <c r="T558" s="20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197" t="s">
        <v>241</v>
      </c>
      <c r="AU558" s="197" t="s">
        <v>89</v>
      </c>
      <c r="AV558" s="13" t="s">
        <v>89</v>
      </c>
      <c r="AW558" s="13" t="s">
        <v>34</v>
      </c>
      <c r="AX558" s="13" t="s">
        <v>79</v>
      </c>
      <c r="AY558" s="197" t="s">
        <v>133</v>
      </c>
    </row>
    <row r="559" s="13" customFormat="1">
      <c r="A559" s="13"/>
      <c r="B559" s="196"/>
      <c r="C559" s="13"/>
      <c r="D559" s="186" t="s">
        <v>241</v>
      </c>
      <c r="E559" s="197" t="s">
        <v>1</v>
      </c>
      <c r="F559" s="198" t="s">
        <v>460</v>
      </c>
      <c r="G559" s="13"/>
      <c r="H559" s="199">
        <v>85.680000000000007</v>
      </c>
      <c r="I559" s="200"/>
      <c r="J559" s="13"/>
      <c r="K559" s="13"/>
      <c r="L559" s="196"/>
      <c r="M559" s="201"/>
      <c r="N559" s="202"/>
      <c r="O559" s="202"/>
      <c r="P559" s="202"/>
      <c r="Q559" s="202"/>
      <c r="R559" s="202"/>
      <c r="S559" s="202"/>
      <c r="T559" s="20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197" t="s">
        <v>241</v>
      </c>
      <c r="AU559" s="197" t="s">
        <v>89</v>
      </c>
      <c r="AV559" s="13" t="s">
        <v>89</v>
      </c>
      <c r="AW559" s="13" t="s">
        <v>34</v>
      </c>
      <c r="AX559" s="13" t="s">
        <v>79</v>
      </c>
      <c r="AY559" s="197" t="s">
        <v>133</v>
      </c>
    </row>
    <row r="560" s="13" customFormat="1">
      <c r="A560" s="13"/>
      <c r="B560" s="196"/>
      <c r="C560" s="13"/>
      <c r="D560" s="186" t="s">
        <v>241</v>
      </c>
      <c r="E560" s="197" t="s">
        <v>1</v>
      </c>
      <c r="F560" s="198" t="s">
        <v>461</v>
      </c>
      <c r="G560" s="13"/>
      <c r="H560" s="199">
        <v>250.03999999999999</v>
      </c>
      <c r="I560" s="200"/>
      <c r="J560" s="13"/>
      <c r="K560" s="13"/>
      <c r="L560" s="196"/>
      <c r="M560" s="201"/>
      <c r="N560" s="202"/>
      <c r="O560" s="202"/>
      <c r="P560" s="202"/>
      <c r="Q560" s="202"/>
      <c r="R560" s="202"/>
      <c r="S560" s="202"/>
      <c r="T560" s="20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97" t="s">
        <v>241</v>
      </c>
      <c r="AU560" s="197" t="s">
        <v>89</v>
      </c>
      <c r="AV560" s="13" t="s">
        <v>89</v>
      </c>
      <c r="AW560" s="13" t="s">
        <v>34</v>
      </c>
      <c r="AX560" s="13" t="s">
        <v>79</v>
      </c>
      <c r="AY560" s="197" t="s">
        <v>133</v>
      </c>
    </row>
    <row r="561" s="13" customFormat="1">
      <c r="A561" s="13"/>
      <c r="B561" s="196"/>
      <c r="C561" s="13"/>
      <c r="D561" s="186" t="s">
        <v>241</v>
      </c>
      <c r="E561" s="197" t="s">
        <v>1</v>
      </c>
      <c r="F561" s="198" t="s">
        <v>433</v>
      </c>
      <c r="G561" s="13"/>
      <c r="H561" s="199">
        <v>82.920000000000002</v>
      </c>
      <c r="I561" s="200"/>
      <c r="J561" s="13"/>
      <c r="K561" s="13"/>
      <c r="L561" s="196"/>
      <c r="M561" s="201"/>
      <c r="N561" s="202"/>
      <c r="O561" s="202"/>
      <c r="P561" s="202"/>
      <c r="Q561" s="202"/>
      <c r="R561" s="202"/>
      <c r="S561" s="202"/>
      <c r="T561" s="20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197" t="s">
        <v>241</v>
      </c>
      <c r="AU561" s="197" t="s">
        <v>89</v>
      </c>
      <c r="AV561" s="13" t="s">
        <v>89</v>
      </c>
      <c r="AW561" s="13" t="s">
        <v>34</v>
      </c>
      <c r="AX561" s="13" t="s">
        <v>79</v>
      </c>
      <c r="AY561" s="197" t="s">
        <v>133</v>
      </c>
    </row>
    <row r="562" s="13" customFormat="1">
      <c r="A562" s="13"/>
      <c r="B562" s="196"/>
      <c r="C562" s="13"/>
      <c r="D562" s="186" t="s">
        <v>241</v>
      </c>
      <c r="E562" s="197" t="s">
        <v>1</v>
      </c>
      <c r="F562" s="198" t="s">
        <v>462</v>
      </c>
      <c r="G562" s="13"/>
      <c r="H562" s="199">
        <v>151.90000000000001</v>
      </c>
      <c r="I562" s="200"/>
      <c r="J562" s="13"/>
      <c r="K562" s="13"/>
      <c r="L562" s="196"/>
      <c r="M562" s="201"/>
      <c r="N562" s="202"/>
      <c r="O562" s="202"/>
      <c r="P562" s="202"/>
      <c r="Q562" s="202"/>
      <c r="R562" s="202"/>
      <c r="S562" s="202"/>
      <c r="T562" s="20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197" t="s">
        <v>241</v>
      </c>
      <c r="AU562" s="197" t="s">
        <v>89</v>
      </c>
      <c r="AV562" s="13" t="s">
        <v>89</v>
      </c>
      <c r="AW562" s="13" t="s">
        <v>34</v>
      </c>
      <c r="AX562" s="13" t="s">
        <v>79</v>
      </c>
      <c r="AY562" s="197" t="s">
        <v>133</v>
      </c>
    </row>
    <row r="563" s="13" customFormat="1">
      <c r="A563" s="13"/>
      <c r="B563" s="196"/>
      <c r="C563" s="13"/>
      <c r="D563" s="186" t="s">
        <v>241</v>
      </c>
      <c r="E563" s="197" t="s">
        <v>1</v>
      </c>
      <c r="F563" s="198" t="s">
        <v>786</v>
      </c>
      <c r="G563" s="13"/>
      <c r="H563" s="199">
        <v>82.920000000000002</v>
      </c>
      <c r="I563" s="200"/>
      <c r="J563" s="13"/>
      <c r="K563" s="13"/>
      <c r="L563" s="196"/>
      <c r="M563" s="201"/>
      <c r="N563" s="202"/>
      <c r="O563" s="202"/>
      <c r="P563" s="202"/>
      <c r="Q563" s="202"/>
      <c r="R563" s="202"/>
      <c r="S563" s="202"/>
      <c r="T563" s="20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197" t="s">
        <v>241</v>
      </c>
      <c r="AU563" s="197" t="s">
        <v>89</v>
      </c>
      <c r="AV563" s="13" t="s">
        <v>89</v>
      </c>
      <c r="AW563" s="13" t="s">
        <v>34</v>
      </c>
      <c r="AX563" s="13" t="s">
        <v>79</v>
      </c>
      <c r="AY563" s="197" t="s">
        <v>133</v>
      </c>
    </row>
    <row r="564" s="14" customFormat="1">
      <c r="A564" s="14"/>
      <c r="B564" s="204"/>
      <c r="C564" s="14"/>
      <c r="D564" s="186" t="s">
        <v>241</v>
      </c>
      <c r="E564" s="205" t="s">
        <v>1</v>
      </c>
      <c r="F564" s="206" t="s">
        <v>245</v>
      </c>
      <c r="G564" s="14"/>
      <c r="H564" s="207">
        <v>2493.3620000000001</v>
      </c>
      <c r="I564" s="208"/>
      <c r="J564" s="14"/>
      <c r="K564" s="14"/>
      <c r="L564" s="204"/>
      <c r="M564" s="209"/>
      <c r="N564" s="210"/>
      <c r="O564" s="210"/>
      <c r="P564" s="210"/>
      <c r="Q564" s="210"/>
      <c r="R564" s="210"/>
      <c r="S564" s="210"/>
      <c r="T564" s="211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05" t="s">
        <v>241</v>
      </c>
      <c r="AU564" s="205" t="s">
        <v>89</v>
      </c>
      <c r="AV564" s="14" t="s">
        <v>154</v>
      </c>
      <c r="AW564" s="14" t="s">
        <v>34</v>
      </c>
      <c r="AX564" s="14" t="s">
        <v>87</v>
      </c>
      <c r="AY564" s="205" t="s">
        <v>133</v>
      </c>
    </row>
    <row r="565" s="2" customFormat="1" ht="24.15" customHeight="1">
      <c r="A565" s="37"/>
      <c r="B565" s="171"/>
      <c r="C565" s="172" t="s">
        <v>787</v>
      </c>
      <c r="D565" s="172" t="s">
        <v>136</v>
      </c>
      <c r="E565" s="173" t="s">
        <v>788</v>
      </c>
      <c r="F565" s="174" t="s">
        <v>789</v>
      </c>
      <c r="G565" s="175" t="s">
        <v>239</v>
      </c>
      <c r="H565" s="176">
        <v>220.792</v>
      </c>
      <c r="I565" s="177"/>
      <c r="J565" s="178">
        <f>ROUND(I565*H565,2)</f>
        <v>0</v>
      </c>
      <c r="K565" s="179"/>
      <c r="L565" s="38"/>
      <c r="M565" s="180" t="s">
        <v>1</v>
      </c>
      <c r="N565" s="181" t="s">
        <v>44</v>
      </c>
      <c r="O565" s="76"/>
      <c r="P565" s="182">
        <f>O565*H565</f>
        <v>0</v>
      </c>
      <c r="Q565" s="182">
        <v>0</v>
      </c>
      <c r="R565" s="182">
        <f>Q565*H565</f>
        <v>0</v>
      </c>
      <c r="S565" s="182">
        <v>0</v>
      </c>
      <c r="T565" s="183">
        <f>S565*H565</f>
        <v>0</v>
      </c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R565" s="184" t="s">
        <v>154</v>
      </c>
      <c r="AT565" s="184" t="s">
        <v>136</v>
      </c>
      <c r="AU565" s="184" t="s">
        <v>89</v>
      </c>
      <c r="AY565" s="18" t="s">
        <v>133</v>
      </c>
      <c r="BE565" s="185">
        <f>IF(N565="základní",J565,0)</f>
        <v>0</v>
      </c>
      <c r="BF565" s="185">
        <f>IF(N565="snížená",J565,0)</f>
        <v>0</v>
      </c>
      <c r="BG565" s="185">
        <f>IF(N565="zákl. přenesená",J565,0)</f>
        <v>0</v>
      </c>
      <c r="BH565" s="185">
        <f>IF(N565="sníž. přenesená",J565,0)</f>
        <v>0</v>
      </c>
      <c r="BI565" s="185">
        <f>IF(N565="nulová",J565,0)</f>
        <v>0</v>
      </c>
      <c r="BJ565" s="18" t="s">
        <v>87</v>
      </c>
      <c r="BK565" s="185">
        <f>ROUND(I565*H565,2)</f>
        <v>0</v>
      </c>
      <c r="BL565" s="18" t="s">
        <v>154</v>
      </c>
      <c r="BM565" s="184" t="s">
        <v>790</v>
      </c>
    </row>
    <row r="566" s="13" customFormat="1">
      <c r="A566" s="13"/>
      <c r="B566" s="196"/>
      <c r="C566" s="13"/>
      <c r="D566" s="186" t="s">
        <v>241</v>
      </c>
      <c r="E566" s="197" t="s">
        <v>1</v>
      </c>
      <c r="F566" s="198" t="s">
        <v>791</v>
      </c>
      <c r="G566" s="13"/>
      <c r="H566" s="199">
        <v>220.792</v>
      </c>
      <c r="I566" s="200"/>
      <c r="J566" s="13"/>
      <c r="K566" s="13"/>
      <c r="L566" s="196"/>
      <c r="M566" s="201"/>
      <c r="N566" s="202"/>
      <c r="O566" s="202"/>
      <c r="P566" s="202"/>
      <c r="Q566" s="202"/>
      <c r="R566" s="202"/>
      <c r="S566" s="202"/>
      <c r="T566" s="20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97" t="s">
        <v>241</v>
      </c>
      <c r="AU566" s="197" t="s">
        <v>89</v>
      </c>
      <c r="AV566" s="13" t="s">
        <v>89</v>
      </c>
      <c r="AW566" s="13" t="s">
        <v>34</v>
      </c>
      <c r="AX566" s="13" t="s">
        <v>79</v>
      </c>
      <c r="AY566" s="197" t="s">
        <v>133</v>
      </c>
    </row>
    <row r="567" s="14" customFormat="1">
      <c r="A567" s="14"/>
      <c r="B567" s="204"/>
      <c r="C567" s="14"/>
      <c r="D567" s="186" t="s">
        <v>241</v>
      </c>
      <c r="E567" s="205" t="s">
        <v>1</v>
      </c>
      <c r="F567" s="206" t="s">
        <v>245</v>
      </c>
      <c r="G567" s="14"/>
      <c r="H567" s="207">
        <v>220.792</v>
      </c>
      <c r="I567" s="208"/>
      <c r="J567" s="14"/>
      <c r="K567" s="14"/>
      <c r="L567" s="204"/>
      <c r="M567" s="209"/>
      <c r="N567" s="210"/>
      <c r="O567" s="210"/>
      <c r="P567" s="210"/>
      <c r="Q567" s="210"/>
      <c r="R567" s="210"/>
      <c r="S567" s="210"/>
      <c r="T567" s="211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05" t="s">
        <v>241</v>
      </c>
      <c r="AU567" s="205" t="s">
        <v>89</v>
      </c>
      <c r="AV567" s="14" t="s">
        <v>154</v>
      </c>
      <c r="AW567" s="14" t="s">
        <v>34</v>
      </c>
      <c r="AX567" s="14" t="s">
        <v>87</v>
      </c>
      <c r="AY567" s="205" t="s">
        <v>133</v>
      </c>
    </row>
    <row r="568" s="2" customFormat="1" ht="24.15" customHeight="1">
      <c r="A568" s="37"/>
      <c r="B568" s="171"/>
      <c r="C568" s="172" t="s">
        <v>792</v>
      </c>
      <c r="D568" s="172" t="s">
        <v>136</v>
      </c>
      <c r="E568" s="173" t="s">
        <v>793</v>
      </c>
      <c r="F568" s="174" t="s">
        <v>794</v>
      </c>
      <c r="G568" s="175" t="s">
        <v>239</v>
      </c>
      <c r="H568" s="176">
        <v>82.920000000000002</v>
      </c>
      <c r="I568" s="177"/>
      <c r="J568" s="178">
        <f>ROUND(I568*H568,2)</f>
        <v>0</v>
      </c>
      <c r="K568" s="179"/>
      <c r="L568" s="38"/>
      <c r="M568" s="180" t="s">
        <v>1</v>
      </c>
      <c r="N568" s="181" t="s">
        <v>44</v>
      </c>
      <c r="O568" s="76"/>
      <c r="P568" s="182">
        <f>O568*H568</f>
        <v>0</v>
      </c>
      <c r="Q568" s="182">
        <v>0.099750000000000005</v>
      </c>
      <c r="R568" s="182">
        <f>Q568*H568</f>
        <v>8.2712700000000012</v>
      </c>
      <c r="S568" s="182">
        <v>0</v>
      </c>
      <c r="T568" s="183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184" t="s">
        <v>154</v>
      </c>
      <c r="AT568" s="184" t="s">
        <v>136</v>
      </c>
      <c r="AU568" s="184" t="s">
        <v>89</v>
      </c>
      <c r="AY568" s="18" t="s">
        <v>133</v>
      </c>
      <c r="BE568" s="185">
        <f>IF(N568="základní",J568,0)</f>
        <v>0</v>
      </c>
      <c r="BF568" s="185">
        <f>IF(N568="snížená",J568,0)</f>
        <v>0</v>
      </c>
      <c r="BG568" s="185">
        <f>IF(N568="zákl. přenesená",J568,0)</f>
        <v>0</v>
      </c>
      <c r="BH568" s="185">
        <f>IF(N568="sníž. přenesená",J568,0)</f>
        <v>0</v>
      </c>
      <c r="BI568" s="185">
        <f>IF(N568="nulová",J568,0)</f>
        <v>0</v>
      </c>
      <c r="BJ568" s="18" t="s">
        <v>87</v>
      </c>
      <c r="BK568" s="185">
        <f>ROUND(I568*H568,2)</f>
        <v>0</v>
      </c>
      <c r="BL568" s="18" t="s">
        <v>154</v>
      </c>
      <c r="BM568" s="184" t="s">
        <v>795</v>
      </c>
    </row>
    <row r="569" s="13" customFormat="1">
      <c r="A569" s="13"/>
      <c r="B569" s="196"/>
      <c r="C569" s="13"/>
      <c r="D569" s="186" t="s">
        <v>241</v>
      </c>
      <c r="E569" s="197" t="s">
        <v>1</v>
      </c>
      <c r="F569" s="198" t="s">
        <v>634</v>
      </c>
      <c r="G569" s="13"/>
      <c r="H569" s="199">
        <v>82.920000000000002</v>
      </c>
      <c r="I569" s="200"/>
      <c r="J569" s="13"/>
      <c r="K569" s="13"/>
      <c r="L569" s="196"/>
      <c r="M569" s="201"/>
      <c r="N569" s="202"/>
      <c r="O569" s="202"/>
      <c r="P569" s="202"/>
      <c r="Q569" s="202"/>
      <c r="R569" s="202"/>
      <c r="S569" s="202"/>
      <c r="T569" s="20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197" t="s">
        <v>241</v>
      </c>
      <c r="AU569" s="197" t="s">
        <v>89</v>
      </c>
      <c r="AV569" s="13" t="s">
        <v>89</v>
      </c>
      <c r="AW569" s="13" t="s">
        <v>34</v>
      </c>
      <c r="AX569" s="13" t="s">
        <v>79</v>
      </c>
      <c r="AY569" s="197" t="s">
        <v>133</v>
      </c>
    </row>
    <row r="570" s="14" customFormat="1">
      <c r="A570" s="14"/>
      <c r="B570" s="204"/>
      <c r="C570" s="14"/>
      <c r="D570" s="186" t="s">
        <v>241</v>
      </c>
      <c r="E570" s="205" t="s">
        <v>1</v>
      </c>
      <c r="F570" s="206" t="s">
        <v>245</v>
      </c>
      <c r="G570" s="14"/>
      <c r="H570" s="207">
        <v>82.920000000000002</v>
      </c>
      <c r="I570" s="208"/>
      <c r="J570" s="14"/>
      <c r="K570" s="14"/>
      <c r="L570" s="204"/>
      <c r="M570" s="209"/>
      <c r="N570" s="210"/>
      <c r="O570" s="210"/>
      <c r="P570" s="210"/>
      <c r="Q570" s="210"/>
      <c r="R570" s="210"/>
      <c r="S570" s="210"/>
      <c r="T570" s="211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05" t="s">
        <v>241</v>
      </c>
      <c r="AU570" s="205" t="s">
        <v>89</v>
      </c>
      <c r="AV570" s="14" t="s">
        <v>154</v>
      </c>
      <c r="AW570" s="14" t="s">
        <v>34</v>
      </c>
      <c r="AX570" s="14" t="s">
        <v>87</v>
      </c>
      <c r="AY570" s="205" t="s">
        <v>133</v>
      </c>
    </row>
    <row r="571" s="2" customFormat="1" ht="24.15" customHeight="1">
      <c r="A571" s="37"/>
      <c r="B571" s="171"/>
      <c r="C571" s="172" t="s">
        <v>796</v>
      </c>
      <c r="D571" s="172" t="s">
        <v>136</v>
      </c>
      <c r="E571" s="173" t="s">
        <v>797</v>
      </c>
      <c r="F571" s="174" t="s">
        <v>798</v>
      </c>
      <c r="G571" s="175" t="s">
        <v>239</v>
      </c>
      <c r="H571" s="176">
        <v>4.7599999999999998</v>
      </c>
      <c r="I571" s="177"/>
      <c r="J571" s="178">
        <f>ROUND(I571*H571,2)</f>
        <v>0</v>
      </c>
      <c r="K571" s="179"/>
      <c r="L571" s="38"/>
      <c r="M571" s="180" t="s">
        <v>1</v>
      </c>
      <c r="N571" s="181" t="s">
        <v>44</v>
      </c>
      <c r="O571" s="76"/>
      <c r="P571" s="182">
        <f>O571*H571</f>
        <v>0</v>
      </c>
      <c r="Q571" s="182">
        <v>0</v>
      </c>
      <c r="R571" s="182">
        <f>Q571*H571</f>
        <v>0</v>
      </c>
      <c r="S571" s="182">
        <v>0</v>
      </c>
      <c r="T571" s="183">
        <f>S571*H571</f>
        <v>0</v>
      </c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R571" s="184" t="s">
        <v>154</v>
      </c>
      <c r="AT571" s="184" t="s">
        <v>136</v>
      </c>
      <c r="AU571" s="184" t="s">
        <v>89</v>
      </c>
      <c r="AY571" s="18" t="s">
        <v>133</v>
      </c>
      <c r="BE571" s="185">
        <f>IF(N571="základní",J571,0)</f>
        <v>0</v>
      </c>
      <c r="BF571" s="185">
        <f>IF(N571="snížená",J571,0)</f>
        <v>0</v>
      </c>
      <c r="BG571" s="185">
        <f>IF(N571="zákl. přenesená",J571,0)</f>
        <v>0</v>
      </c>
      <c r="BH571" s="185">
        <f>IF(N571="sníž. přenesená",J571,0)</f>
        <v>0</v>
      </c>
      <c r="BI571" s="185">
        <f>IF(N571="nulová",J571,0)</f>
        <v>0</v>
      </c>
      <c r="BJ571" s="18" t="s">
        <v>87</v>
      </c>
      <c r="BK571" s="185">
        <f>ROUND(I571*H571,2)</f>
        <v>0</v>
      </c>
      <c r="BL571" s="18" t="s">
        <v>154</v>
      </c>
      <c r="BM571" s="184" t="s">
        <v>799</v>
      </c>
    </row>
    <row r="572" s="2" customFormat="1">
      <c r="A572" s="37"/>
      <c r="B572" s="38"/>
      <c r="C572" s="37"/>
      <c r="D572" s="186" t="s">
        <v>142</v>
      </c>
      <c r="E572" s="37"/>
      <c r="F572" s="187" t="s">
        <v>800</v>
      </c>
      <c r="G572" s="37"/>
      <c r="H572" s="37"/>
      <c r="I572" s="188"/>
      <c r="J572" s="37"/>
      <c r="K572" s="37"/>
      <c r="L572" s="38"/>
      <c r="M572" s="189"/>
      <c r="N572" s="190"/>
      <c r="O572" s="76"/>
      <c r="P572" s="76"/>
      <c r="Q572" s="76"/>
      <c r="R572" s="76"/>
      <c r="S572" s="76"/>
      <c r="T572" s="7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T572" s="18" t="s">
        <v>142</v>
      </c>
      <c r="AU572" s="18" t="s">
        <v>89</v>
      </c>
    </row>
    <row r="573" s="13" customFormat="1">
      <c r="A573" s="13"/>
      <c r="B573" s="196"/>
      <c r="C573" s="13"/>
      <c r="D573" s="186" t="s">
        <v>241</v>
      </c>
      <c r="E573" s="197" t="s">
        <v>1</v>
      </c>
      <c r="F573" s="198" t="s">
        <v>801</v>
      </c>
      <c r="G573" s="13"/>
      <c r="H573" s="199">
        <v>4.7599999999999998</v>
      </c>
      <c r="I573" s="200"/>
      <c r="J573" s="13"/>
      <c r="K573" s="13"/>
      <c r="L573" s="196"/>
      <c r="M573" s="201"/>
      <c r="N573" s="202"/>
      <c r="O573" s="202"/>
      <c r="P573" s="202"/>
      <c r="Q573" s="202"/>
      <c r="R573" s="202"/>
      <c r="S573" s="202"/>
      <c r="T573" s="20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197" t="s">
        <v>241</v>
      </c>
      <c r="AU573" s="197" t="s">
        <v>89</v>
      </c>
      <c r="AV573" s="13" t="s">
        <v>89</v>
      </c>
      <c r="AW573" s="13" t="s">
        <v>34</v>
      </c>
      <c r="AX573" s="13" t="s">
        <v>79</v>
      </c>
      <c r="AY573" s="197" t="s">
        <v>133</v>
      </c>
    </row>
    <row r="574" s="14" customFormat="1">
      <c r="A574" s="14"/>
      <c r="B574" s="204"/>
      <c r="C574" s="14"/>
      <c r="D574" s="186" t="s">
        <v>241</v>
      </c>
      <c r="E574" s="205" t="s">
        <v>1</v>
      </c>
      <c r="F574" s="206" t="s">
        <v>245</v>
      </c>
      <c r="G574" s="14"/>
      <c r="H574" s="207">
        <v>4.7599999999999998</v>
      </c>
      <c r="I574" s="208"/>
      <c r="J574" s="14"/>
      <c r="K574" s="14"/>
      <c r="L574" s="204"/>
      <c r="M574" s="209"/>
      <c r="N574" s="210"/>
      <c r="O574" s="210"/>
      <c r="P574" s="210"/>
      <c r="Q574" s="210"/>
      <c r="R574" s="210"/>
      <c r="S574" s="210"/>
      <c r="T574" s="211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05" t="s">
        <v>241</v>
      </c>
      <c r="AU574" s="205" t="s">
        <v>89</v>
      </c>
      <c r="AV574" s="14" t="s">
        <v>154</v>
      </c>
      <c r="AW574" s="14" t="s">
        <v>34</v>
      </c>
      <c r="AX574" s="14" t="s">
        <v>87</v>
      </c>
      <c r="AY574" s="205" t="s">
        <v>133</v>
      </c>
    </row>
    <row r="575" s="2" customFormat="1" ht="24.15" customHeight="1">
      <c r="A575" s="37"/>
      <c r="B575" s="171"/>
      <c r="C575" s="172" t="s">
        <v>802</v>
      </c>
      <c r="D575" s="172" t="s">
        <v>136</v>
      </c>
      <c r="E575" s="173" t="s">
        <v>803</v>
      </c>
      <c r="F575" s="174" t="s">
        <v>804</v>
      </c>
      <c r="G575" s="175" t="s">
        <v>239</v>
      </c>
      <c r="H575" s="176">
        <v>5.6399999999999997</v>
      </c>
      <c r="I575" s="177"/>
      <c r="J575" s="178">
        <f>ROUND(I575*H575,2)</f>
        <v>0</v>
      </c>
      <c r="K575" s="179"/>
      <c r="L575" s="38"/>
      <c r="M575" s="180" t="s">
        <v>1</v>
      </c>
      <c r="N575" s="181" t="s">
        <v>44</v>
      </c>
      <c r="O575" s="76"/>
      <c r="P575" s="182">
        <f>O575*H575</f>
        <v>0</v>
      </c>
      <c r="Q575" s="182">
        <v>0</v>
      </c>
      <c r="R575" s="182">
        <f>Q575*H575</f>
        <v>0</v>
      </c>
      <c r="S575" s="182">
        <v>0</v>
      </c>
      <c r="T575" s="183">
        <f>S575*H575</f>
        <v>0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184" t="s">
        <v>154</v>
      </c>
      <c r="AT575" s="184" t="s">
        <v>136</v>
      </c>
      <c r="AU575" s="184" t="s">
        <v>89</v>
      </c>
      <c r="AY575" s="18" t="s">
        <v>133</v>
      </c>
      <c r="BE575" s="185">
        <f>IF(N575="základní",J575,0)</f>
        <v>0</v>
      </c>
      <c r="BF575" s="185">
        <f>IF(N575="snížená",J575,0)</f>
        <v>0</v>
      </c>
      <c r="BG575" s="185">
        <f>IF(N575="zákl. přenesená",J575,0)</f>
        <v>0</v>
      </c>
      <c r="BH575" s="185">
        <f>IF(N575="sníž. přenesená",J575,0)</f>
        <v>0</v>
      </c>
      <c r="BI575" s="185">
        <f>IF(N575="nulová",J575,0)</f>
        <v>0</v>
      </c>
      <c r="BJ575" s="18" t="s">
        <v>87</v>
      </c>
      <c r="BK575" s="185">
        <f>ROUND(I575*H575,2)</f>
        <v>0</v>
      </c>
      <c r="BL575" s="18" t="s">
        <v>154</v>
      </c>
      <c r="BM575" s="184" t="s">
        <v>805</v>
      </c>
    </row>
    <row r="576" s="2" customFormat="1">
      <c r="A576" s="37"/>
      <c r="B576" s="38"/>
      <c r="C576" s="37"/>
      <c r="D576" s="186" t="s">
        <v>142</v>
      </c>
      <c r="E576" s="37"/>
      <c r="F576" s="187" t="s">
        <v>800</v>
      </c>
      <c r="G576" s="37"/>
      <c r="H576" s="37"/>
      <c r="I576" s="188"/>
      <c r="J576" s="37"/>
      <c r="K576" s="37"/>
      <c r="L576" s="38"/>
      <c r="M576" s="189"/>
      <c r="N576" s="190"/>
      <c r="O576" s="76"/>
      <c r="P576" s="76"/>
      <c r="Q576" s="76"/>
      <c r="R576" s="76"/>
      <c r="S576" s="76"/>
      <c r="T576" s="7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T576" s="18" t="s">
        <v>142</v>
      </c>
      <c r="AU576" s="18" t="s">
        <v>89</v>
      </c>
    </row>
    <row r="577" s="13" customFormat="1">
      <c r="A577" s="13"/>
      <c r="B577" s="196"/>
      <c r="C577" s="13"/>
      <c r="D577" s="186" t="s">
        <v>241</v>
      </c>
      <c r="E577" s="197" t="s">
        <v>1</v>
      </c>
      <c r="F577" s="198" t="s">
        <v>806</v>
      </c>
      <c r="G577" s="13"/>
      <c r="H577" s="199">
        <v>3.9199999999999999</v>
      </c>
      <c r="I577" s="200"/>
      <c r="J577" s="13"/>
      <c r="K577" s="13"/>
      <c r="L577" s="196"/>
      <c r="M577" s="201"/>
      <c r="N577" s="202"/>
      <c r="O577" s="202"/>
      <c r="P577" s="202"/>
      <c r="Q577" s="202"/>
      <c r="R577" s="202"/>
      <c r="S577" s="202"/>
      <c r="T577" s="20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197" t="s">
        <v>241</v>
      </c>
      <c r="AU577" s="197" t="s">
        <v>89</v>
      </c>
      <c r="AV577" s="13" t="s">
        <v>89</v>
      </c>
      <c r="AW577" s="13" t="s">
        <v>34</v>
      </c>
      <c r="AX577" s="13" t="s">
        <v>79</v>
      </c>
      <c r="AY577" s="197" t="s">
        <v>133</v>
      </c>
    </row>
    <row r="578" s="13" customFormat="1">
      <c r="A578" s="13"/>
      <c r="B578" s="196"/>
      <c r="C578" s="13"/>
      <c r="D578" s="186" t="s">
        <v>241</v>
      </c>
      <c r="E578" s="197" t="s">
        <v>1</v>
      </c>
      <c r="F578" s="198" t="s">
        <v>807</v>
      </c>
      <c r="G578" s="13"/>
      <c r="H578" s="199">
        <v>1.72</v>
      </c>
      <c r="I578" s="200"/>
      <c r="J578" s="13"/>
      <c r="K578" s="13"/>
      <c r="L578" s="196"/>
      <c r="M578" s="201"/>
      <c r="N578" s="202"/>
      <c r="O578" s="202"/>
      <c r="P578" s="202"/>
      <c r="Q578" s="202"/>
      <c r="R578" s="202"/>
      <c r="S578" s="202"/>
      <c r="T578" s="20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197" t="s">
        <v>241</v>
      </c>
      <c r="AU578" s="197" t="s">
        <v>89</v>
      </c>
      <c r="AV578" s="13" t="s">
        <v>89</v>
      </c>
      <c r="AW578" s="13" t="s">
        <v>34</v>
      </c>
      <c r="AX578" s="13" t="s">
        <v>79</v>
      </c>
      <c r="AY578" s="197" t="s">
        <v>133</v>
      </c>
    </row>
    <row r="579" s="14" customFormat="1">
      <c r="A579" s="14"/>
      <c r="B579" s="204"/>
      <c r="C579" s="14"/>
      <c r="D579" s="186" t="s">
        <v>241</v>
      </c>
      <c r="E579" s="205" t="s">
        <v>1</v>
      </c>
      <c r="F579" s="206" t="s">
        <v>245</v>
      </c>
      <c r="G579" s="14"/>
      <c r="H579" s="207">
        <v>5.6399999999999997</v>
      </c>
      <c r="I579" s="208"/>
      <c r="J579" s="14"/>
      <c r="K579" s="14"/>
      <c r="L579" s="204"/>
      <c r="M579" s="209"/>
      <c r="N579" s="210"/>
      <c r="O579" s="210"/>
      <c r="P579" s="210"/>
      <c r="Q579" s="210"/>
      <c r="R579" s="210"/>
      <c r="S579" s="210"/>
      <c r="T579" s="211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05" t="s">
        <v>241</v>
      </c>
      <c r="AU579" s="205" t="s">
        <v>89</v>
      </c>
      <c r="AV579" s="14" t="s">
        <v>154</v>
      </c>
      <c r="AW579" s="14" t="s">
        <v>34</v>
      </c>
      <c r="AX579" s="14" t="s">
        <v>87</v>
      </c>
      <c r="AY579" s="205" t="s">
        <v>133</v>
      </c>
    </row>
    <row r="580" s="2" customFormat="1" ht="24.15" customHeight="1">
      <c r="A580" s="37"/>
      <c r="B580" s="171"/>
      <c r="C580" s="172" t="s">
        <v>808</v>
      </c>
      <c r="D580" s="172" t="s">
        <v>136</v>
      </c>
      <c r="E580" s="173" t="s">
        <v>809</v>
      </c>
      <c r="F580" s="174" t="s">
        <v>810</v>
      </c>
      <c r="G580" s="175" t="s">
        <v>239</v>
      </c>
      <c r="H580" s="176">
        <v>10.4</v>
      </c>
      <c r="I580" s="177"/>
      <c r="J580" s="178">
        <f>ROUND(I580*H580,2)</f>
        <v>0</v>
      </c>
      <c r="K580" s="179"/>
      <c r="L580" s="38"/>
      <c r="M580" s="180" t="s">
        <v>1</v>
      </c>
      <c r="N580" s="181" t="s">
        <v>44</v>
      </c>
      <c r="O580" s="76"/>
      <c r="P580" s="182">
        <f>O580*H580</f>
        <v>0</v>
      </c>
      <c r="Q580" s="182">
        <v>0</v>
      </c>
      <c r="R580" s="182">
        <f>Q580*H580</f>
        <v>0</v>
      </c>
      <c r="S580" s="182">
        <v>0</v>
      </c>
      <c r="T580" s="183">
        <f>S580*H580</f>
        <v>0</v>
      </c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R580" s="184" t="s">
        <v>154</v>
      </c>
      <c r="AT580" s="184" t="s">
        <v>136</v>
      </c>
      <c r="AU580" s="184" t="s">
        <v>89</v>
      </c>
      <c r="AY580" s="18" t="s">
        <v>133</v>
      </c>
      <c r="BE580" s="185">
        <f>IF(N580="základní",J580,0)</f>
        <v>0</v>
      </c>
      <c r="BF580" s="185">
        <f>IF(N580="snížená",J580,0)</f>
        <v>0</v>
      </c>
      <c r="BG580" s="185">
        <f>IF(N580="zákl. přenesená",J580,0)</f>
        <v>0</v>
      </c>
      <c r="BH580" s="185">
        <f>IF(N580="sníž. přenesená",J580,0)</f>
        <v>0</v>
      </c>
      <c r="BI580" s="185">
        <f>IF(N580="nulová",J580,0)</f>
        <v>0</v>
      </c>
      <c r="BJ580" s="18" t="s">
        <v>87</v>
      </c>
      <c r="BK580" s="185">
        <f>ROUND(I580*H580,2)</f>
        <v>0</v>
      </c>
      <c r="BL580" s="18" t="s">
        <v>154</v>
      </c>
      <c r="BM580" s="184" t="s">
        <v>811</v>
      </c>
    </row>
    <row r="581" s="15" customFormat="1">
      <c r="A581" s="15"/>
      <c r="B581" s="212"/>
      <c r="C581" s="15"/>
      <c r="D581" s="186" t="s">
        <v>241</v>
      </c>
      <c r="E581" s="213" t="s">
        <v>1</v>
      </c>
      <c r="F581" s="214" t="s">
        <v>812</v>
      </c>
      <c r="G581" s="15"/>
      <c r="H581" s="213" t="s">
        <v>1</v>
      </c>
      <c r="I581" s="215"/>
      <c r="J581" s="15"/>
      <c r="K581" s="15"/>
      <c r="L581" s="212"/>
      <c r="M581" s="216"/>
      <c r="N581" s="217"/>
      <c r="O581" s="217"/>
      <c r="P581" s="217"/>
      <c r="Q581" s="217"/>
      <c r="R581" s="217"/>
      <c r="S581" s="217"/>
      <c r="T581" s="218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13" t="s">
        <v>241</v>
      </c>
      <c r="AU581" s="213" t="s">
        <v>89</v>
      </c>
      <c r="AV581" s="15" t="s">
        <v>87</v>
      </c>
      <c r="AW581" s="15" t="s">
        <v>34</v>
      </c>
      <c r="AX581" s="15" t="s">
        <v>79</v>
      </c>
      <c r="AY581" s="213" t="s">
        <v>133</v>
      </c>
    </row>
    <row r="582" s="13" customFormat="1">
      <c r="A582" s="13"/>
      <c r="B582" s="196"/>
      <c r="C582" s="13"/>
      <c r="D582" s="186" t="s">
        <v>241</v>
      </c>
      <c r="E582" s="197" t="s">
        <v>1</v>
      </c>
      <c r="F582" s="198" t="s">
        <v>806</v>
      </c>
      <c r="G582" s="13"/>
      <c r="H582" s="199">
        <v>3.9199999999999999</v>
      </c>
      <c r="I582" s="200"/>
      <c r="J582" s="13"/>
      <c r="K582" s="13"/>
      <c r="L582" s="196"/>
      <c r="M582" s="201"/>
      <c r="N582" s="202"/>
      <c r="O582" s="202"/>
      <c r="P582" s="202"/>
      <c r="Q582" s="202"/>
      <c r="R582" s="202"/>
      <c r="S582" s="202"/>
      <c r="T582" s="20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197" t="s">
        <v>241</v>
      </c>
      <c r="AU582" s="197" t="s">
        <v>89</v>
      </c>
      <c r="AV582" s="13" t="s">
        <v>89</v>
      </c>
      <c r="AW582" s="13" t="s">
        <v>34</v>
      </c>
      <c r="AX582" s="13" t="s">
        <v>79</v>
      </c>
      <c r="AY582" s="197" t="s">
        <v>133</v>
      </c>
    </row>
    <row r="583" s="13" customFormat="1">
      <c r="A583" s="13"/>
      <c r="B583" s="196"/>
      <c r="C583" s="13"/>
      <c r="D583" s="186" t="s">
        <v>241</v>
      </c>
      <c r="E583" s="197" t="s">
        <v>1</v>
      </c>
      <c r="F583" s="198" t="s">
        <v>807</v>
      </c>
      <c r="G583" s="13"/>
      <c r="H583" s="199">
        <v>1.72</v>
      </c>
      <c r="I583" s="200"/>
      <c r="J583" s="13"/>
      <c r="K583" s="13"/>
      <c r="L583" s="196"/>
      <c r="M583" s="201"/>
      <c r="N583" s="202"/>
      <c r="O583" s="202"/>
      <c r="P583" s="202"/>
      <c r="Q583" s="202"/>
      <c r="R583" s="202"/>
      <c r="S583" s="202"/>
      <c r="T583" s="20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197" t="s">
        <v>241</v>
      </c>
      <c r="AU583" s="197" t="s">
        <v>89</v>
      </c>
      <c r="AV583" s="13" t="s">
        <v>89</v>
      </c>
      <c r="AW583" s="13" t="s">
        <v>34</v>
      </c>
      <c r="AX583" s="13" t="s">
        <v>79</v>
      </c>
      <c r="AY583" s="197" t="s">
        <v>133</v>
      </c>
    </row>
    <row r="584" s="13" customFormat="1">
      <c r="A584" s="13"/>
      <c r="B584" s="196"/>
      <c r="C584" s="13"/>
      <c r="D584" s="186" t="s">
        <v>241</v>
      </c>
      <c r="E584" s="197" t="s">
        <v>1</v>
      </c>
      <c r="F584" s="198" t="s">
        <v>801</v>
      </c>
      <c r="G584" s="13"/>
      <c r="H584" s="199">
        <v>4.7599999999999998</v>
      </c>
      <c r="I584" s="200"/>
      <c r="J584" s="13"/>
      <c r="K584" s="13"/>
      <c r="L584" s="196"/>
      <c r="M584" s="201"/>
      <c r="N584" s="202"/>
      <c r="O584" s="202"/>
      <c r="P584" s="202"/>
      <c r="Q584" s="202"/>
      <c r="R584" s="202"/>
      <c r="S584" s="202"/>
      <c r="T584" s="20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197" t="s">
        <v>241</v>
      </c>
      <c r="AU584" s="197" t="s">
        <v>89</v>
      </c>
      <c r="AV584" s="13" t="s">
        <v>89</v>
      </c>
      <c r="AW584" s="13" t="s">
        <v>34</v>
      </c>
      <c r="AX584" s="13" t="s">
        <v>79</v>
      </c>
      <c r="AY584" s="197" t="s">
        <v>133</v>
      </c>
    </row>
    <row r="585" s="14" customFormat="1">
      <c r="A585" s="14"/>
      <c r="B585" s="204"/>
      <c r="C585" s="14"/>
      <c r="D585" s="186" t="s">
        <v>241</v>
      </c>
      <c r="E585" s="205" t="s">
        <v>1</v>
      </c>
      <c r="F585" s="206" t="s">
        <v>245</v>
      </c>
      <c r="G585" s="14"/>
      <c r="H585" s="207">
        <v>10.4</v>
      </c>
      <c r="I585" s="208"/>
      <c r="J585" s="14"/>
      <c r="K585" s="14"/>
      <c r="L585" s="204"/>
      <c r="M585" s="209"/>
      <c r="N585" s="210"/>
      <c r="O585" s="210"/>
      <c r="P585" s="210"/>
      <c r="Q585" s="210"/>
      <c r="R585" s="210"/>
      <c r="S585" s="210"/>
      <c r="T585" s="211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05" t="s">
        <v>241</v>
      </c>
      <c r="AU585" s="205" t="s">
        <v>89</v>
      </c>
      <c r="AV585" s="14" t="s">
        <v>154</v>
      </c>
      <c r="AW585" s="14" t="s">
        <v>34</v>
      </c>
      <c r="AX585" s="14" t="s">
        <v>87</v>
      </c>
      <c r="AY585" s="205" t="s">
        <v>133</v>
      </c>
    </row>
    <row r="586" s="2" customFormat="1" ht="24.15" customHeight="1">
      <c r="A586" s="37"/>
      <c r="B586" s="171"/>
      <c r="C586" s="172" t="s">
        <v>813</v>
      </c>
      <c r="D586" s="172" t="s">
        <v>136</v>
      </c>
      <c r="E586" s="173" t="s">
        <v>814</v>
      </c>
      <c r="F586" s="174" t="s">
        <v>815</v>
      </c>
      <c r="G586" s="175" t="s">
        <v>816</v>
      </c>
      <c r="H586" s="176">
        <v>4</v>
      </c>
      <c r="I586" s="177"/>
      <c r="J586" s="178">
        <f>ROUND(I586*H586,2)</f>
        <v>0</v>
      </c>
      <c r="K586" s="179"/>
      <c r="L586" s="38"/>
      <c r="M586" s="180" t="s">
        <v>1</v>
      </c>
      <c r="N586" s="181" t="s">
        <v>44</v>
      </c>
      <c r="O586" s="76"/>
      <c r="P586" s="182">
        <f>O586*H586</f>
        <v>0</v>
      </c>
      <c r="Q586" s="182">
        <v>0</v>
      </c>
      <c r="R586" s="182">
        <f>Q586*H586</f>
        <v>0</v>
      </c>
      <c r="S586" s="182">
        <v>0</v>
      </c>
      <c r="T586" s="183">
        <f>S586*H586</f>
        <v>0</v>
      </c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R586" s="184" t="s">
        <v>154</v>
      </c>
      <c r="AT586" s="184" t="s">
        <v>136</v>
      </c>
      <c r="AU586" s="184" t="s">
        <v>89</v>
      </c>
      <c r="AY586" s="18" t="s">
        <v>133</v>
      </c>
      <c r="BE586" s="185">
        <f>IF(N586="základní",J586,0)</f>
        <v>0</v>
      </c>
      <c r="BF586" s="185">
        <f>IF(N586="snížená",J586,0)</f>
        <v>0</v>
      </c>
      <c r="BG586" s="185">
        <f>IF(N586="zákl. přenesená",J586,0)</f>
        <v>0</v>
      </c>
      <c r="BH586" s="185">
        <f>IF(N586="sníž. přenesená",J586,0)</f>
        <v>0</v>
      </c>
      <c r="BI586" s="185">
        <f>IF(N586="nulová",J586,0)</f>
        <v>0</v>
      </c>
      <c r="BJ586" s="18" t="s">
        <v>87</v>
      </c>
      <c r="BK586" s="185">
        <f>ROUND(I586*H586,2)</f>
        <v>0</v>
      </c>
      <c r="BL586" s="18" t="s">
        <v>154</v>
      </c>
      <c r="BM586" s="184" t="s">
        <v>817</v>
      </c>
    </row>
    <row r="587" s="2" customFormat="1">
      <c r="A587" s="37"/>
      <c r="B587" s="38"/>
      <c r="C587" s="37"/>
      <c r="D587" s="186" t="s">
        <v>142</v>
      </c>
      <c r="E587" s="37"/>
      <c r="F587" s="187" t="s">
        <v>818</v>
      </c>
      <c r="G587" s="37"/>
      <c r="H587" s="37"/>
      <c r="I587" s="188"/>
      <c r="J587" s="37"/>
      <c r="K587" s="37"/>
      <c r="L587" s="38"/>
      <c r="M587" s="189"/>
      <c r="N587" s="190"/>
      <c r="O587" s="76"/>
      <c r="P587" s="76"/>
      <c r="Q587" s="76"/>
      <c r="R587" s="76"/>
      <c r="S587" s="76"/>
      <c r="T587" s="7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T587" s="18" t="s">
        <v>142</v>
      </c>
      <c r="AU587" s="18" t="s">
        <v>89</v>
      </c>
    </row>
    <row r="588" s="13" customFormat="1">
      <c r="A588" s="13"/>
      <c r="B588" s="196"/>
      <c r="C588" s="13"/>
      <c r="D588" s="186" t="s">
        <v>241</v>
      </c>
      <c r="E588" s="197" t="s">
        <v>1</v>
      </c>
      <c r="F588" s="198" t="s">
        <v>154</v>
      </c>
      <c r="G588" s="13"/>
      <c r="H588" s="199">
        <v>4</v>
      </c>
      <c r="I588" s="200"/>
      <c r="J588" s="13"/>
      <c r="K588" s="13"/>
      <c r="L588" s="196"/>
      <c r="M588" s="201"/>
      <c r="N588" s="202"/>
      <c r="O588" s="202"/>
      <c r="P588" s="202"/>
      <c r="Q588" s="202"/>
      <c r="R588" s="202"/>
      <c r="S588" s="202"/>
      <c r="T588" s="20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197" t="s">
        <v>241</v>
      </c>
      <c r="AU588" s="197" t="s">
        <v>89</v>
      </c>
      <c r="AV588" s="13" t="s">
        <v>89</v>
      </c>
      <c r="AW588" s="13" t="s">
        <v>34</v>
      </c>
      <c r="AX588" s="13" t="s">
        <v>79</v>
      </c>
      <c r="AY588" s="197" t="s">
        <v>133</v>
      </c>
    </row>
    <row r="589" s="14" customFormat="1">
      <c r="A589" s="14"/>
      <c r="B589" s="204"/>
      <c r="C589" s="14"/>
      <c r="D589" s="186" t="s">
        <v>241</v>
      </c>
      <c r="E589" s="205" t="s">
        <v>1</v>
      </c>
      <c r="F589" s="206" t="s">
        <v>245</v>
      </c>
      <c r="G589" s="14"/>
      <c r="H589" s="207">
        <v>4</v>
      </c>
      <c r="I589" s="208"/>
      <c r="J589" s="14"/>
      <c r="K589" s="14"/>
      <c r="L589" s="204"/>
      <c r="M589" s="209"/>
      <c r="N589" s="210"/>
      <c r="O589" s="210"/>
      <c r="P589" s="210"/>
      <c r="Q589" s="210"/>
      <c r="R589" s="210"/>
      <c r="S589" s="210"/>
      <c r="T589" s="211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05" t="s">
        <v>241</v>
      </c>
      <c r="AU589" s="205" t="s">
        <v>89</v>
      </c>
      <c r="AV589" s="14" t="s">
        <v>154</v>
      </c>
      <c r="AW589" s="14" t="s">
        <v>34</v>
      </c>
      <c r="AX589" s="14" t="s">
        <v>87</v>
      </c>
      <c r="AY589" s="205" t="s">
        <v>133</v>
      </c>
    </row>
    <row r="590" s="2" customFormat="1" ht="24.15" customHeight="1">
      <c r="A590" s="37"/>
      <c r="B590" s="171"/>
      <c r="C590" s="172" t="s">
        <v>819</v>
      </c>
      <c r="D590" s="172" t="s">
        <v>136</v>
      </c>
      <c r="E590" s="173" t="s">
        <v>820</v>
      </c>
      <c r="F590" s="174" t="s">
        <v>821</v>
      </c>
      <c r="G590" s="175" t="s">
        <v>816</v>
      </c>
      <c r="H590" s="176">
        <v>4</v>
      </c>
      <c r="I590" s="177"/>
      <c r="J590" s="178">
        <f>ROUND(I590*H590,2)</f>
        <v>0</v>
      </c>
      <c r="K590" s="179"/>
      <c r="L590" s="38"/>
      <c r="M590" s="180" t="s">
        <v>1</v>
      </c>
      <c r="N590" s="181" t="s">
        <v>44</v>
      </c>
      <c r="O590" s="76"/>
      <c r="P590" s="182">
        <f>O590*H590</f>
        <v>0</v>
      </c>
      <c r="Q590" s="182">
        <v>0</v>
      </c>
      <c r="R590" s="182">
        <f>Q590*H590</f>
        <v>0</v>
      </c>
      <c r="S590" s="182">
        <v>0</v>
      </c>
      <c r="T590" s="183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184" t="s">
        <v>154</v>
      </c>
      <c r="AT590" s="184" t="s">
        <v>136</v>
      </c>
      <c r="AU590" s="184" t="s">
        <v>89</v>
      </c>
      <c r="AY590" s="18" t="s">
        <v>133</v>
      </c>
      <c r="BE590" s="185">
        <f>IF(N590="základní",J590,0)</f>
        <v>0</v>
      </c>
      <c r="BF590" s="185">
        <f>IF(N590="snížená",J590,0)</f>
        <v>0</v>
      </c>
      <c r="BG590" s="185">
        <f>IF(N590="zákl. přenesená",J590,0)</f>
        <v>0</v>
      </c>
      <c r="BH590" s="185">
        <f>IF(N590="sníž. přenesená",J590,0)</f>
        <v>0</v>
      </c>
      <c r="BI590" s="185">
        <f>IF(N590="nulová",J590,0)</f>
        <v>0</v>
      </c>
      <c r="BJ590" s="18" t="s">
        <v>87</v>
      </c>
      <c r="BK590" s="185">
        <f>ROUND(I590*H590,2)</f>
        <v>0</v>
      </c>
      <c r="BL590" s="18" t="s">
        <v>154</v>
      </c>
      <c r="BM590" s="184" t="s">
        <v>822</v>
      </c>
    </row>
    <row r="591" s="2" customFormat="1">
      <c r="A591" s="37"/>
      <c r="B591" s="38"/>
      <c r="C591" s="37"/>
      <c r="D591" s="186" t="s">
        <v>142</v>
      </c>
      <c r="E591" s="37"/>
      <c r="F591" s="187" t="s">
        <v>818</v>
      </c>
      <c r="G591" s="37"/>
      <c r="H591" s="37"/>
      <c r="I591" s="188"/>
      <c r="J591" s="37"/>
      <c r="K591" s="37"/>
      <c r="L591" s="38"/>
      <c r="M591" s="189"/>
      <c r="N591" s="190"/>
      <c r="O591" s="76"/>
      <c r="P591" s="76"/>
      <c r="Q591" s="76"/>
      <c r="R591" s="76"/>
      <c r="S591" s="76"/>
      <c r="T591" s="7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T591" s="18" t="s">
        <v>142</v>
      </c>
      <c r="AU591" s="18" t="s">
        <v>89</v>
      </c>
    </row>
    <row r="592" s="13" customFormat="1">
      <c r="A592" s="13"/>
      <c r="B592" s="196"/>
      <c r="C592" s="13"/>
      <c r="D592" s="186" t="s">
        <v>241</v>
      </c>
      <c r="E592" s="197" t="s">
        <v>1</v>
      </c>
      <c r="F592" s="198" t="s">
        <v>154</v>
      </c>
      <c r="G592" s="13"/>
      <c r="H592" s="199">
        <v>4</v>
      </c>
      <c r="I592" s="200"/>
      <c r="J592" s="13"/>
      <c r="K592" s="13"/>
      <c r="L592" s="196"/>
      <c r="M592" s="201"/>
      <c r="N592" s="202"/>
      <c r="O592" s="202"/>
      <c r="P592" s="202"/>
      <c r="Q592" s="202"/>
      <c r="R592" s="202"/>
      <c r="S592" s="202"/>
      <c r="T592" s="20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97" t="s">
        <v>241</v>
      </c>
      <c r="AU592" s="197" t="s">
        <v>89</v>
      </c>
      <c r="AV592" s="13" t="s">
        <v>89</v>
      </c>
      <c r="AW592" s="13" t="s">
        <v>34</v>
      </c>
      <c r="AX592" s="13" t="s">
        <v>79</v>
      </c>
      <c r="AY592" s="197" t="s">
        <v>133</v>
      </c>
    </row>
    <row r="593" s="14" customFormat="1">
      <c r="A593" s="14"/>
      <c r="B593" s="204"/>
      <c r="C593" s="14"/>
      <c r="D593" s="186" t="s">
        <v>241</v>
      </c>
      <c r="E593" s="205" t="s">
        <v>1</v>
      </c>
      <c r="F593" s="206" t="s">
        <v>245</v>
      </c>
      <c r="G593" s="14"/>
      <c r="H593" s="207">
        <v>4</v>
      </c>
      <c r="I593" s="208"/>
      <c r="J593" s="14"/>
      <c r="K593" s="14"/>
      <c r="L593" s="204"/>
      <c r="M593" s="209"/>
      <c r="N593" s="210"/>
      <c r="O593" s="210"/>
      <c r="P593" s="210"/>
      <c r="Q593" s="210"/>
      <c r="R593" s="210"/>
      <c r="S593" s="210"/>
      <c r="T593" s="21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05" t="s">
        <v>241</v>
      </c>
      <c r="AU593" s="205" t="s">
        <v>89</v>
      </c>
      <c r="AV593" s="14" t="s">
        <v>154</v>
      </c>
      <c r="AW593" s="14" t="s">
        <v>34</v>
      </c>
      <c r="AX593" s="14" t="s">
        <v>87</v>
      </c>
      <c r="AY593" s="205" t="s">
        <v>133</v>
      </c>
    </row>
    <row r="594" s="2" customFormat="1" ht="24.15" customHeight="1">
      <c r="A594" s="37"/>
      <c r="B594" s="171"/>
      <c r="C594" s="172" t="s">
        <v>823</v>
      </c>
      <c r="D594" s="172" t="s">
        <v>136</v>
      </c>
      <c r="E594" s="173" t="s">
        <v>824</v>
      </c>
      <c r="F594" s="174" t="s">
        <v>825</v>
      </c>
      <c r="G594" s="175" t="s">
        <v>816</v>
      </c>
      <c r="H594" s="176">
        <v>4</v>
      </c>
      <c r="I594" s="177"/>
      <c r="J594" s="178">
        <f>ROUND(I594*H594,2)</f>
        <v>0</v>
      </c>
      <c r="K594" s="179"/>
      <c r="L594" s="38"/>
      <c r="M594" s="180" t="s">
        <v>1</v>
      </c>
      <c r="N594" s="181" t="s">
        <v>44</v>
      </c>
      <c r="O594" s="76"/>
      <c r="P594" s="182">
        <f>O594*H594</f>
        <v>0</v>
      </c>
      <c r="Q594" s="182">
        <v>0</v>
      </c>
      <c r="R594" s="182">
        <f>Q594*H594</f>
        <v>0</v>
      </c>
      <c r="S594" s="182">
        <v>0</v>
      </c>
      <c r="T594" s="183">
        <f>S594*H594</f>
        <v>0</v>
      </c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R594" s="184" t="s">
        <v>154</v>
      </c>
      <c r="AT594" s="184" t="s">
        <v>136</v>
      </c>
      <c r="AU594" s="184" t="s">
        <v>89</v>
      </c>
      <c r="AY594" s="18" t="s">
        <v>133</v>
      </c>
      <c r="BE594" s="185">
        <f>IF(N594="základní",J594,0)</f>
        <v>0</v>
      </c>
      <c r="BF594" s="185">
        <f>IF(N594="snížená",J594,0)</f>
        <v>0</v>
      </c>
      <c r="BG594" s="185">
        <f>IF(N594="zákl. přenesená",J594,0)</f>
        <v>0</v>
      </c>
      <c r="BH594" s="185">
        <f>IF(N594="sníž. přenesená",J594,0)</f>
        <v>0</v>
      </c>
      <c r="BI594" s="185">
        <f>IF(N594="nulová",J594,0)</f>
        <v>0</v>
      </c>
      <c r="BJ594" s="18" t="s">
        <v>87</v>
      </c>
      <c r="BK594" s="185">
        <f>ROUND(I594*H594,2)</f>
        <v>0</v>
      </c>
      <c r="BL594" s="18" t="s">
        <v>154</v>
      </c>
      <c r="BM594" s="184" t="s">
        <v>826</v>
      </c>
    </row>
    <row r="595" s="2" customFormat="1">
      <c r="A595" s="37"/>
      <c r="B595" s="38"/>
      <c r="C595" s="37"/>
      <c r="D595" s="186" t="s">
        <v>142</v>
      </c>
      <c r="E595" s="37"/>
      <c r="F595" s="187" t="s">
        <v>818</v>
      </c>
      <c r="G595" s="37"/>
      <c r="H595" s="37"/>
      <c r="I595" s="188"/>
      <c r="J595" s="37"/>
      <c r="K595" s="37"/>
      <c r="L595" s="38"/>
      <c r="M595" s="189"/>
      <c r="N595" s="190"/>
      <c r="O595" s="76"/>
      <c r="P595" s="76"/>
      <c r="Q595" s="76"/>
      <c r="R595" s="76"/>
      <c r="S595" s="76"/>
      <c r="T595" s="7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T595" s="18" t="s">
        <v>142</v>
      </c>
      <c r="AU595" s="18" t="s">
        <v>89</v>
      </c>
    </row>
    <row r="596" s="13" customFormat="1">
      <c r="A596" s="13"/>
      <c r="B596" s="196"/>
      <c r="C596" s="13"/>
      <c r="D596" s="186" t="s">
        <v>241</v>
      </c>
      <c r="E596" s="197" t="s">
        <v>1</v>
      </c>
      <c r="F596" s="198" t="s">
        <v>154</v>
      </c>
      <c r="G596" s="13"/>
      <c r="H596" s="199">
        <v>4</v>
      </c>
      <c r="I596" s="200"/>
      <c r="J596" s="13"/>
      <c r="K596" s="13"/>
      <c r="L596" s="196"/>
      <c r="M596" s="201"/>
      <c r="N596" s="202"/>
      <c r="O596" s="202"/>
      <c r="P596" s="202"/>
      <c r="Q596" s="202"/>
      <c r="R596" s="202"/>
      <c r="S596" s="202"/>
      <c r="T596" s="20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197" t="s">
        <v>241</v>
      </c>
      <c r="AU596" s="197" t="s">
        <v>89</v>
      </c>
      <c r="AV596" s="13" t="s">
        <v>89</v>
      </c>
      <c r="AW596" s="13" t="s">
        <v>34</v>
      </c>
      <c r="AX596" s="13" t="s">
        <v>79</v>
      </c>
      <c r="AY596" s="197" t="s">
        <v>133</v>
      </c>
    </row>
    <row r="597" s="14" customFormat="1">
      <c r="A597" s="14"/>
      <c r="B597" s="204"/>
      <c r="C597" s="14"/>
      <c r="D597" s="186" t="s">
        <v>241</v>
      </c>
      <c r="E597" s="205" t="s">
        <v>1</v>
      </c>
      <c r="F597" s="206" t="s">
        <v>245</v>
      </c>
      <c r="G597" s="14"/>
      <c r="H597" s="207">
        <v>4</v>
      </c>
      <c r="I597" s="208"/>
      <c r="J597" s="14"/>
      <c r="K597" s="14"/>
      <c r="L597" s="204"/>
      <c r="M597" s="209"/>
      <c r="N597" s="210"/>
      <c r="O597" s="210"/>
      <c r="P597" s="210"/>
      <c r="Q597" s="210"/>
      <c r="R597" s="210"/>
      <c r="S597" s="210"/>
      <c r="T597" s="211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05" t="s">
        <v>241</v>
      </c>
      <c r="AU597" s="205" t="s">
        <v>89</v>
      </c>
      <c r="AV597" s="14" t="s">
        <v>154</v>
      </c>
      <c r="AW597" s="14" t="s">
        <v>34</v>
      </c>
      <c r="AX597" s="14" t="s">
        <v>87</v>
      </c>
      <c r="AY597" s="205" t="s">
        <v>133</v>
      </c>
    </row>
    <row r="598" s="2" customFormat="1" ht="16.5" customHeight="1">
      <c r="A598" s="37"/>
      <c r="B598" s="171"/>
      <c r="C598" s="172" t="s">
        <v>827</v>
      </c>
      <c r="D598" s="172" t="s">
        <v>136</v>
      </c>
      <c r="E598" s="173" t="s">
        <v>828</v>
      </c>
      <c r="F598" s="174" t="s">
        <v>829</v>
      </c>
      <c r="G598" s="175" t="s">
        <v>139</v>
      </c>
      <c r="H598" s="176">
        <v>1</v>
      </c>
      <c r="I598" s="177"/>
      <c r="J598" s="178">
        <f>ROUND(I598*H598,2)</f>
        <v>0</v>
      </c>
      <c r="K598" s="179"/>
      <c r="L598" s="38"/>
      <c r="M598" s="180" t="s">
        <v>1</v>
      </c>
      <c r="N598" s="181" t="s">
        <v>44</v>
      </c>
      <c r="O598" s="76"/>
      <c r="P598" s="182">
        <f>O598*H598</f>
        <v>0</v>
      </c>
      <c r="Q598" s="182">
        <v>0</v>
      </c>
      <c r="R598" s="182">
        <f>Q598*H598</f>
        <v>0</v>
      </c>
      <c r="S598" s="182">
        <v>0</v>
      </c>
      <c r="T598" s="183">
        <f>S598*H598</f>
        <v>0</v>
      </c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R598" s="184" t="s">
        <v>154</v>
      </c>
      <c r="AT598" s="184" t="s">
        <v>136</v>
      </c>
      <c r="AU598" s="184" t="s">
        <v>89</v>
      </c>
      <c r="AY598" s="18" t="s">
        <v>133</v>
      </c>
      <c r="BE598" s="185">
        <f>IF(N598="základní",J598,0)</f>
        <v>0</v>
      </c>
      <c r="BF598" s="185">
        <f>IF(N598="snížená",J598,0)</f>
        <v>0</v>
      </c>
      <c r="BG598" s="185">
        <f>IF(N598="zákl. přenesená",J598,0)</f>
        <v>0</v>
      </c>
      <c r="BH598" s="185">
        <f>IF(N598="sníž. přenesená",J598,0)</f>
        <v>0</v>
      </c>
      <c r="BI598" s="185">
        <f>IF(N598="nulová",J598,0)</f>
        <v>0</v>
      </c>
      <c r="BJ598" s="18" t="s">
        <v>87</v>
      </c>
      <c r="BK598" s="185">
        <f>ROUND(I598*H598,2)</f>
        <v>0</v>
      </c>
      <c r="BL598" s="18" t="s">
        <v>154</v>
      </c>
      <c r="BM598" s="184" t="s">
        <v>830</v>
      </c>
    </row>
    <row r="599" s="2" customFormat="1">
      <c r="A599" s="37"/>
      <c r="B599" s="38"/>
      <c r="C599" s="37"/>
      <c r="D599" s="186" t="s">
        <v>142</v>
      </c>
      <c r="E599" s="37"/>
      <c r="F599" s="187" t="s">
        <v>831</v>
      </c>
      <c r="G599" s="37"/>
      <c r="H599" s="37"/>
      <c r="I599" s="188"/>
      <c r="J599" s="37"/>
      <c r="K599" s="37"/>
      <c r="L599" s="38"/>
      <c r="M599" s="189"/>
      <c r="N599" s="190"/>
      <c r="O599" s="76"/>
      <c r="P599" s="76"/>
      <c r="Q599" s="76"/>
      <c r="R599" s="76"/>
      <c r="S599" s="76"/>
      <c r="T599" s="7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T599" s="18" t="s">
        <v>142</v>
      </c>
      <c r="AU599" s="18" t="s">
        <v>89</v>
      </c>
    </row>
    <row r="600" s="13" customFormat="1">
      <c r="A600" s="13"/>
      <c r="B600" s="196"/>
      <c r="C600" s="13"/>
      <c r="D600" s="186" t="s">
        <v>241</v>
      </c>
      <c r="E600" s="197" t="s">
        <v>1</v>
      </c>
      <c r="F600" s="198" t="s">
        <v>87</v>
      </c>
      <c r="G600" s="13"/>
      <c r="H600" s="199">
        <v>1</v>
      </c>
      <c r="I600" s="200"/>
      <c r="J600" s="13"/>
      <c r="K600" s="13"/>
      <c r="L600" s="196"/>
      <c r="M600" s="201"/>
      <c r="N600" s="202"/>
      <c r="O600" s="202"/>
      <c r="P600" s="202"/>
      <c r="Q600" s="202"/>
      <c r="R600" s="202"/>
      <c r="S600" s="202"/>
      <c r="T600" s="20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197" t="s">
        <v>241</v>
      </c>
      <c r="AU600" s="197" t="s">
        <v>89</v>
      </c>
      <c r="AV600" s="13" t="s">
        <v>89</v>
      </c>
      <c r="AW600" s="13" t="s">
        <v>34</v>
      </c>
      <c r="AX600" s="13" t="s">
        <v>79</v>
      </c>
      <c r="AY600" s="197" t="s">
        <v>133</v>
      </c>
    </row>
    <row r="601" s="14" customFormat="1">
      <c r="A601" s="14"/>
      <c r="B601" s="204"/>
      <c r="C601" s="14"/>
      <c r="D601" s="186" t="s">
        <v>241</v>
      </c>
      <c r="E601" s="205" t="s">
        <v>1</v>
      </c>
      <c r="F601" s="206" t="s">
        <v>245</v>
      </c>
      <c r="G601" s="14"/>
      <c r="H601" s="207">
        <v>1</v>
      </c>
      <c r="I601" s="208"/>
      <c r="J601" s="14"/>
      <c r="K601" s="14"/>
      <c r="L601" s="204"/>
      <c r="M601" s="209"/>
      <c r="N601" s="210"/>
      <c r="O601" s="210"/>
      <c r="P601" s="210"/>
      <c r="Q601" s="210"/>
      <c r="R601" s="210"/>
      <c r="S601" s="210"/>
      <c r="T601" s="211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05" t="s">
        <v>241</v>
      </c>
      <c r="AU601" s="205" t="s">
        <v>89</v>
      </c>
      <c r="AV601" s="14" t="s">
        <v>154</v>
      </c>
      <c r="AW601" s="14" t="s">
        <v>34</v>
      </c>
      <c r="AX601" s="14" t="s">
        <v>87</v>
      </c>
      <c r="AY601" s="205" t="s">
        <v>133</v>
      </c>
    </row>
    <row r="602" s="2" customFormat="1" ht="16.5" customHeight="1">
      <c r="A602" s="37"/>
      <c r="B602" s="171"/>
      <c r="C602" s="172" t="s">
        <v>832</v>
      </c>
      <c r="D602" s="172" t="s">
        <v>136</v>
      </c>
      <c r="E602" s="173" t="s">
        <v>833</v>
      </c>
      <c r="F602" s="174" t="s">
        <v>834</v>
      </c>
      <c r="G602" s="175" t="s">
        <v>139</v>
      </c>
      <c r="H602" s="176">
        <v>1</v>
      </c>
      <c r="I602" s="177"/>
      <c r="J602" s="178">
        <f>ROUND(I602*H602,2)</f>
        <v>0</v>
      </c>
      <c r="K602" s="179"/>
      <c r="L602" s="38"/>
      <c r="M602" s="180" t="s">
        <v>1</v>
      </c>
      <c r="N602" s="181" t="s">
        <v>44</v>
      </c>
      <c r="O602" s="76"/>
      <c r="P602" s="182">
        <f>O602*H602</f>
        <v>0</v>
      </c>
      <c r="Q602" s="182">
        <v>0</v>
      </c>
      <c r="R602" s="182">
        <f>Q602*H602</f>
        <v>0</v>
      </c>
      <c r="S602" s="182">
        <v>0</v>
      </c>
      <c r="T602" s="183">
        <f>S602*H602</f>
        <v>0</v>
      </c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R602" s="184" t="s">
        <v>154</v>
      </c>
      <c r="AT602" s="184" t="s">
        <v>136</v>
      </c>
      <c r="AU602" s="184" t="s">
        <v>89</v>
      </c>
      <c r="AY602" s="18" t="s">
        <v>133</v>
      </c>
      <c r="BE602" s="185">
        <f>IF(N602="základní",J602,0)</f>
        <v>0</v>
      </c>
      <c r="BF602" s="185">
        <f>IF(N602="snížená",J602,0)</f>
        <v>0</v>
      </c>
      <c r="BG602" s="185">
        <f>IF(N602="zákl. přenesená",J602,0)</f>
        <v>0</v>
      </c>
      <c r="BH602" s="185">
        <f>IF(N602="sníž. přenesená",J602,0)</f>
        <v>0</v>
      </c>
      <c r="BI602" s="185">
        <f>IF(N602="nulová",J602,0)</f>
        <v>0</v>
      </c>
      <c r="BJ602" s="18" t="s">
        <v>87</v>
      </c>
      <c r="BK602" s="185">
        <f>ROUND(I602*H602,2)</f>
        <v>0</v>
      </c>
      <c r="BL602" s="18" t="s">
        <v>154</v>
      </c>
      <c r="BM602" s="184" t="s">
        <v>835</v>
      </c>
    </row>
    <row r="603" s="2" customFormat="1">
      <c r="A603" s="37"/>
      <c r="B603" s="38"/>
      <c r="C603" s="37"/>
      <c r="D603" s="186" t="s">
        <v>142</v>
      </c>
      <c r="E603" s="37"/>
      <c r="F603" s="187" t="s">
        <v>836</v>
      </c>
      <c r="G603" s="37"/>
      <c r="H603" s="37"/>
      <c r="I603" s="188"/>
      <c r="J603" s="37"/>
      <c r="K603" s="37"/>
      <c r="L603" s="38"/>
      <c r="M603" s="189"/>
      <c r="N603" s="190"/>
      <c r="O603" s="76"/>
      <c r="P603" s="76"/>
      <c r="Q603" s="76"/>
      <c r="R603" s="76"/>
      <c r="S603" s="76"/>
      <c r="T603" s="7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T603" s="18" t="s">
        <v>142</v>
      </c>
      <c r="AU603" s="18" t="s">
        <v>89</v>
      </c>
    </row>
    <row r="604" s="13" customFormat="1">
      <c r="A604" s="13"/>
      <c r="B604" s="196"/>
      <c r="C604" s="13"/>
      <c r="D604" s="186" t="s">
        <v>241</v>
      </c>
      <c r="E604" s="197" t="s">
        <v>1</v>
      </c>
      <c r="F604" s="198" t="s">
        <v>87</v>
      </c>
      <c r="G604" s="13"/>
      <c r="H604" s="199">
        <v>1</v>
      </c>
      <c r="I604" s="200"/>
      <c r="J604" s="13"/>
      <c r="K604" s="13"/>
      <c r="L604" s="196"/>
      <c r="M604" s="201"/>
      <c r="N604" s="202"/>
      <c r="O604" s="202"/>
      <c r="P604" s="202"/>
      <c r="Q604" s="202"/>
      <c r="R604" s="202"/>
      <c r="S604" s="202"/>
      <c r="T604" s="20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197" t="s">
        <v>241</v>
      </c>
      <c r="AU604" s="197" t="s">
        <v>89</v>
      </c>
      <c r="AV604" s="13" t="s">
        <v>89</v>
      </c>
      <c r="AW604" s="13" t="s">
        <v>34</v>
      </c>
      <c r="AX604" s="13" t="s">
        <v>79</v>
      </c>
      <c r="AY604" s="197" t="s">
        <v>133</v>
      </c>
    </row>
    <row r="605" s="14" customFormat="1">
      <c r="A605" s="14"/>
      <c r="B605" s="204"/>
      <c r="C605" s="14"/>
      <c r="D605" s="186" t="s">
        <v>241</v>
      </c>
      <c r="E605" s="205" t="s">
        <v>1</v>
      </c>
      <c r="F605" s="206" t="s">
        <v>245</v>
      </c>
      <c r="G605" s="14"/>
      <c r="H605" s="207">
        <v>1</v>
      </c>
      <c r="I605" s="208"/>
      <c r="J605" s="14"/>
      <c r="K605" s="14"/>
      <c r="L605" s="204"/>
      <c r="M605" s="209"/>
      <c r="N605" s="210"/>
      <c r="O605" s="210"/>
      <c r="P605" s="210"/>
      <c r="Q605" s="210"/>
      <c r="R605" s="210"/>
      <c r="S605" s="210"/>
      <c r="T605" s="211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05" t="s">
        <v>241</v>
      </c>
      <c r="AU605" s="205" t="s">
        <v>89</v>
      </c>
      <c r="AV605" s="14" t="s">
        <v>154</v>
      </c>
      <c r="AW605" s="14" t="s">
        <v>34</v>
      </c>
      <c r="AX605" s="14" t="s">
        <v>87</v>
      </c>
      <c r="AY605" s="205" t="s">
        <v>133</v>
      </c>
    </row>
    <row r="606" s="12" customFormat="1" ht="22.8" customHeight="1">
      <c r="A606" s="12"/>
      <c r="B606" s="158"/>
      <c r="C606" s="12"/>
      <c r="D606" s="159" t="s">
        <v>78</v>
      </c>
      <c r="E606" s="169" t="s">
        <v>837</v>
      </c>
      <c r="F606" s="169" t="s">
        <v>838</v>
      </c>
      <c r="G606" s="12"/>
      <c r="H606" s="12"/>
      <c r="I606" s="161"/>
      <c r="J606" s="170">
        <f>BK606</f>
        <v>0</v>
      </c>
      <c r="K606" s="12"/>
      <c r="L606" s="158"/>
      <c r="M606" s="163"/>
      <c r="N606" s="164"/>
      <c r="O606" s="164"/>
      <c r="P606" s="165">
        <f>SUM(P607:P619)</f>
        <v>0</v>
      </c>
      <c r="Q606" s="164"/>
      <c r="R606" s="165">
        <f>SUM(R607:R619)</f>
        <v>0</v>
      </c>
      <c r="S606" s="164"/>
      <c r="T606" s="166">
        <f>SUM(T607:T619)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159" t="s">
        <v>87</v>
      </c>
      <c r="AT606" s="167" t="s">
        <v>78</v>
      </c>
      <c r="AU606" s="167" t="s">
        <v>87</v>
      </c>
      <c r="AY606" s="159" t="s">
        <v>133</v>
      </c>
      <c r="BK606" s="168">
        <f>SUM(BK607:BK619)</f>
        <v>0</v>
      </c>
    </row>
    <row r="607" s="2" customFormat="1" ht="24.15" customHeight="1">
      <c r="A607" s="37"/>
      <c r="B607" s="171"/>
      <c r="C607" s="172" t="s">
        <v>839</v>
      </c>
      <c r="D607" s="172" t="s">
        <v>136</v>
      </c>
      <c r="E607" s="173" t="s">
        <v>840</v>
      </c>
      <c r="F607" s="174" t="s">
        <v>841</v>
      </c>
      <c r="G607" s="175" t="s">
        <v>295</v>
      </c>
      <c r="H607" s="176">
        <v>132.333</v>
      </c>
      <c r="I607" s="177"/>
      <c r="J607" s="178">
        <f>ROUND(I607*H607,2)</f>
        <v>0</v>
      </c>
      <c r="K607" s="179"/>
      <c r="L607" s="38"/>
      <c r="M607" s="180" t="s">
        <v>1</v>
      </c>
      <c r="N607" s="181" t="s">
        <v>44</v>
      </c>
      <c r="O607" s="76"/>
      <c r="P607" s="182">
        <f>O607*H607</f>
        <v>0</v>
      </c>
      <c r="Q607" s="182">
        <v>0</v>
      </c>
      <c r="R607" s="182">
        <f>Q607*H607</f>
        <v>0</v>
      </c>
      <c r="S607" s="182">
        <v>0</v>
      </c>
      <c r="T607" s="183">
        <f>S607*H607</f>
        <v>0</v>
      </c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R607" s="184" t="s">
        <v>154</v>
      </c>
      <c r="AT607" s="184" t="s">
        <v>136</v>
      </c>
      <c r="AU607" s="184" t="s">
        <v>89</v>
      </c>
      <c r="AY607" s="18" t="s">
        <v>133</v>
      </c>
      <c r="BE607" s="185">
        <f>IF(N607="základní",J607,0)</f>
        <v>0</v>
      </c>
      <c r="BF607" s="185">
        <f>IF(N607="snížená",J607,0)</f>
        <v>0</v>
      </c>
      <c r="BG607" s="185">
        <f>IF(N607="zákl. přenesená",J607,0)</f>
        <v>0</v>
      </c>
      <c r="BH607" s="185">
        <f>IF(N607="sníž. přenesená",J607,0)</f>
        <v>0</v>
      </c>
      <c r="BI607" s="185">
        <f>IF(N607="nulová",J607,0)</f>
        <v>0</v>
      </c>
      <c r="BJ607" s="18" t="s">
        <v>87</v>
      </c>
      <c r="BK607" s="185">
        <f>ROUND(I607*H607,2)</f>
        <v>0</v>
      </c>
      <c r="BL607" s="18" t="s">
        <v>154</v>
      </c>
      <c r="BM607" s="184" t="s">
        <v>842</v>
      </c>
    </row>
    <row r="608" s="2" customFormat="1" ht="33" customHeight="1">
      <c r="A608" s="37"/>
      <c r="B608" s="171"/>
      <c r="C608" s="172" t="s">
        <v>843</v>
      </c>
      <c r="D608" s="172" t="s">
        <v>136</v>
      </c>
      <c r="E608" s="173" t="s">
        <v>844</v>
      </c>
      <c r="F608" s="174" t="s">
        <v>845</v>
      </c>
      <c r="G608" s="175" t="s">
        <v>295</v>
      </c>
      <c r="H608" s="176">
        <v>661.66499999999996</v>
      </c>
      <c r="I608" s="177"/>
      <c r="J608" s="178">
        <f>ROUND(I608*H608,2)</f>
        <v>0</v>
      </c>
      <c r="K608" s="179"/>
      <c r="L608" s="38"/>
      <c r="M608" s="180" t="s">
        <v>1</v>
      </c>
      <c r="N608" s="181" t="s">
        <v>44</v>
      </c>
      <c r="O608" s="76"/>
      <c r="P608" s="182">
        <f>O608*H608</f>
        <v>0</v>
      </c>
      <c r="Q608" s="182">
        <v>0</v>
      </c>
      <c r="R608" s="182">
        <f>Q608*H608</f>
        <v>0</v>
      </c>
      <c r="S608" s="182">
        <v>0</v>
      </c>
      <c r="T608" s="183">
        <f>S608*H608</f>
        <v>0</v>
      </c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R608" s="184" t="s">
        <v>154</v>
      </c>
      <c r="AT608" s="184" t="s">
        <v>136</v>
      </c>
      <c r="AU608" s="184" t="s">
        <v>89</v>
      </c>
      <c r="AY608" s="18" t="s">
        <v>133</v>
      </c>
      <c r="BE608" s="185">
        <f>IF(N608="základní",J608,0)</f>
        <v>0</v>
      </c>
      <c r="BF608" s="185">
        <f>IF(N608="snížená",J608,0)</f>
        <v>0</v>
      </c>
      <c r="BG608" s="185">
        <f>IF(N608="zákl. přenesená",J608,0)</f>
        <v>0</v>
      </c>
      <c r="BH608" s="185">
        <f>IF(N608="sníž. přenesená",J608,0)</f>
        <v>0</v>
      </c>
      <c r="BI608" s="185">
        <f>IF(N608="nulová",J608,0)</f>
        <v>0</v>
      </c>
      <c r="BJ608" s="18" t="s">
        <v>87</v>
      </c>
      <c r="BK608" s="185">
        <f>ROUND(I608*H608,2)</f>
        <v>0</v>
      </c>
      <c r="BL608" s="18" t="s">
        <v>154</v>
      </c>
      <c r="BM608" s="184" t="s">
        <v>846</v>
      </c>
    </row>
    <row r="609" s="13" customFormat="1">
      <c r="A609" s="13"/>
      <c r="B609" s="196"/>
      <c r="C609" s="13"/>
      <c r="D609" s="186" t="s">
        <v>241</v>
      </c>
      <c r="E609" s="13"/>
      <c r="F609" s="198" t="s">
        <v>847</v>
      </c>
      <c r="G609" s="13"/>
      <c r="H609" s="199">
        <v>661.66499999999996</v>
      </c>
      <c r="I609" s="200"/>
      <c r="J609" s="13"/>
      <c r="K609" s="13"/>
      <c r="L609" s="196"/>
      <c r="M609" s="201"/>
      <c r="N609" s="202"/>
      <c r="O609" s="202"/>
      <c r="P609" s="202"/>
      <c r="Q609" s="202"/>
      <c r="R609" s="202"/>
      <c r="S609" s="202"/>
      <c r="T609" s="20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197" t="s">
        <v>241</v>
      </c>
      <c r="AU609" s="197" t="s">
        <v>89</v>
      </c>
      <c r="AV609" s="13" t="s">
        <v>89</v>
      </c>
      <c r="AW609" s="13" t="s">
        <v>3</v>
      </c>
      <c r="AX609" s="13" t="s">
        <v>87</v>
      </c>
      <c r="AY609" s="197" t="s">
        <v>133</v>
      </c>
    </row>
    <row r="610" s="2" customFormat="1" ht="24.15" customHeight="1">
      <c r="A610" s="37"/>
      <c r="B610" s="171"/>
      <c r="C610" s="172" t="s">
        <v>848</v>
      </c>
      <c r="D610" s="172" t="s">
        <v>136</v>
      </c>
      <c r="E610" s="173" t="s">
        <v>849</v>
      </c>
      <c r="F610" s="174" t="s">
        <v>850</v>
      </c>
      <c r="G610" s="175" t="s">
        <v>295</v>
      </c>
      <c r="H610" s="176">
        <v>132.333</v>
      </c>
      <c r="I610" s="177"/>
      <c r="J610" s="178">
        <f>ROUND(I610*H610,2)</f>
        <v>0</v>
      </c>
      <c r="K610" s="179"/>
      <c r="L610" s="38"/>
      <c r="M610" s="180" t="s">
        <v>1</v>
      </c>
      <c r="N610" s="181" t="s">
        <v>44</v>
      </c>
      <c r="O610" s="76"/>
      <c r="P610" s="182">
        <f>O610*H610</f>
        <v>0</v>
      </c>
      <c r="Q610" s="182">
        <v>0</v>
      </c>
      <c r="R610" s="182">
        <f>Q610*H610</f>
        <v>0</v>
      </c>
      <c r="S610" s="182">
        <v>0</v>
      </c>
      <c r="T610" s="183">
        <f>S610*H610</f>
        <v>0</v>
      </c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R610" s="184" t="s">
        <v>154</v>
      </c>
      <c r="AT610" s="184" t="s">
        <v>136</v>
      </c>
      <c r="AU610" s="184" t="s">
        <v>89</v>
      </c>
      <c r="AY610" s="18" t="s">
        <v>133</v>
      </c>
      <c r="BE610" s="185">
        <f>IF(N610="základní",J610,0)</f>
        <v>0</v>
      </c>
      <c r="BF610" s="185">
        <f>IF(N610="snížená",J610,0)</f>
        <v>0</v>
      </c>
      <c r="BG610" s="185">
        <f>IF(N610="zákl. přenesená",J610,0)</f>
        <v>0</v>
      </c>
      <c r="BH610" s="185">
        <f>IF(N610="sníž. přenesená",J610,0)</f>
        <v>0</v>
      </c>
      <c r="BI610" s="185">
        <f>IF(N610="nulová",J610,0)</f>
        <v>0</v>
      </c>
      <c r="BJ610" s="18" t="s">
        <v>87</v>
      </c>
      <c r="BK610" s="185">
        <f>ROUND(I610*H610,2)</f>
        <v>0</v>
      </c>
      <c r="BL610" s="18" t="s">
        <v>154</v>
      </c>
      <c r="BM610" s="184" t="s">
        <v>851</v>
      </c>
    </row>
    <row r="611" s="2" customFormat="1" ht="24.15" customHeight="1">
      <c r="A611" s="37"/>
      <c r="B611" s="171"/>
      <c r="C611" s="172" t="s">
        <v>852</v>
      </c>
      <c r="D611" s="172" t="s">
        <v>136</v>
      </c>
      <c r="E611" s="173" t="s">
        <v>853</v>
      </c>
      <c r="F611" s="174" t="s">
        <v>854</v>
      </c>
      <c r="G611" s="175" t="s">
        <v>295</v>
      </c>
      <c r="H611" s="176">
        <v>6484.317</v>
      </c>
      <c r="I611" s="177"/>
      <c r="J611" s="178">
        <f>ROUND(I611*H611,2)</f>
        <v>0</v>
      </c>
      <c r="K611" s="179"/>
      <c r="L611" s="38"/>
      <c r="M611" s="180" t="s">
        <v>1</v>
      </c>
      <c r="N611" s="181" t="s">
        <v>44</v>
      </c>
      <c r="O611" s="76"/>
      <c r="P611" s="182">
        <f>O611*H611</f>
        <v>0</v>
      </c>
      <c r="Q611" s="182">
        <v>0</v>
      </c>
      <c r="R611" s="182">
        <f>Q611*H611</f>
        <v>0</v>
      </c>
      <c r="S611" s="182">
        <v>0</v>
      </c>
      <c r="T611" s="183">
        <f>S611*H611</f>
        <v>0</v>
      </c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R611" s="184" t="s">
        <v>154</v>
      </c>
      <c r="AT611" s="184" t="s">
        <v>136</v>
      </c>
      <c r="AU611" s="184" t="s">
        <v>89</v>
      </c>
      <c r="AY611" s="18" t="s">
        <v>133</v>
      </c>
      <c r="BE611" s="185">
        <f>IF(N611="základní",J611,0)</f>
        <v>0</v>
      </c>
      <c r="BF611" s="185">
        <f>IF(N611="snížená",J611,0)</f>
        <v>0</v>
      </c>
      <c r="BG611" s="185">
        <f>IF(N611="zákl. přenesená",J611,0)</f>
        <v>0</v>
      </c>
      <c r="BH611" s="185">
        <f>IF(N611="sníž. přenesená",J611,0)</f>
        <v>0</v>
      </c>
      <c r="BI611" s="185">
        <f>IF(N611="nulová",J611,0)</f>
        <v>0</v>
      </c>
      <c r="BJ611" s="18" t="s">
        <v>87</v>
      </c>
      <c r="BK611" s="185">
        <f>ROUND(I611*H611,2)</f>
        <v>0</v>
      </c>
      <c r="BL611" s="18" t="s">
        <v>154</v>
      </c>
      <c r="BM611" s="184" t="s">
        <v>855</v>
      </c>
    </row>
    <row r="612" s="2" customFormat="1">
      <c r="A612" s="37"/>
      <c r="B612" s="38"/>
      <c r="C612" s="37"/>
      <c r="D612" s="186" t="s">
        <v>142</v>
      </c>
      <c r="E612" s="37"/>
      <c r="F612" s="187" t="s">
        <v>856</v>
      </c>
      <c r="G612" s="37"/>
      <c r="H612" s="37"/>
      <c r="I612" s="188"/>
      <c r="J612" s="37"/>
      <c r="K612" s="37"/>
      <c r="L612" s="38"/>
      <c r="M612" s="189"/>
      <c r="N612" s="190"/>
      <c r="O612" s="76"/>
      <c r="P612" s="76"/>
      <c r="Q612" s="76"/>
      <c r="R612" s="76"/>
      <c r="S612" s="76"/>
      <c r="T612" s="7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T612" s="18" t="s">
        <v>142</v>
      </c>
      <c r="AU612" s="18" t="s">
        <v>89</v>
      </c>
    </row>
    <row r="613" s="13" customFormat="1">
      <c r="A613" s="13"/>
      <c r="B613" s="196"/>
      <c r="C613" s="13"/>
      <c r="D613" s="186" t="s">
        <v>241</v>
      </c>
      <c r="E613" s="13"/>
      <c r="F613" s="198" t="s">
        <v>857</v>
      </c>
      <c r="G613" s="13"/>
      <c r="H613" s="199">
        <v>6484.317</v>
      </c>
      <c r="I613" s="200"/>
      <c r="J613" s="13"/>
      <c r="K613" s="13"/>
      <c r="L613" s="196"/>
      <c r="M613" s="201"/>
      <c r="N613" s="202"/>
      <c r="O613" s="202"/>
      <c r="P613" s="202"/>
      <c r="Q613" s="202"/>
      <c r="R613" s="202"/>
      <c r="S613" s="202"/>
      <c r="T613" s="20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197" t="s">
        <v>241</v>
      </c>
      <c r="AU613" s="197" t="s">
        <v>89</v>
      </c>
      <c r="AV613" s="13" t="s">
        <v>89</v>
      </c>
      <c r="AW613" s="13" t="s">
        <v>3</v>
      </c>
      <c r="AX613" s="13" t="s">
        <v>87</v>
      </c>
      <c r="AY613" s="197" t="s">
        <v>133</v>
      </c>
    </row>
    <row r="614" s="2" customFormat="1" ht="33" customHeight="1">
      <c r="A614" s="37"/>
      <c r="B614" s="171"/>
      <c r="C614" s="172" t="s">
        <v>858</v>
      </c>
      <c r="D614" s="172" t="s">
        <v>136</v>
      </c>
      <c r="E614" s="173" t="s">
        <v>859</v>
      </c>
      <c r="F614" s="174" t="s">
        <v>860</v>
      </c>
      <c r="G614" s="175" t="s">
        <v>295</v>
      </c>
      <c r="H614" s="176">
        <v>70.448999999999998</v>
      </c>
      <c r="I614" s="177"/>
      <c r="J614" s="178">
        <f>ROUND(I614*H614,2)</f>
        <v>0</v>
      </c>
      <c r="K614" s="179"/>
      <c r="L614" s="38"/>
      <c r="M614" s="180" t="s">
        <v>1</v>
      </c>
      <c r="N614" s="181" t="s">
        <v>44</v>
      </c>
      <c r="O614" s="76"/>
      <c r="P614" s="182">
        <f>O614*H614</f>
        <v>0</v>
      </c>
      <c r="Q614" s="182">
        <v>0</v>
      </c>
      <c r="R614" s="182">
        <f>Q614*H614</f>
        <v>0</v>
      </c>
      <c r="S614" s="182">
        <v>0</v>
      </c>
      <c r="T614" s="183">
        <f>S614*H614</f>
        <v>0</v>
      </c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R614" s="184" t="s">
        <v>154</v>
      </c>
      <c r="AT614" s="184" t="s">
        <v>136</v>
      </c>
      <c r="AU614" s="184" t="s">
        <v>89</v>
      </c>
      <c r="AY614" s="18" t="s">
        <v>133</v>
      </c>
      <c r="BE614" s="185">
        <f>IF(N614="základní",J614,0)</f>
        <v>0</v>
      </c>
      <c r="BF614" s="185">
        <f>IF(N614="snížená",J614,0)</f>
        <v>0</v>
      </c>
      <c r="BG614" s="185">
        <f>IF(N614="zákl. přenesená",J614,0)</f>
        <v>0</v>
      </c>
      <c r="BH614" s="185">
        <f>IF(N614="sníž. přenesená",J614,0)</f>
        <v>0</v>
      </c>
      <c r="BI614" s="185">
        <f>IF(N614="nulová",J614,0)</f>
        <v>0</v>
      </c>
      <c r="BJ614" s="18" t="s">
        <v>87</v>
      </c>
      <c r="BK614" s="185">
        <f>ROUND(I614*H614,2)</f>
        <v>0</v>
      </c>
      <c r="BL614" s="18" t="s">
        <v>154</v>
      </c>
      <c r="BM614" s="184" t="s">
        <v>861</v>
      </c>
    </row>
    <row r="615" s="2" customFormat="1" ht="37.8" customHeight="1">
      <c r="A615" s="37"/>
      <c r="B615" s="171"/>
      <c r="C615" s="172" t="s">
        <v>862</v>
      </c>
      <c r="D615" s="172" t="s">
        <v>136</v>
      </c>
      <c r="E615" s="173" t="s">
        <v>863</v>
      </c>
      <c r="F615" s="174" t="s">
        <v>864</v>
      </c>
      <c r="G615" s="175" t="s">
        <v>295</v>
      </c>
      <c r="H615" s="176">
        <v>8.2569999999999997</v>
      </c>
      <c r="I615" s="177"/>
      <c r="J615" s="178">
        <f>ROUND(I615*H615,2)</f>
        <v>0</v>
      </c>
      <c r="K615" s="179"/>
      <c r="L615" s="38"/>
      <c r="M615" s="180" t="s">
        <v>1</v>
      </c>
      <c r="N615" s="181" t="s">
        <v>44</v>
      </c>
      <c r="O615" s="76"/>
      <c r="P615" s="182">
        <f>O615*H615</f>
        <v>0</v>
      </c>
      <c r="Q615" s="182">
        <v>0</v>
      </c>
      <c r="R615" s="182">
        <f>Q615*H615</f>
        <v>0</v>
      </c>
      <c r="S615" s="182">
        <v>0</v>
      </c>
      <c r="T615" s="183">
        <f>S615*H615</f>
        <v>0</v>
      </c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R615" s="184" t="s">
        <v>154</v>
      </c>
      <c r="AT615" s="184" t="s">
        <v>136</v>
      </c>
      <c r="AU615" s="184" t="s">
        <v>89</v>
      </c>
      <c r="AY615" s="18" t="s">
        <v>133</v>
      </c>
      <c r="BE615" s="185">
        <f>IF(N615="základní",J615,0)</f>
        <v>0</v>
      </c>
      <c r="BF615" s="185">
        <f>IF(N615="snížená",J615,0)</f>
        <v>0</v>
      </c>
      <c r="BG615" s="185">
        <f>IF(N615="zákl. přenesená",J615,0)</f>
        <v>0</v>
      </c>
      <c r="BH615" s="185">
        <f>IF(N615="sníž. přenesená",J615,0)</f>
        <v>0</v>
      </c>
      <c r="BI615" s="185">
        <f>IF(N615="nulová",J615,0)</f>
        <v>0</v>
      </c>
      <c r="BJ615" s="18" t="s">
        <v>87</v>
      </c>
      <c r="BK615" s="185">
        <f>ROUND(I615*H615,2)</f>
        <v>0</v>
      </c>
      <c r="BL615" s="18" t="s">
        <v>154</v>
      </c>
      <c r="BM615" s="184" t="s">
        <v>865</v>
      </c>
    </row>
    <row r="616" s="2" customFormat="1" ht="33" customHeight="1">
      <c r="A616" s="37"/>
      <c r="B616" s="171"/>
      <c r="C616" s="172" t="s">
        <v>866</v>
      </c>
      <c r="D616" s="172" t="s">
        <v>136</v>
      </c>
      <c r="E616" s="173" t="s">
        <v>867</v>
      </c>
      <c r="F616" s="174" t="s">
        <v>868</v>
      </c>
      <c r="G616" s="175" t="s">
        <v>295</v>
      </c>
      <c r="H616" s="176">
        <v>40.377000000000002</v>
      </c>
      <c r="I616" s="177"/>
      <c r="J616" s="178">
        <f>ROUND(I616*H616,2)</f>
        <v>0</v>
      </c>
      <c r="K616" s="179"/>
      <c r="L616" s="38"/>
      <c r="M616" s="180" t="s">
        <v>1</v>
      </c>
      <c r="N616" s="181" t="s">
        <v>44</v>
      </c>
      <c r="O616" s="76"/>
      <c r="P616" s="182">
        <f>O616*H616</f>
        <v>0</v>
      </c>
      <c r="Q616" s="182">
        <v>0</v>
      </c>
      <c r="R616" s="182">
        <f>Q616*H616</f>
        <v>0</v>
      </c>
      <c r="S616" s="182">
        <v>0</v>
      </c>
      <c r="T616" s="183">
        <f>S616*H616</f>
        <v>0</v>
      </c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R616" s="184" t="s">
        <v>154</v>
      </c>
      <c r="AT616" s="184" t="s">
        <v>136</v>
      </c>
      <c r="AU616" s="184" t="s">
        <v>89</v>
      </c>
      <c r="AY616" s="18" t="s">
        <v>133</v>
      </c>
      <c r="BE616" s="185">
        <f>IF(N616="základní",J616,0)</f>
        <v>0</v>
      </c>
      <c r="BF616" s="185">
        <f>IF(N616="snížená",J616,0)</f>
        <v>0</v>
      </c>
      <c r="BG616" s="185">
        <f>IF(N616="zákl. přenesená",J616,0)</f>
        <v>0</v>
      </c>
      <c r="BH616" s="185">
        <f>IF(N616="sníž. přenesená",J616,0)</f>
        <v>0</v>
      </c>
      <c r="BI616" s="185">
        <f>IF(N616="nulová",J616,0)</f>
        <v>0</v>
      </c>
      <c r="BJ616" s="18" t="s">
        <v>87</v>
      </c>
      <c r="BK616" s="185">
        <f>ROUND(I616*H616,2)</f>
        <v>0</v>
      </c>
      <c r="BL616" s="18" t="s">
        <v>154</v>
      </c>
      <c r="BM616" s="184" t="s">
        <v>869</v>
      </c>
    </row>
    <row r="617" s="2" customFormat="1" ht="24.15" customHeight="1">
      <c r="A617" s="37"/>
      <c r="B617" s="171"/>
      <c r="C617" s="172" t="s">
        <v>870</v>
      </c>
      <c r="D617" s="172" t="s">
        <v>136</v>
      </c>
      <c r="E617" s="173" t="s">
        <v>871</v>
      </c>
      <c r="F617" s="174" t="s">
        <v>872</v>
      </c>
      <c r="G617" s="175" t="s">
        <v>295</v>
      </c>
      <c r="H617" s="176">
        <v>3.7149999999999999</v>
      </c>
      <c r="I617" s="177"/>
      <c r="J617" s="178">
        <f>ROUND(I617*H617,2)</f>
        <v>0</v>
      </c>
      <c r="K617" s="179"/>
      <c r="L617" s="38"/>
      <c r="M617" s="180" t="s">
        <v>1</v>
      </c>
      <c r="N617" s="181" t="s">
        <v>44</v>
      </c>
      <c r="O617" s="76"/>
      <c r="P617" s="182">
        <f>O617*H617</f>
        <v>0</v>
      </c>
      <c r="Q617" s="182">
        <v>0</v>
      </c>
      <c r="R617" s="182">
        <f>Q617*H617</f>
        <v>0</v>
      </c>
      <c r="S617" s="182">
        <v>0</v>
      </c>
      <c r="T617" s="183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184" t="s">
        <v>154</v>
      </c>
      <c r="AT617" s="184" t="s">
        <v>136</v>
      </c>
      <c r="AU617" s="184" t="s">
        <v>89</v>
      </c>
      <c r="AY617" s="18" t="s">
        <v>133</v>
      </c>
      <c r="BE617" s="185">
        <f>IF(N617="základní",J617,0)</f>
        <v>0</v>
      </c>
      <c r="BF617" s="185">
        <f>IF(N617="snížená",J617,0)</f>
        <v>0</v>
      </c>
      <c r="BG617" s="185">
        <f>IF(N617="zákl. přenesená",J617,0)</f>
        <v>0</v>
      </c>
      <c r="BH617" s="185">
        <f>IF(N617="sníž. přenesená",J617,0)</f>
        <v>0</v>
      </c>
      <c r="BI617" s="185">
        <f>IF(N617="nulová",J617,0)</f>
        <v>0</v>
      </c>
      <c r="BJ617" s="18" t="s">
        <v>87</v>
      </c>
      <c r="BK617" s="185">
        <f>ROUND(I617*H617,2)</f>
        <v>0</v>
      </c>
      <c r="BL617" s="18" t="s">
        <v>154</v>
      </c>
      <c r="BM617" s="184" t="s">
        <v>873</v>
      </c>
    </row>
    <row r="618" s="2" customFormat="1" ht="33" customHeight="1">
      <c r="A618" s="37"/>
      <c r="B618" s="171"/>
      <c r="C618" s="172" t="s">
        <v>874</v>
      </c>
      <c r="D618" s="172" t="s">
        <v>136</v>
      </c>
      <c r="E618" s="173" t="s">
        <v>875</v>
      </c>
      <c r="F618" s="174" t="s">
        <v>876</v>
      </c>
      <c r="G618" s="175" t="s">
        <v>295</v>
      </c>
      <c r="H618" s="176">
        <v>4.7850000000000001</v>
      </c>
      <c r="I618" s="177"/>
      <c r="J618" s="178">
        <f>ROUND(I618*H618,2)</f>
        <v>0</v>
      </c>
      <c r="K618" s="179"/>
      <c r="L618" s="38"/>
      <c r="M618" s="180" t="s">
        <v>1</v>
      </c>
      <c r="N618" s="181" t="s">
        <v>44</v>
      </c>
      <c r="O618" s="76"/>
      <c r="P618" s="182">
        <f>O618*H618</f>
        <v>0</v>
      </c>
      <c r="Q618" s="182">
        <v>0</v>
      </c>
      <c r="R618" s="182">
        <f>Q618*H618</f>
        <v>0</v>
      </c>
      <c r="S618" s="182">
        <v>0</v>
      </c>
      <c r="T618" s="183">
        <f>S618*H618</f>
        <v>0</v>
      </c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R618" s="184" t="s">
        <v>154</v>
      </c>
      <c r="AT618" s="184" t="s">
        <v>136</v>
      </c>
      <c r="AU618" s="184" t="s">
        <v>89</v>
      </c>
      <c r="AY618" s="18" t="s">
        <v>133</v>
      </c>
      <c r="BE618" s="185">
        <f>IF(N618="základní",J618,0)</f>
        <v>0</v>
      </c>
      <c r="BF618" s="185">
        <f>IF(N618="snížená",J618,0)</f>
        <v>0</v>
      </c>
      <c r="BG618" s="185">
        <f>IF(N618="zákl. přenesená",J618,0)</f>
        <v>0</v>
      </c>
      <c r="BH618" s="185">
        <f>IF(N618="sníž. přenesená",J618,0)</f>
        <v>0</v>
      </c>
      <c r="BI618" s="185">
        <f>IF(N618="nulová",J618,0)</f>
        <v>0</v>
      </c>
      <c r="BJ618" s="18" t="s">
        <v>87</v>
      </c>
      <c r="BK618" s="185">
        <f>ROUND(I618*H618,2)</f>
        <v>0</v>
      </c>
      <c r="BL618" s="18" t="s">
        <v>154</v>
      </c>
      <c r="BM618" s="184" t="s">
        <v>877</v>
      </c>
    </row>
    <row r="619" s="2" customFormat="1" ht="33" customHeight="1">
      <c r="A619" s="37"/>
      <c r="B619" s="171"/>
      <c r="C619" s="172" t="s">
        <v>878</v>
      </c>
      <c r="D619" s="172" t="s">
        <v>136</v>
      </c>
      <c r="E619" s="173" t="s">
        <v>879</v>
      </c>
      <c r="F619" s="174" t="s">
        <v>880</v>
      </c>
      <c r="G619" s="175" t="s">
        <v>295</v>
      </c>
      <c r="H619" s="176">
        <v>4.75</v>
      </c>
      <c r="I619" s="177"/>
      <c r="J619" s="178">
        <f>ROUND(I619*H619,2)</f>
        <v>0</v>
      </c>
      <c r="K619" s="179"/>
      <c r="L619" s="38"/>
      <c r="M619" s="180" t="s">
        <v>1</v>
      </c>
      <c r="N619" s="181" t="s">
        <v>44</v>
      </c>
      <c r="O619" s="76"/>
      <c r="P619" s="182">
        <f>O619*H619</f>
        <v>0</v>
      </c>
      <c r="Q619" s="182">
        <v>0</v>
      </c>
      <c r="R619" s="182">
        <f>Q619*H619</f>
        <v>0</v>
      </c>
      <c r="S619" s="182">
        <v>0</v>
      </c>
      <c r="T619" s="183">
        <f>S619*H619</f>
        <v>0</v>
      </c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R619" s="184" t="s">
        <v>154</v>
      </c>
      <c r="AT619" s="184" t="s">
        <v>136</v>
      </c>
      <c r="AU619" s="184" t="s">
        <v>89</v>
      </c>
      <c r="AY619" s="18" t="s">
        <v>133</v>
      </c>
      <c r="BE619" s="185">
        <f>IF(N619="základní",J619,0)</f>
        <v>0</v>
      </c>
      <c r="BF619" s="185">
        <f>IF(N619="snížená",J619,0)</f>
        <v>0</v>
      </c>
      <c r="BG619" s="185">
        <f>IF(N619="zákl. přenesená",J619,0)</f>
        <v>0</v>
      </c>
      <c r="BH619" s="185">
        <f>IF(N619="sníž. přenesená",J619,0)</f>
        <v>0</v>
      </c>
      <c r="BI619" s="185">
        <f>IF(N619="nulová",J619,0)</f>
        <v>0</v>
      </c>
      <c r="BJ619" s="18" t="s">
        <v>87</v>
      </c>
      <c r="BK619" s="185">
        <f>ROUND(I619*H619,2)</f>
        <v>0</v>
      </c>
      <c r="BL619" s="18" t="s">
        <v>154</v>
      </c>
      <c r="BM619" s="184" t="s">
        <v>881</v>
      </c>
    </row>
    <row r="620" s="12" customFormat="1" ht="22.8" customHeight="1">
      <c r="A620" s="12"/>
      <c r="B620" s="158"/>
      <c r="C620" s="12"/>
      <c r="D620" s="159" t="s">
        <v>78</v>
      </c>
      <c r="E620" s="169" t="s">
        <v>882</v>
      </c>
      <c r="F620" s="169" t="s">
        <v>883</v>
      </c>
      <c r="G620" s="12"/>
      <c r="H620" s="12"/>
      <c r="I620" s="161"/>
      <c r="J620" s="170">
        <f>BK620</f>
        <v>0</v>
      </c>
      <c r="K620" s="12"/>
      <c r="L620" s="158"/>
      <c r="M620" s="163"/>
      <c r="N620" s="164"/>
      <c r="O620" s="164"/>
      <c r="P620" s="165">
        <f>P621</f>
        <v>0</v>
      </c>
      <c r="Q620" s="164"/>
      <c r="R620" s="165">
        <f>R621</f>
        <v>0</v>
      </c>
      <c r="S620" s="164"/>
      <c r="T620" s="166">
        <f>T621</f>
        <v>0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159" t="s">
        <v>87</v>
      </c>
      <c r="AT620" s="167" t="s">
        <v>78</v>
      </c>
      <c r="AU620" s="167" t="s">
        <v>87</v>
      </c>
      <c r="AY620" s="159" t="s">
        <v>133</v>
      </c>
      <c r="BK620" s="168">
        <f>BK621</f>
        <v>0</v>
      </c>
    </row>
    <row r="621" s="2" customFormat="1" ht="24.15" customHeight="1">
      <c r="A621" s="37"/>
      <c r="B621" s="171"/>
      <c r="C621" s="172" t="s">
        <v>884</v>
      </c>
      <c r="D621" s="172" t="s">
        <v>136</v>
      </c>
      <c r="E621" s="173" t="s">
        <v>885</v>
      </c>
      <c r="F621" s="174" t="s">
        <v>886</v>
      </c>
      <c r="G621" s="175" t="s">
        <v>295</v>
      </c>
      <c r="H621" s="176">
        <v>587.28200000000004</v>
      </c>
      <c r="I621" s="177"/>
      <c r="J621" s="178">
        <f>ROUND(I621*H621,2)</f>
        <v>0</v>
      </c>
      <c r="K621" s="179"/>
      <c r="L621" s="38"/>
      <c r="M621" s="180" t="s">
        <v>1</v>
      </c>
      <c r="N621" s="181" t="s">
        <v>44</v>
      </c>
      <c r="O621" s="76"/>
      <c r="P621" s="182">
        <f>O621*H621</f>
        <v>0</v>
      </c>
      <c r="Q621" s="182">
        <v>0</v>
      </c>
      <c r="R621" s="182">
        <f>Q621*H621</f>
        <v>0</v>
      </c>
      <c r="S621" s="182">
        <v>0</v>
      </c>
      <c r="T621" s="183">
        <f>S621*H621</f>
        <v>0</v>
      </c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R621" s="184" t="s">
        <v>154</v>
      </c>
      <c r="AT621" s="184" t="s">
        <v>136</v>
      </c>
      <c r="AU621" s="184" t="s">
        <v>89</v>
      </c>
      <c r="AY621" s="18" t="s">
        <v>133</v>
      </c>
      <c r="BE621" s="185">
        <f>IF(N621="základní",J621,0)</f>
        <v>0</v>
      </c>
      <c r="BF621" s="185">
        <f>IF(N621="snížená",J621,0)</f>
        <v>0</v>
      </c>
      <c r="BG621" s="185">
        <f>IF(N621="zákl. přenesená",J621,0)</f>
        <v>0</v>
      </c>
      <c r="BH621" s="185">
        <f>IF(N621="sníž. přenesená",J621,0)</f>
        <v>0</v>
      </c>
      <c r="BI621" s="185">
        <f>IF(N621="nulová",J621,0)</f>
        <v>0</v>
      </c>
      <c r="BJ621" s="18" t="s">
        <v>87</v>
      </c>
      <c r="BK621" s="185">
        <f>ROUND(I621*H621,2)</f>
        <v>0</v>
      </c>
      <c r="BL621" s="18" t="s">
        <v>154</v>
      </c>
      <c r="BM621" s="184" t="s">
        <v>887</v>
      </c>
    </row>
    <row r="622" s="12" customFormat="1" ht="25.92" customHeight="1">
      <c r="A622" s="12"/>
      <c r="B622" s="158"/>
      <c r="C622" s="12"/>
      <c r="D622" s="159" t="s">
        <v>78</v>
      </c>
      <c r="E622" s="160" t="s">
        <v>888</v>
      </c>
      <c r="F622" s="160" t="s">
        <v>889</v>
      </c>
      <c r="G622" s="12"/>
      <c r="H622" s="12"/>
      <c r="I622" s="161"/>
      <c r="J622" s="162">
        <f>BK622</f>
        <v>0</v>
      </c>
      <c r="K622" s="12"/>
      <c r="L622" s="158"/>
      <c r="M622" s="163"/>
      <c r="N622" s="164"/>
      <c r="O622" s="164"/>
      <c r="P622" s="165">
        <f>P623+P646+P653+P674+P677+P708+P727+P758+P826+P852+P862</f>
        <v>0</v>
      </c>
      <c r="Q622" s="164"/>
      <c r="R622" s="165">
        <f>R623+R646+R653+R674+R677+R708+R727+R758+R826+R852+R862</f>
        <v>5.9802826700000011</v>
      </c>
      <c r="S622" s="164"/>
      <c r="T622" s="166">
        <f>T623+T646+T653+T674+T677+T708+T727+T758+T826+T852+T862</f>
        <v>20.216369900000004</v>
      </c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R622" s="159" t="s">
        <v>89</v>
      </c>
      <c r="AT622" s="167" t="s">
        <v>78</v>
      </c>
      <c r="AU622" s="167" t="s">
        <v>79</v>
      </c>
      <c r="AY622" s="159" t="s">
        <v>133</v>
      </c>
      <c r="BK622" s="168">
        <f>BK623+BK646+BK653+BK674+BK677+BK708+BK727+BK758+BK826+BK852+BK862</f>
        <v>0</v>
      </c>
    </row>
    <row r="623" s="12" customFormat="1" ht="22.8" customHeight="1">
      <c r="A623" s="12"/>
      <c r="B623" s="158"/>
      <c r="C623" s="12"/>
      <c r="D623" s="159" t="s">
        <v>78</v>
      </c>
      <c r="E623" s="169" t="s">
        <v>890</v>
      </c>
      <c r="F623" s="169" t="s">
        <v>891</v>
      </c>
      <c r="G623" s="12"/>
      <c r="H623" s="12"/>
      <c r="I623" s="161"/>
      <c r="J623" s="170">
        <f>BK623</f>
        <v>0</v>
      </c>
      <c r="K623" s="12"/>
      <c r="L623" s="158"/>
      <c r="M623" s="163"/>
      <c r="N623" s="164"/>
      <c r="O623" s="164"/>
      <c r="P623" s="165">
        <f>SUM(P624:P645)</f>
        <v>0</v>
      </c>
      <c r="Q623" s="164"/>
      <c r="R623" s="165">
        <f>SUM(R624:R645)</f>
        <v>1.7128638199999999</v>
      </c>
      <c r="S623" s="164"/>
      <c r="T623" s="166">
        <f>SUM(T624:T645)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159" t="s">
        <v>89</v>
      </c>
      <c r="AT623" s="167" t="s">
        <v>78</v>
      </c>
      <c r="AU623" s="167" t="s">
        <v>87</v>
      </c>
      <c r="AY623" s="159" t="s">
        <v>133</v>
      </c>
      <c r="BK623" s="168">
        <f>SUM(BK624:BK645)</f>
        <v>0</v>
      </c>
    </row>
    <row r="624" s="2" customFormat="1" ht="24.15" customHeight="1">
      <c r="A624" s="37"/>
      <c r="B624" s="171"/>
      <c r="C624" s="172" t="s">
        <v>892</v>
      </c>
      <c r="D624" s="172" t="s">
        <v>136</v>
      </c>
      <c r="E624" s="173" t="s">
        <v>893</v>
      </c>
      <c r="F624" s="174" t="s">
        <v>894</v>
      </c>
      <c r="G624" s="175" t="s">
        <v>239</v>
      </c>
      <c r="H624" s="176">
        <v>165.84</v>
      </c>
      <c r="I624" s="177"/>
      <c r="J624" s="178">
        <f>ROUND(I624*H624,2)</f>
        <v>0</v>
      </c>
      <c r="K624" s="179"/>
      <c r="L624" s="38"/>
      <c r="M624" s="180" t="s">
        <v>1</v>
      </c>
      <c r="N624" s="181" t="s">
        <v>44</v>
      </c>
      <c r="O624" s="76"/>
      <c r="P624" s="182">
        <f>O624*H624</f>
        <v>0</v>
      </c>
      <c r="Q624" s="182">
        <v>0.0035000000000000001</v>
      </c>
      <c r="R624" s="182">
        <f>Q624*H624</f>
        <v>0.58044000000000007</v>
      </c>
      <c r="S624" s="182">
        <v>0</v>
      </c>
      <c r="T624" s="183">
        <f>S624*H624</f>
        <v>0</v>
      </c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R624" s="184" t="s">
        <v>310</v>
      </c>
      <c r="AT624" s="184" t="s">
        <v>136</v>
      </c>
      <c r="AU624" s="184" t="s">
        <v>89</v>
      </c>
      <c r="AY624" s="18" t="s">
        <v>133</v>
      </c>
      <c r="BE624" s="185">
        <f>IF(N624="základní",J624,0)</f>
        <v>0</v>
      </c>
      <c r="BF624" s="185">
        <f>IF(N624="snížená",J624,0)</f>
        <v>0</v>
      </c>
      <c r="BG624" s="185">
        <f>IF(N624="zákl. přenesená",J624,0)</f>
        <v>0</v>
      </c>
      <c r="BH624" s="185">
        <f>IF(N624="sníž. přenesená",J624,0)</f>
        <v>0</v>
      </c>
      <c r="BI624" s="185">
        <f>IF(N624="nulová",J624,0)</f>
        <v>0</v>
      </c>
      <c r="BJ624" s="18" t="s">
        <v>87</v>
      </c>
      <c r="BK624" s="185">
        <f>ROUND(I624*H624,2)</f>
        <v>0</v>
      </c>
      <c r="BL624" s="18" t="s">
        <v>310</v>
      </c>
      <c r="BM624" s="184" t="s">
        <v>895</v>
      </c>
    </row>
    <row r="625" s="15" customFormat="1">
      <c r="A625" s="15"/>
      <c r="B625" s="212"/>
      <c r="C625" s="15"/>
      <c r="D625" s="186" t="s">
        <v>241</v>
      </c>
      <c r="E625" s="213" t="s">
        <v>1</v>
      </c>
      <c r="F625" s="214" t="s">
        <v>896</v>
      </c>
      <c r="G625" s="15"/>
      <c r="H625" s="213" t="s">
        <v>1</v>
      </c>
      <c r="I625" s="215"/>
      <c r="J625" s="15"/>
      <c r="K625" s="15"/>
      <c r="L625" s="212"/>
      <c r="M625" s="216"/>
      <c r="N625" s="217"/>
      <c r="O625" s="217"/>
      <c r="P625" s="217"/>
      <c r="Q625" s="217"/>
      <c r="R625" s="217"/>
      <c r="S625" s="217"/>
      <c r="T625" s="218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13" t="s">
        <v>241</v>
      </c>
      <c r="AU625" s="213" t="s">
        <v>89</v>
      </c>
      <c r="AV625" s="15" t="s">
        <v>87</v>
      </c>
      <c r="AW625" s="15" t="s">
        <v>34</v>
      </c>
      <c r="AX625" s="15" t="s">
        <v>79</v>
      </c>
      <c r="AY625" s="213" t="s">
        <v>133</v>
      </c>
    </row>
    <row r="626" s="13" customFormat="1">
      <c r="A626" s="13"/>
      <c r="B626" s="196"/>
      <c r="C626" s="13"/>
      <c r="D626" s="186" t="s">
        <v>241</v>
      </c>
      <c r="E626" s="197" t="s">
        <v>1</v>
      </c>
      <c r="F626" s="198" t="s">
        <v>634</v>
      </c>
      <c r="G626" s="13"/>
      <c r="H626" s="199">
        <v>82.920000000000002</v>
      </c>
      <c r="I626" s="200"/>
      <c r="J626" s="13"/>
      <c r="K626" s="13"/>
      <c r="L626" s="196"/>
      <c r="M626" s="201"/>
      <c r="N626" s="202"/>
      <c r="O626" s="202"/>
      <c r="P626" s="202"/>
      <c r="Q626" s="202"/>
      <c r="R626" s="202"/>
      <c r="S626" s="202"/>
      <c r="T626" s="20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197" t="s">
        <v>241</v>
      </c>
      <c r="AU626" s="197" t="s">
        <v>89</v>
      </c>
      <c r="AV626" s="13" t="s">
        <v>89</v>
      </c>
      <c r="AW626" s="13" t="s">
        <v>34</v>
      </c>
      <c r="AX626" s="13" t="s">
        <v>79</v>
      </c>
      <c r="AY626" s="197" t="s">
        <v>133</v>
      </c>
    </row>
    <row r="627" s="14" customFormat="1">
      <c r="A627" s="14"/>
      <c r="B627" s="204"/>
      <c r="C627" s="14"/>
      <c r="D627" s="186" t="s">
        <v>241</v>
      </c>
      <c r="E627" s="205" t="s">
        <v>1</v>
      </c>
      <c r="F627" s="206" t="s">
        <v>245</v>
      </c>
      <c r="G627" s="14"/>
      <c r="H627" s="207">
        <v>82.920000000000002</v>
      </c>
      <c r="I627" s="208"/>
      <c r="J627" s="14"/>
      <c r="K627" s="14"/>
      <c r="L627" s="204"/>
      <c r="M627" s="209"/>
      <c r="N627" s="210"/>
      <c r="O627" s="210"/>
      <c r="P627" s="210"/>
      <c r="Q627" s="210"/>
      <c r="R627" s="210"/>
      <c r="S627" s="210"/>
      <c r="T627" s="211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05" t="s">
        <v>241</v>
      </c>
      <c r="AU627" s="205" t="s">
        <v>89</v>
      </c>
      <c r="AV627" s="14" t="s">
        <v>154</v>
      </c>
      <c r="AW627" s="14" t="s">
        <v>34</v>
      </c>
      <c r="AX627" s="14" t="s">
        <v>87</v>
      </c>
      <c r="AY627" s="205" t="s">
        <v>133</v>
      </c>
    </row>
    <row r="628" s="13" customFormat="1">
      <c r="A628" s="13"/>
      <c r="B628" s="196"/>
      <c r="C628" s="13"/>
      <c r="D628" s="186" t="s">
        <v>241</v>
      </c>
      <c r="E628" s="13"/>
      <c r="F628" s="198" t="s">
        <v>897</v>
      </c>
      <c r="G628" s="13"/>
      <c r="H628" s="199">
        <v>165.84</v>
      </c>
      <c r="I628" s="200"/>
      <c r="J628" s="13"/>
      <c r="K628" s="13"/>
      <c r="L628" s="196"/>
      <c r="M628" s="201"/>
      <c r="N628" s="202"/>
      <c r="O628" s="202"/>
      <c r="P628" s="202"/>
      <c r="Q628" s="202"/>
      <c r="R628" s="202"/>
      <c r="S628" s="202"/>
      <c r="T628" s="20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197" t="s">
        <v>241</v>
      </c>
      <c r="AU628" s="197" t="s">
        <v>89</v>
      </c>
      <c r="AV628" s="13" t="s">
        <v>89</v>
      </c>
      <c r="AW628" s="13" t="s">
        <v>3</v>
      </c>
      <c r="AX628" s="13" t="s">
        <v>87</v>
      </c>
      <c r="AY628" s="197" t="s">
        <v>133</v>
      </c>
    </row>
    <row r="629" s="2" customFormat="1" ht="24.15" customHeight="1">
      <c r="A629" s="37"/>
      <c r="B629" s="171"/>
      <c r="C629" s="172" t="s">
        <v>898</v>
      </c>
      <c r="D629" s="172" t="s">
        <v>136</v>
      </c>
      <c r="E629" s="173" t="s">
        <v>899</v>
      </c>
      <c r="F629" s="174" t="s">
        <v>900</v>
      </c>
      <c r="G629" s="175" t="s">
        <v>239</v>
      </c>
      <c r="H629" s="176">
        <v>165.84</v>
      </c>
      <c r="I629" s="177"/>
      <c r="J629" s="178">
        <f>ROUND(I629*H629,2)</f>
        <v>0</v>
      </c>
      <c r="K629" s="179"/>
      <c r="L629" s="38"/>
      <c r="M629" s="180" t="s">
        <v>1</v>
      </c>
      <c r="N629" s="181" t="s">
        <v>44</v>
      </c>
      <c r="O629" s="76"/>
      <c r="P629" s="182">
        <f>O629*H629</f>
        <v>0</v>
      </c>
      <c r="Q629" s="182">
        <v>0</v>
      </c>
      <c r="R629" s="182">
        <f>Q629*H629</f>
        <v>0</v>
      </c>
      <c r="S629" s="182">
        <v>0</v>
      </c>
      <c r="T629" s="183">
        <f>S629*H629</f>
        <v>0</v>
      </c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R629" s="184" t="s">
        <v>310</v>
      </c>
      <c r="AT629" s="184" t="s">
        <v>136</v>
      </c>
      <c r="AU629" s="184" t="s">
        <v>89</v>
      </c>
      <c r="AY629" s="18" t="s">
        <v>133</v>
      </c>
      <c r="BE629" s="185">
        <f>IF(N629="základní",J629,0)</f>
        <v>0</v>
      </c>
      <c r="BF629" s="185">
        <f>IF(N629="snížená",J629,0)</f>
        <v>0</v>
      </c>
      <c r="BG629" s="185">
        <f>IF(N629="zákl. přenesená",J629,0)</f>
        <v>0</v>
      </c>
      <c r="BH629" s="185">
        <f>IF(N629="sníž. přenesená",J629,0)</f>
        <v>0</v>
      </c>
      <c r="BI629" s="185">
        <f>IF(N629="nulová",J629,0)</f>
        <v>0</v>
      </c>
      <c r="BJ629" s="18" t="s">
        <v>87</v>
      </c>
      <c r="BK629" s="185">
        <f>ROUND(I629*H629,2)</f>
        <v>0</v>
      </c>
      <c r="BL629" s="18" t="s">
        <v>310</v>
      </c>
      <c r="BM629" s="184" t="s">
        <v>901</v>
      </c>
    </row>
    <row r="630" s="15" customFormat="1">
      <c r="A630" s="15"/>
      <c r="B630" s="212"/>
      <c r="C630" s="15"/>
      <c r="D630" s="186" t="s">
        <v>241</v>
      </c>
      <c r="E630" s="213" t="s">
        <v>1</v>
      </c>
      <c r="F630" s="214" t="s">
        <v>896</v>
      </c>
      <c r="G630" s="15"/>
      <c r="H630" s="213" t="s">
        <v>1</v>
      </c>
      <c r="I630" s="215"/>
      <c r="J630" s="15"/>
      <c r="K630" s="15"/>
      <c r="L630" s="212"/>
      <c r="M630" s="216"/>
      <c r="N630" s="217"/>
      <c r="O630" s="217"/>
      <c r="P630" s="217"/>
      <c r="Q630" s="217"/>
      <c r="R630" s="217"/>
      <c r="S630" s="217"/>
      <c r="T630" s="218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13" t="s">
        <v>241</v>
      </c>
      <c r="AU630" s="213" t="s">
        <v>89</v>
      </c>
      <c r="AV630" s="15" t="s">
        <v>87</v>
      </c>
      <c r="AW630" s="15" t="s">
        <v>34</v>
      </c>
      <c r="AX630" s="15" t="s">
        <v>79</v>
      </c>
      <c r="AY630" s="213" t="s">
        <v>133</v>
      </c>
    </row>
    <row r="631" s="13" customFormat="1">
      <c r="A631" s="13"/>
      <c r="B631" s="196"/>
      <c r="C631" s="13"/>
      <c r="D631" s="186" t="s">
        <v>241</v>
      </c>
      <c r="E631" s="197" t="s">
        <v>1</v>
      </c>
      <c r="F631" s="198" t="s">
        <v>902</v>
      </c>
      <c r="G631" s="13"/>
      <c r="H631" s="199">
        <v>165.84</v>
      </c>
      <c r="I631" s="200"/>
      <c r="J631" s="13"/>
      <c r="K631" s="13"/>
      <c r="L631" s="196"/>
      <c r="M631" s="201"/>
      <c r="N631" s="202"/>
      <c r="O631" s="202"/>
      <c r="P631" s="202"/>
      <c r="Q631" s="202"/>
      <c r="R631" s="202"/>
      <c r="S631" s="202"/>
      <c r="T631" s="20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197" t="s">
        <v>241</v>
      </c>
      <c r="AU631" s="197" t="s">
        <v>89</v>
      </c>
      <c r="AV631" s="13" t="s">
        <v>89</v>
      </c>
      <c r="AW631" s="13" t="s">
        <v>34</v>
      </c>
      <c r="AX631" s="13" t="s">
        <v>79</v>
      </c>
      <c r="AY631" s="197" t="s">
        <v>133</v>
      </c>
    </row>
    <row r="632" s="14" customFormat="1">
      <c r="A632" s="14"/>
      <c r="B632" s="204"/>
      <c r="C632" s="14"/>
      <c r="D632" s="186" t="s">
        <v>241</v>
      </c>
      <c r="E632" s="205" t="s">
        <v>1</v>
      </c>
      <c r="F632" s="206" t="s">
        <v>245</v>
      </c>
      <c r="G632" s="14"/>
      <c r="H632" s="207">
        <v>165.84</v>
      </c>
      <c r="I632" s="208"/>
      <c r="J632" s="14"/>
      <c r="K632" s="14"/>
      <c r="L632" s="204"/>
      <c r="M632" s="209"/>
      <c r="N632" s="210"/>
      <c r="O632" s="210"/>
      <c r="P632" s="210"/>
      <c r="Q632" s="210"/>
      <c r="R632" s="210"/>
      <c r="S632" s="210"/>
      <c r="T632" s="211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05" t="s">
        <v>241</v>
      </c>
      <c r="AU632" s="205" t="s">
        <v>89</v>
      </c>
      <c r="AV632" s="14" t="s">
        <v>154</v>
      </c>
      <c r="AW632" s="14" t="s">
        <v>34</v>
      </c>
      <c r="AX632" s="14" t="s">
        <v>87</v>
      </c>
      <c r="AY632" s="205" t="s">
        <v>133</v>
      </c>
    </row>
    <row r="633" s="2" customFormat="1" ht="49.05" customHeight="1">
      <c r="A633" s="37"/>
      <c r="B633" s="171"/>
      <c r="C633" s="219" t="s">
        <v>903</v>
      </c>
      <c r="D633" s="219" t="s">
        <v>316</v>
      </c>
      <c r="E633" s="220" t="s">
        <v>904</v>
      </c>
      <c r="F633" s="221" t="s">
        <v>905</v>
      </c>
      <c r="G633" s="222" t="s">
        <v>239</v>
      </c>
      <c r="H633" s="223">
        <v>193.28700000000001</v>
      </c>
      <c r="I633" s="224"/>
      <c r="J633" s="225">
        <f>ROUND(I633*H633,2)</f>
        <v>0</v>
      </c>
      <c r="K633" s="226"/>
      <c r="L633" s="227"/>
      <c r="M633" s="228" t="s">
        <v>1</v>
      </c>
      <c r="N633" s="229" t="s">
        <v>44</v>
      </c>
      <c r="O633" s="76"/>
      <c r="P633" s="182">
        <f>O633*H633</f>
        <v>0</v>
      </c>
      <c r="Q633" s="182">
        <v>0.0047999999999999996</v>
      </c>
      <c r="R633" s="182">
        <f>Q633*H633</f>
        <v>0.92777759999999998</v>
      </c>
      <c r="S633" s="182">
        <v>0</v>
      </c>
      <c r="T633" s="183">
        <f>S633*H633</f>
        <v>0</v>
      </c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R633" s="184" t="s">
        <v>401</v>
      </c>
      <c r="AT633" s="184" t="s">
        <v>316</v>
      </c>
      <c r="AU633" s="184" t="s">
        <v>89</v>
      </c>
      <c r="AY633" s="18" t="s">
        <v>133</v>
      </c>
      <c r="BE633" s="185">
        <f>IF(N633="základní",J633,0)</f>
        <v>0</v>
      </c>
      <c r="BF633" s="185">
        <f>IF(N633="snížená",J633,0)</f>
        <v>0</v>
      </c>
      <c r="BG633" s="185">
        <f>IF(N633="zákl. přenesená",J633,0)</f>
        <v>0</v>
      </c>
      <c r="BH633" s="185">
        <f>IF(N633="sníž. přenesená",J633,0)</f>
        <v>0</v>
      </c>
      <c r="BI633" s="185">
        <f>IF(N633="nulová",J633,0)</f>
        <v>0</v>
      </c>
      <c r="BJ633" s="18" t="s">
        <v>87</v>
      </c>
      <c r="BK633" s="185">
        <f>ROUND(I633*H633,2)</f>
        <v>0</v>
      </c>
      <c r="BL633" s="18" t="s">
        <v>310</v>
      </c>
      <c r="BM633" s="184" t="s">
        <v>906</v>
      </c>
    </row>
    <row r="634" s="13" customFormat="1">
      <c r="A634" s="13"/>
      <c r="B634" s="196"/>
      <c r="C634" s="13"/>
      <c r="D634" s="186" t="s">
        <v>241</v>
      </c>
      <c r="E634" s="197" t="s">
        <v>1</v>
      </c>
      <c r="F634" s="198" t="s">
        <v>902</v>
      </c>
      <c r="G634" s="13"/>
      <c r="H634" s="199">
        <v>165.84</v>
      </c>
      <c r="I634" s="200"/>
      <c r="J634" s="13"/>
      <c r="K634" s="13"/>
      <c r="L634" s="196"/>
      <c r="M634" s="201"/>
      <c r="N634" s="202"/>
      <c r="O634" s="202"/>
      <c r="P634" s="202"/>
      <c r="Q634" s="202"/>
      <c r="R634" s="202"/>
      <c r="S634" s="202"/>
      <c r="T634" s="20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197" t="s">
        <v>241</v>
      </c>
      <c r="AU634" s="197" t="s">
        <v>89</v>
      </c>
      <c r="AV634" s="13" t="s">
        <v>89</v>
      </c>
      <c r="AW634" s="13" t="s">
        <v>34</v>
      </c>
      <c r="AX634" s="13" t="s">
        <v>79</v>
      </c>
      <c r="AY634" s="197" t="s">
        <v>133</v>
      </c>
    </row>
    <row r="635" s="14" customFormat="1">
      <c r="A635" s="14"/>
      <c r="B635" s="204"/>
      <c r="C635" s="14"/>
      <c r="D635" s="186" t="s">
        <v>241</v>
      </c>
      <c r="E635" s="205" t="s">
        <v>1</v>
      </c>
      <c r="F635" s="206" t="s">
        <v>245</v>
      </c>
      <c r="G635" s="14"/>
      <c r="H635" s="207">
        <v>165.84</v>
      </c>
      <c r="I635" s="208"/>
      <c r="J635" s="14"/>
      <c r="K635" s="14"/>
      <c r="L635" s="204"/>
      <c r="M635" s="209"/>
      <c r="N635" s="210"/>
      <c r="O635" s="210"/>
      <c r="P635" s="210"/>
      <c r="Q635" s="210"/>
      <c r="R635" s="210"/>
      <c r="S635" s="210"/>
      <c r="T635" s="211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05" t="s">
        <v>241</v>
      </c>
      <c r="AU635" s="205" t="s">
        <v>89</v>
      </c>
      <c r="AV635" s="14" t="s">
        <v>154</v>
      </c>
      <c r="AW635" s="14" t="s">
        <v>34</v>
      </c>
      <c r="AX635" s="14" t="s">
        <v>87</v>
      </c>
      <c r="AY635" s="205" t="s">
        <v>133</v>
      </c>
    </row>
    <row r="636" s="13" customFormat="1">
      <c r="A636" s="13"/>
      <c r="B636" s="196"/>
      <c r="C636" s="13"/>
      <c r="D636" s="186" t="s">
        <v>241</v>
      </c>
      <c r="E636" s="13"/>
      <c r="F636" s="198" t="s">
        <v>907</v>
      </c>
      <c r="G636" s="13"/>
      <c r="H636" s="199">
        <v>193.28700000000001</v>
      </c>
      <c r="I636" s="200"/>
      <c r="J636" s="13"/>
      <c r="K636" s="13"/>
      <c r="L636" s="196"/>
      <c r="M636" s="201"/>
      <c r="N636" s="202"/>
      <c r="O636" s="202"/>
      <c r="P636" s="202"/>
      <c r="Q636" s="202"/>
      <c r="R636" s="202"/>
      <c r="S636" s="202"/>
      <c r="T636" s="20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197" t="s">
        <v>241</v>
      </c>
      <c r="AU636" s="197" t="s">
        <v>89</v>
      </c>
      <c r="AV636" s="13" t="s">
        <v>89</v>
      </c>
      <c r="AW636" s="13" t="s">
        <v>3</v>
      </c>
      <c r="AX636" s="13" t="s">
        <v>87</v>
      </c>
      <c r="AY636" s="197" t="s">
        <v>133</v>
      </c>
    </row>
    <row r="637" s="2" customFormat="1" ht="33" customHeight="1">
      <c r="A637" s="37"/>
      <c r="B637" s="171"/>
      <c r="C637" s="172" t="s">
        <v>908</v>
      </c>
      <c r="D637" s="172" t="s">
        <v>136</v>
      </c>
      <c r="E637" s="173" t="s">
        <v>909</v>
      </c>
      <c r="F637" s="174" t="s">
        <v>910</v>
      </c>
      <c r="G637" s="175" t="s">
        <v>239</v>
      </c>
      <c r="H637" s="176">
        <v>270.993</v>
      </c>
      <c r="I637" s="177"/>
      <c r="J637" s="178">
        <f>ROUND(I637*H637,2)</f>
        <v>0</v>
      </c>
      <c r="K637" s="179"/>
      <c r="L637" s="38"/>
      <c r="M637" s="180" t="s">
        <v>1</v>
      </c>
      <c r="N637" s="181" t="s">
        <v>44</v>
      </c>
      <c r="O637" s="76"/>
      <c r="P637" s="182">
        <f>O637*H637</f>
        <v>0</v>
      </c>
      <c r="Q637" s="182">
        <v>0.00058</v>
      </c>
      <c r="R637" s="182">
        <f>Q637*H637</f>
        <v>0.15717593999999999</v>
      </c>
      <c r="S637" s="182">
        <v>0</v>
      </c>
      <c r="T637" s="183">
        <f>S637*H637</f>
        <v>0</v>
      </c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R637" s="184" t="s">
        <v>310</v>
      </c>
      <c r="AT637" s="184" t="s">
        <v>136</v>
      </c>
      <c r="AU637" s="184" t="s">
        <v>89</v>
      </c>
      <c r="AY637" s="18" t="s">
        <v>133</v>
      </c>
      <c r="BE637" s="185">
        <f>IF(N637="základní",J637,0)</f>
        <v>0</v>
      </c>
      <c r="BF637" s="185">
        <f>IF(N637="snížená",J637,0)</f>
        <v>0</v>
      </c>
      <c r="BG637" s="185">
        <f>IF(N637="zákl. přenesená",J637,0)</f>
        <v>0</v>
      </c>
      <c r="BH637" s="185">
        <f>IF(N637="sníž. přenesená",J637,0)</f>
        <v>0</v>
      </c>
      <c r="BI637" s="185">
        <f>IF(N637="nulová",J637,0)</f>
        <v>0</v>
      </c>
      <c r="BJ637" s="18" t="s">
        <v>87</v>
      </c>
      <c r="BK637" s="185">
        <f>ROUND(I637*H637,2)</f>
        <v>0</v>
      </c>
      <c r="BL637" s="18" t="s">
        <v>310</v>
      </c>
      <c r="BM637" s="184" t="s">
        <v>911</v>
      </c>
    </row>
    <row r="638" s="13" customFormat="1">
      <c r="A638" s="13"/>
      <c r="B638" s="196"/>
      <c r="C638" s="13"/>
      <c r="D638" s="186" t="s">
        <v>241</v>
      </c>
      <c r="E638" s="197" t="s">
        <v>1</v>
      </c>
      <c r="F638" s="198" t="s">
        <v>912</v>
      </c>
      <c r="G638" s="13"/>
      <c r="H638" s="199">
        <v>270.993</v>
      </c>
      <c r="I638" s="200"/>
      <c r="J638" s="13"/>
      <c r="K638" s="13"/>
      <c r="L638" s="196"/>
      <c r="M638" s="201"/>
      <c r="N638" s="202"/>
      <c r="O638" s="202"/>
      <c r="P638" s="202"/>
      <c r="Q638" s="202"/>
      <c r="R638" s="202"/>
      <c r="S638" s="202"/>
      <c r="T638" s="20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197" t="s">
        <v>241</v>
      </c>
      <c r="AU638" s="197" t="s">
        <v>89</v>
      </c>
      <c r="AV638" s="13" t="s">
        <v>89</v>
      </c>
      <c r="AW638" s="13" t="s">
        <v>34</v>
      </c>
      <c r="AX638" s="13" t="s">
        <v>79</v>
      </c>
      <c r="AY638" s="197" t="s">
        <v>133</v>
      </c>
    </row>
    <row r="639" s="14" customFormat="1">
      <c r="A639" s="14"/>
      <c r="B639" s="204"/>
      <c r="C639" s="14"/>
      <c r="D639" s="186" t="s">
        <v>241</v>
      </c>
      <c r="E639" s="205" t="s">
        <v>1</v>
      </c>
      <c r="F639" s="206" t="s">
        <v>245</v>
      </c>
      <c r="G639" s="14"/>
      <c r="H639" s="207">
        <v>270.993</v>
      </c>
      <c r="I639" s="208"/>
      <c r="J639" s="14"/>
      <c r="K639" s="14"/>
      <c r="L639" s="204"/>
      <c r="M639" s="209"/>
      <c r="N639" s="210"/>
      <c r="O639" s="210"/>
      <c r="P639" s="210"/>
      <c r="Q639" s="210"/>
      <c r="R639" s="210"/>
      <c r="S639" s="210"/>
      <c r="T639" s="211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05" t="s">
        <v>241</v>
      </c>
      <c r="AU639" s="205" t="s">
        <v>89</v>
      </c>
      <c r="AV639" s="14" t="s">
        <v>154</v>
      </c>
      <c r="AW639" s="14" t="s">
        <v>34</v>
      </c>
      <c r="AX639" s="14" t="s">
        <v>87</v>
      </c>
      <c r="AY639" s="205" t="s">
        <v>133</v>
      </c>
    </row>
    <row r="640" s="2" customFormat="1" ht="21.75" customHeight="1">
      <c r="A640" s="37"/>
      <c r="B640" s="171"/>
      <c r="C640" s="172" t="s">
        <v>913</v>
      </c>
      <c r="D640" s="172" t="s">
        <v>136</v>
      </c>
      <c r="E640" s="173" t="s">
        <v>914</v>
      </c>
      <c r="F640" s="174" t="s">
        <v>915</v>
      </c>
      <c r="G640" s="175" t="s">
        <v>259</v>
      </c>
      <c r="H640" s="176">
        <v>275.99000000000001</v>
      </c>
      <c r="I640" s="177"/>
      <c r="J640" s="178">
        <f>ROUND(I640*H640,2)</f>
        <v>0</v>
      </c>
      <c r="K640" s="179"/>
      <c r="L640" s="38"/>
      <c r="M640" s="180" t="s">
        <v>1</v>
      </c>
      <c r="N640" s="181" t="s">
        <v>44</v>
      </c>
      <c r="O640" s="76"/>
      <c r="P640" s="182">
        <f>O640*H640</f>
        <v>0</v>
      </c>
      <c r="Q640" s="182">
        <v>4.0000000000000003E-05</v>
      </c>
      <c r="R640" s="182">
        <f>Q640*H640</f>
        <v>0.011039600000000002</v>
      </c>
      <c r="S640" s="182">
        <v>0</v>
      </c>
      <c r="T640" s="183">
        <f>S640*H640</f>
        <v>0</v>
      </c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R640" s="184" t="s">
        <v>310</v>
      </c>
      <c r="AT640" s="184" t="s">
        <v>136</v>
      </c>
      <c r="AU640" s="184" t="s">
        <v>89</v>
      </c>
      <c r="AY640" s="18" t="s">
        <v>133</v>
      </c>
      <c r="BE640" s="185">
        <f>IF(N640="základní",J640,0)</f>
        <v>0</v>
      </c>
      <c r="BF640" s="185">
        <f>IF(N640="snížená",J640,0)</f>
        <v>0</v>
      </c>
      <c r="BG640" s="185">
        <f>IF(N640="zákl. přenesená",J640,0)</f>
        <v>0</v>
      </c>
      <c r="BH640" s="185">
        <f>IF(N640="sníž. přenesená",J640,0)</f>
        <v>0</v>
      </c>
      <c r="BI640" s="185">
        <f>IF(N640="nulová",J640,0)</f>
        <v>0</v>
      </c>
      <c r="BJ640" s="18" t="s">
        <v>87</v>
      </c>
      <c r="BK640" s="185">
        <f>ROUND(I640*H640,2)</f>
        <v>0</v>
      </c>
      <c r="BL640" s="18" t="s">
        <v>310</v>
      </c>
      <c r="BM640" s="184" t="s">
        <v>916</v>
      </c>
    </row>
    <row r="641" s="13" customFormat="1">
      <c r="A641" s="13"/>
      <c r="B641" s="196"/>
      <c r="C641" s="13"/>
      <c r="D641" s="186" t="s">
        <v>241</v>
      </c>
      <c r="E641" s="197" t="s">
        <v>1</v>
      </c>
      <c r="F641" s="198" t="s">
        <v>917</v>
      </c>
      <c r="G641" s="13"/>
      <c r="H641" s="199">
        <v>275.99000000000001</v>
      </c>
      <c r="I641" s="200"/>
      <c r="J641" s="13"/>
      <c r="K641" s="13"/>
      <c r="L641" s="196"/>
      <c r="M641" s="201"/>
      <c r="N641" s="202"/>
      <c r="O641" s="202"/>
      <c r="P641" s="202"/>
      <c r="Q641" s="202"/>
      <c r="R641" s="202"/>
      <c r="S641" s="202"/>
      <c r="T641" s="20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197" t="s">
        <v>241</v>
      </c>
      <c r="AU641" s="197" t="s">
        <v>89</v>
      </c>
      <c r="AV641" s="13" t="s">
        <v>89</v>
      </c>
      <c r="AW641" s="13" t="s">
        <v>34</v>
      </c>
      <c r="AX641" s="13" t="s">
        <v>79</v>
      </c>
      <c r="AY641" s="197" t="s">
        <v>133</v>
      </c>
    </row>
    <row r="642" s="14" customFormat="1">
      <c r="A642" s="14"/>
      <c r="B642" s="204"/>
      <c r="C642" s="14"/>
      <c r="D642" s="186" t="s">
        <v>241</v>
      </c>
      <c r="E642" s="205" t="s">
        <v>1</v>
      </c>
      <c r="F642" s="206" t="s">
        <v>245</v>
      </c>
      <c r="G642" s="14"/>
      <c r="H642" s="207">
        <v>275.99000000000001</v>
      </c>
      <c r="I642" s="208"/>
      <c r="J642" s="14"/>
      <c r="K642" s="14"/>
      <c r="L642" s="204"/>
      <c r="M642" s="209"/>
      <c r="N642" s="210"/>
      <c r="O642" s="210"/>
      <c r="P642" s="210"/>
      <c r="Q642" s="210"/>
      <c r="R642" s="210"/>
      <c r="S642" s="210"/>
      <c r="T642" s="211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05" t="s">
        <v>241</v>
      </c>
      <c r="AU642" s="205" t="s">
        <v>89</v>
      </c>
      <c r="AV642" s="14" t="s">
        <v>154</v>
      </c>
      <c r="AW642" s="14" t="s">
        <v>34</v>
      </c>
      <c r="AX642" s="14" t="s">
        <v>87</v>
      </c>
      <c r="AY642" s="205" t="s">
        <v>133</v>
      </c>
    </row>
    <row r="643" s="2" customFormat="1" ht="21.75" customHeight="1">
      <c r="A643" s="37"/>
      <c r="B643" s="171"/>
      <c r="C643" s="219" t="s">
        <v>918</v>
      </c>
      <c r="D643" s="219" t="s">
        <v>316</v>
      </c>
      <c r="E643" s="220" t="s">
        <v>919</v>
      </c>
      <c r="F643" s="221" t="s">
        <v>920</v>
      </c>
      <c r="G643" s="222" t="s">
        <v>259</v>
      </c>
      <c r="H643" s="223">
        <v>303.589</v>
      </c>
      <c r="I643" s="224"/>
      <c r="J643" s="225">
        <f>ROUND(I643*H643,2)</f>
        <v>0</v>
      </c>
      <c r="K643" s="226"/>
      <c r="L643" s="227"/>
      <c r="M643" s="228" t="s">
        <v>1</v>
      </c>
      <c r="N643" s="229" t="s">
        <v>44</v>
      </c>
      <c r="O643" s="76"/>
      <c r="P643" s="182">
        <f>O643*H643</f>
        <v>0</v>
      </c>
      <c r="Q643" s="182">
        <v>0.00012</v>
      </c>
      <c r="R643" s="182">
        <f>Q643*H643</f>
        <v>0.03643068</v>
      </c>
      <c r="S643" s="182">
        <v>0</v>
      </c>
      <c r="T643" s="183">
        <f>S643*H643</f>
        <v>0</v>
      </c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R643" s="184" t="s">
        <v>401</v>
      </c>
      <c r="AT643" s="184" t="s">
        <v>316</v>
      </c>
      <c r="AU643" s="184" t="s">
        <v>89</v>
      </c>
      <c r="AY643" s="18" t="s">
        <v>133</v>
      </c>
      <c r="BE643" s="185">
        <f>IF(N643="základní",J643,0)</f>
        <v>0</v>
      </c>
      <c r="BF643" s="185">
        <f>IF(N643="snížená",J643,0)</f>
        <v>0</v>
      </c>
      <c r="BG643" s="185">
        <f>IF(N643="zákl. přenesená",J643,0)</f>
        <v>0</v>
      </c>
      <c r="BH643" s="185">
        <f>IF(N643="sníž. přenesená",J643,0)</f>
        <v>0</v>
      </c>
      <c r="BI643" s="185">
        <f>IF(N643="nulová",J643,0)</f>
        <v>0</v>
      </c>
      <c r="BJ643" s="18" t="s">
        <v>87</v>
      </c>
      <c r="BK643" s="185">
        <f>ROUND(I643*H643,2)</f>
        <v>0</v>
      </c>
      <c r="BL643" s="18" t="s">
        <v>310</v>
      </c>
      <c r="BM643" s="184" t="s">
        <v>921</v>
      </c>
    </row>
    <row r="644" s="13" customFormat="1">
      <c r="A644" s="13"/>
      <c r="B644" s="196"/>
      <c r="C644" s="13"/>
      <c r="D644" s="186" t="s">
        <v>241</v>
      </c>
      <c r="E644" s="13"/>
      <c r="F644" s="198" t="s">
        <v>563</v>
      </c>
      <c r="G644" s="13"/>
      <c r="H644" s="199">
        <v>303.589</v>
      </c>
      <c r="I644" s="200"/>
      <c r="J644" s="13"/>
      <c r="K644" s="13"/>
      <c r="L644" s="196"/>
      <c r="M644" s="201"/>
      <c r="N644" s="202"/>
      <c r="O644" s="202"/>
      <c r="P644" s="202"/>
      <c r="Q644" s="202"/>
      <c r="R644" s="202"/>
      <c r="S644" s="202"/>
      <c r="T644" s="20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197" t="s">
        <v>241</v>
      </c>
      <c r="AU644" s="197" t="s">
        <v>89</v>
      </c>
      <c r="AV644" s="13" t="s">
        <v>89</v>
      </c>
      <c r="AW644" s="13" t="s">
        <v>3</v>
      </c>
      <c r="AX644" s="13" t="s">
        <v>87</v>
      </c>
      <c r="AY644" s="197" t="s">
        <v>133</v>
      </c>
    </row>
    <row r="645" s="2" customFormat="1" ht="37.8" customHeight="1">
      <c r="A645" s="37"/>
      <c r="B645" s="171"/>
      <c r="C645" s="172" t="s">
        <v>922</v>
      </c>
      <c r="D645" s="172" t="s">
        <v>136</v>
      </c>
      <c r="E645" s="173" t="s">
        <v>923</v>
      </c>
      <c r="F645" s="174" t="s">
        <v>924</v>
      </c>
      <c r="G645" s="175" t="s">
        <v>295</v>
      </c>
      <c r="H645" s="176">
        <v>1.7130000000000001</v>
      </c>
      <c r="I645" s="177"/>
      <c r="J645" s="178">
        <f>ROUND(I645*H645,2)</f>
        <v>0</v>
      </c>
      <c r="K645" s="179"/>
      <c r="L645" s="38"/>
      <c r="M645" s="180" t="s">
        <v>1</v>
      </c>
      <c r="N645" s="181" t="s">
        <v>44</v>
      </c>
      <c r="O645" s="76"/>
      <c r="P645" s="182">
        <f>O645*H645</f>
        <v>0</v>
      </c>
      <c r="Q645" s="182">
        <v>0</v>
      </c>
      <c r="R645" s="182">
        <f>Q645*H645</f>
        <v>0</v>
      </c>
      <c r="S645" s="182">
        <v>0</v>
      </c>
      <c r="T645" s="183">
        <f>S645*H645</f>
        <v>0</v>
      </c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R645" s="184" t="s">
        <v>310</v>
      </c>
      <c r="AT645" s="184" t="s">
        <v>136</v>
      </c>
      <c r="AU645" s="184" t="s">
        <v>89</v>
      </c>
      <c r="AY645" s="18" t="s">
        <v>133</v>
      </c>
      <c r="BE645" s="185">
        <f>IF(N645="základní",J645,0)</f>
        <v>0</v>
      </c>
      <c r="BF645" s="185">
        <f>IF(N645="snížená",J645,0)</f>
        <v>0</v>
      </c>
      <c r="BG645" s="185">
        <f>IF(N645="zákl. přenesená",J645,0)</f>
        <v>0</v>
      </c>
      <c r="BH645" s="185">
        <f>IF(N645="sníž. přenesená",J645,0)</f>
        <v>0</v>
      </c>
      <c r="BI645" s="185">
        <f>IF(N645="nulová",J645,0)</f>
        <v>0</v>
      </c>
      <c r="BJ645" s="18" t="s">
        <v>87</v>
      </c>
      <c r="BK645" s="185">
        <f>ROUND(I645*H645,2)</f>
        <v>0</v>
      </c>
      <c r="BL645" s="18" t="s">
        <v>310</v>
      </c>
      <c r="BM645" s="184" t="s">
        <v>925</v>
      </c>
    </row>
    <row r="646" s="12" customFormat="1" ht="22.8" customHeight="1">
      <c r="A646" s="12"/>
      <c r="B646" s="158"/>
      <c r="C646" s="12"/>
      <c r="D646" s="159" t="s">
        <v>78</v>
      </c>
      <c r="E646" s="169" t="s">
        <v>926</v>
      </c>
      <c r="F646" s="169" t="s">
        <v>927</v>
      </c>
      <c r="G646" s="12"/>
      <c r="H646" s="12"/>
      <c r="I646" s="161"/>
      <c r="J646" s="170">
        <f>BK646</f>
        <v>0</v>
      </c>
      <c r="K646" s="12"/>
      <c r="L646" s="158"/>
      <c r="M646" s="163"/>
      <c r="N646" s="164"/>
      <c r="O646" s="164"/>
      <c r="P646" s="165">
        <f>SUM(P647:P652)</f>
        <v>0</v>
      </c>
      <c r="Q646" s="164"/>
      <c r="R646" s="165">
        <f>SUM(R647:R652)</f>
        <v>0.082090800000000005</v>
      </c>
      <c r="S646" s="164"/>
      <c r="T646" s="166">
        <f>SUM(T647:T652)</f>
        <v>0</v>
      </c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R646" s="159" t="s">
        <v>89</v>
      </c>
      <c r="AT646" s="167" t="s">
        <v>78</v>
      </c>
      <c r="AU646" s="167" t="s">
        <v>87</v>
      </c>
      <c r="AY646" s="159" t="s">
        <v>133</v>
      </c>
      <c r="BK646" s="168">
        <f>SUM(BK647:BK652)</f>
        <v>0</v>
      </c>
    </row>
    <row r="647" s="2" customFormat="1" ht="24.15" customHeight="1">
      <c r="A647" s="37"/>
      <c r="B647" s="171"/>
      <c r="C647" s="172" t="s">
        <v>928</v>
      </c>
      <c r="D647" s="172" t="s">
        <v>136</v>
      </c>
      <c r="E647" s="173" t="s">
        <v>929</v>
      </c>
      <c r="F647" s="174" t="s">
        <v>930</v>
      </c>
      <c r="G647" s="175" t="s">
        <v>239</v>
      </c>
      <c r="H647" s="176">
        <v>82.920000000000002</v>
      </c>
      <c r="I647" s="177"/>
      <c r="J647" s="178">
        <f>ROUND(I647*H647,2)</f>
        <v>0</v>
      </c>
      <c r="K647" s="179"/>
      <c r="L647" s="38"/>
      <c r="M647" s="180" t="s">
        <v>1</v>
      </c>
      <c r="N647" s="181" t="s">
        <v>44</v>
      </c>
      <c r="O647" s="76"/>
      <c r="P647" s="182">
        <f>O647*H647</f>
        <v>0</v>
      </c>
      <c r="Q647" s="182">
        <v>0</v>
      </c>
      <c r="R647" s="182">
        <f>Q647*H647</f>
        <v>0</v>
      </c>
      <c r="S647" s="182">
        <v>0</v>
      </c>
      <c r="T647" s="183">
        <f>S647*H647</f>
        <v>0</v>
      </c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R647" s="184" t="s">
        <v>310</v>
      </c>
      <c r="AT647" s="184" t="s">
        <v>136</v>
      </c>
      <c r="AU647" s="184" t="s">
        <v>89</v>
      </c>
      <c r="AY647" s="18" t="s">
        <v>133</v>
      </c>
      <c r="BE647" s="185">
        <f>IF(N647="základní",J647,0)</f>
        <v>0</v>
      </c>
      <c r="BF647" s="185">
        <f>IF(N647="snížená",J647,0)</f>
        <v>0</v>
      </c>
      <c r="BG647" s="185">
        <f>IF(N647="zákl. přenesená",J647,0)</f>
        <v>0</v>
      </c>
      <c r="BH647" s="185">
        <f>IF(N647="sníž. přenesená",J647,0)</f>
        <v>0</v>
      </c>
      <c r="BI647" s="185">
        <f>IF(N647="nulová",J647,0)</f>
        <v>0</v>
      </c>
      <c r="BJ647" s="18" t="s">
        <v>87</v>
      </c>
      <c r="BK647" s="185">
        <f>ROUND(I647*H647,2)</f>
        <v>0</v>
      </c>
      <c r="BL647" s="18" t="s">
        <v>310</v>
      </c>
      <c r="BM647" s="184" t="s">
        <v>931</v>
      </c>
    </row>
    <row r="648" s="13" customFormat="1">
      <c r="A648" s="13"/>
      <c r="B648" s="196"/>
      <c r="C648" s="13"/>
      <c r="D648" s="186" t="s">
        <v>241</v>
      </c>
      <c r="E648" s="197" t="s">
        <v>1</v>
      </c>
      <c r="F648" s="198" t="s">
        <v>634</v>
      </c>
      <c r="G648" s="13"/>
      <c r="H648" s="199">
        <v>82.920000000000002</v>
      </c>
      <c r="I648" s="200"/>
      <c r="J648" s="13"/>
      <c r="K648" s="13"/>
      <c r="L648" s="196"/>
      <c r="M648" s="201"/>
      <c r="N648" s="202"/>
      <c r="O648" s="202"/>
      <c r="P648" s="202"/>
      <c r="Q648" s="202"/>
      <c r="R648" s="202"/>
      <c r="S648" s="202"/>
      <c r="T648" s="20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197" t="s">
        <v>241</v>
      </c>
      <c r="AU648" s="197" t="s">
        <v>89</v>
      </c>
      <c r="AV648" s="13" t="s">
        <v>89</v>
      </c>
      <c r="AW648" s="13" t="s">
        <v>34</v>
      </c>
      <c r="AX648" s="13" t="s">
        <v>79</v>
      </c>
      <c r="AY648" s="197" t="s">
        <v>133</v>
      </c>
    </row>
    <row r="649" s="14" customFormat="1">
      <c r="A649" s="14"/>
      <c r="B649" s="204"/>
      <c r="C649" s="14"/>
      <c r="D649" s="186" t="s">
        <v>241</v>
      </c>
      <c r="E649" s="205" t="s">
        <v>1</v>
      </c>
      <c r="F649" s="206" t="s">
        <v>245</v>
      </c>
      <c r="G649" s="14"/>
      <c r="H649" s="207">
        <v>82.920000000000002</v>
      </c>
      <c r="I649" s="208"/>
      <c r="J649" s="14"/>
      <c r="K649" s="14"/>
      <c r="L649" s="204"/>
      <c r="M649" s="209"/>
      <c r="N649" s="210"/>
      <c r="O649" s="210"/>
      <c r="P649" s="210"/>
      <c r="Q649" s="210"/>
      <c r="R649" s="210"/>
      <c r="S649" s="210"/>
      <c r="T649" s="211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05" t="s">
        <v>241</v>
      </c>
      <c r="AU649" s="205" t="s">
        <v>89</v>
      </c>
      <c r="AV649" s="14" t="s">
        <v>154</v>
      </c>
      <c r="AW649" s="14" t="s">
        <v>34</v>
      </c>
      <c r="AX649" s="14" t="s">
        <v>87</v>
      </c>
      <c r="AY649" s="205" t="s">
        <v>133</v>
      </c>
    </row>
    <row r="650" s="2" customFormat="1" ht="24.15" customHeight="1">
      <c r="A650" s="37"/>
      <c r="B650" s="171"/>
      <c r="C650" s="219" t="s">
        <v>932</v>
      </c>
      <c r="D650" s="219" t="s">
        <v>316</v>
      </c>
      <c r="E650" s="220" t="s">
        <v>933</v>
      </c>
      <c r="F650" s="221" t="s">
        <v>934</v>
      </c>
      <c r="G650" s="222" t="s">
        <v>239</v>
      </c>
      <c r="H650" s="223">
        <v>91.212000000000003</v>
      </c>
      <c r="I650" s="224"/>
      <c r="J650" s="225">
        <f>ROUND(I650*H650,2)</f>
        <v>0</v>
      </c>
      <c r="K650" s="226"/>
      <c r="L650" s="227"/>
      <c r="M650" s="228" t="s">
        <v>1</v>
      </c>
      <c r="N650" s="229" t="s">
        <v>44</v>
      </c>
      <c r="O650" s="76"/>
      <c r="P650" s="182">
        <f>O650*H650</f>
        <v>0</v>
      </c>
      <c r="Q650" s="182">
        <v>0.00089999999999999998</v>
      </c>
      <c r="R650" s="182">
        <f>Q650*H650</f>
        <v>0.082090800000000005</v>
      </c>
      <c r="S650" s="182">
        <v>0</v>
      </c>
      <c r="T650" s="183">
        <f>S650*H650</f>
        <v>0</v>
      </c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R650" s="184" t="s">
        <v>401</v>
      </c>
      <c r="AT650" s="184" t="s">
        <v>316</v>
      </c>
      <c r="AU650" s="184" t="s">
        <v>89</v>
      </c>
      <c r="AY650" s="18" t="s">
        <v>133</v>
      </c>
      <c r="BE650" s="185">
        <f>IF(N650="základní",J650,0)</f>
        <v>0</v>
      </c>
      <c r="BF650" s="185">
        <f>IF(N650="snížená",J650,0)</f>
        <v>0</v>
      </c>
      <c r="BG650" s="185">
        <f>IF(N650="zákl. přenesená",J650,0)</f>
        <v>0</v>
      </c>
      <c r="BH650" s="185">
        <f>IF(N650="sníž. přenesená",J650,0)</f>
        <v>0</v>
      </c>
      <c r="BI650" s="185">
        <f>IF(N650="nulová",J650,0)</f>
        <v>0</v>
      </c>
      <c r="BJ650" s="18" t="s">
        <v>87</v>
      </c>
      <c r="BK650" s="185">
        <f>ROUND(I650*H650,2)</f>
        <v>0</v>
      </c>
      <c r="BL650" s="18" t="s">
        <v>310</v>
      </c>
      <c r="BM650" s="184" t="s">
        <v>935</v>
      </c>
    </row>
    <row r="651" s="13" customFormat="1">
      <c r="A651" s="13"/>
      <c r="B651" s="196"/>
      <c r="C651" s="13"/>
      <c r="D651" s="186" t="s">
        <v>241</v>
      </c>
      <c r="E651" s="13"/>
      <c r="F651" s="198" t="s">
        <v>936</v>
      </c>
      <c r="G651" s="13"/>
      <c r="H651" s="199">
        <v>91.212000000000003</v>
      </c>
      <c r="I651" s="200"/>
      <c r="J651" s="13"/>
      <c r="K651" s="13"/>
      <c r="L651" s="196"/>
      <c r="M651" s="201"/>
      <c r="N651" s="202"/>
      <c r="O651" s="202"/>
      <c r="P651" s="202"/>
      <c r="Q651" s="202"/>
      <c r="R651" s="202"/>
      <c r="S651" s="202"/>
      <c r="T651" s="20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197" t="s">
        <v>241</v>
      </c>
      <c r="AU651" s="197" t="s">
        <v>89</v>
      </c>
      <c r="AV651" s="13" t="s">
        <v>89</v>
      </c>
      <c r="AW651" s="13" t="s">
        <v>3</v>
      </c>
      <c r="AX651" s="13" t="s">
        <v>87</v>
      </c>
      <c r="AY651" s="197" t="s">
        <v>133</v>
      </c>
    </row>
    <row r="652" s="2" customFormat="1" ht="33" customHeight="1">
      <c r="A652" s="37"/>
      <c r="B652" s="171"/>
      <c r="C652" s="172" t="s">
        <v>937</v>
      </c>
      <c r="D652" s="172" t="s">
        <v>136</v>
      </c>
      <c r="E652" s="173" t="s">
        <v>938</v>
      </c>
      <c r="F652" s="174" t="s">
        <v>939</v>
      </c>
      <c r="G652" s="175" t="s">
        <v>295</v>
      </c>
      <c r="H652" s="176">
        <v>0.082000000000000003</v>
      </c>
      <c r="I652" s="177"/>
      <c r="J652" s="178">
        <f>ROUND(I652*H652,2)</f>
        <v>0</v>
      </c>
      <c r="K652" s="179"/>
      <c r="L652" s="38"/>
      <c r="M652" s="180" t="s">
        <v>1</v>
      </c>
      <c r="N652" s="181" t="s">
        <v>44</v>
      </c>
      <c r="O652" s="76"/>
      <c r="P652" s="182">
        <f>O652*H652</f>
        <v>0</v>
      </c>
      <c r="Q652" s="182">
        <v>0</v>
      </c>
      <c r="R652" s="182">
        <f>Q652*H652</f>
        <v>0</v>
      </c>
      <c r="S652" s="182">
        <v>0</v>
      </c>
      <c r="T652" s="183">
        <f>S652*H652</f>
        <v>0</v>
      </c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R652" s="184" t="s">
        <v>310</v>
      </c>
      <c r="AT652" s="184" t="s">
        <v>136</v>
      </c>
      <c r="AU652" s="184" t="s">
        <v>89</v>
      </c>
      <c r="AY652" s="18" t="s">
        <v>133</v>
      </c>
      <c r="BE652" s="185">
        <f>IF(N652="základní",J652,0)</f>
        <v>0</v>
      </c>
      <c r="BF652" s="185">
        <f>IF(N652="snížená",J652,0)</f>
        <v>0</v>
      </c>
      <c r="BG652" s="185">
        <f>IF(N652="zákl. přenesená",J652,0)</f>
        <v>0</v>
      </c>
      <c r="BH652" s="185">
        <f>IF(N652="sníž. přenesená",J652,0)</f>
        <v>0</v>
      </c>
      <c r="BI652" s="185">
        <f>IF(N652="nulová",J652,0)</f>
        <v>0</v>
      </c>
      <c r="BJ652" s="18" t="s">
        <v>87</v>
      </c>
      <c r="BK652" s="185">
        <f>ROUND(I652*H652,2)</f>
        <v>0</v>
      </c>
      <c r="BL652" s="18" t="s">
        <v>310</v>
      </c>
      <c r="BM652" s="184" t="s">
        <v>940</v>
      </c>
    </row>
    <row r="653" s="12" customFormat="1" ht="22.8" customHeight="1">
      <c r="A653" s="12"/>
      <c r="B653" s="158"/>
      <c r="C653" s="12"/>
      <c r="D653" s="159" t="s">
        <v>78</v>
      </c>
      <c r="E653" s="169" t="s">
        <v>941</v>
      </c>
      <c r="F653" s="169" t="s">
        <v>942</v>
      </c>
      <c r="G653" s="12"/>
      <c r="H653" s="12"/>
      <c r="I653" s="161"/>
      <c r="J653" s="170">
        <f>BK653</f>
        <v>0</v>
      </c>
      <c r="K653" s="12"/>
      <c r="L653" s="158"/>
      <c r="M653" s="163"/>
      <c r="N653" s="164"/>
      <c r="O653" s="164"/>
      <c r="P653" s="165">
        <f>SUM(P654:P673)</f>
        <v>0</v>
      </c>
      <c r="Q653" s="164"/>
      <c r="R653" s="165">
        <f>SUM(R654:R673)</f>
        <v>0</v>
      </c>
      <c r="S653" s="164"/>
      <c r="T653" s="166">
        <f>SUM(T654:T673)</f>
        <v>0.049200000000000001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159" t="s">
        <v>89</v>
      </c>
      <c r="AT653" s="167" t="s">
        <v>78</v>
      </c>
      <c r="AU653" s="167" t="s">
        <v>87</v>
      </c>
      <c r="AY653" s="159" t="s">
        <v>133</v>
      </c>
      <c r="BK653" s="168">
        <f>SUM(BK654:BK673)</f>
        <v>0</v>
      </c>
    </row>
    <row r="654" s="2" customFormat="1" ht="24.15" customHeight="1">
      <c r="A654" s="37"/>
      <c r="B654" s="171"/>
      <c r="C654" s="172" t="s">
        <v>943</v>
      </c>
      <c r="D654" s="172" t="s">
        <v>136</v>
      </c>
      <c r="E654" s="173" t="s">
        <v>944</v>
      </c>
      <c r="F654" s="174" t="s">
        <v>945</v>
      </c>
      <c r="G654" s="175" t="s">
        <v>259</v>
      </c>
      <c r="H654" s="176">
        <v>60</v>
      </c>
      <c r="I654" s="177"/>
      <c r="J654" s="178">
        <f>ROUND(I654*H654,2)</f>
        <v>0</v>
      </c>
      <c r="K654" s="179"/>
      <c r="L654" s="38"/>
      <c r="M654" s="180" t="s">
        <v>1</v>
      </c>
      <c r="N654" s="181" t="s">
        <v>44</v>
      </c>
      <c r="O654" s="76"/>
      <c r="P654" s="182">
        <f>O654*H654</f>
        <v>0</v>
      </c>
      <c r="Q654" s="182">
        <v>0</v>
      </c>
      <c r="R654" s="182">
        <f>Q654*H654</f>
        <v>0</v>
      </c>
      <c r="S654" s="182">
        <v>0.00040000000000000002</v>
      </c>
      <c r="T654" s="183">
        <f>S654*H654</f>
        <v>0.024</v>
      </c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R654" s="184" t="s">
        <v>310</v>
      </c>
      <c r="AT654" s="184" t="s">
        <v>136</v>
      </c>
      <c r="AU654" s="184" t="s">
        <v>89</v>
      </c>
      <c r="AY654" s="18" t="s">
        <v>133</v>
      </c>
      <c r="BE654" s="185">
        <f>IF(N654="základní",J654,0)</f>
        <v>0</v>
      </c>
      <c r="BF654" s="185">
        <f>IF(N654="snížená",J654,0)</f>
        <v>0</v>
      </c>
      <c r="BG654" s="185">
        <f>IF(N654="zákl. přenesená",J654,0)</f>
        <v>0</v>
      </c>
      <c r="BH654" s="185">
        <f>IF(N654="sníž. přenesená",J654,0)</f>
        <v>0</v>
      </c>
      <c r="BI654" s="185">
        <f>IF(N654="nulová",J654,0)</f>
        <v>0</v>
      </c>
      <c r="BJ654" s="18" t="s">
        <v>87</v>
      </c>
      <c r="BK654" s="185">
        <f>ROUND(I654*H654,2)</f>
        <v>0</v>
      </c>
      <c r="BL654" s="18" t="s">
        <v>310</v>
      </c>
      <c r="BM654" s="184" t="s">
        <v>946</v>
      </c>
    </row>
    <row r="655" s="13" customFormat="1">
      <c r="A655" s="13"/>
      <c r="B655" s="196"/>
      <c r="C655" s="13"/>
      <c r="D655" s="186" t="s">
        <v>241</v>
      </c>
      <c r="E655" s="197" t="s">
        <v>1</v>
      </c>
      <c r="F655" s="198" t="s">
        <v>947</v>
      </c>
      <c r="G655" s="13"/>
      <c r="H655" s="199">
        <v>60</v>
      </c>
      <c r="I655" s="200"/>
      <c r="J655" s="13"/>
      <c r="K655" s="13"/>
      <c r="L655" s="196"/>
      <c r="M655" s="201"/>
      <c r="N655" s="202"/>
      <c r="O655" s="202"/>
      <c r="P655" s="202"/>
      <c r="Q655" s="202"/>
      <c r="R655" s="202"/>
      <c r="S655" s="202"/>
      <c r="T655" s="20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197" t="s">
        <v>241</v>
      </c>
      <c r="AU655" s="197" t="s">
        <v>89</v>
      </c>
      <c r="AV655" s="13" t="s">
        <v>89</v>
      </c>
      <c r="AW655" s="13" t="s">
        <v>34</v>
      </c>
      <c r="AX655" s="13" t="s">
        <v>79</v>
      </c>
      <c r="AY655" s="197" t="s">
        <v>133</v>
      </c>
    </row>
    <row r="656" s="14" customFormat="1">
      <c r="A656" s="14"/>
      <c r="B656" s="204"/>
      <c r="C656" s="14"/>
      <c r="D656" s="186" t="s">
        <v>241</v>
      </c>
      <c r="E656" s="205" t="s">
        <v>1</v>
      </c>
      <c r="F656" s="206" t="s">
        <v>245</v>
      </c>
      <c r="G656" s="14"/>
      <c r="H656" s="207">
        <v>60</v>
      </c>
      <c r="I656" s="208"/>
      <c r="J656" s="14"/>
      <c r="K656" s="14"/>
      <c r="L656" s="204"/>
      <c r="M656" s="209"/>
      <c r="N656" s="210"/>
      <c r="O656" s="210"/>
      <c r="P656" s="210"/>
      <c r="Q656" s="210"/>
      <c r="R656" s="210"/>
      <c r="S656" s="210"/>
      <c r="T656" s="211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05" t="s">
        <v>241</v>
      </c>
      <c r="AU656" s="205" t="s">
        <v>89</v>
      </c>
      <c r="AV656" s="14" t="s">
        <v>154</v>
      </c>
      <c r="AW656" s="14" t="s">
        <v>34</v>
      </c>
      <c r="AX656" s="14" t="s">
        <v>87</v>
      </c>
      <c r="AY656" s="205" t="s">
        <v>133</v>
      </c>
    </row>
    <row r="657" s="2" customFormat="1" ht="24.15" customHeight="1">
      <c r="A657" s="37"/>
      <c r="B657" s="171"/>
      <c r="C657" s="172" t="s">
        <v>948</v>
      </c>
      <c r="D657" s="172" t="s">
        <v>136</v>
      </c>
      <c r="E657" s="173" t="s">
        <v>949</v>
      </c>
      <c r="F657" s="174" t="s">
        <v>950</v>
      </c>
      <c r="G657" s="175" t="s">
        <v>259</v>
      </c>
      <c r="H657" s="176">
        <v>60</v>
      </c>
      <c r="I657" s="177"/>
      <c r="J657" s="178">
        <f>ROUND(I657*H657,2)</f>
        <v>0</v>
      </c>
      <c r="K657" s="179"/>
      <c r="L657" s="38"/>
      <c r="M657" s="180" t="s">
        <v>1</v>
      </c>
      <c r="N657" s="181" t="s">
        <v>44</v>
      </c>
      <c r="O657" s="76"/>
      <c r="P657" s="182">
        <f>O657*H657</f>
        <v>0</v>
      </c>
      <c r="Q657" s="182">
        <v>0</v>
      </c>
      <c r="R657" s="182">
        <f>Q657*H657</f>
        <v>0</v>
      </c>
      <c r="S657" s="182">
        <v>0.00040000000000000002</v>
      </c>
      <c r="T657" s="183">
        <f>S657*H657</f>
        <v>0.024</v>
      </c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R657" s="184" t="s">
        <v>310</v>
      </c>
      <c r="AT657" s="184" t="s">
        <v>136</v>
      </c>
      <c r="AU657" s="184" t="s">
        <v>89</v>
      </c>
      <c r="AY657" s="18" t="s">
        <v>133</v>
      </c>
      <c r="BE657" s="185">
        <f>IF(N657="základní",J657,0)</f>
        <v>0</v>
      </c>
      <c r="BF657" s="185">
        <f>IF(N657="snížená",J657,0)</f>
        <v>0</v>
      </c>
      <c r="BG657" s="185">
        <f>IF(N657="zákl. přenesená",J657,0)</f>
        <v>0</v>
      </c>
      <c r="BH657" s="185">
        <f>IF(N657="sníž. přenesená",J657,0)</f>
        <v>0</v>
      </c>
      <c r="BI657" s="185">
        <f>IF(N657="nulová",J657,0)</f>
        <v>0</v>
      </c>
      <c r="BJ657" s="18" t="s">
        <v>87</v>
      </c>
      <c r="BK657" s="185">
        <f>ROUND(I657*H657,2)</f>
        <v>0</v>
      </c>
      <c r="BL657" s="18" t="s">
        <v>310</v>
      </c>
      <c r="BM657" s="184" t="s">
        <v>951</v>
      </c>
    </row>
    <row r="658" s="2" customFormat="1">
      <c r="A658" s="37"/>
      <c r="B658" s="38"/>
      <c r="C658" s="37"/>
      <c r="D658" s="186" t="s">
        <v>142</v>
      </c>
      <c r="E658" s="37"/>
      <c r="F658" s="187" t="s">
        <v>657</v>
      </c>
      <c r="G658" s="37"/>
      <c r="H658" s="37"/>
      <c r="I658" s="188"/>
      <c r="J658" s="37"/>
      <c r="K658" s="37"/>
      <c r="L658" s="38"/>
      <c r="M658" s="189"/>
      <c r="N658" s="190"/>
      <c r="O658" s="76"/>
      <c r="P658" s="76"/>
      <c r="Q658" s="76"/>
      <c r="R658" s="76"/>
      <c r="S658" s="76"/>
      <c r="T658" s="7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T658" s="18" t="s">
        <v>142</v>
      </c>
      <c r="AU658" s="18" t="s">
        <v>89</v>
      </c>
    </row>
    <row r="659" s="13" customFormat="1">
      <c r="A659" s="13"/>
      <c r="B659" s="196"/>
      <c r="C659" s="13"/>
      <c r="D659" s="186" t="s">
        <v>241</v>
      </c>
      <c r="E659" s="197" t="s">
        <v>1</v>
      </c>
      <c r="F659" s="198" t="s">
        <v>952</v>
      </c>
      <c r="G659" s="13"/>
      <c r="H659" s="199">
        <v>60</v>
      </c>
      <c r="I659" s="200"/>
      <c r="J659" s="13"/>
      <c r="K659" s="13"/>
      <c r="L659" s="196"/>
      <c r="M659" s="201"/>
      <c r="N659" s="202"/>
      <c r="O659" s="202"/>
      <c r="P659" s="202"/>
      <c r="Q659" s="202"/>
      <c r="R659" s="202"/>
      <c r="S659" s="202"/>
      <c r="T659" s="20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197" t="s">
        <v>241</v>
      </c>
      <c r="AU659" s="197" t="s">
        <v>89</v>
      </c>
      <c r="AV659" s="13" t="s">
        <v>89</v>
      </c>
      <c r="AW659" s="13" t="s">
        <v>34</v>
      </c>
      <c r="AX659" s="13" t="s">
        <v>79</v>
      </c>
      <c r="AY659" s="197" t="s">
        <v>133</v>
      </c>
    </row>
    <row r="660" s="14" customFormat="1">
      <c r="A660" s="14"/>
      <c r="B660" s="204"/>
      <c r="C660" s="14"/>
      <c r="D660" s="186" t="s">
        <v>241</v>
      </c>
      <c r="E660" s="205" t="s">
        <v>1</v>
      </c>
      <c r="F660" s="206" t="s">
        <v>245</v>
      </c>
      <c r="G660" s="14"/>
      <c r="H660" s="207">
        <v>60</v>
      </c>
      <c r="I660" s="208"/>
      <c r="J660" s="14"/>
      <c r="K660" s="14"/>
      <c r="L660" s="204"/>
      <c r="M660" s="209"/>
      <c r="N660" s="210"/>
      <c r="O660" s="210"/>
      <c r="P660" s="210"/>
      <c r="Q660" s="210"/>
      <c r="R660" s="210"/>
      <c r="S660" s="210"/>
      <c r="T660" s="211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05" t="s">
        <v>241</v>
      </c>
      <c r="AU660" s="205" t="s">
        <v>89</v>
      </c>
      <c r="AV660" s="14" t="s">
        <v>154</v>
      </c>
      <c r="AW660" s="14" t="s">
        <v>34</v>
      </c>
      <c r="AX660" s="14" t="s">
        <v>87</v>
      </c>
      <c r="AY660" s="205" t="s">
        <v>133</v>
      </c>
    </row>
    <row r="661" s="2" customFormat="1" ht="24.15" customHeight="1">
      <c r="A661" s="37"/>
      <c r="B661" s="171"/>
      <c r="C661" s="172" t="s">
        <v>953</v>
      </c>
      <c r="D661" s="172" t="s">
        <v>136</v>
      </c>
      <c r="E661" s="173" t="s">
        <v>954</v>
      </c>
      <c r="F661" s="174" t="s">
        <v>955</v>
      </c>
      <c r="G661" s="175" t="s">
        <v>139</v>
      </c>
      <c r="H661" s="176">
        <v>1</v>
      </c>
      <c r="I661" s="177"/>
      <c r="J661" s="178">
        <f>ROUND(I661*H661,2)</f>
        <v>0</v>
      </c>
      <c r="K661" s="179"/>
      <c r="L661" s="38"/>
      <c r="M661" s="180" t="s">
        <v>1</v>
      </c>
      <c r="N661" s="181" t="s">
        <v>44</v>
      </c>
      <c r="O661" s="76"/>
      <c r="P661" s="182">
        <f>O661*H661</f>
        <v>0</v>
      </c>
      <c r="Q661" s="182">
        <v>0</v>
      </c>
      <c r="R661" s="182">
        <f>Q661*H661</f>
        <v>0</v>
      </c>
      <c r="S661" s="182">
        <v>0.00040000000000000002</v>
      </c>
      <c r="T661" s="183">
        <f>S661*H661</f>
        <v>0.00040000000000000002</v>
      </c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R661" s="184" t="s">
        <v>310</v>
      </c>
      <c r="AT661" s="184" t="s">
        <v>136</v>
      </c>
      <c r="AU661" s="184" t="s">
        <v>89</v>
      </c>
      <c r="AY661" s="18" t="s">
        <v>133</v>
      </c>
      <c r="BE661" s="185">
        <f>IF(N661="základní",J661,0)</f>
        <v>0</v>
      </c>
      <c r="BF661" s="185">
        <f>IF(N661="snížená",J661,0)</f>
        <v>0</v>
      </c>
      <c r="BG661" s="185">
        <f>IF(N661="zákl. přenesená",J661,0)</f>
        <v>0</v>
      </c>
      <c r="BH661" s="185">
        <f>IF(N661="sníž. přenesená",J661,0)</f>
        <v>0</v>
      </c>
      <c r="BI661" s="185">
        <f>IF(N661="nulová",J661,0)</f>
        <v>0</v>
      </c>
      <c r="BJ661" s="18" t="s">
        <v>87</v>
      </c>
      <c r="BK661" s="185">
        <f>ROUND(I661*H661,2)</f>
        <v>0</v>
      </c>
      <c r="BL661" s="18" t="s">
        <v>310</v>
      </c>
      <c r="BM661" s="184" t="s">
        <v>956</v>
      </c>
    </row>
    <row r="662" s="2" customFormat="1">
      <c r="A662" s="37"/>
      <c r="B662" s="38"/>
      <c r="C662" s="37"/>
      <c r="D662" s="186" t="s">
        <v>142</v>
      </c>
      <c r="E662" s="37"/>
      <c r="F662" s="187" t="s">
        <v>957</v>
      </c>
      <c r="G662" s="37"/>
      <c r="H662" s="37"/>
      <c r="I662" s="188"/>
      <c r="J662" s="37"/>
      <c r="K662" s="37"/>
      <c r="L662" s="38"/>
      <c r="M662" s="189"/>
      <c r="N662" s="190"/>
      <c r="O662" s="76"/>
      <c r="P662" s="76"/>
      <c r="Q662" s="76"/>
      <c r="R662" s="76"/>
      <c r="S662" s="76"/>
      <c r="T662" s="7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T662" s="18" t="s">
        <v>142</v>
      </c>
      <c r="AU662" s="18" t="s">
        <v>89</v>
      </c>
    </row>
    <row r="663" s="13" customFormat="1">
      <c r="A663" s="13"/>
      <c r="B663" s="196"/>
      <c r="C663" s="13"/>
      <c r="D663" s="186" t="s">
        <v>241</v>
      </c>
      <c r="E663" s="197" t="s">
        <v>1</v>
      </c>
      <c r="F663" s="198" t="s">
        <v>87</v>
      </c>
      <c r="G663" s="13"/>
      <c r="H663" s="199">
        <v>1</v>
      </c>
      <c r="I663" s="200"/>
      <c r="J663" s="13"/>
      <c r="K663" s="13"/>
      <c r="L663" s="196"/>
      <c r="M663" s="201"/>
      <c r="N663" s="202"/>
      <c r="O663" s="202"/>
      <c r="P663" s="202"/>
      <c r="Q663" s="202"/>
      <c r="R663" s="202"/>
      <c r="S663" s="202"/>
      <c r="T663" s="20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197" t="s">
        <v>241</v>
      </c>
      <c r="AU663" s="197" t="s">
        <v>89</v>
      </c>
      <c r="AV663" s="13" t="s">
        <v>89</v>
      </c>
      <c r="AW663" s="13" t="s">
        <v>34</v>
      </c>
      <c r="AX663" s="13" t="s">
        <v>79</v>
      </c>
      <c r="AY663" s="197" t="s">
        <v>133</v>
      </c>
    </row>
    <row r="664" s="14" customFormat="1">
      <c r="A664" s="14"/>
      <c r="B664" s="204"/>
      <c r="C664" s="14"/>
      <c r="D664" s="186" t="s">
        <v>241</v>
      </c>
      <c r="E664" s="205" t="s">
        <v>1</v>
      </c>
      <c r="F664" s="206" t="s">
        <v>245</v>
      </c>
      <c r="G664" s="14"/>
      <c r="H664" s="207">
        <v>1</v>
      </c>
      <c r="I664" s="208"/>
      <c r="J664" s="14"/>
      <c r="K664" s="14"/>
      <c r="L664" s="204"/>
      <c r="M664" s="209"/>
      <c r="N664" s="210"/>
      <c r="O664" s="210"/>
      <c r="P664" s="210"/>
      <c r="Q664" s="210"/>
      <c r="R664" s="210"/>
      <c r="S664" s="210"/>
      <c r="T664" s="211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05" t="s">
        <v>241</v>
      </c>
      <c r="AU664" s="205" t="s">
        <v>89</v>
      </c>
      <c r="AV664" s="14" t="s">
        <v>154</v>
      </c>
      <c r="AW664" s="14" t="s">
        <v>34</v>
      </c>
      <c r="AX664" s="14" t="s">
        <v>87</v>
      </c>
      <c r="AY664" s="205" t="s">
        <v>133</v>
      </c>
    </row>
    <row r="665" s="2" customFormat="1" ht="24.15" customHeight="1">
      <c r="A665" s="37"/>
      <c r="B665" s="171"/>
      <c r="C665" s="172" t="s">
        <v>958</v>
      </c>
      <c r="D665" s="172" t="s">
        <v>136</v>
      </c>
      <c r="E665" s="173" t="s">
        <v>959</v>
      </c>
      <c r="F665" s="174" t="s">
        <v>960</v>
      </c>
      <c r="G665" s="175" t="s">
        <v>139</v>
      </c>
      <c r="H665" s="176">
        <v>1</v>
      </c>
      <c r="I665" s="177"/>
      <c r="J665" s="178">
        <f>ROUND(I665*H665,2)</f>
        <v>0</v>
      </c>
      <c r="K665" s="179"/>
      <c r="L665" s="38"/>
      <c r="M665" s="180" t="s">
        <v>1</v>
      </c>
      <c r="N665" s="181" t="s">
        <v>44</v>
      </c>
      <c r="O665" s="76"/>
      <c r="P665" s="182">
        <f>O665*H665</f>
        <v>0</v>
      </c>
      <c r="Q665" s="182">
        <v>0</v>
      </c>
      <c r="R665" s="182">
        <f>Q665*H665</f>
        <v>0</v>
      </c>
      <c r="S665" s="182">
        <v>0.00040000000000000002</v>
      </c>
      <c r="T665" s="183">
        <f>S665*H665</f>
        <v>0.00040000000000000002</v>
      </c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R665" s="184" t="s">
        <v>310</v>
      </c>
      <c r="AT665" s="184" t="s">
        <v>136</v>
      </c>
      <c r="AU665" s="184" t="s">
        <v>89</v>
      </c>
      <c r="AY665" s="18" t="s">
        <v>133</v>
      </c>
      <c r="BE665" s="185">
        <f>IF(N665="základní",J665,0)</f>
        <v>0</v>
      </c>
      <c r="BF665" s="185">
        <f>IF(N665="snížená",J665,0)</f>
        <v>0</v>
      </c>
      <c r="BG665" s="185">
        <f>IF(N665="zákl. přenesená",J665,0)</f>
        <v>0</v>
      </c>
      <c r="BH665" s="185">
        <f>IF(N665="sníž. přenesená",J665,0)</f>
        <v>0</v>
      </c>
      <c r="BI665" s="185">
        <f>IF(N665="nulová",J665,0)</f>
        <v>0</v>
      </c>
      <c r="BJ665" s="18" t="s">
        <v>87</v>
      </c>
      <c r="BK665" s="185">
        <f>ROUND(I665*H665,2)</f>
        <v>0</v>
      </c>
      <c r="BL665" s="18" t="s">
        <v>310</v>
      </c>
      <c r="BM665" s="184" t="s">
        <v>961</v>
      </c>
    </row>
    <row r="666" s="2" customFormat="1">
      <c r="A666" s="37"/>
      <c r="B666" s="38"/>
      <c r="C666" s="37"/>
      <c r="D666" s="186" t="s">
        <v>142</v>
      </c>
      <c r="E666" s="37"/>
      <c r="F666" s="187" t="s">
        <v>957</v>
      </c>
      <c r="G666" s="37"/>
      <c r="H666" s="37"/>
      <c r="I666" s="188"/>
      <c r="J666" s="37"/>
      <c r="K666" s="37"/>
      <c r="L666" s="38"/>
      <c r="M666" s="189"/>
      <c r="N666" s="190"/>
      <c r="O666" s="76"/>
      <c r="P666" s="76"/>
      <c r="Q666" s="76"/>
      <c r="R666" s="76"/>
      <c r="S666" s="76"/>
      <c r="T666" s="7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T666" s="18" t="s">
        <v>142</v>
      </c>
      <c r="AU666" s="18" t="s">
        <v>89</v>
      </c>
    </row>
    <row r="667" s="13" customFormat="1">
      <c r="A667" s="13"/>
      <c r="B667" s="196"/>
      <c r="C667" s="13"/>
      <c r="D667" s="186" t="s">
        <v>241</v>
      </c>
      <c r="E667" s="197" t="s">
        <v>1</v>
      </c>
      <c r="F667" s="198" t="s">
        <v>87</v>
      </c>
      <c r="G667" s="13"/>
      <c r="H667" s="199">
        <v>1</v>
      </c>
      <c r="I667" s="200"/>
      <c r="J667" s="13"/>
      <c r="K667" s="13"/>
      <c r="L667" s="196"/>
      <c r="M667" s="201"/>
      <c r="N667" s="202"/>
      <c r="O667" s="202"/>
      <c r="P667" s="202"/>
      <c r="Q667" s="202"/>
      <c r="R667" s="202"/>
      <c r="S667" s="202"/>
      <c r="T667" s="20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197" t="s">
        <v>241</v>
      </c>
      <c r="AU667" s="197" t="s">
        <v>89</v>
      </c>
      <c r="AV667" s="13" t="s">
        <v>89</v>
      </c>
      <c r="AW667" s="13" t="s">
        <v>34</v>
      </c>
      <c r="AX667" s="13" t="s">
        <v>79</v>
      </c>
      <c r="AY667" s="197" t="s">
        <v>133</v>
      </c>
    </row>
    <row r="668" s="14" customFormat="1">
      <c r="A668" s="14"/>
      <c r="B668" s="204"/>
      <c r="C668" s="14"/>
      <c r="D668" s="186" t="s">
        <v>241</v>
      </c>
      <c r="E668" s="205" t="s">
        <v>1</v>
      </c>
      <c r="F668" s="206" t="s">
        <v>245</v>
      </c>
      <c r="G668" s="14"/>
      <c r="H668" s="207">
        <v>1</v>
      </c>
      <c r="I668" s="208"/>
      <c r="J668" s="14"/>
      <c r="K668" s="14"/>
      <c r="L668" s="204"/>
      <c r="M668" s="209"/>
      <c r="N668" s="210"/>
      <c r="O668" s="210"/>
      <c r="P668" s="210"/>
      <c r="Q668" s="210"/>
      <c r="R668" s="210"/>
      <c r="S668" s="210"/>
      <c r="T668" s="211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05" t="s">
        <v>241</v>
      </c>
      <c r="AU668" s="205" t="s">
        <v>89</v>
      </c>
      <c r="AV668" s="14" t="s">
        <v>154</v>
      </c>
      <c r="AW668" s="14" t="s">
        <v>34</v>
      </c>
      <c r="AX668" s="14" t="s">
        <v>87</v>
      </c>
      <c r="AY668" s="205" t="s">
        <v>133</v>
      </c>
    </row>
    <row r="669" s="2" customFormat="1" ht="21.75" customHeight="1">
      <c r="A669" s="37"/>
      <c r="B669" s="171"/>
      <c r="C669" s="172" t="s">
        <v>962</v>
      </c>
      <c r="D669" s="172" t="s">
        <v>136</v>
      </c>
      <c r="E669" s="173" t="s">
        <v>963</v>
      </c>
      <c r="F669" s="174" t="s">
        <v>964</v>
      </c>
      <c r="G669" s="175" t="s">
        <v>139</v>
      </c>
      <c r="H669" s="176">
        <v>1</v>
      </c>
      <c r="I669" s="177"/>
      <c r="J669" s="178">
        <f>ROUND(I669*H669,2)</f>
        <v>0</v>
      </c>
      <c r="K669" s="179"/>
      <c r="L669" s="38"/>
      <c r="M669" s="180" t="s">
        <v>1</v>
      </c>
      <c r="N669" s="181" t="s">
        <v>44</v>
      </c>
      <c r="O669" s="76"/>
      <c r="P669" s="182">
        <f>O669*H669</f>
        <v>0</v>
      </c>
      <c r="Q669" s="182">
        <v>0</v>
      </c>
      <c r="R669" s="182">
        <f>Q669*H669</f>
        <v>0</v>
      </c>
      <c r="S669" s="182">
        <v>0.00040000000000000002</v>
      </c>
      <c r="T669" s="183">
        <f>S669*H669</f>
        <v>0.00040000000000000002</v>
      </c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R669" s="184" t="s">
        <v>310</v>
      </c>
      <c r="AT669" s="184" t="s">
        <v>136</v>
      </c>
      <c r="AU669" s="184" t="s">
        <v>89</v>
      </c>
      <c r="AY669" s="18" t="s">
        <v>133</v>
      </c>
      <c r="BE669" s="185">
        <f>IF(N669="základní",J669,0)</f>
        <v>0</v>
      </c>
      <c r="BF669" s="185">
        <f>IF(N669="snížená",J669,0)</f>
        <v>0</v>
      </c>
      <c r="BG669" s="185">
        <f>IF(N669="zákl. přenesená",J669,0)</f>
        <v>0</v>
      </c>
      <c r="BH669" s="185">
        <f>IF(N669="sníž. přenesená",J669,0)</f>
        <v>0</v>
      </c>
      <c r="BI669" s="185">
        <f>IF(N669="nulová",J669,0)</f>
        <v>0</v>
      </c>
      <c r="BJ669" s="18" t="s">
        <v>87</v>
      </c>
      <c r="BK669" s="185">
        <f>ROUND(I669*H669,2)</f>
        <v>0</v>
      </c>
      <c r="BL669" s="18" t="s">
        <v>310</v>
      </c>
      <c r="BM669" s="184" t="s">
        <v>965</v>
      </c>
    </row>
    <row r="670" s="2" customFormat="1">
      <c r="A670" s="37"/>
      <c r="B670" s="38"/>
      <c r="C670" s="37"/>
      <c r="D670" s="186" t="s">
        <v>142</v>
      </c>
      <c r="E670" s="37"/>
      <c r="F670" s="187" t="s">
        <v>966</v>
      </c>
      <c r="G670" s="37"/>
      <c r="H670" s="37"/>
      <c r="I670" s="188"/>
      <c r="J670" s="37"/>
      <c r="K670" s="37"/>
      <c r="L670" s="38"/>
      <c r="M670" s="189"/>
      <c r="N670" s="190"/>
      <c r="O670" s="76"/>
      <c r="P670" s="76"/>
      <c r="Q670" s="76"/>
      <c r="R670" s="76"/>
      <c r="S670" s="76"/>
      <c r="T670" s="7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T670" s="18" t="s">
        <v>142</v>
      </c>
      <c r="AU670" s="18" t="s">
        <v>89</v>
      </c>
    </row>
    <row r="671" s="13" customFormat="1">
      <c r="A671" s="13"/>
      <c r="B671" s="196"/>
      <c r="C671" s="13"/>
      <c r="D671" s="186" t="s">
        <v>241</v>
      </c>
      <c r="E671" s="197" t="s">
        <v>1</v>
      </c>
      <c r="F671" s="198" t="s">
        <v>87</v>
      </c>
      <c r="G671" s="13"/>
      <c r="H671" s="199">
        <v>1</v>
      </c>
      <c r="I671" s="200"/>
      <c r="J671" s="13"/>
      <c r="K671" s="13"/>
      <c r="L671" s="196"/>
      <c r="M671" s="201"/>
      <c r="N671" s="202"/>
      <c r="O671" s="202"/>
      <c r="P671" s="202"/>
      <c r="Q671" s="202"/>
      <c r="R671" s="202"/>
      <c r="S671" s="202"/>
      <c r="T671" s="20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197" t="s">
        <v>241</v>
      </c>
      <c r="AU671" s="197" t="s">
        <v>89</v>
      </c>
      <c r="AV671" s="13" t="s">
        <v>89</v>
      </c>
      <c r="AW671" s="13" t="s">
        <v>34</v>
      </c>
      <c r="AX671" s="13" t="s">
        <v>79</v>
      </c>
      <c r="AY671" s="197" t="s">
        <v>133</v>
      </c>
    </row>
    <row r="672" s="14" customFormat="1">
      <c r="A672" s="14"/>
      <c r="B672" s="204"/>
      <c r="C672" s="14"/>
      <c r="D672" s="186" t="s">
        <v>241</v>
      </c>
      <c r="E672" s="205" t="s">
        <v>1</v>
      </c>
      <c r="F672" s="206" t="s">
        <v>245</v>
      </c>
      <c r="G672" s="14"/>
      <c r="H672" s="207">
        <v>1</v>
      </c>
      <c r="I672" s="208"/>
      <c r="J672" s="14"/>
      <c r="K672" s="14"/>
      <c r="L672" s="204"/>
      <c r="M672" s="209"/>
      <c r="N672" s="210"/>
      <c r="O672" s="210"/>
      <c r="P672" s="210"/>
      <c r="Q672" s="210"/>
      <c r="R672" s="210"/>
      <c r="S672" s="210"/>
      <c r="T672" s="211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05" t="s">
        <v>241</v>
      </c>
      <c r="AU672" s="205" t="s">
        <v>89</v>
      </c>
      <c r="AV672" s="14" t="s">
        <v>154</v>
      </c>
      <c r="AW672" s="14" t="s">
        <v>34</v>
      </c>
      <c r="AX672" s="14" t="s">
        <v>87</v>
      </c>
      <c r="AY672" s="205" t="s">
        <v>133</v>
      </c>
    </row>
    <row r="673" s="2" customFormat="1" ht="33" customHeight="1">
      <c r="A673" s="37"/>
      <c r="B673" s="171"/>
      <c r="C673" s="172" t="s">
        <v>967</v>
      </c>
      <c r="D673" s="172" t="s">
        <v>136</v>
      </c>
      <c r="E673" s="173" t="s">
        <v>968</v>
      </c>
      <c r="F673" s="174" t="s">
        <v>969</v>
      </c>
      <c r="G673" s="175" t="s">
        <v>295</v>
      </c>
      <c r="H673" s="176">
        <v>0.875</v>
      </c>
      <c r="I673" s="177"/>
      <c r="J673" s="178">
        <f>ROUND(I673*H673,2)</f>
        <v>0</v>
      </c>
      <c r="K673" s="179"/>
      <c r="L673" s="38"/>
      <c r="M673" s="180" t="s">
        <v>1</v>
      </c>
      <c r="N673" s="181" t="s">
        <v>44</v>
      </c>
      <c r="O673" s="76"/>
      <c r="P673" s="182">
        <f>O673*H673</f>
        <v>0</v>
      </c>
      <c r="Q673" s="182">
        <v>0</v>
      </c>
      <c r="R673" s="182">
        <f>Q673*H673</f>
        <v>0</v>
      </c>
      <c r="S673" s="182">
        <v>0</v>
      </c>
      <c r="T673" s="183">
        <f>S673*H673</f>
        <v>0</v>
      </c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R673" s="184" t="s">
        <v>310</v>
      </c>
      <c r="AT673" s="184" t="s">
        <v>136</v>
      </c>
      <c r="AU673" s="184" t="s">
        <v>89</v>
      </c>
      <c r="AY673" s="18" t="s">
        <v>133</v>
      </c>
      <c r="BE673" s="185">
        <f>IF(N673="základní",J673,0)</f>
        <v>0</v>
      </c>
      <c r="BF673" s="185">
        <f>IF(N673="snížená",J673,0)</f>
        <v>0</v>
      </c>
      <c r="BG673" s="185">
        <f>IF(N673="zákl. přenesená",J673,0)</f>
        <v>0</v>
      </c>
      <c r="BH673" s="185">
        <f>IF(N673="sníž. přenesená",J673,0)</f>
        <v>0</v>
      </c>
      <c r="BI673" s="185">
        <f>IF(N673="nulová",J673,0)</f>
        <v>0</v>
      </c>
      <c r="BJ673" s="18" t="s">
        <v>87</v>
      </c>
      <c r="BK673" s="185">
        <f>ROUND(I673*H673,2)</f>
        <v>0</v>
      </c>
      <c r="BL673" s="18" t="s">
        <v>310</v>
      </c>
      <c r="BM673" s="184" t="s">
        <v>970</v>
      </c>
    </row>
    <row r="674" s="12" customFormat="1" ht="22.8" customHeight="1">
      <c r="A674" s="12"/>
      <c r="B674" s="158"/>
      <c r="C674" s="12"/>
      <c r="D674" s="159" t="s">
        <v>78</v>
      </c>
      <c r="E674" s="169" t="s">
        <v>971</v>
      </c>
      <c r="F674" s="169" t="s">
        <v>972</v>
      </c>
      <c r="G674" s="12"/>
      <c r="H674" s="12"/>
      <c r="I674" s="161"/>
      <c r="J674" s="170">
        <f>BK674</f>
        <v>0</v>
      </c>
      <c r="K674" s="12"/>
      <c r="L674" s="158"/>
      <c r="M674" s="163"/>
      <c r="N674" s="164"/>
      <c r="O674" s="164"/>
      <c r="P674" s="165">
        <f>SUM(P675:P676)</f>
        <v>0</v>
      </c>
      <c r="Q674" s="164"/>
      <c r="R674" s="165">
        <f>SUM(R675:R676)</f>
        <v>0</v>
      </c>
      <c r="S674" s="164"/>
      <c r="T674" s="166">
        <f>SUM(T675:T676)</f>
        <v>0</v>
      </c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R674" s="159" t="s">
        <v>89</v>
      </c>
      <c r="AT674" s="167" t="s">
        <v>78</v>
      </c>
      <c r="AU674" s="167" t="s">
        <v>87</v>
      </c>
      <c r="AY674" s="159" t="s">
        <v>133</v>
      </c>
      <c r="BK674" s="168">
        <f>SUM(BK675:BK676)</f>
        <v>0</v>
      </c>
    </row>
    <row r="675" s="2" customFormat="1" ht="24.15" customHeight="1">
      <c r="A675" s="37"/>
      <c r="B675" s="171"/>
      <c r="C675" s="172" t="s">
        <v>973</v>
      </c>
      <c r="D675" s="172" t="s">
        <v>136</v>
      </c>
      <c r="E675" s="173" t="s">
        <v>974</v>
      </c>
      <c r="F675" s="174" t="s">
        <v>975</v>
      </c>
      <c r="G675" s="175" t="s">
        <v>378</v>
      </c>
      <c r="H675" s="176">
        <v>1</v>
      </c>
      <c r="I675" s="177"/>
      <c r="J675" s="178">
        <f>ROUND(I675*H675,2)</f>
        <v>0</v>
      </c>
      <c r="K675" s="179"/>
      <c r="L675" s="38"/>
      <c r="M675" s="180" t="s">
        <v>1</v>
      </c>
      <c r="N675" s="181" t="s">
        <v>44</v>
      </c>
      <c r="O675" s="76"/>
      <c r="P675" s="182">
        <f>O675*H675</f>
        <v>0</v>
      </c>
      <c r="Q675" s="182">
        <v>0</v>
      </c>
      <c r="R675" s="182">
        <f>Q675*H675</f>
        <v>0</v>
      </c>
      <c r="S675" s="182">
        <v>0</v>
      </c>
      <c r="T675" s="183">
        <f>S675*H675</f>
        <v>0</v>
      </c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R675" s="184" t="s">
        <v>310</v>
      </c>
      <c r="AT675" s="184" t="s">
        <v>136</v>
      </c>
      <c r="AU675" s="184" t="s">
        <v>89</v>
      </c>
      <c r="AY675" s="18" t="s">
        <v>133</v>
      </c>
      <c r="BE675" s="185">
        <f>IF(N675="základní",J675,0)</f>
        <v>0</v>
      </c>
      <c r="BF675" s="185">
        <f>IF(N675="snížená",J675,0)</f>
        <v>0</v>
      </c>
      <c r="BG675" s="185">
        <f>IF(N675="zákl. přenesená",J675,0)</f>
        <v>0</v>
      </c>
      <c r="BH675" s="185">
        <f>IF(N675="sníž. přenesená",J675,0)</f>
        <v>0</v>
      </c>
      <c r="BI675" s="185">
        <f>IF(N675="nulová",J675,0)</f>
        <v>0</v>
      </c>
      <c r="BJ675" s="18" t="s">
        <v>87</v>
      </c>
      <c r="BK675" s="185">
        <f>ROUND(I675*H675,2)</f>
        <v>0</v>
      </c>
      <c r="BL675" s="18" t="s">
        <v>310</v>
      </c>
      <c r="BM675" s="184" t="s">
        <v>976</v>
      </c>
    </row>
    <row r="676" s="2" customFormat="1" ht="16.5" customHeight="1">
      <c r="A676" s="37"/>
      <c r="B676" s="171"/>
      <c r="C676" s="219" t="s">
        <v>977</v>
      </c>
      <c r="D676" s="219" t="s">
        <v>316</v>
      </c>
      <c r="E676" s="220" t="s">
        <v>978</v>
      </c>
      <c r="F676" s="221" t="s">
        <v>979</v>
      </c>
      <c r="G676" s="222" t="s">
        <v>816</v>
      </c>
      <c r="H676" s="223">
        <v>1</v>
      </c>
      <c r="I676" s="224"/>
      <c r="J676" s="225">
        <f>ROUND(I676*H676,2)</f>
        <v>0</v>
      </c>
      <c r="K676" s="226"/>
      <c r="L676" s="227"/>
      <c r="M676" s="228" t="s">
        <v>1</v>
      </c>
      <c r="N676" s="229" t="s">
        <v>44</v>
      </c>
      <c r="O676" s="76"/>
      <c r="P676" s="182">
        <f>O676*H676</f>
        <v>0</v>
      </c>
      <c r="Q676" s="182">
        <v>0</v>
      </c>
      <c r="R676" s="182">
        <f>Q676*H676</f>
        <v>0</v>
      </c>
      <c r="S676" s="182">
        <v>0</v>
      </c>
      <c r="T676" s="183">
        <f>S676*H676</f>
        <v>0</v>
      </c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R676" s="184" t="s">
        <v>401</v>
      </c>
      <c r="AT676" s="184" t="s">
        <v>316</v>
      </c>
      <c r="AU676" s="184" t="s">
        <v>89</v>
      </c>
      <c r="AY676" s="18" t="s">
        <v>133</v>
      </c>
      <c r="BE676" s="185">
        <f>IF(N676="základní",J676,0)</f>
        <v>0</v>
      </c>
      <c r="BF676" s="185">
        <f>IF(N676="snížená",J676,0)</f>
        <v>0</v>
      </c>
      <c r="BG676" s="185">
        <f>IF(N676="zákl. přenesená",J676,0)</f>
        <v>0</v>
      </c>
      <c r="BH676" s="185">
        <f>IF(N676="sníž. přenesená",J676,0)</f>
        <v>0</v>
      </c>
      <c r="BI676" s="185">
        <f>IF(N676="nulová",J676,0)</f>
        <v>0</v>
      </c>
      <c r="BJ676" s="18" t="s">
        <v>87</v>
      </c>
      <c r="BK676" s="185">
        <f>ROUND(I676*H676,2)</f>
        <v>0</v>
      </c>
      <c r="BL676" s="18" t="s">
        <v>310</v>
      </c>
      <c r="BM676" s="184" t="s">
        <v>980</v>
      </c>
    </row>
    <row r="677" s="12" customFormat="1" ht="22.8" customHeight="1">
      <c r="A677" s="12"/>
      <c r="B677" s="158"/>
      <c r="C677" s="12"/>
      <c r="D677" s="159" t="s">
        <v>78</v>
      </c>
      <c r="E677" s="169" t="s">
        <v>981</v>
      </c>
      <c r="F677" s="169" t="s">
        <v>982</v>
      </c>
      <c r="G677" s="12"/>
      <c r="H677" s="12"/>
      <c r="I677" s="161"/>
      <c r="J677" s="170">
        <f>BK677</f>
        <v>0</v>
      </c>
      <c r="K677" s="12"/>
      <c r="L677" s="158"/>
      <c r="M677" s="163"/>
      <c r="N677" s="164"/>
      <c r="O677" s="164"/>
      <c r="P677" s="165">
        <f>SUM(P678:P707)</f>
        <v>0</v>
      </c>
      <c r="Q677" s="164"/>
      <c r="R677" s="165">
        <f>SUM(R678:R707)</f>
        <v>0.55746000000000007</v>
      </c>
      <c r="S677" s="164"/>
      <c r="T677" s="166">
        <f>SUM(T678:T707)</f>
        <v>0</v>
      </c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R677" s="159" t="s">
        <v>89</v>
      </c>
      <c r="AT677" s="167" t="s">
        <v>78</v>
      </c>
      <c r="AU677" s="167" t="s">
        <v>87</v>
      </c>
      <c r="AY677" s="159" t="s">
        <v>133</v>
      </c>
      <c r="BK677" s="168">
        <f>SUM(BK678:BK707)</f>
        <v>0</v>
      </c>
    </row>
    <row r="678" s="2" customFormat="1" ht="24.15" customHeight="1">
      <c r="A678" s="37"/>
      <c r="B678" s="171"/>
      <c r="C678" s="172" t="s">
        <v>983</v>
      </c>
      <c r="D678" s="172" t="s">
        <v>136</v>
      </c>
      <c r="E678" s="173" t="s">
        <v>984</v>
      </c>
      <c r="F678" s="174" t="s">
        <v>985</v>
      </c>
      <c r="G678" s="175" t="s">
        <v>378</v>
      </c>
      <c r="H678" s="176">
        <v>9</v>
      </c>
      <c r="I678" s="177"/>
      <c r="J678" s="178">
        <f>ROUND(I678*H678,2)</f>
        <v>0</v>
      </c>
      <c r="K678" s="179"/>
      <c r="L678" s="38"/>
      <c r="M678" s="180" t="s">
        <v>1</v>
      </c>
      <c r="N678" s="181" t="s">
        <v>44</v>
      </c>
      <c r="O678" s="76"/>
      <c r="P678" s="182">
        <f>O678*H678</f>
        <v>0</v>
      </c>
      <c r="Q678" s="182">
        <v>8.0000000000000007E-05</v>
      </c>
      <c r="R678" s="182">
        <f>Q678*H678</f>
        <v>0.00072000000000000005</v>
      </c>
      <c r="S678" s="182">
        <v>0</v>
      </c>
      <c r="T678" s="183">
        <f>S678*H678</f>
        <v>0</v>
      </c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R678" s="184" t="s">
        <v>310</v>
      </c>
      <c r="AT678" s="184" t="s">
        <v>136</v>
      </c>
      <c r="AU678" s="184" t="s">
        <v>89</v>
      </c>
      <c r="AY678" s="18" t="s">
        <v>133</v>
      </c>
      <c r="BE678" s="185">
        <f>IF(N678="základní",J678,0)</f>
        <v>0</v>
      </c>
      <c r="BF678" s="185">
        <f>IF(N678="snížená",J678,0)</f>
        <v>0</v>
      </c>
      <c r="BG678" s="185">
        <f>IF(N678="zákl. přenesená",J678,0)</f>
        <v>0</v>
      </c>
      <c r="BH678" s="185">
        <f>IF(N678="sníž. přenesená",J678,0)</f>
        <v>0</v>
      </c>
      <c r="BI678" s="185">
        <f>IF(N678="nulová",J678,0)</f>
        <v>0</v>
      </c>
      <c r="BJ678" s="18" t="s">
        <v>87</v>
      </c>
      <c r="BK678" s="185">
        <f>ROUND(I678*H678,2)</f>
        <v>0</v>
      </c>
      <c r="BL678" s="18" t="s">
        <v>310</v>
      </c>
      <c r="BM678" s="184" t="s">
        <v>986</v>
      </c>
    </row>
    <row r="679" s="13" customFormat="1">
      <c r="A679" s="13"/>
      <c r="B679" s="196"/>
      <c r="C679" s="13"/>
      <c r="D679" s="186" t="s">
        <v>241</v>
      </c>
      <c r="E679" s="197" t="s">
        <v>1</v>
      </c>
      <c r="F679" s="198" t="s">
        <v>987</v>
      </c>
      <c r="G679" s="13"/>
      <c r="H679" s="199">
        <v>3</v>
      </c>
      <c r="I679" s="200"/>
      <c r="J679" s="13"/>
      <c r="K679" s="13"/>
      <c r="L679" s="196"/>
      <c r="M679" s="201"/>
      <c r="N679" s="202"/>
      <c r="O679" s="202"/>
      <c r="P679" s="202"/>
      <c r="Q679" s="202"/>
      <c r="R679" s="202"/>
      <c r="S679" s="202"/>
      <c r="T679" s="20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197" t="s">
        <v>241</v>
      </c>
      <c r="AU679" s="197" t="s">
        <v>89</v>
      </c>
      <c r="AV679" s="13" t="s">
        <v>89</v>
      </c>
      <c r="AW679" s="13" t="s">
        <v>34</v>
      </c>
      <c r="AX679" s="13" t="s">
        <v>79</v>
      </c>
      <c r="AY679" s="197" t="s">
        <v>133</v>
      </c>
    </row>
    <row r="680" s="13" customFormat="1">
      <c r="A680" s="13"/>
      <c r="B680" s="196"/>
      <c r="C680" s="13"/>
      <c r="D680" s="186" t="s">
        <v>241</v>
      </c>
      <c r="E680" s="197" t="s">
        <v>1</v>
      </c>
      <c r="F680" s="198" t="s">
        <v>988</v>
      </c>
      <c r="G680" s="13"/>
      <c r="H680" s="199">
        <v>1</v>
      </c>
      <c r="I680" s="200"/>
      <c r="J680" s="13"/>
      <c r="K680" s="13"/>
      <c r="L680" s="196"/>
      <c r="M680" s="201"/>
      <c r="N680" s="202"/>
      <c r="O680" s="202"/>
      <c r="P680" s="202"/>
      <c r="Q680" s="202"/>
      <c r="R680" s="202"/>
      <c r="S680" s="202"/>
      <c r="T680" s="20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197" t="s">
        <v>241</v>
      </c>
      <c r="AU680" s="197" t="s">
        <v>89</v>
      </c>
      <c r="AV680" s="13" t="s">
        <v>89</v>
      </c>
      <c r="AW680" s="13" t="s">
        <v>34</v>
      </c>
      <c r="AX680" s="13" t="s">
        <v>79</v>
      </c>
      <c r="AY680" s="197" t="s">
        <v>133</v>
      </c>
    </row>
    <row r="681" s="13" customFormat="1">
      <c r="A681" s="13"/>
      <c r="B681" s="196"/>
      <c r="C681" s="13"/>
      <c r="D681" s="186" t="s">
        <v>241</v>
      </c>
      <c r="E681" s="197" t="s">
        <v>1</v>
      </c>
      <c r="F681" s="198" t="s">
        <v>989</v>
      </c>
      <c r="G681" s="13"/>
      <c r="H681" s="199">
        <v>5</v>
      </c>
      <c r="I681" s="200"/>
      <c r="J681" s="13"/>
      <c r="K681" s="13"/>
      <c r="L681" s="196"/>
      <c r="M681" s="201"/>
      <c r="N681" s="202"/>
      <c r="O681" s="202"/>
      <c r="P681" s="202"/>
      <c r="Q681" s="202"/>
      <c r="R681" s="202"/>
      <c r="S681" s="202"/>
      <c r="T681" s="20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197" t="s">
        <v>241</v>
      </c>
      <c r="AU681" s="197" t="s">
        <v>89</v>
      </c>
      <c r="AV681" s="13" t="s">
        <v>89</v>
      </c>
      <c r="AW681" s="13" t="s">
        <v>34</v>
      </c>
      <c r="AX681" s="13" t="s">
        <v>79</v>
      </c>
      <c r="AY681" s="197" t="s">
        <v>133</v>
      </c>
    </row>
    <row r="682" s="14" customFormat="1">
      <c r="A682" s="14"/>
      <c r="B682" s="204"/>
      <c r="C682" s="14"/>
      <c r="D682" s="186" t="s">
        <v>241</v>
      </c>
      <c r="E682" s="205" t="s">
        <v>1</v>
      </c>
      <c r="F682" s="206" t="s">
        <v>245</v>
      </c>
      <c r="G682" s="14"/>
      <c r="H682" s="207">
        <v>9</v>
      </c>
      <c r="I682" s="208"/>
      <c r="J682" s="14"/>
      <c r="K682" s="14"/>
      <c r="L682" s="204"/>
      <c r="M682" s="209"/>
      <c r="N682" s="210"/>
      <c r="O682" s="210"/>
      <c r="P682" s="210"/>
      <c r="Q682" s="210"/>
      <c r="R682" s="210"/>
      <c r="S682" s="210"/>
      <c r="T682" s="211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05" t="s">
        <v>241</v>
      </c>
      <c r="AU682" s="205" t="s">
        <v>89</v>
      </c>
      <c r="AV682" s="14" t="s">
        <v>154</v>
      </c>
      <c r="AW682" s="14" t="s">
        <v>34</v>
      </c>
      <c r="AX682" s="14" t="s">
        <v>87</v>
      </c>
      <c r="AY682" s="205" t="s">
        <v>133</v>
      </c>
    </row>
    <row r="683" s="2" customFormat="1" ht="37.8" customHeight="1">
      <c r="A683" s="37"/>
      <c r="B683" s="171"/>
      <c r="C683" s="219" t="s">
        <v>990</v>
      </c>
      <c r="D683" s="219" t="s">
        <v>316</v>
      </c>
      <c r="E683" s="220" t="s">
        <v>991</v>
      </c>
      <c r="F683" s="221" t="s">
        <v>992</v>
      </c>
      <c r="G683" s="222" t="s">
        <v>378</v>
      </c>
      <c r="H683" s="223">
        <v>9</v>
      </c>
      <c r="I683" s="224"/>
      <c r="J683" s="225">
        <f>ROUND(I683*H683,2)</f>
        <v>0</v>
      </c>
      <c r="K683" s="226"/>
      <c r="L683" s="227"/>
      <c r="M683" s="228" t="s">
        <v>1</v>
      </c>
      <c r="N683" s="229" t="s">
        <v>44</v>
      </c>
      <c r="O683" s="76"/>
      <c r="P683" s="182">
        <f>O683*H683</f>
        <v>0</v>
      </c>
      <c r="Q683" s="182">
        <v>0.0613</v>
      </c>
      <c r="R683" s="182">
        <f>Q683*H683</f>
        <v>0.55169999999999997</v>
      </c>
      <c r="S683" s="182">
        <v>0</v>
      </c>
      <c r="T683" s="183">
        <f>S683*H683</f>
        <v>0</v>
      </c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R683" s="184" t="s">
        <v>401</v>
      </c>
      <c r="AT683" s="184" t="s">
        <v>316</v>
      </c>
      <c r="AU683" s="184" t="s">
        <v>89</v>
      </c>
      <c r="AY683" s="18" t="s">
        <v>133</v>
      </c>
      <c r="BE683" s="185">
        <f>IF(N683="základní",J683,0)</f>
        <v>0</v>
      </c>
      <c r="BF683" s="185">
        <f>IF(N683="snížená",J683,0)</f>
        <v>0</v>
      </c>
      <c r="BG683" s="185">
        <f>IF(N683="zákl. přenesená",J683,0)</f>
        <v>0</v>
      </c>
      <c r="BH683" s="185">
        <f>IF(N683="sníž. přenesená",J683,0)</f>
        <v>0</v>
      </c>
      <c r="BI683" s="185">
        <f>IF(N683="nulová",J683,0)</f>
        <v>0</v>
      </c>
      <c r="BJ683" s="18" t="s">
        <v>87</v>
      </c>
      <c r="BK683" s="185">
        <f>ROUND(I683*H683,2)</f>
        <v>0</v>
      </c>
      <c r="BL683" s="18" t="s">
        <v>310</v>
      </c>
      <c r="BM683" s="184" t="s">
        <v>993</v>
      </c>
    </row>
    <row r="684" s="2" customFormat="1" ht="37.8" customHeight="1">
      <c r="A684" s="37"/>
      <c r="B684" s="171"/>
      <c r="C684" s="219" t="s">
        <v>994</v>
      </c>
      <c r="D684" s="219" t="s">
        <v>316</v>
      </c>
      <c r="E684" s="220" t="s">
        <v>995</v>
      </c>
      <c r="F684" s="221" t="s">
        <v>996</v>
      </c>
      <c r="G684" s="222" t="s">
        <v>378</v>
      </c>
      <c r="H684" s="223">
        <v>9</v>
      </c>
      <c r="I684" s="224"/>
      <c r="J684" s="225">
        <f>ROUND(I684*H684,2)</f>
        <v>0</v>
      </c>
      <c r="K684" s="226"/>
      <c r="L684" s="227"/>
      <c r="M684" s="228" t="s">
        <v>1</v>
      </c>
      <c r="N684" s="229" t="s">
        <v>44</v>
      </c>
      <c r="O684" s="76"/>
      <c r="P684" s="182">
        <f>O684*H684</f>
        <v>0</v>
      </c>
      <c r="Q684" s="182">
        <v>0.00055999999999999995</v>
      </c>
      <c r="R684" s="182">
        <f>Q684*H684</f>
        <v>0.0050399999999999993</v>
      </c>
      <c r="S684" s="182">
        <v>0</v>
      </c>
      <c r="T684" s="183">
        <f>S684*H684</f>
        <v>0</v>
      </c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R684" s="184" t="s">
        <v>401</v>
      </c>
      <c r="AT684" s="184" t="s">
        <v>316</v>
      </c>
      <c r="AU684" s="184" t="s">
        <v>89</v>
      </c>
      <c r="AY684" s="18" t="s">
        <v>133</v>
      </c>
      <c r="BE684" s="185">
        <f>IF(N684="základní",J684,0)</f>
        <v>0</v>
      </c>
      <c r="BF684" s="185">
        <f>IF(N684="snížená",J684,0)</f>
        <v>0</v>
      </c>
      <c r="BG684" s="185">
        <f>IF(N684="zákl. přenesená",J684,0)</f>
        <v>0</v>
      </c>
      <c r="BH684" s="185">
        <f>IF(N684="sníž. přenesená",J684,0)</f>
        <v>0</v>
      </c>
      <c r="BI684" s="185">
        <f>IF(N684="nulová",J684,0)</f>
        <v>0</v>
      </c>
      <c r="BJ684" s="18" t="s">
        <v>87</v>
      </c>
      <c r="BK684" s="185">
        <f>ROUND(I684*H684,2)</f>
        <v>0</v>
      </c>
      <c r="BL684" s="18" t="s">
        <v>310</v>
      </c>
      <c r="BM684" s="184" t="s">
        <v>997</v>
      </c>
    </row>
    <row r="685" s="2" customFormat="1" ht="44.25" customHeight="1">
      <c r="A685" s="37"/>
      <c r="B685" s="171"/>
      <c r="C685" s="172" t="s">
        <v>998</v>
      </c>
      <c r="D685" s="172" t="s">
        <v>136</v>
      </c>
      <c r="E685" s="173" t="s">
        <v>999</v>
      </c>
      <c r="F685" s="174" t="s">
        <v>1000</v>
      </c>
      <c r="G685" s="175" t="s">
        <v>816</v>
      </c>
      <c r="H685" s="176">
        <v>2</v>
      </c>
      <c r="I685" s="177"/>
      <c r="J685" s="178">
        <f>ROUND(I685*H685,2)</f>
        <v>0</v>
      </c>
      <c r="K685" s="179"/>
      <c r="L685" s="38"/>
      <c r="M685" s="180" t="s">
        <v>1</v>
      </c>
      <c r="N685" s="181" t="s">
        <v>44</v>
      </c>
      <c r="O685" s="76"/>
      <c r="P685" s="182">
        <f>O685*H685</f>
        <v>0</v>
      </c>
      <c r="Q685" s="182">
        <v>0</v>
      </c>
      <c r="R685" s="182">
        <f>Q685*H685</f>
        <v>0</v>
      </c>
      <c r="S685" s="182">
        <v>0</v>
      </c>
      <c r="T685" s="183">
        <f>S685*H685</f>
        <v>0</v>
      </c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R685" s="184" t="s">
        <v>154</v>
      </c>
      <c r="AT685" s="184" t="s">
        <v>136</v>
      </c>
      <c r="AU685" s="184" t="s">
        <v>89</v>
      </c>
      <c r="AY685" s="18" t="s">
        <v>133</v>
      </c>
      <c r="BE685" s="185">
        <f>IF(N685="základní",J685,0)</f>
        <v>0</v>
      </c>
      <c r="BF685" s="185">
        <f>IF(N685="snížená",J685,0)</f>
        <v>0</v>
      </c>
      <c r="BG685" s="185">
        <f>IF(N685="zákl. přenesená",J685,0)</f>
        <v>0</v>
      </c>
      <c r="BH685" s="185">
        <f>IF(N685="sníž. přenesená",J685,0)</f>
        <v>0</v>
      </c>
      <c r="BI685" s="185">
        <f>IF(N685="nulová",J685,0)</f>
        <v>0</v>
      </c>
      <c r="BJ685" s="18" t="s">
        <v>87</v>
      </c>
      <c r="BK685" s="185">
        <f>ROUND(I685*H685,2)</f>
        <v>0</v>
      </c>
      <c r="BL685" s="18" t="s">
        <v>154</v>
      </c>
      <c r="BM685" s="184" t="s">
        <v>1001</v>
      </c>
    </row>
    <row r="686" s="2" customFormat="1">
      <c r="A686" s="37"/>
      <c r="B686" s="38"/>
      <c r="C686" s="37"/>
      <c r="D686" s="186" t="s">
        <v>142</v>
      </c>
      <c r="E686" s="37"/>
      <c r="F686" s="187" t="s">
        <v>1002</v>
      </c>
      <c r="G686" s="37"/>
      <c r="H686" s="37"/>
      <c r="I686" s="188"/>
      <c r="J686" s="37"/>
      <c r="K686" s="37"/>
      <c r="L686" s="38"/>
      <c r="M686" s="189"/>
      <c r="N686" s="190"/>
      <c r="O686" s="76"/>
      <c r="P686" s="76"/>
      <c r="Q686" s="76"/>
      <c r="R686" s="76"/>
      <c r="S686" s="76"/>
      <c r="T686" s="7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T686" s="18" t="s">
        <v>142</v>
      </c>
      <c r="AU686" s="18" t="s">
        <v>89</v>
      </c>
    </row>
    <row r="687" s="13" customFormat="1">
      <c r="A687" s="13"/>
      <c r="B687" s="196"/>
      <c r="C687" s="13"/>
      <c r="D687" s="186" t="s">
        <v>241</v>
      </c>
      <c r="E687" s="197" t="s">
        <v>1</v>
      </c>
      <c r="F687" s="198" t="s">
        <v>89</v>
      </c>
      <c r="G687" s="13"/>
      <c r="H687" s="199">
        <v>2</v>
      </c>
      <c r="I687" s="200"/>
      <c r="J687" s="13"/>
      <c r="K687" s="13"/>
      <c r="L687" s="196"/>
      <c r="M687" s="201"/>
      <c r="N687" s="202"/>
      <c r="O687" s="202"/>
      <c r="P687" s="202"/>
      <c r="Q687" s="202"/>
      <c r="R687" s="202"/>
      <c r="S687" s="202"/>
      <c r="T687" s="20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197" t="s">
        <v>241</v>
      </c>
      <c r="AU687" s="197" t="s">
        <v>89</v>
      </c>
      <c r="AV687" s="13" t="s">
        <v>89</v>
      </c>
      <c r="AW687" s="13" t="s">
        <v>34</v>
      </c>
      <c r="AX687" s="13" t="s">
        <v>79</v>
      </c>
      <c r="AY687" s="197" t="s">
        <v>133</v>
      </c>
    </row>
    <row r="688" s="14" customFormat="1">
      <c r="A688" s="14"/>
      <c r="B688" s="204"/>
      <c r="C688" s="14"/>
      <c r="D688" s="186" t="s">
        <v>241</v>
      </c>
      <c r="E688" s="205" t="s">
        <v>1</v>
      </c>
      <c r="F688" s="206" t="s">
        <v>245</v>
      </c>
      <c r="G688" s="14"/>
      <c r="H688" s="207">
        <v>2</v>
      </c>
      <c r="I688" s="208"/>
      <c r="J688" s="14"/>
      <c r="K688" s="14"/>
      <c r="L688" s="204"/>
      <c r="M688" s="209"/>
      <c r="N688" s="210"/>
      <c r="O688" s="210"/>
      <c r="P688" s="210"/>
      <c r="Q688" s="210"/>
      <c r="R688" s="210"/>
      <c r="S688" s="210"/>
      <c r="T688" s="211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05" t="s">
        <v>241</v>
      </c>
      <c r="AU688" s="205" t="s">
        <v>89</v>
      </c>
      <c r="AV688" s="14" t="s">
        <v>154</v>
      </c>
      <c r="AW688" s="14" t="s">
        <v>34</v>
      </c>
      <c r="AX688" s="14" t="s">
        <v>87</v>
      </c>
      <c r="AY688" s="205" t="s">
        <v>133</v>
      </c>
    </row>
    <row r="689" s="2" customFormat="1" ht="37.8" customHeight="1">
      <c r="A689" s="37"/>
      <c r="B689" s="171"/>
      <c r="C689" s="172" t="s">
        <v>1003</v>
      </c>
      <c r="D689" s="172" t="s">
        <v>136</v>
      </c>
      <c r="E689" s="173" t="s">
        <v>1004</v>
      </c>
      <c r="F689" s="174" t="s">
        <v>1005</v>
      </c>
      <c r="G689" s="175" t="s">
        <v>816</v>
      </c>
      <c r="H689" s="176">
        <v>2</v>
      </c>
      <c r="I689" s="177"/>
      <c r="J689" s="178">
        <f>ROUND(I689*H689,2)</f>
        <v>0</v>
      </c>
      <c r="K689" s="179"/>
      <c r="L689" s="38"/>
      <c r="M689" s="180" t="s">
        <v>1</v>
      </c>
      <c r="N689" s="181" t="s">
        <v>44</v>
      </c>
      <c r="O689" s="76"/>
      <c r="P689" s="182">
        <f>O689*H689</f>
        <v>0</v>
      </c>
      <c r="Q689" s="182">
        <v>0</v>
      </c>
      <c r="R689" s="182">
        <f>Q689*H689</f>
        <v>0</v>
      </c>
      <c r="S689" s="182">
        <v>0</v>
      </c>
      <c r="T689" s="183">
        <f>S689*H689</f>
        <v>0</v>
      </c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R689" s="184" t="s">
        <v>154</v>
      </c>
      <c r="AT689" s="184" t="s">
        <v>136</v>
      </c>
      <c r="AU689" s="184" t="s">
        <v>89</v>
      </c>
      <c r="AY689" s="18" t="s">
        <v>133</v>
      </c>
      <c r="BE689" s="185">
        <f>IF(N689="základní",J689,0)</f>
        <v>0</v>
      </c>
      <c r="BF689" s="185">
        <f>IF(N689="snížená",J689,0)</f>
        <v>0</v>
      </c>
      <c r="BG689" s="185">
        <f>IF(N689="zákl. přenesená",J689,0)</f>
        <v>0</v>
      </c>
      <c r="BH689" s="185">
        <f>IF(N689="sníž. přenesená",J689,0)</f>
        <v>0</v>
      </c>
      <c r="BI689" s="185">
        <f>IF(N689="nulová",J689,0)</f>
        <v>0</v>
      </c>
      <c r="BJ689" s="18" t="s">
        <v>87</v>
      </c>
      <c r="BK689" s="185">
        <f>ROUND(I689*H689,2)</f>
        <v>0</v>
      </c>
      <c r="BL689" s="18" t="s">
        <v>154</v>
      </c>
      <c r="BM689" s="184" t="s">
        <v>1006</v>
      </c>
    </row>
    <row r="690" s="2" customFormat="1">
      <c r="A690" s="37"/>
      <c r="B690" s="38"/>
      <c r="C690" s="37"/>
      <c r="D690" s="186" t="s">
        <v>142</v>
      </c>
      <c r="E690" s="37"/>
      <c r="F690" s="187" t="s">
        <v>1007</v>
      </c>
      <c r="G690" s="37"/>
      <c r="H690" s="37"/>
      <c r="I690" s="188"/>
      <c r="J690" s="37"/>
      <c r="K690" s="37"/>
      <c r="L690" s="38"/>
      <c r="M690" s="189"/>
      <c r="N690" s="190"/>
      <c r="O690" s="76"/>
      <c r="P690" s="76"/>
      <c r="Q690" s="76"/>
      <c r="R690" s="76"/>
      <c r="S690" s="76"/>
      <c r="T690" s="7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T690" s="18" t="s">
        <v>142</v>
      </c>
      <c r="AU690" s="18" t="s">
        <v>89</v>
      </c>
    </row>
    <row r="691" s="13" customFormat="1">
      <c r="A691" s="13"/>
      <c r="B691" s="196"/>
      <c r="C691" s="13"/>
      <c r="D691" s="186" t="s">
        <v>241</v>
      </c>
      <c r="E691" s="197" t="s">
        <v>1</v>
      </c>
      <c r="F691" s="198" t="s">
        <v>89</v>
      </c>
      <c r="G691" s="13"/>
      <c r="H691" s="199">
        <v>2</v>
      </c>
      <c r="I691" s="200"/>
      <c r="J691" s="13"/>
      <c r="K691" s="13"/>
      <c r="L691" s="196"/>
      <c r="M691" s="201"/>
      <c r="N691" s="202"/>
      <c r="O691" s="202"/>
      <c r="P691" s="202"/>
      <c r="Q691" s="202"/>
      <c r="R691" s="202"/>
      <c r="S691" s="202"/>
      <c r="T691" s="20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197" t="s">
        <v>241</v>
      </c>
      <c r="AU691" s="197" t="s">
        <v>89</v>
      </c>
      <c r="AV691" s="13" t="s">
        <v>89</v>
      </c>
      <c r="AW691" s="13" t="s">
        <v>34</v>
      </c>
      <c r="AX691" s="13" t="s">
        <v>79</v>
      </c>
      <c r="AY691" s="197" t="s">
        <v>133</v>
      </c>
    </row>
    <row r="692" s="14" customFormat="1">
      <c r="A692" s="14"/>
      <c r="B692" s="204"/>
      <c r="C692" s="14"/>
      <c r="D692" s="186" t="s">
        <v>241</v>
      </c>
      <c r="E692" s="205" t="s">
        <v>1</v>
      </c>
      <c r="F692" s="206" t="s">
        <v>245</v>
      </c>
      <c r="G692" s="14"/>
      <c r="H692" s="207">
        <v>2</v>
      </c>
      <c r="I692" s="208"/>
      <c r="J692" s="14"/>
      <c r="K692" s="14"/>
      <c r="L692" s="204"/>
      <c r="M692" s="209"/>
      <c r="N692" s="210"/>
      <c r="O692" s="210"/>
      <c r="P692" s="210"/>
      <c r="Q692" s="210"/>
      <c r="R692" s="210"/>
      <c r="S692" s="210"/>
      <c r="T692" s="211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05" t="s">
        <v>241</v>
      </c>
      <c r="AU692" s="205" t="s">
        <v>89</v>
      </c>
      <c r="AV692" s="14" t="s">
        <v>154</v>
      </c>
      <c r="AW692" s="14" t="s">
        <v>34</v>
      </c>
      <c r="AX692" s="14" t="s">
        <v>87</v>
      </c>
      <c r="AY692" s="205" t="s">
        <v>133</v>
      </c>
    </row>
    <row r="693" s="2" customFormat="1" ht="37.8" customHeight="1">
      <c r="A693" s="37"/>
      <c r="B693" s="171"/>
      <c r="C693" s="172" t="s">
        <v>1008</v>
      </c>
      <c r="D693" s="172" t="s">
        <v>136</v>
      </c>
      <c r="E693" s="173" t="s">
        <v>1009</v>
      </c>
      <c r="F693" s="174" t="s">
        <v>1010</v>
      </c>
      <c r="G693" s="175" t="s">
        <v>816</v>
      </c>
      <c r="H693" s="176">
        <v>5</v>
      </c>
      <c r="I693" s="177"/>
      <c r="J693" s="178">
        <f>ROUND(I693*H693,2)</f>
        <v>0</v>
      </c>
      <c r="K693" s="179"/>
      <c r="L693" s="38"/>
      <c r="M693" s="180" t="s">
        <v>1</v>
      </c>
      <c r="N693" s="181" t="s">
        <v>44</v>
      </c>
      <c r="O693" s="76"/>
      <c r="P693" s="182">
        <f>O693*H693</f>
        <v>0</v>
      </c>
      <c r="Q693" s="182">
        <v>0</v>
      </c>
      <c r="R693" s="182">
        <f>Q693*H693</f>
        <v>0</v>
      </c>
      <c r="S693" s="182">
        <v>0</v>
      </c>
      <c r="T693" s="183">
        <f>S693*H693</f>
        <v>0</v>
      </c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R693" s="184" t="s">
        <v>154</v>
      </c>
      <c r="AT693" s="184" t="s">
        <v>136</v>
      </c>
      <c r="AU693" s="184" t="s">
        <v>89</v>
      </c>
      <c r="AY693" s="18" t="s">
        <v>133</v>
      </c>
      <c r="BE693" s="185">
        <f>IF(N693="základní",J693,0)</f>
        <v>0</v>
      </c>
      <c r="BF693" s="185">
        <f>IF(N693="snížená",J693,0)</f>
        <v>0</v>
      </c>
      <c r="BG693" s="185">
        <f>IF(N693="zákl. přenesená",J693,0)</f>
        <v>0</v>
      </c>
      <c r="BH693" s="185">
        <f>IF(N693="sníž. přenesená",J693,0)</f>
        <v>0</v>
      </c>
      <c r="BI693" s="185">
        <f>IF(N693="nulová",J693,0)</f>
        <v>0</v>
      </c>
      <c r="BJ693" s="18" t="s">
        <v>87</v>
      </c>
      <c r="BK693" s="185">
        <f>ROUND(I693*H693,2)</f>
        <v>0</v>
      </c>
      <c r="BL693" s="18" t="s">
        <v>154</v>
      </c>
      <c r="BM693" s="184" t="s">
        <v>1011</v>
      </c>
    </row>
    <row r="694" s="2" customFormat="1">
      <c r="A694" s="37"/>
      <c r="B694" s="38"/>
      <c r="C694" s="37"/>
      <c r="D694" s="186" t="s">
        <v>142</v>
      </c>
      <c r="E694" s="37"/>
      <c r="F694" s="187" t="s">
        <v>1012</v>
      </c>
      <c r="G694" s="37"/>
      <c r="H694" s="37"/>
      <c r="I694" s="188"/>
      <c r="J694" s="37"/>
      <c r="K694" s="37"/>
      <c r="L694" s="38"/>
      <c r="M694" s="189"/>
      <c r="N694" s="190"/>
      <c r="O694" s="76"/>
      <c r="P694" s="76"/>
      <c r="Q694" s="76"/>
      <c r="R694" s="76"/>
      <c r="S694" s="76"/>
      <c r="T694" s="7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T694" s="18" t="s">
        <v>142</v>
      </c>
      <c r="AU694" s="18" t="s">
        <v>89</v>
      </c>
    </row>
    <row r="695" s="2" customFormat="1" ht="37.8" customHeight="1">
      <c r="A695" s="37"/>
      <c r="B695" s="171"/>
      <c r="C695" s="172" t="s">
        <v>1013</v>
      </c>
      <c r="D695" s="172" t="s">
        <v>136</v>
      </c>
      <c r="E695" s="173" t="s">
        <v>1014</v>
      </c>
      <c r="F695" s="174" t="s">
        <v>1010</v>
      </c>
      <c r="G695" s="175" t="s">
        <v>816</v>
      </c>
      <c r="H695" s="176">
        <v>5</v>
      </c>
      <c r="I695" s="177"/>
      <c r="J695" s="178">
        <f>ROUND(I695*H695,2)</f>
        <v>0</v>
      </c>
      <c r="K695" s="179"/>
      <c r="L695" s="38"/>
      <c r="M695" s="180" t="s">
        <v>1</v>
      </c>
      <c r="N695" s="181" t="s">
        <v>44</v>
      </c>
      <c r="O695" s="76"/>
      <c r="P695" s="182">
        <f>O695*H695</f>
        <v>0</v>
      </c>
      <c r="Q695" s="182">
        <v>0</v>
      </c>
      <c r="R695" s="182">
        <f>Q695*H695</f>
        <v>0</v>
      </c>
      <c r="S695" s="182">
        <v>0</v>
      </c>
      <c r="T695" s="183">
        <f>S695*H695</f>
        <v>0</v>
      </c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R695" s="184" t="s">
        <v>154</v>
      </c>
      <c r="AT695" s="184" t="s">
        <v>136</v>
      </c>
      <c r="AU695" s="184" t="s">
        <v>89</v>
      </c>
      <c r="AY695" s="18" t="s">
        <v>133</v>
      </c>
      <c r="BE695" s="185">
        <f>IF(N695="základní",J695,0)</f>
        <v>0</v>
      </c>
      <c r="BF695" s="185">
        <f>IF(N695="snížená",J695,0)</f>
        <v>0</v>
      </c>
      <c r="BG695" s="185">
        <f>IF(N695="zákl. přenesená",J695,0)</f>
        <v>0</v>
      </c>
      <c r="BH695" s="185">
        <f>IF(N695="sníž. přenesená",J695,0)</f>
        <v>0</v>
      </c>
      <c r="BI695" s="185">
        <f>IF(N695="nulová",J695,0)</f>
        <v>0</v>
      </c>
      <c r="BJ695" s="18" t="s">
        <v>87</v>
      </c>
      <c r="BK695" s="185">
        <f>ROUND(I695*H695,2)</f>
        <v>0</v>
      </c>
      <c r="BL695" s="18" t="s">
        <v>154</v>
      </c>
      <c r="BM695" s="184" t="s">
        <v>1015</v>
      </c>
    </row>
    <row r="696" s="2" customFormat="1">
      <c r="A696" s="37"/>
      <c r="B696" s="38"/>
      <c r="C696" s="37"/>
      <c r="D696" s="186" t="s">
        <v>142</v>
      </c>
      <c r="E696" s="37"/>
      <c r="F696" s="187" t="s">
        <v>1016</v>
      </c>
      <c r="G696" s="37"/>
      <c r="H696" s="37"/>
      <c r="I696" s="188"/>
      <c r="J696" s="37"/>
      <c r="K696" s="37"/>
      <c r="L696" s="38"/>
      <c r="M696" s="189"/>
      <c r="N696" s="190"/>
      <c r="O696" s="76"/>
      <c r="P696" s="76"/>
      <c r="Q696" s="76"/>
      <c r="R696" s="76"/>
      <c r="S696" s="76"/>
      <c r="T696" s="7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T696" s="18" t="s">
        <v>142</v>
      </c>
      <c r="AU696" s="18" t="s">
        <v>89</v>
      </c>
    </row>
    <row r="697" s="2" customFormat="1" ht="37.8" customHeight="1">
      <c r="A697" s="37"/>
      <c r="B697" s="171"/>
      <c r="C697" s="172" t="s">
        <v>1017</v>
      </c>
      <c r="D697" s="172" t="s">
        <v>136</v>
      </c>
      <c r="E697" s="173" t="s">
        <v>1018</v>
      </c>
      <c r="F697" s="174" t="s">
        <v>1019</v>
      </c>
      <c r="G697" s="175" t="s">
        <v>816</v>
      </c>
      <c r="H697" s="176">
        <v>1</v>
      </c>
      <c r="I697" s="177"/>
      <c r="J697" s="178">
        <f>ROUND(I697*H697,2)</f>
        <v>0</v>
      </c>
      <c r="K697" s="179"/>
      <c r="L697" s="38"/>
      <c r="M697" s="180" t="s">
        <v>1</v>
      </c>
      <c r="N697" s="181" t="s">
        <v>44</v>
      </c>
      <c r="O697" s="76"/>
      <c r="P697" s="182">
        <f>O697*H697</f>
        <v>0</v>
      </c>
      <c r="Q697" s="182">
        <v>0</v>
      </c>
      <c r="R697" s="182">
        <f>Q697*H697</f>
        <v>0</v>
      </c>
      <c r="S697" s="182">
        <v>0</v>
      </c>
      <c r="T697" s="183">
        <f>S697*H697</f>
        <v>0</v>
      </c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R697" s="184" t="s">
        <v>154</v>
      </c>
      <c r="AT697" s="184" t="s">
        <v>136</v>
      </c>
      <c r="AU697" s="184" t="s">
        <v>89</v>
      </c>
      <c r="AY697" s="18" t="s">
        <v>133</v>
      </c>
      <c r="BE697" s="185">
        <f>IF(N697="základní",J697,0)</f>
        <v>0</v>
      </c>
      <c r="BF697" s="185">
        <f>IF(N697="snížená",J697,0)</f>
        <v>0</v>
      </c>
      <c r="BG697" s="185">
        <f>IF(N697="zákl. přenesená",J697,0)</f>
        <v>0</v>
      </c>
      <c r="BH697" s="185">
        <f>IF(N697="sníž. přenesená",J697,0)</f>
        <v>0</v>
      </c>
      <c r="BI697" s="185">
        <f>IF(N697="nulová",J697,0)</f>
        <v>0</v>
      </c>
      <c r="BJ697" s="18" t="s">
        <v>87</v>
      </c>
      <c r="BK697" s="185">
        <f>ROUND(I697*H697,2)</f>
        <v>0</v>
      </c>
      <c r="BL697" s="18" t="s">
        <v>154</v>
      </c>
      <c r="BM697" s="184" t="s">
        <v>1020</v>
      </c>
    </row>
    <row r="698" s="2" customFormat="1">
      <c r="A698" s="37"/>
      <c r="B698" s="38"/>
      <c r="C698" s="37"/>
      <c r="D698" s="186" t="s">
        <v>142</v>
      </c>
      <c r="E698" s="37"/>
      <c r="F698" s="187" t="s">
        <v>1021</v>
      </c>
      <c r="G698" s="37"/>
      <c r="H698" s="37"/>
      <c r="I698" s="188"/>
      <c r="J698" s="37"/>
      <c r="K698" s="37"/>
      <c r="L698" s="38"/>
      <c r="M698" s="189"/>
      <c r="N698" s="190"/>
      <c r="O698" s="76"/>
      <c r="P698" s="76"/>
      <c r="Q698" s="76"/>
      <c r="R698" s="76"/>
      <c r="S698" s="76"/>
      <c r="T698" s="7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T698" s="18" t="s">
        <v>142</v>
      </c>
      <c r="AU698" s="18" t="s">
        <v>89</v>
      </c>
    </row>
    <row r="699" s="2" customFormat="1" ht="37.8" customHeight="1">
      <c r="A699" s="37"/>
      <c r="B699" s="171"/>
      <c r="C699" s="172" t="s">
        <v>1022</v>
      </c>
      <c r="D699" s="172" t="s">
        <v>136</v>
      </c>
      <c r="E699" s="173" t="s">
        <v>1023</v>
      </c>
      <c r="F699" s="174" t="s">
        <v>1019</v>
      </c>
      <c r="G699" s="175" t="s">
        <v>816</v>
      </c>
      <c r="H699" s="176">
        <v>1</v>
      </c>
      <c r="I699" s="177"/>
      <c r="J699" s="178">
        <f>ROUND(I699*H699,2)</f>
        <v>0</v>
      </c>
      <c r="K699" s="179"/>
      <c r="L699" s="38"/>
      <c r="M699" s="180" t="s">
        <v>1</v>
      </c>
      <c r="N699" s="181" t="s">
        <v>44</v>
      </c>
      <c r="O699" s="76"/>
      <c r="P699" s="182">
        <f>O699*H699</f>
        <v>0</v>
      </c>
      <c r="Q699" s="182">
        <v>0</v>
      </c>
      <c r="R699" s="182">
        <f>Q699*H699</f>
        <v>0</v>
      </c>
      <c r="S699" s="182">
        <v>0</v>
      </c>
      <c r="T699" s="183">
        <f>S699*H699</f>
        <v>0</v>
      </c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R699" s="184" t="s">
        <v>154</v>
      </c>
      <c r="AT699" s="184" t="s">
        <v>136</v>
      </c>
      <c r="AU699" s="184" t="s">
        <v>89</v>
      </c>
      <c r="AY699" s="18" t="s">
        <v>133</v>
      </c>
      <c r="BE699" s="185">
        <f>IF(N699="základní",J699,0)</f>
        <v>0</v>
      </c>
      <c r="BF699" s="185">
        <f>IF(N699="snížená",J699,0)</f>
        <v>0</v>
      </c>
      <c r="BG699" s="185">
        <f>IF(N699="zákl. přenesená",J699,0)</f>
        <v>0</v>
      </c>
      <c r="BH699" s="185">
        <f>IF(N699="sníž. přenesená",J699,0)</f>
        <v>0</v>
      </c>
      <c r="BI699" s="185">
        <f>IF(N699="nulová",J699,0)</f>
        <v>0</v>
      </c>
      <c r="BJ699" s="18" t="s">
        <v>87</v>
      </c>
      <c r="BK699" s="185">
        <f>ROUND(I699*H699,2)</f>
        <v>0</v>
      </c>
      <c r="BL699" s="18" t="s">
        <v>154</v>
      </c>
      <c r="BM699" s="184" t="s">
        <v>1024</v>
      </c>
    </row>
    <row r="700" s="2" customFormat="1">
      <c r="A700" s="37"/>
      <c r="B700" s="38"/>
      <c r="C700" s="37"/>
      <c r="D700" s="186" t="s">
        <v>142</v>
      </c>
      <c r="E700" s="37"/>
      <c r="F700" s="187" t="s">
        <v>1025</v>
      </c>
      <c r="G700" s="37"/>
      <c r="H700" s="37"/>
      <c r="I700" s="188"/>
      <c r="J700" s="37"/>
      <c r="K700" s="37"/>
      <c r="L700" s="38"/>
      <c r="M700" s="189"/>
      <c r="N700" s="190"/>
      <c r="O700" s="76"/>
      <c r="P700" s="76"/>
      <c r="Q700" s="76"/>
      <c r="R700" s="76"/>
      <c r="S700" s="76"/>
      <c r="T700" s="7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T700" s="18" t="s">
        <v>142</v>
      </c>
      <c r="AU700" s="18" t="s">
        <v>89</v>
      </c>
    </row>
    <row r="701" s="2" customFormat="1" ht="24.15" customHeight="1">
      <c r="A701" s="37"/>
      <c r="B701" s="171"/>
      <c r="C701" s="172" t="s">
        <v>1026</v>
      </c>
      <c r="D701" s="172" t="s">
        <v>136</v>
      </c>
      <c r="E701" s="173" t="s">
        <v>1027</v>
      </c>
      <c r="F701" s="174" t="s">
        <v>1028</v>
      </c>
      <c r="G701" s="175" t="s">
        <v>816</v>
      </c>
      <c r="H701" s="176">
        <v>2</v>
      </c>
      <c r="I701" s="177"/>
      <c r="J701" s="178">
        <f>ROUND(I701*H701,2)</f>
        <v>0</v>
      </c>
      <c r="K701" s="179"/>
      <c r="L701" s="38"/>
      <c r="M701" s="180" t="s">
        <v>1</v>
      </c>
      <c r="N701" s="181" t="s">
        <v>44</v>
      </c>
      <c r="O701" s="76"/>
      <c r="P701" s="182">
        <f>O701*H701</f>
        <v>0</v>
      </c>
      <c r="Q701" s="182">
        <v>0</v>
      </c>
      <c r="R701" s="182">
        <f>Q701*H701</f>
        <v>0</v>
      </c>
      <c r="S701" s="182">
        <v>0</v>
      </c>
      <c r="T701" s="183">
        <f>S701*H701</f>
        <v>0</v>
      </c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R701" s="184" t="s">
        <v>154</v>
      </c>
      <c r="AT701" s="184" t="s">
        <v>136</v>
      </c>
      <c r="AU701" s="184" t="s">
        <v>89</v>
      </c>
      <c r="AY701" s="18" t="s">
        <v>133</v>
      </c>
      <c r="BE701" s="185">
        <f>IF(N701="základní",J701,0)</f>
        <v>0</v>
      </c>
      <c r="BF701" s="185">
        <f>IF(N701="snížená",J701,0)</f>
        <v>0</v>
      </c>
      <c r="BG701" s="185">
        <f>IF(N701="zákl. přenesená",J701,0)</f>
        <v>0</v>
      </c>
      <c r="BH701" s="185">
        <f>IF(N701="sníž. přenesená",J701,0)</f>
        <v>0</v>
      </c>
      <c r="BI701" s="185">
        <f>IF(N701="nulová",J701,0)</f>
        <v>0</v>
      </c>
      <c r="BJ701" s="18" t="s">
        <v>87</v>
      </c>
      <c r="BK701" s="185">
        <f>ROUND(I701*H701,2)</f>
        <v>0</v>
      </c>
      <c r="BL701" s="18" t="s">
        <v>154</v>
      </c>
      <c r="BM701" s="184" t="s">
        <v>1029</v>
      </c>
    </row>
    <row r="702" s="2" customFormat="1">
      <c r="A702" s="37"/>
      <c r="B702" s="38"/>
      <c r="C702" s="37"/>
      <c r="D702" s="186" t="s">
        <v>142</v>
      </c>
      <c r="E702" s="37"/>
      <c r="F702" s="187" t="s">
        <v>1030</v>
      </c>
      <c r="G702" s="37"/>
      <c r="H702" s="37"/>
      <c r="I702" s="188"/>
      <c r="J702" s="37"/>
      <c r="K702" s="37"/>
      <c r="L702" s="38"/>
      <c r="M702" s="189"/>
      <c r="N702" s="190"/>
      <c r="O702" s="76"/>
      <c r="P702" s="76"/>
      <c r="Q702" s="76"/>
      <c r="R702" s="76"/>
      <c r="S702" s="76"/>
      <c r="T702" s="7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T702" s="18" t="s">
        <v>142</v>
      </c>
      <c r="AU702" s="18" t="s">
        <v>89</v>
      </c>
    </row>
    <row r="703" s="2" customFormat="1" ht="24.15" customHeight="1">
      <c r="A703" s="37"/>
      <c r="B703" s="171"/>
      <c r="C703" s="172" t="s">
        <v>1031</v>
      </c>
      <c r="D703" s="172" t="s">
        <v>136</v>
      </c>
      <c r="E703" s="173" t="s">
        <v>1032</v>
      </c>
      <c r="F703" s="174" t="s">
        <v>1033</v>
      </c>
      <c r="G703" s="175" t="s">
        <v>816</v>
      </c>
      <c r="H703" s="176">
        <v>10</v>
      </c>
      <c r="I703" s="177"/>
      <c r="J703" s="178">
        <f>ROUND(I703*H703,2)</f>
        <v>0</v>
      </c>
      <c r="K703" s="179"/>
      <c r="L703" s="38"/>
      <c r="M703" s="180" t="s">
        <v>1</v>
      </c>
      <c r="N703" s="181" t="s">
        <v>44</v>
      </c>
      <c r="O703" s="76"/>
      <c r="P703" s="182">
        <f>O703*H703</f>
        <v>0</v>
      </c>
      <c r="Q703" s="182">
        <v>0</v>
      </c>
      <c r="R703" s="182">
        <f>Q703*H703</f>
        <v>0</v>
      </c>
      <c r="S703" s="182">
        <v>0</v>
      </c>
      <c r="T703" s="183">
        <f>S703*H703</f>
        <v>0</v>
      </c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R703" s="184" t="s">
        <v>154</v>
      </c>
      <c r="AT703" s="184" t="s">
        <v>136</v>
      </c>
      <c r="AU703" s="184" t="s">
        <v>89</v>
      </c>
      <c r="AY703" s="18" t="s">
        <v>133</v>
      </c>
      <c r="BE703" s="185">
        <f>IF(N703="základní",J703,0)</f>
        <v>0</v>
      </c>
      <c r="BF703" s="185">
        <f>IF(N703="snížená",J703,0)</f>
        <v>0</v>
      </c>
      <c r="BG703" s="185">
        <f>IF(N703="zákl. přenesená",J703,0)</f>
        <v>0</v>
      </c>
      <c r="BH703" s="185">
        <f>IF(N703="sníž. přenesená",J703,0)</f>
        <v>0</v>
      </c>
      <c r="BI703" s="185">
        <f>IF(N703="nulová",J703,0)</f>
        <v>0</v>
      </c>
      <c r="BJ703" s="18" t="s">
        <v>87</v>
      </c>
      <c r="BK703" s="185">
        <f>ROUND(I703*H703,2)</f>
        <v>0</v>
      </c>
      <c r="BL703" s="18" t="s">
        <v>154</v>
      </c>
      <c r="BM703" s="184" t="s">
        <v>1034</v>
      </c>
    </row>
    <row r="704" s="2" customFormat="1">
      <c r="A704" s="37"/>
      <c r="B704" s="38"/>
      <c r="C704" s="37"/>
      <c r="D704" s="186" t="s">
        <v>142</v>
      </c>
      <c r="E704" s="37"/>
      <c r="F704" s="187" t="s">
        <v>1035</v>
      </c>
      <c r="G704" s="37"/>
      <c r="H704" s="37"/>
      <c r="I704" s="188"/>
      <c r="J704" s="37"/>
      <c r="K704" s="37"/>
      <c r="L704" s="38"/>
      <c r="M704" s="189"/>
      <c r="N704" s="190"/>
      <c r="O704" s="76"/>
      <c r="P704" s="76"/>
      <c r="Q704" s="76"/>
      <c r="R704" s="76"/>
      <c r="S704" s="76"/>
      <c r="T704" s="7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T704" s="18" t="s">
        <v>142</v>
      </c>
      <c r="AU704" s="18" t="s">
        <v>89</v>
      </c>
    </row>
    <row r="705" s="2" customFormat="1" ht="24.15" customHeight="1">
      <c r="A705" s="37"/>
      <c r="B705" s="171"/>
      <c r="C705" s="172" t="s">
        <v>1036</v>
      </c>
      <c r="D705" s="172" t="s">
        <v>136</v>
      </c>
      <c r="E705" s="173" t="s">
        <v>1037</v>
      </c>
      <c r="F705" s="174" t="s">
        <v>1038</v>
      </c>
      <c r="G705" s="175" t="s">
        <v>816</v>
      </c>
      <c r="H705" s="176">
        <v>5</v>
      </c>
      <c r="I705" s="177"/>
      <c r="J705" s="178">
        <f>ROUND(I705*H705,2)</f>
        <v>0</v>
      </c>
      <c r="K705" s="179"/>
      <c r="L705" s="38"/>
      <c r="M705" s="180" t="s">
        <v>1</v>
      </c>
      <c r="N705" s="181" t="s">
        <v>44</v>
      </c>
      <c r="O705" s="76"/>
      <c r="P705" s="182">
        <f>O705*H705</f>
        <v>0</v>
      </c>
      <c r="Q705" s="182">
        <v>0</v>
      </c>
      <c r="R705" s="182">
        <f>Q705*H705</f>
        <v>0</v>
      </c>
      <c r="S705" s="182">
        <v>0</v>
      </c>
      <c r="T705" s="183">
        <f>S705*H705</f>
        <v>0</v>
      </c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R705" s="184" t="s">
        <v>154</v>
      </c>
      <c r="AT705" s="184" t="s">
        <v>136</v>
      </c>
      <c r="AU705" s="184" t="s">
        <v>89</v>
      </c>
      <c r="AY705" s="18" t="s">
        <v>133</v>
      </c>
      <c r="BE705" s="185">
        <f>IF(N705="základní",J705,0)</f>
        <v>0</v>
      </c>
      <c r="BF705" s="185">
        <f>IF(N705="snížená",J705,0)</f>
        <v>0</v>
      </c>
      <c r="BG705" s="185">
        <f>IF(N705="zákl. přenesená",J705,0)</f>
        <v>0</v>
      </c>
      <c r="BH705" s="185">
        <f>IF(N705="sníž. přenesená",J705,0)</f>
        <v>0</v>
      </c>
      <c r="BI705" s="185">
        <f>IF(N705="nulová",J705,0)</f>
        <v>0</v>
      </c>
      <c r="BJ705" s="18" t="s">
        <v>87</v>
      </c>
      <c r="BK705" s="185">
        <f>ROUND(I705*H705,2)</f>
        <v>0</v>
      </c>
      <c r="BL705" s="18" t="s">
        <v>154</v>
      </c>
      <c r="BM705" s="184" t="s">
        <v>1039</v>
      </c>
    </row>
    <row r="706" s="2" customFormat="1">
      <c r="A706" s="37"/>
      <c r="B706" s="38"/>
      <c r="C706" s="37"/>
      <c r="D706" s="186" t="s">
        <v>142</v>
      </c>
      <c r="E706" s="37"/>
      <c r="F706" s="187" t="s">
        <v>1040</v>
      </c>
      <c r="G706" s="37"/>
      <c r="H706" s="37"/>
      <c r="I706" s="188"/>
      <c r="J706" s="37"/>
      <c r="K706" s="37"/>
      <c r="L706" s="38"/>
      <c r="M706" s="189"/>
      <c r="N706" s="190"/>
      <c r="O706" s="76"/>
      <c r="P706" s="76"/>
      <c r="Q706" s="76"/>
      <c r="R706" s="76"/>
      <c r="S706" s="76"/>
      <c r="T706" s="7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T706" s="18" t="s">
        <v>142</v>
      </c>
      <c r="AU706" s="18" t="s">
        <v>89</v>
      </c>
    </row>
    <row r="707" s="2" customFormat="1" ht="33" customHeight="1">
      <c r="A707" s="37"/>
      <c r="B707" s="171"/>
      <c r="C707" s="172" t="s">
        <v>1041</v>
      </c>
      <c r="D707" s="172" t="s">
        <v>136</v>
      </c>
      <c r="E707" s="173" t="s">
        <v>1042</v>
      </c>
      <c r="F707" s="174" t="s">
        <v>1043</v>
      </c>
      <c r="G707" s="175" t="s">
        <v>295</v>
      </c>
      <c r="H707" s="176">
        <v>4.1500000000000004</v>
      </c>
      <c r="I707" s="177"/>
      <c r="J707" s="178">
        <f>ROUND(I707*H707,2)</f>
        <v>0</v>
      </c>
      <c r="K707" s="179"/>
      <c r="L707" s="38"/>
      <c r="M707" s="180" t="s">
        <v>1</v>
      </c>
      <c r="N707" s="181" t="s">
        <v>44</v>
      </c>
      <c r="O707" s="76"/>
      <c r="P707" s="182">
        <f>O707*H707</f>
        <v>0</v>
      </c>
      <c r="Q707" s="182">
        <v>0</v>
      </c>
      <c r="R707" s="182">
        <f>Q707*H707</f>
        <v>0</v>
      </c>
      <c r="S707" s="182">
        <v>0</v>
      </c>
      <c r="T707" s="183">
        <f>S707*H707</f>
        <v>0</v>
      </c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R707" s="184" t="s">
        <v>310</v>
      </c>
      <c r="AT707" s="184" t="s">
        <v>136</v>
      </c>
      <c r="AU707" s="184" t="s">
        <v>89</v>
      </c>
      <c r="AY707" s="18" t="s">
        <v>133</v>
      </c>
      <c r="BE707" s="185">
        <f>IF(N707="základní",J707,0)</f>
        <v>0</v>
      </c>
      <c r="BF707" s="185">
        <f>IF(N707="snížená",J707,0)</f>
        <v>0</v>
      </c>
      <c r="BG707" s="185">
        <f>IF(N707="zákl. přenesená",J707,0)</f>
        <v>0</v>
      </c>
      <c r="BH707" s="185">
        <f>IF(N707="sníž. přenesená",J707,0)</f>
        <v>0</v>
      </c>
      <c r="BI707" s="185">
        <f>IF(N707="nulová",J707,0)</f>
        <v>0</v>
      </c>
      <c r="BJ707" s="18" t="s">
        <v>87</v>
      </c>
      <c r="BK707" s="185">
        <f>ROUND(I707*H707,2)</f>
        <v>0</v>
      </c>
      <c r="BL707" s="18" t="s">
        <v>310</v>
      </c>
      <c r="BM707" s="184" t="s">
        <v>1044</v>
      </c>
    </row>
    <row r="708" s="12" customFormat="1" ht="22.8" customHeight="1">
      <c r="A708" s="12"/>
      <c r="B708" s="158"/>
      <c r="C708" s="12"/>
      <c r="D708" s="159" t="s">
        <v>78</v>
      </c>
      <c r="E708" s="169" t="s">
        <v>1045</v>
      </c>
      <c r="F708" s="169" t="s">
        <v>1046</v>
      </c>
      <c r="G708" s="12"/>
      <c r="H708" s="12"/>
      <c r="I708" s="161"/>
      <c r="J708" s="170">
        <f>BK708</f>
        <v>0</v>
      </c>
      <c r="K708" s="12"/>
      <c r="L708" s="158"/>
      <c r="M708" s="163"/>
      <c r="N708" s="164"/>
      <c r="O708" s="164"/>
      <c r="P708" s="165">
        <f>SUM(P709:P726)</f>
        <v>0</v>
      </c>
      <c r="Q708" s="164"/>
      <c r="R708" s="165">
        <f>SUM(R709:R726)</f>
        <v>0.75071350000000003</v>
      </c>
      <c r="S708" s="164"/>
      <c r="T708" s="166">
        <f>SUM(T709:T726)</f>
        <v>0.36831850000000005</v>
      </c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R708" s="159" t="s">
        <v>89</v>
      </c>
      <c r="AT708" s="167" t="s">
        <v>78</v>
      </c>
      <c r="AU708" s="167" t="s">
        <v>87</v>
      </c>
      <c r="AY708" s="159" t="s">
        <v>133</v>
      </c>
      <c r="BK708" s="168">
        <f>SUM(BK709:BK726)</f>
        <v>0</v>
      </c>
    </row>
    <row r="709" s="2" customFormat="1" ht="16.5" customHeight="1">
      <c r="A709" s="37"/>
      <c r="B709" s="171"/>
      <c r="C709" s="172" t="s">
        <v>1047</v>
      </c>
      <c r="D709" s="172" t="s">
        <v>136</v>
      </c>
      <c r="E709" s="173" t="s">
        <v>1048</v>
      </c>
      <c r="F709" s="174" t="s">
        <v>1049</v>
      </c>
      <c r="G709" s="175" t="s">
        <v>259</v>
      </c>
      <c r="H709" s="176">
        <v>220.55000000000001</v>
      </c>
      <c r="I709" s="177"/>
      <c r="J709" s="178">
        <f>ROUND(I709*H709,2)</f>
        <v>0</v>
      </c>
      <c r="K709" s="179"/>
      <c r="L709" s="38"/>
      <c r="M709" s="180" t="s">
        <v>1</v>
      </c>
      <c r="N709" s="181" t="s">
        <v>44</v>
      </c>
      <c r="O709" s="76"/>
      <c r="P709" s="182">
        <f>O709*H709</f>
        <v>0</v>
      </c>
      <c r="Q709" s="182">
        <v>0</v>
      </c>
      <c r="R709" s="182">
        <f>Q709*H709</f>
        <v>0</v>
      </c>
      <c r="S709" s="182">
        <v>0.00167</v>
      </c>
      <c r="T709" s="183">
        <f>S709*H709</f>
        <v>0.36831850000000005</v>
      </c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R709" s="184" t="s">
        <v>310</v>
      </c>
      <c r="AT709" s="184" t="s">
        <v>136</v>
      </c>
      <c r="AU709" s="184" t="s">
        <v>89</v>
      </c>
      <c r="AY709" s="18" t="s">
        <v>133</v>
      </c>
      <c r="BE709" s="185">
        <f>IF(N709="základní",J709,0)</f>
        <v>0</v>
      </c>
      <c r="BF709" s="185">
        <f>IF(N709="snížená",J709,0)</f>
        <v>0</v>
      </c>
      <c r="BG709" s="185">
        <f>IF(N709="zákl. přenesená",J709,0)</f>
        <v>0</v>
      </c>
      <c r="BH709" s="185">
        <f>IF(N709="sníž. přenesená",J709,0)</f>
        <v>0</v>
      </c>
      <c r="BI709" s="185">
        <f>IF(N709="nulová",J709,0)</f>
        <v>0</v>
      </c>
      <c r="BJ709" s="18" t="s">
        <v>87</v>
      </c>
      <c r="BK709" s="185">
        <f>ROUND(I709*H709,2)</f>
        <v>0</v>
      </c>
      <c r="BL709" s="18" t="s">
        <v>310</v>
      </c>
      <c r="BM709" s="184" t="s">
        <v>1050</v>
      </c>
    </row>
    <row r="710" s="13" customFormat="1">
      <c r="A710" s="13"/>
      <c r="B710" s="196"/>
      <c r="C710" s="13"/>
      <c r="D710" s="186" t="s">
        <v>241</v>
      </c>
      <c r="E710" s="197" t="s">
        <v>1</v>
      </c>
      <c r="F710" s="198" t="s">
        <v>1051</v>
      </c>
      <c r="G710" s="13"/>
      <c r="H710" s="199">
        <v>220.55000000000001</v>
      </c>
      <c r="I710" s="200"/>
      <c r="J710" s="13"/>
      <c r="K710" s="13"/>
      <c r="L710" s="196"/>
      <c r="M710" s="201"/>
      <c r="N710" s="202"/>
      <c r="O710" s="202"/>
      <c r="P710" s="202"/>
      <c r="Q710" s="202"/>
      <c r="R710" s="202"/>
      <c r="S710" s="202"/>
      <c r="T710" s="20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197" t="s">
        <v>241</v>
      </c>
      <c r="AU710" s="197" t="s">
        <v>89</v>
      </c>
      <c r="AV710" s="13" t="s">
        <v>89</v>
      </c>
      <c r="AW710" s="13" t="s">
        <v>34</v>
      </c>
      <c r="AX710" s="13" t="s">
        <v>79</v>
      </c>
      <c r="AY710" s="197" t="s">
        <v>133</v>
      </c>
    </row>
    <row r="711" s="14" customFormat="1">
      <c r="A711" s="14"/>
      <c r="B711" s="204"/>
      <c r="C711" s="14"/>
      <c r="D711" s="186" t="s">
        <v>241</v>
      </c>
      <c r="E711" s="205" t="s">
        <v>1</v>
      </c>
      <c r="F711" s="206" t="s">
        <v>245</v>
      </c>
      <c r="G711" s="14"/>
      <c r="H711" s="207">
        <v>220.55000000000001</v>
      </c>
      <c r="I711" s="208"/>
      <c r="J711" s="14"/>
      <c r="K711" s="14"/>
      <c r="L711" s="204"/>
      <c r="M711" s="209"/>
      <c r="N711" s="210"/>
      <c r="O711" s="210"/>
      <c r="P711" s="210"/>
      <c r="Q711" s="210"/>
      <c r="R711" s="210"/>
      <c r="S711" s="210"/>
      <c r="T711" s="211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05" t="s">
        <v>241</v>
      </c>
      <c r="AU711" s="205" t="s">
        <v>89</v>
      </c>
      <c r="AV711" s="14" t="s">
        <v>154</v>
      </c>
      <c r="AW711" s="14" t="s">
        <v>34</v>
      </c>
      <c r="AX711" s="14" t="s">
        <v>87</v>
      </c>
      <c r="AY711" s="205" t="s">
        <v>133</v>
      </c>
    </row>
    <row r="712" s="2" customFormat="1" ht="24.15" customHeight="1">
      <c r="A712" s="37"/>
      <c r="B712" s="171"/>
      <c r="C712" s="172" t="s">
        <v>1052</v>
      </c>
      <c r="D712" s="172" t="s">
        <v>136</v>
      </c>
      <c r="E712" s="173" t="s">
        <v>1053</v>
      </c>
      <c r="F712" s="174" t="s">
        <v>1054</v>
      </c>
      <c r="G712" s="175" t="s">
        <v>259</v>
      </c>
      <c r="H712" s="176">
        <v>220.55000000000001</v>
      </c>
      <c r="I712" s="177"/>
      <c r="J712" s="178">
        <f>ROUND(I712*H712,2)</f>
        <v>0</v>
      </c>
      <c r="K712" s="179"/>
      <c r="L712" s="38"/>
      <c r="M712" s="180" t="s">
        <v>1</v>
      </c>
      <c r="N712" s="181" t="s">
        <v>44</v>
      </c>
      <c r="O712" s="76"/>
      <c r="P712" s="182">
        <f>O712*H712</f>
        <v>0</v>
      </c>
      <c r="Q712" s="182">
        <v>0.0021700000000000001</v>
      </c>
      <c r="R712" s="182">
        <f>Q712*H712</f>
        <v>0.47859350000000006</v>
      </c>
      <c r="S712" s="182">
        <v>0</v>
      </c>
      <c r="T712" s="183">
        <f>S712*H712</f>
        <v>0</v>
      </c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R712" s="184" t="s">
        <v>310</v>
      </c>
      <c r="AT712" s="184" t="s">
        <v>136</v>
      </c>
      <c r="AU712" s="184" t="s">
        <v>89</v>
      </c>
      <c r="AY712" s="18" t="s">
        <v>133</v>
      </c>
      <c r="BE712" s="185">
        <f>IF(N712="základní",J712,0)</f>
        <v>0</v>
      </c>
      <c r="BF712" s="185">
        <f>IF(N712="snížená",J712,0)</f>
        <v>0</v>
      </c>
      <c r="BG712" s="185">
        <f>IF(N712="zákl. přenesená",J712,0)</f>
        <v>0</v>
      </c>
      <c r="BH712" s="185">
        <f>IF(N712="sníž. přenesená",J712,0)</f>
        <v>0</v>
      </c>
      <c r="BI712" s="185">
        <f>IF(N712="nulová",J712,0)</f>
        <v>0</v>
      </c>
      <c r="BJ712" s="18" t="s">
        <v>87</v>
      </c>
      <c r="BK712" s="185">
        <f>ROUND(I712*H712,2)</f>
        <v>0</v>
      </c>
      <c r="BL712" s="18" t="s">
        <v>310</v>
      </c>
      <c r="BM712" s="184" t="s">
        <v>1055</v>
      </c>
    </row>
    <row r="713" s="2" customFormat="1">
      <c r="A713" s="37"/>
      <c r="B713" s="38"/>
      <c r="C713" s="37"/>
      <c r="D713" s="186" t="s">
        <v>142</v>
      </c>
      <c r="E713" s="37"/>
      <c r="F713" s="187" t="s">
        <v>1056</v>
      </c>
      <c r="G713" s="37"/>
      <c r="H713" s="37"/>
      <c r="I713" s="188"/>
      <c r="J713" s="37"/>
      <c r="K713" s="37"/>
      <c r="L713" s="38"/>
      <c r="M713" s="189"/>
      <c r="N713" s="190"/>
      <c r="O713" s="76"/>
      <c r="P713" s="76"/>
      <c r="Q713" s="76"/>
      <c r="R713" s="76"/>
      <c r="S713" s="76"/>
      <c r="T713" s="7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T713" s="18" t="s">
        <v>142</v>
      </c>
      <c r="AU713" s="18" t="s">
        <v>89</v>
      </c>
    </row>
    <row r="714" s="15" customFormat="1">
      <c r="A714" s="15"/>
      <c r="B714" s="212"/>
      <c r="C714" s="15"/>
      <c r="D714" s="186" t="s">
        <v>241</v>
      </c>
      <c r="E714" s="213" t="s">
        <v>1</v>
      </c>
      <c r="F714" s="214" t="s">
        <v>1057</v>
      </c>
      <c r="G714" s="15"/>
      <c r="H714" s="213" t="s">
        <v>1</v>
      </c>
      <c r="I714" s="215"/>
      <c r="J714" s="15"/>
      <c r="K714" s="15"/>
      <c r="L714" s="212"/>
      <c r="M714" s="216"/>
      <c r="N714" s="217"/>
      <c r="O714" s="217"/>
      <c r="P714" s="217"/>
      <c r="Q714" s="217"/>
      <c r="R714" s="217"/>
      <c r="S714" s="217"/>
      <c r="T714" s="218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13" t="s">
        <v>241</v>
      </c>
      <c r="AU714" s="213" t="s">
        <v>89</v>
      </c>
      <c r="AV714" s="15" t="s">
        <v>87</v>
      </c>
      <c r="AW714" s="15" t="s">
        <v>34</v>
      </c>
      <c r="AX714" s="15" t="s">
        <v>79</v>
      </c>
      <c r="AY714" s="213" t="s">
        <v>133</v>
      </c>
    </row>
    <row r="715" s="13" customFormat="1">
      <c r="A715" s="13"/>
      <c r="B715" s="196"/>
      <c r="C715" s="13"/>
      <c r="D715" s="186" t="s">
        <v>241</v>
      </c>
      <c r="E715" s="197" t="s">
        <v>1</v>
      </c>
      <c r="F715" s="198" t="s">
        <v>1058</v>
      </c>
      <c r="G715" s="13"/>
      <c r="H715" s="199">
        <v>148.40000000000001</v>
      </c>
      <c r="I715" s="200"/>
      <c r="J715" s="13"/>
      <c r="K715" s="13"/>
      <c r="L715" s="196"/>
      <c r="M715" s="201"/>
      <c r="N715" s="202"/>
      <c r="O715" s="202"/>
      <c r="P715" s="202"/>
      <c r="Q715" s="202"/>
      <c r="R715" s="202"/>
      <c r="S715" s="202"/>
      <c r="T715" s="20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197" t="s">
        <v>241</v>
      </c>
      <c r="AU715" s="197" t="s">
        <v>89</v>
      </c>
      <c r="AV715" s="13" t="s">
        <v>89</v>
      </c>
      <c r="AW715" s="13" t="s">
        <v>34</v>
      </c>
      <c r="AX715" s="13" t="s">
        <v>79</v>
      </c>
      <c r="AY715" s="197" t="s">
        <v>133</v>
      </c>
    </row>
    <row r="716" s="13" customFormat="1">
      <c r="A716" s="13"/>
      <c r="B716" s="196"/>
      <c r="C716" s="13"/>
      <c r="D716" s="186" t="s">
        <v>241</v>
      </c>
      <c r="E716" s="197" t="s">
        <v>1</v>
      </c>
      <c r="F716" s="198" t="s">
        <v>1059</v>
      </c>
      <c r="G716" s="13"/>
      <c r="H716" s="199">
        <v>25.5</v>
      </c>
      <c r="I716" s="200"/>
      <c r="J716" s="13"/>
      <c r="K716" s="13"/>
      <c r="L716" s="196"/>
      <c r="M716" s="201"/>
      <c r="N716" s="202"/>
      <c r="O716" s="202"/>
      <c r="P716" s="202"/>
      <c r="Q716" s="202"/>
      <c r="R716" s="202"/>
      <c r="S716" s="202"/>
      <c r="T716" s="20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197" t="s">
        <v>241</v>
      </c>
      <c r="AU716" s="197" t="s">
        <v>89</v>
      </c>
      <c r="AV716" s="13" t="s">
        <v>89</v>
      </c>
      <c r="AW716" s="13" t="s">
        <v>34</v>
      </c>
      <c r="AX716" s="13" t="s">
        <v>79</v>
      </c>
      <c r="AY716" s="197" t="s">
        <v>133</v>
      </c>
    </row>
    <row r="717" s="13" customFormat="1">
      <c r="A717" s="13"/>
      <c r="B717" s="196"/>
      <c r="C717" s="13"/>
      <c r="D717" s="186" t="s">
        <v>241</v>
      </c>
      <c r="E717" s="197" t="s">
        <v>1</v>
      </c>
      <c r="F717" s="198" t="s">
        <v>1060</v>
      </c>
      <c r="G717" s="13"/>
      <c r="H717" s="199">
        <v>5.25</v>
      </c>
      <c r="I717" s="200"/>
      <c r="J717" s="13"/>
      <c r="K717" s="13"/>
      <c r="L717" s="196"/>
      <c r="M717" s="201"/>
      <c r="N717" s="202"/>
      <c r="O717" s="202"/>
      <c r="P717" s="202"/>
      <c r="Q717" s="202"/>
      <c r="R717" s="202"/>
      <c r="S717" s="202"/>
      <c r="T717" s="20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197" t="s">
        <v>241</v>
      </c>
      <c r="AU717" s="197" t="s">
        <v>89</v>
      </c>
      <c r="AV717" s="13" t="s">
        <v>89</v>
      </c>
      <c r="AW717" s="13" t="s">
        <v>34</v>
      </c>
      <c r="AX717" s="13" t="s">
        <v>79</v>
      </c>
      <c r="AY717" s="197" t="s">
        <v>133</v>
      </c>
    </row>
    <row r="718" s="15" customFormat="1">
      <c r="A718" s="15"/>
      <c r="B718" s="212"/>
      <c r="C718" s="15"/>
      <c r="D718" s="186" t="s">
        <v>241</v>
      </c>
      <c r="E718" s="213" t="s">
        <v>1</v>
      </c>
      <c r="F718" s="214" t="s">
        <v>1061</v>
      </c>
      <c r="G718" s="15"/>
      <c r="H718" s="213" t="s">
        <v>1</v>
      </c>
      <c r="I718" s="215"/>
      <c r="J718" s="15"/>
      <c r="K718" s="15"/>
      <c r="L718" s="212"/>
      <c r="M718" s="216"/>
      <c r="N718" s="217"/>
      <c r="O718" s="217"/>
      <c r="P718" s="217"/>
      <c r="Q718" s="217"/>
      <c r="R718" s="217"/>
      <c r="S718" s="217"/>
      <c r="T718" s="218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13" t="s">
        <v>241</v>
      </c>
      <c r="AU718" s="213" t="s">
        <v>89</v>
      </c>
      <c r="AV718" s="15" t="s">
        <v>87</v>
      </c>
      <c r="AW718" s="15" t="s">
        <v>34</v>
      </c>
      <c r="AX718" s="15" t="s">
        <v>79</v>
      </c>
      <c r="AY718" s="213" t="s">
        <v>133</v>
      </c>
    </row>
    <row r="719" s="13" customFormat="1">
      <c r="A719" s="13"/>
      <c r="B719" s="196"/>
      <c r="C719" s="13"/>
      <c r="D719" s="186" t="s">
        <v>241</v>
      </c>
      <c r="E719" s="197" t="s">
        <v>1</v>
      </c>
      <c r="F719" s="198" t="s">
        <v>1062</v>
      </c>
      <c r="G719" s="13"/>
      <c r="H719" s="199">
        <v>41.399999999999999</v>
      </c>
      <c r="I719" s="200"/>
      <c r="J719" s="13"/>
      <c r="K719" s="13"/>
      <c r="L719" s="196"/>
      <c r="M719" s="201"/>
      <c r="N719" s="202"/>
      <c r="O719" s="202"/>
      <c r="P719" s="202"/>
      <c r="Q719" s="202"/>
      <c r="R719" s="202"/>
      <c r="S719" s="202"/>
      <c r="T719" s="20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197" t="s">
        <v>241</v>
      </c>
      <c r="AU719" s="197" t="s">
        <v>89</v>
      </c>
      <c r="AV719" s="13" t="s">
        <v>89</v>
      </c>
      <c r="AW719" s="13" t="s">
        <v>34</v>
      </c>
      <c r="AX719" s="13" t="s">
        <v>79</v>
      </c>
      <c r="AY719" s="197" t="s">
        <v>133</v>
      </c>
    </row>
    <row r="720" s="14" customFormat="1">
      <c r="A720" s="14"/>
      <c r="B720" s="204"/>
      <c r="C720" s="14"/>
      <c r="D720" s="186" t="s">
        <v>241</v>
      </c>
      <c r="E720" s="205" t="s">
        <v>1</v>
      </c>
      <c r="F720" s="206" t="s">
        <v>245</v>
      </c>
      <c r="G720" s="14"/>
      <c r="H720" s="207">
        <v>220.55000000000001</v>
      </c>
      <c r="I720" s="208"/>
      <c r="J720" s="14"/>
      <c r="K720" s="14"/>
      <c r="L720" s="204"/>
      <c r="M720" s="209"/>
      <c r="N720" s="210"/>
      <c r="O720" s="210"/>
      <c r="P720" s="210"/>
      <c r="Q720" s="210"/>
      <c r="R720" s="210"/>
      <c r="S720" s="210"/>
      <c r="T720" s="211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05" t="s">
        <v>241</v>
      </c>
      <c r="AU720" s="205" t="s">
        <v>89</v>
      </c>
      <c r="AV720" s="14" t="s">
        <v>154</v>
      </c>
      <c r="AW720" s="14" t="s">
        <v>34</v>
      </c>
      <c r="AX720" s="14" t="s">
        <v>87</v>
      </c>
      <c r="AY720" s="205" t="s">
        <v>133</v>
      </c>
    </row>
    <row r="721" s="2" customFormat="1" ht="24.15" customHeight="1">
      <c r="A721" s="37"/>
      <c r="B721" s="171"/>
      <c r="C721" s="172" t="s">
        <v>1063</v>
      </c>
      <c r="D721" s="172" t="s">
        <v>136</v>
      </c>
      <c r="E721" s="173" t="s">
        <v>1064</v>
      </c>
      <c r="F721" s="174" t="s">
        <v>1065</v>
      </c>
      <c r="G721" s="175" t="s">
        <v>259</v>
      </c>
      <c r="H721" s="176">
        <v>57</v>
      </c>
      <c r="I721" s="177"/>
      <c r="J721" s="178">
        <f>ROUND(I721*H721,2)</f>
        <v>0</v>
      </c>
      <c r="K721" s="179"/>
      <c r="L721" s="38"/>
      <c r="M721" s="180" t="s">
        <v>1</v>
      </c>
      <c r="N721" s="181" t="s">
        <v>44</v>
      </c>
      <c r="O721" s="76"/>
      <c r="P721" s="182">
        <f>O721*H721</f>
        <v>0</v>
      </c>
      <c r="Q721" s="182">
        <v>0.0015</v>
      </c>
      <c r="R721" s="182">
        <f>Q721*H721</f>
        <v>0.085500000000000007</v>
      </c>
      <c r="S721" s="182">
        <v>0</v>
      </c>
      <c r="T721" s="183">
        <f>S721*H721</f>
        <v>0</v>
      </c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R721" s="184" t="s">
        <v>310</v>
      </c>
      <c r="AT721" s="184" t="s">
        <v>136</v>
      </c>
      <c r="AU721" s="184" t="s">
        <v>89</v>
      </c>
      <c r="AY721" s="18" t="s">
        <v>133</v>
      </c>
      <c r="BE721" s="185">
        <f>IF(N721="základní",J721,0)</f>
        <v>0</v>
      </c>
      <c r="BF721" s="185">
        <f>IF(N721="snížená",J721,0)</f>
        <v>0</v>
      </c>
      <c r="BG721" s="185">
        <f>IF(N721="zákl. přenesená",J721,0)</f>
        <v>0</v>
      </c>
      <c r="BH721" s="185">
        <f>IF(N721="sníž. přenesená",J721,0)</f>
        <v>0</v>
      </c>
      <c r="BI721" s="185">
        <f>IF(N721="nulová",J721,0)</f>
        <v>0</v>
      </c>
      <c r="BJ721" s="18" t="s">
        <v>87</v>
      </c>
      <c r="BK721" s="185">
        <f>ROUND(I721*H721,2)</f>
        <v>0</v>
      </c>
      <c r="BL721" s="18" t="s">
        <v>310</v>
      </c>
      <c r="BM721" s="184" t="s">
        <v>1066</v>
      </c>
    </row>
    <row r="722" s="13" customFormat="1">
      <c r="A722" s="13"/>
      <c r="B722" s="196"/>
      <c r="C722" s="13"/>
      <c r="D722" s="186" t="s">
        <v>241</v>
      </c>
      <c r="E722" s="197" t="s">
        <v>1</v>
      </c>
      <c r="F722" s="198" t="s">
        <v>1067</v>
      </c>
      <c r="G722" s="13"/>
      <c r="H722" s="199">
        <v>57</v>
      </c>
      <c r="I722" s="200"/>
      <c r="J722" s="13"/>
      <c r="K722" s="13"/>
      <c r="L722" s="196"/>
      <c r="M722" s="201"/>
      <c r="N722" s="202"/>
      <c r="O722" s="202"/>
      <c r="P722" s="202"/>
      <c r="Q722" s="202"/>
      <c r="R722" s="202"/>
      <c r="S722" s="202"/>
      <c r="T722" s="20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197" t="s">
        <v>241</v>
      </c>
      <c r="AU722" s="197" t="s">
        <v>89</v>
      </c>
      <c r="AV722" s="13" t="s">
        <v>89</v>
      </c>
      <c r="AW722" s="13" t="s">
        <v>34</v>
      </c>
      <c r="AX722" s="13" t="s">
        <v>79</v>
      </c>
      <c r="AY722" s="197" t="s">
        <v>133</v>
      </c>
    </row>
    <row r="723" s="14" customFormat="1">
      <c r="A723" s="14"/>
      <c r="B723" s="204"/>
      <c r="C723" s="14"/>
      <c r="D723" s="186" t="s">
        <v>241</v>
      </c>
      <c r="E723" s="205" t="s">
        <v>1</v>
      </c>
      <c r="F723" s="206" t="s">
        <v>245</v>
      </c>
      <c r="G723" s="14"/>
      <c r="H723" s="207">
        <v>57</v>
      </c>
      <c r="I723" s="208"/>
      <c r="J723" s="14"/>
      <c r="K723" s="14"/>
      <c r="L723" s="204"/>
      <c r="M723" s="209"/>
      <c r="N723" s="210"/>
      <c r="O723" s="210"/>
      <c r="P723" s="210"/>
      <c r="Q723" s="210"/>
      <c r="R723" s="210"/>
      <c r="S723" s="210"/>
      <c r="T723" s="211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05" t="s">
        <v>241</v>
      </c>
      <c r="AU723" s="205" t="s">
        <v>89</v>
      </c>
      <c r="AV723" s="14" t="s">
        <v>154</v>
      </c>
      <c r="AW723" s="14" t="s">
        <v>34</v>
      </c>
      <c r="AX723" s="14" t="s">
        <v>87</v>
      </c>
      <c r="AY723" s="205" t="s">
        <v>133</v>
      </c>
    </row>
    <row r="724" s="2" customFormat="1" ht="16.5" customHeight="1">
      <c r="A724" s="37"/>
      <c r="B724" s="171"/>
      <c r="C724" s="172" t="s">
        <v>1068</v>
      </c>
      <c r="D724" s="172" t="s">
        <v>136</v>
      </c>
      <c r="E724" s="173" t="s">
        <v>1069</v>
      </c>
      <c r="F724" s="174" t="s">
        <v>1070</v>
      </c>
      <c r="G724" s="175" t="s">
        <v>1071</v>
      </c>
      <c r="H724" s="176">
        <v>86</v>
      </c>
      <c r="I724" s="177"/>
      <c r="J724" s="178">
        <f>ROUND(I724*H724,2)</f>
        <v>0</v>
      </c>
      <c r="K724" s="179"/>
      <c r="L724" s="38"/>
      <c r="M724" s="180" t="s">
        <v>1</v>
      </c>
      <c r="N724" s="181" t="s">
        <v>44</v>
      </c>
      <c r="O724" s="76"/>
      <c r="P724" s="182">
        <f>O724*H724</f>
        <v>0</v>
      </c>
      <c r="Q724" s="182">
        <v>0.0021700000000000001</v>
      </c>
      <c r="R724" s="182">
        <f>Q724*H724</f>
        <v>0.18662000000000001</v>
      </c>
      <c r="S724" s="182">
        <v>0</v>
      </c>
      <c r="T724" s="183">
        <f>S724*H724</f>
        <v>0</v>
      </c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R724" s="184" t="s">
        <v>310</v>
      </c>
      <c r="AT724" s="184" t="s">
        <v>136</v>
      </c>
      <c r="AU724" s="184" t="s">
        <v>89</v>
      </c>
      <c r="AY724" s="18" t="s">
        <v>133</v>
      </c>
      <c r="BE724" s="185">
        <f>IF(N724="základní",J724,0)</f>
        <v>0</v>
      </c>
      <c r="BF724" s="185">
        <f>IF(N724="snížená",J724,0)</f>
        <v>0</v>
      </c>
      <c r="BG724" s="185">
        <f>IF(N724="zákl. přenesená",J724,0)</f>
        <v>0</v>
      </c>
      <c r="BH724" s="185">
        <f>IF(N724="sníž. přenesená",J724,0)</f>
        <v>0</v>
      </c>
      <c r="BI724" s="185">
        <f>IF(N724="nulová",J724,0)</f>
        <v>0</v>
      </c>
      <c r="BJ724" s="18" t="s">
        <v>87</v>
      </c>
      <c r="BK724" s="185">
        <f>ROUND(I724*H724,2)</f>
        <v>0</v>
      </c>
      <c r="BL724" s="18" t="s">
        <v>310</v>
      </c>
      <c r="BM724" s="184" t="s">
        <v>1072</v>
      </c>
    </row>
    <row r="725" s="2" customFormat="1">
      <c r="A725" s="37"/>
      <c r="B725" s="38"/>
      <c r="C725" s="37"/>
      <c r="D725" s="186" t="s">
        <v>142</v>
      </c>
      <c r="E725" s="37"/>
      <c r="F725" s="187" t="s">
        <v>1073</v>
      </c>
      <c r="G725" s="37"/>
      <c r="H725" s="37"/>
      <c r="I725" s="188"/>
      <c r="J725" s="37"/>
      <c r="K725" s="37"/>
      <c r="L725" s="38"/>
      <c r="M725" s="189"/>
      <c r="N725" s="190"/>
      <c r="O725" s="76"/>
      <c r="P725" s="76"/>
      <c r="Q725" s="76"/>
      <c r="R725" s="76"/>
      <c r="S725" s="76"/>
      <c r="T725" s="7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T725" s="18" t="s">
        <v>142</v>
      </c>
      <c r="AU725" s="18" t="s">
        <v>89</v>
      </c>
    </row>
    <row r="726" s="2" customFormat="1" ht="33" customHeight="1">
      <c r="A726" s="37"/>
      <c r="B726" s="171"/>
      <c r="C726" s="172" t="s">
        <v>1074</v>
      </c>
      <c r="D726" s="172" t="s">
        <v>136</v>
      </c>
      <c r="E726" s="173" t="s">
        <v>1075</v>
      </c>
      <c r="F726" s="174" t="s">
        <v>1076</v>
      </c>
      <c r="G726" s="175" t="s">
        <v>295</v>
      </c>
      <c r="H726" s="176">
        <v>0.751</v>
      </c>
      <c r="I726" s="177"/>
      <c r="J726" s="178">
        <f>ROUND(I726*H726,2)</f>
        <v>0</v>
      </c>
      <c r="K726" s="179"/>
      <c r="L726" s="38"/>
      <c r="M726" s="180" t="s">
        <v>1</v>
      </c>
      <c r="N726" s="181" t="s">
        <v>44</v>
      </c>
      <c r="O726" s="76"/>
      <c r="P726" s="182">
        <f>O726*H726</f>
        <v>0</v>
      </c>
      <c r="Q726" s="182">
        <v>0</v>
      </c>
      <c r="R726" s="182">
        <f>Q726*H726</f>
        <v>0</v>
      </c>
      <c r="S726" s="182">
        <v>0</v>
      </c>
      <c r="T726" s="183">
        <f>S726*H726</f>
        <v>0</v>
      </c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R726" s="184" t="s">
        <v>310</v>
      </c>
      <c r="AT726" s="184" t="s">
        <v>136</v>
      </c>
      <c r="AU726" s="184" t="s">
        <v>89</v>
      </c>
      <c r="AY726" s="18" t="s">
        <v>133</v>
      </c>
      <c r="BE726" s="185">
        <f>IF(N726="základní",J726,0)</f>
        <v>0</v>
      </c>
      <c r="BF726" s="185">
        <f>IF(N726="snížená",J726,0)</f>
        <v>0</v>
      </c>
      <c r="BG726" s="185">
        <f>IF(N726="zákl. přenesená",J726,0)</f>
        <v>0</v>
      </c>
      <c r="BH726" s="185">
        <f>IF(N726="sníž. přenesená",J726,0)</f>
        <v>0</v>
      </c>
      <c r="BI726" s="185">
        <f>IF(N726="nulová",J726,0)</f>
        <v>0</v>
      </c>
      <c r="BJ726" s="18" t="s">
        <v>87</v>
      </c>
      <c r="BK726" s="185">
        <f>ROUND(I726*H726,2)</f>
        <v>0</v>
      </c>
      <c r="BL726" s="18" t="s">
        <v>310</v>
      </c>
      <c r="BM726" s="184" t="s">
        <v>1077</v>
      </c>
    </row>
    <row r="727" s="12" customFormat="1" ht="22.8" customHeight="1">
      <c r="A727" s="12"/>
      <c r="B727" s="158"/>
      <c r="C727" s="12"/>
      <c r="D727" s="159" t="s">
        <v>78</v>
      </c>
      <c r="E727" s="169" t="s">
        <v>1078</v>
      </c>
      <c r="F727" s="169" t="s">
        <v>1079</v>
      </c>
      <c r="G727" s="12"/>
      <c r="H727" s="12"/>
      <c r="I727" s="161"/>
      <c r="J727" s="170">
        <f>BK727</f>
        <v>0</v>
      </c>
      <c r="K727" s="12"/>
      <c r="L727" s="158"/>
      <c r="M727" s="163"/>
      <c r="N727" s="164"/>
      <c r="O727" s="164"/>
      <c r="P727" s="165">
        <f>SUM(P728:P757)</f>
        <v>0</v>
      </c>
      <c r="Q727" s="164"/>
      <c r="R727" s="165">
        <f>SUM(R728:R757)</f>
        <v>0.20822399999999999</v>
      </c>
      <c r="S727" s="164"/>
      <c r="T727" s="166">
        <f>SUM(T728:T757)</f>
        <v>0.23500000000000001</v>
      </c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R727" s="159" t="s">
        <v>89</v>
      </c>
      <c r="AT727" s="167" t="s">
        <v>78</v>
      </c>
      <c r="AU727" s="167" t="s">
        <v>87</v>
      </c>
      <c r="AY727" s="159" t="s">
        <v>133</v>
      </c>
      <c r="BK727" s="168">
        <f>SUM(BK728:BK757)</f>
        <v>0</v>
      </c>
    </row>
    <row r="728" s="2" customFormat="1" ht="24.15" customHeight="1">
      <c r="A728" s="37"/>
      <c r="B728" s="171"/>
      <c r="C728" s="172" t="s">
        <v>1080</v>
      </c>
      <c r="D728" s="172" t="s">
        <v>136</v>
      </c>
      <c r="E728" s="173" t="s">
        <v>1081</v>
      </c>
      <c r="F728" s="174" t="s">
        <v>1082</v>
      </c>
      <c r="G728" s="175" t="s">
        <v>239</v>
      </c>
      <c r="H728" s="176">
        <v>109.19</v>
      </c>
      <c r="I728" s="177"/>
      <c r="J728" s="178">
        <f>ROUND(I728*H728,2)</f>
        <v>0</v>
      </c>
      <c r="K728" s="179"/>
      <c r="L728" s="38"/>
      <c r="M728" s="180" t="s">
        <v>1</v>
      </c>
      <c r="N728" s="181" t="s">
        <v>44</v>
      </c>
      <c r="O728" s="76"/>
      <c r="P728" s="182">
        <f>O728*H728</f>
        <v>0</v>
      </c>
      <c r="Q728" s="182">
        <v>0</v>
      </c>
      <c r="R728" s="182">
        <f>Q728*H728</f>
        <v>0</v>
      </c>
      <c r="S728" s="182">
        <v>0</v>
      </c>
      <c r="T728" s="183">
        <f>S728*H728</f>
        <v>0</v>
      </c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R728" s="184" t="s">
        <v>310</v>
      </c>
      <c r="AT728" s="184" t="s">
        <v>136</v>
      </c>
      <c r="AU728" s="184" t="s">
        <v>89</v>
      </c>
      <c r="AY728" s="18" t="s">
        <v>133</v>
      </c>
      <c r="BE728" s="185">
        <f>IF(N728="základní",J728,0)</f>
        <v>0</v>
      </c>
      <c r="BF728" s="185">
        <f>IF(N728="snížená",J728,0)</f>
        <v>0</v>
      </c>
      <c r="BG728" s="185">
        <f>IF(N728="zákl. přenesená",J728,0)</f>
        <v>0</v>
      </c>
      <c r="BH728" s="185">
        <f>IF(N728="sníž. přenesená",J728,0)</f>
        <v>0</v>
      </c>
      <c r="BI728" s="185">
        <f>IF(N728="nulová",J728,0)</f>
        <v>0</v>
      </c>
      <c r="BJ728" s="18" t="s">
        <v>87</v>
      </c>
      <c r="BK728" s="185">
        <f>ROUND(I728*H728,2)</f>
        <v>0</v>
      </c>
      <c r="BL728" s="18" t="s">
        <v>310</v>
      </c>
      <c r="BM728" s="184" t="s">
        <v>1083</v>
      </c>
    </row>
    <row r="729" s="13" customFormat="1">
      <c r="A729" s="13"/>
      <c r="B729" s="196"/>
      <c r="C729" s="13"/>
      <c r="D729" s="186" t="s">
        <v>241</v>
      </c>
      <c r="E729" s="197" t="s">
        <v>1</v>
      </c>
      <c r="F729" s="198" t="s">
        <v>474</v>
      </c>
      <c r="G729" s="13"/>
      <c r="H729" s="199">
        <v>109.19</v>
      </c>
      <c r="I729" s="200"/>
      <c r="J729" s="13"/>
      <c r="K729" s="13"/>
      <c r="L729" s="196"/>
      <c r="M729" s="201"/>
      <c r="N729" s="202"/>
      <c r="O729" s="202"/>
      <c r="P729" s="202"/>
      <c r="Q729" s="202"/>
      <c r="R729" s="202"/>
      <c r="S729" s="202"/>
      <c r="T729" s="20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197" t="s">
        <v>241</v>
      </c>
      <c r="AU729" s="197" t="s">
        <v>89</v>
      </c>
      <c r="AV729" s="13" t="s">
        <v>89</v>
      </c>
      <c r="AW729" s="13" t="s">
        <v>34</v>
      </c>
      <c r="AX729" s="13" t="s">
        <v>79</v>
      </c>
      <c r="AY729" s="197" t="s">
        <v>133</v>
      </c>
    </row>
    <row r="730" s="14" customFormat="1">
      <c r="A730" s="14"/>
      <c r="B730" s="204"/>
      <c r="C730" s="14"/>
      <c r="D730" s="186" t="s">
        <v>241</v>
      </c>
      <c r="E730" s="205" t="s">
        <v>1</v>
      </c>
      <c r="F730" s="206" t="s">
        <v>245</v>
      </c>
      <c r="G730" s="14"/>
      <c r="H730" s="207">
        <v>109.19</v>
      </c>
      <c r="I730" s="208"/>
      <c r="J730" s="14"/>
      <c r="K730" s="14"/>
      <c r="L730" s="204"/>
      <c r="M730" s="209"/>
      <c r="N730" s="210"/>
      <c r="O730" s="210"/>
      <c r="P730" s="210"/>
      <c r="Q730" s="210"/>
      <c r="R730" s="210"/>
      <c r="S730" s="210"/>
      <c r="T730" s="211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05" t="s">
        <v>241</v>
      </c>
      <c r="AU730" s="205" t="s">
        <v>89</v>
      </c>
      <c r="AV730" s="14" t="s">
        <v>154</v>
      </c>
      <c r="AW730" s="14" t="s">
        <v>34</v>
      </c>
      <c r="AX730" s="14" t="s">
        <v>87</v>
      </c>
      <c r="AY730" s="205" t="s">
        <v>133</v>
      </c>
    </row>
    <row r="731" s="2" customFormat="1" ht="24.15" customHeight="1">
      <c r="A731" s="37"/>
      <c r="B731" s="171"/>
      <c r="C731" s="219" t="s">
        <v>1084</v>
      </c>
      <c r="D731" s="219" t="s">
        <v>316</v>
      </c>
      <c r="E731" s="220" t="s">
        <v>1085</v>
      </c>
      <c r="F731" s="221" t="s">
        <v>1086</v>
      </c>
      <c r="G731" s="222" t="s">
        <v>239</v>
      </c>
      <c r="H731" s="223">
        <v>125.569</v>
      </c>
      <c r="I731" s="224"/>
      <c r="J731" s="225">
        <f>ROUND(I731*H731,2)</f>
        <v>0</v>
      </c>
      <c r="K731" s="226"/>
      <c r="L731" s="227"/>
      <c r="M731" s="228" t="s">
        <v>1</v>
      </c>
      <c r="N731" s="229" t="s">
        <v>44</v>
      </c>
      <c r="O731" s="76"/>
      <c r="P731" s="182">
        <f>O731*H731</f>
        <v>0</v>
      </c>
      <c r="Q731" s="182">
        <v>0</v>
      </c>
      <c r="R731" s="182">
        <f>Q731*H731</f>
        <v>0</v>
      </c>
      <c r="S731" s="182">
        <v>0</v>
      </c>
      <c r="T731" s="183">
        <f>S731*H731</f>
        <v>0</v>
      </c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R731" s="184" t="s">
        <v>401</v>
      </c>
      <c r="AT731" s="184" t="s">
        <v>316</v>
      </c>
      <c r="AU731" s="184" t="s">
        <v>89</v>
      </c>
      <c r="AY731" s="18" t="s">
        <v>133</v>
      </c>
      <c r="BE731" s="185">
        <f>IF(N731="základní",J731,0)</f>
        <v>0</v>
      </c>
      <c r="BF731" s="185">
        <f>IF(N731="snížená",J731,0)</f>
        <v>0</v>
      </c>
      <c r="BG731" s="185">
        <f>IF(N731="zákl. přenesená",J731,0)</f>
        <v>0</v>
      </c>
      <c r="BH731" s="185">
        <f>IF(N731="sníž. přenesená",J731,0)</f>
        <v>0</v>
      </c>
      <c r="BI731" s="185">
        <f>IF(N731="nulová",J731,0)</f>
        <v>0</v>
      </c>
      <c r="BJ731" s="18" t="s">
        <v>87</v>
      </c>
      <c r="BK731" s="185">
        <f>ROUND(I731*H731,2)</f>
        <v>0</v>
      </c>
      <c r="BL731" s="18" t="s">
        <v>310</v>
      </c>
      <c r="BM731" s="184" t="s">
        <v>1087</v>
      </c>
    </row>
    <row r="732" s="13" customFormat="1">
      <c r="A732" s="13"/>
      <c r="B732" s="196"/>
      <c r="C732" s="13"/>
      <c r="D732" s="186" t="s">
        <v>241</v>
      </c>
      <c r="E732" s="13"/>
      <c r="F732" s="198" t="s">
        <v>1088</v>
      </c>
      <c r="G732" s="13"/>
      <c r="H732" s="199">
        <v>125.569</v>
      </c>
      <c r="I732" s="200"/>
      <c r="J732" s="13"/>
      <c r="K732" s="13"/>
      <c r="L732" s="196"/>
      <c r="M732" s="201"/>
      <c r="N732" s="202"/>
      <c r="O732" s="202"/>
      <c r="P732" s="202"/>
      <c r="Q732" s="202"/>
      <c r="R732" s="202"/>
      <c r="S732" s="202"/>
      <c r="T732" s="20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197" t="s">
        <v>241</v>
      </c>
      <c r="AU732" s="197" t="s">
        <v>89</v>
      </c>
      <c r="AV732" s="13" t="s">
        <v>89</v>
      </c>
      <c r="AW732" s="13" t="s">
        <v>3</v>
      </c>
      <c r="AX732" s="13" t="s">
        <v>87</v>
      </c>
      <c r="AY732" s="197" t="s">
        <v>133</v>
      </c>
    </row>
    <row r="733" s="2" customFormat="1" ht="16.5" customHeight="1">
      <c r="A733" s="37"/>
      <c r="B733" s="171"/>
      <c r="C733" s="172" t="s">
        <v>1089</v>
      </c>
      <c r="D733" s="172" t="s">
        <v>136</v>
      </c>
      <c r="E733" s="173" t="s">
        <v>1090</v>
      </c>
      <c r="F733" s="174" t="s">
        <v>1091</v>
      </c>
      <c r="G733" s="175" t="s">
        <v>259</v>
      </c>
      <c r="H733" s="176">
        <v>218.38</v>
      </c>
      <c r="I733" s="177"/>
      <c r="J733" s="178">
        <f>ROUND(I733*H733,2)</f>
        <v>0</v>
      </c>
      <c r="K733" s="179"/>
      <c r="L733" s="38"/>
      <c r="M733" s="180" t="s">
        <v>1</v>
      </c>
      <c r="N733" s="181" t="s">
        <v>44</v>
      </c>
      <c r="O733" s="76"/>
      <c r="P733" s="182">
        <f>O733*H733</f>
        <v>0</v>
      </c>
      <c r="Q733" s="182">
        <v>0</v>
      </c>
      <c r="R733" s="182">
        <f>Q733*H733</f>
        <v>0</v>
      </c>
      <c r="S733" s="182">
        <v>0</v>
      </c>
      <c r="T733" s="183">
        <f>S733*H733</f>
        <v>0</v>
      </c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R733" s="184" t="s">
        <v>310</v>
      </c>
      <c r="AT733" s="184" t="s">
        <v>136</v>
      </c>
      <c r="AU733" s="184" t="s">
        <v>89</v>
      </c>
      <c r="AY733" s="18" t="s">
        <v>133</v>
      </c>
      <c r="BE733" s="185">
        <f>IF(N733="základní",J733,0)</f>
        <v>0</v>
      </c>
      <c r="BF733" s="185">
        <f>IF(N733="snížená",J733,0)</f>
        <v>0</v>
      </c>
      <c r="BG733" s="185">
        <f>IF(N733="zákl. přenesená",J733,0)</f>
        <v>0</v>
      </c>
      <c r="BH733" s="185">
        <f>IF(N733="sníž. přenesená",J733,0)</f>
        <v>0</v>
      </c>
      <c r="BI733" s="185">
        <f>IF(N733="nulová",J733,0)</f>
        <v>0</v>
      </c>
      <c r="BJ733" s="18" t="s">
        <v>87</v>
      </c>
      <c r="BK733" s="185">
        <f>ROUND(I733*H733,2)</f>
        <v>0</v>
      </c>
      <c r="BL733" s="18" t="s">
        <v>310</v>
      </c>
      <c r="BM733" s="184" t="s">
        <v>1092</v>
      </c>
    </row>
    <row r="734" s="2" customFormat="1">
      <c r="A734" s="37"/>
      <c r="B734" s="38"/>
      <c r="C734" s="37"/>
      <c r="D734" s="186" t="s">
        <v>142</v>
      </c>
      <c r="E734" s="37"/>
      <c r="F734" s="187" t="s">
        <v>1093</v>
      </c>
      <c r="G734" s="37"/>
      <c r="H734" s="37"/>
      <c r="I734" s="188"/>
      <c r="J734" s="37"/>
      <c r="K734" s="37"/>
      <c r="L734" s="38"/>
      <c r="M734" s="189"/>
      <c r="N734" s="190"/>
      <c r="O734" s="76"/>
      <c r="P734" s="76"/>
      <c r="Q734" s="76"/>
      <c r="R734" s="76"/>
      <c r="S734" s="76"/>
      <c r="T734" s="7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T734" s="18" t="s">
        <v>142</v>
      </c>
      <c r="AU734" s="18" t="s">
        <v>89</v>
      </c>
    </row>
    <row r="735" s="13" customFormat="1">
      <c r="A735" s="13"/>
      <c r="B735" s="196"/>
      <c r="C735" s="13"/>
      <c r="D735" s="186" t="s">
        <v>241</v>
      </c>
      <c r="E735" s="197" t="s">
        <v>1</v>
      </c>
      <c r="F735" s="198" t="s">
        <v>1094</v>
      </c>
      <c r="G735" s="13"/>
      <c r="H735" s="199">
        <v>218.38</v>
      </c>
      <c r="I735" s="200"/>
      <c r="J735" s="13"/>
      <c r="K735" s="13"/>
      <c r="L735" s="196"/>
      <c r="M735" s="201"/>
      <c r="N735" s="202"/>
      <c r="O735" s="202"/>
      <c r="P735" s="202"/>
      <c r="Q735" s="202"/>
      <c r="R735" s="202"/>
      <c r="S735" s="202"/>
      <c r="T735" s="20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197" t="s">
        <v>241</v>
      </c>
      <c r="AU735" s="197" t="s">
        <v>89</v>
      </c>
      <c r="AV735" s="13" t="s">
        <v>89</v>
      </c>
      <c r="AW735" s="13" t="s">
        <v>34</v>
      </c>
      <c r="AX735" s="13" t="s">
        <v>79</v>
      </c>
      <c r="AY735" s="197" t="s">
        <v>133</v>
      </c>
    </row>
    <row r="736" s="14" customFormat="1">
      <c r="A736" s="14"/>
      <c r="B736" s="204"/>
      <c r="C736" s="14"/>
      <c r="D736" s="186" t="s">
        <v>241</v>
      </c>
      <c r="E736" s="205" t="s">
        <v>1</v>
      </c>
      <c r="F736" s="206" t="s">
        <v>245</v>
      </c>
      <c r="G736" s="14"/>
      <c r="H736" s="207">
        <v>218.38</v>
      </c>
      <c r="I736" s="208"/>
      <c r="J736" s="14"/>
      <c r="K736" s="14"/>
      <c r="L736" s="204"/>
      <c r="M736" s="209"/>
      <c r="N736" s="210"/>
      <c r="O736" s="210"/>
      <c r="P736" s="210"/>
      <c r="Q736" s="210"/>
      <c r="R736" s="210"/>
      <c r="S736" s="210"/>
      <c r="T736" s="211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05" t="s">
        <v>241</v>
      </c>
      <c r="AU736" s="205" t="s">
        <v>89</v>
      </c>
      <c r="AV736" s="14" t="s">
        <v>154</v>
      </c>
      <c r="AW736" s="14" t="s">
        <v>34</v>
      </c>
      <c r="AX736" s="14" t="s">
        <v>87</v>
      </c>
      <c r="AY736" s="205" t="s">
        <v>133</v>
      </c>
    </row>
    <row r="737" s="2" customFormat="1" ht="16.5" customHeight="1">
      <c r="A737" s="37"/>
      <c r="B737" s="171"/>
      <c r="C737" s="219" t="s">
        <v>1095</v>
      </c>
      <c r="D737" s="219" t="s">
        <v>316</v>
      </c>
      <c r="E737" s="220" t="s">
        <v>1096</v>
      </c>
      <c r="F737" s="221" t="s">
        <v>1097</v>
      </c>
      <c r="G737" s="222" t="s">
        <v>252</v>
      </c>
      <c r="H737" s="223">
        <v>0.34599999999999997</v>
      </c>
      <c r="I737" s="224"/>
      <c r="J737" s="225">
        <f>ROUND(I737*H737,2)</f>
        <v>0</v>
      </c>
      <c r="K737" s="226"/>
      <c r="L737" s="227"/>
      <c r="M737" s="228" t="s">
        <v>1</v>
      </c>
      <c r="N737" s="229" t="s">
        <v>44</v>
      </c>
      <c r="O737" s="76"/>
      <c r="P737" s="182">
        <f>O737*H737</f>
        <v>0</v>
      </c>
      <c r="Q737" s="182">
        <v>0</v>
      </c>
      <c r="R737" s="182">
        <f>Q737*H737</f>
        <v>0</v>
      </c>
      <c r="S737" s="182">
        <v>0</v>
      </c>
      <c r="T737" s="183">
        <f>S737*H737</f>
        <v>0</v>
      </c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R737" s="184" t="s">
        <v>401</v>
      </c>
      <c r="AT737" s="184" t="s">
        <v>316</v>
      </c>
      <c r="AU737" s="184" t="s">
        <v>89</v>
      </c>
      <c r="AY737" s="18" t="s">
        <v>133</v>
      </c>
      <c r="BE737" s="185">
        <f>IF(N737="základní",J737,0)</f>
        <v>0</v>
      </c>
      <c r="BF737" s="185">
        <f>IF(N737="snížená",J737,0)</f>
        <v>0</v>
      </c>
      <c r="BG737" s="185">
        <f>IF(N737="zákl. přenesená",J737,0)</f>
        <v>0</v>
      </c>
      <c r="BH737" s="185">
        <f>IF(N737="sníž. přenesená",J737,0)</f>
        <v>0</v>
      </c>
      <c r="BI737" s="185">
        <f>IF(N737="nulová",J737,0)</f>
        <v>0</v>
      </c>
      <c r="BJ737" s="18" t="s">
        <v>87</v>
      </c>
      <c r="BK737" s="185">
        <f>ROUND(I737*H737,2)</f>
        <v>0</v>
      </c>
      <c r="BL737" s="18" t="s">
        <v>310</v>
      </c>
      <c r="BM737" s="184" t="s">
        <v>1098</v>
      </c>
    </row>
    <row r="738" s="13" customFormat="1">
      <c r="A738" s="13"/>
      <c r="B738" s="196"/>
      <c r="C738" s="13"/>
      <c r="D738" s="186" t="s">
        <v>241</v>
      </c>
      <c r="E738" s="197" t="s">
        <v>1</v>
      </c>
      <c r="F738" s="198" t="s">
        <v>1099</v>
      </c>
      <c r="G738" s="13"/>
      <c r="H738" s="199">
        <v>0.28799999999999998</v>
      </c>
      <c r="I738" s="200"/>
      <c r="J738" s="13"/>
      <c r="K738" s="13"/>
      <c r="L738" s="196"/>
      <c r="M738" s="201"/>
      <c r="N738" s="202"/>
      <c r="O738" s="202"/>
      <c r="P738" s="202"/>
      <c r="Q738" s="202"/>
      <c r="R738" s="202"/>
      <c r="S738" s="202"/>
      <c r="T738" s="20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197" t="s">
        <v>241</v>
      </c>
      <c r="AU738" s="197" t="s">
        <v>89</v>
      </c>
      <c r="AV738" s="13" t="s">
        <v>89</v>
      </c>
      <c r="AW738" s="13" t="s">
        <v>34</v>
      </c>
      <c r="AX738" s="13" t="s">
        <v>79</v>
      </c>
      <c r="AY738" s="197" t="s">
        <v>133</v>
      </c>
    </row>
    <row r="739" s="14" customFormat="1">
      <c r="A739" s="14"/>
      <c r="B739" s="204"/>
      <c r="C739" s="14"/>
      <c r="D739" s="186" t="s">
        <v>241</v>
      </c>
      <c r="E739" s="205" t="s">
        <v>1</v>
      </c>
      <c r="F739" s="206" t="s">
        <v>245</v>
      </c>
      <c r="G739" s="14"/>
      <c r="H739" s="207">
        <v>0.28799999999999998</v>
      </c>
      <c r="I739" s="208"/>
      <c r="J739" s="14"/>
      <c r="K739" s="14"/>
      <c r="L739" s="204"/>
      <c r="M739" s="209"/>
      <c r="N739" s="210"/>
      <c r="O739" s="210"/>
      <c r="P739" s="210"/>
      <c r="Q739" s="210"/>
      <c r="R739" s="210"/>
      <c r="S739" s="210"/>
      <c r="T739" s="211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05" t="s">
        <v>241</v>
      </c>
      <c r="AU739" s="205" t="s">
        <v>89</v>
      </c>
      <c r="AV739" s="14" t="s">
        <v>154</v>
      </c>
      <c r="AW739" s="14" t="s">
        <v>34</v>
      </c>
      <c r="AX739" s="14" t="s">
        <v>87</v>
      </c>
      <c r="AY739" s="205" t="s">
        <v>133</v>
      </c>
    </row>
    <row r="740" s="13" customFormat="1">
      <c r="A740" s="13"/>
      <c r="B740" s="196"/>
      <c r="C740" s="13"/>
      <c r="D740" s="186" t="s">
        <v>241</v>
      </c>
      <c r="E740" s="13"/>
      <c r="F740" s="198" t="s">
        <v>1100</v>
      </c>
      <c r="G740" s="13"/>
      <c r="H740" s="199">
        <v>0.34599999999999997</v>
      </c>
      <c r="I740" s="200"/>
      <c r="J740" s="13"/>
      <c r="K740" s="13"/>
      <c r="L740" s="196"/>
      <c r="M740" s="201"/>
      <c r="N740" s="202"/>
      <c r="O740" s="202"/>
      <c r="P740" s="202"/>
      <c r="Q740" s="202"/>
      <c r="R740" s="202"/>
      <c r="S740" s="202"/>
      <c r="T740" s="20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197" t="s">
        <v>241</v>
      </c>
      <c r="AU740" s="197" t="s">
        <v>89</v>
      </c>
      <c r="AV740" s="13" t="s">
        <v>89</v>
      </c>
      <c r="AW740" s="13" t="s">
        <v>3</v>
      </c>
      <c r="AX740" s="13" t="s">
        <v>87</v>
      </c>
      <c r="AY740" s="197" t="s">
        <v>133</v>
      </c>
    </row>
    <row r="741" s="2" customFormat="1" ht="24.15" customHeight="1">
      <c r="A741" s="37"/>
      <c r="B741" s="171"/>
      <c r="C741" s="172" t="s">
        <v>1101</v>
      </c>
      <c r="D741" s="172" t="s">
        <v>136</v>
      </c>
      <c r="E741" s="173" t="s">
        <v>1102</v>
      </c>
      <c r="F741" s="174" t="s">
        <v>1103</v>
      </c>
      <c r="G741" s="175" t="s">
        <v>259</v>
      </c>
      <c r="H741" s="176">
        <v>69.5</v>
      </c>
      <c r="I741" s="177"/>
      <c r="J741" s="178">
        <f>ROUND(I741*H741,2)</f>
        <v>0</v>
      </c>
      <c r="K741" s="179"/>
      <c r="L741" s="38"/>
      <c r="M741" s="180" t="s">
        <v>1</v>
      </c>
      <c r="N741" s="181" t="s">
        <v>44</v>
      </c>
      <c r="O741" s="76"/>
      <c r="P741" s="182">
        <f>O741*H741</f>
        <v>0</v>
      </c>
      <c r="Q741" s="182">
        <v>0</v>
      </c>
      <c r="R741" s="182">
        <f>Q741*H741</f>
        <v>0</v>
      </c>
      <c r="S741" s="182">
        <v>0.002</v>
      </c>
      <c r="T741" s="183">
        <f>S741*H741</f>
        <v>0.13900000000000001</v>
      </c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R741" s="184" t="s">
        <v>310</v>
      </c>
      <c r="AT741" s="184" t="s">
        <v>136</v>
      </c>
      <c r="AU741" s="184" t="s">
        <v>89</v>
      </c>
      <c r="AY741" s="18" t="s">
        <v>133</v>
      </c>
      <c r="BE741" s="185">
        <f>IF(N741="základní",J741,0)</f>
        <v>0</v>
      </c>
      <c r="BF741" s="185">
        <f>IF(N741="snížená",J741,0)</f>
        <v>0</v>
      </c>
      <c r="BG741" s="185">
        <f>IF(N741="zákl. přenesená",J741,0)</f>
        <v>0</v>
      </c>
      <c r="BH741" s="185">
        <f>IF(N741="sníž. přenesená",J741,0)</f>
        <v>0</v>
      </c>
      <c r="BI741" s="185">
        <f>IF(N741="nulová",J741,0)</f>
        <v>0</v>
      </c>
      <c r="BJ741" s="18" t="s">
        <v>87</v>
      </c>
      <c r="BK741" s="185">
        <f>ROUND(I741*H741,2)</f>
        <v>0</v>
      </c>
      <c r="BL741" s="18" t="s">
        <v>310</v>
      </c>
      <c r="BM741" s="184" t="s">
        <v>1104</v>
      </c>
    </row>
    <row r="742" s="13" customFormat="1">
      <c r="A742" s="13"/>
      <c r="B742" s="196"/>
      <c r="C742" s="13"/>
      <c r="D742" s="186" t="s">
        <v>241</v>
      </c>
      <c r="E742" s="197" t="s">
        <v>1</v>
      </c>
      <c r="F742" s="198" t="s">
        <v>1105</v>
      </c>
      <c r="G742" s="13"/>
      <c r="H742" s="199">
        <v>69.5</v>
      </c>
      <c r="I742" s="200"/>
      <c r="J742" s="13"/>
      <c r="K742" s="13"/>
      <c r="L742" s="196"/>
      <c r="M742" s="201"/>
      <c r="N742" s="202"/>
      <c r="O742" s="202"/>
      <c r="P742" s="202"/>
      <c r="Q742" s="202"/>
      <c r="R742" s="202"/>
      <c r="S742" s="202"/>
      <c r="T742" s="20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197" t="s">
        <v>241</v>
      </c>
      <c r="AU742" s="197" t="s">
        <v>89</v>
      </c>
      <c r="AV742" s="13" t="s">
        <v>89</v>
      </c>
      <c r="AW742" s="13" t="s">
        <v>34</v>
      </c>
      <c r="AX742" s="13" t="s">
        <v>79</v>
      </c>
      <c r="AY742" s="197" t="s">
        <v>133</v>
      </c>
    </row>
    <row r="743" s="14" customFormat="1">
      <c r="A743" s="14"/>
      <c r="B743" s="204"/>
      <c r="C743" s="14"/>
      <c r="D743" s="186" t="s">
        <v>241</v>
      </c>
      <c r="E743" s="205" t="s">
        <v>1</v>
      </c>
      <c r="F743" s="206" t="s">
        <v>245</v>
      </c>
      <c r="G743" s="14"/>
      <c r="H743" s="207">
        <v>69.5</v>
      </c>
      <c r="I743" s="208"/>
      <c r="J743" s="14"/>
      <c r="K743" s="14"/>
      <c r="L743" s="204"/>
      <c r="M743" s="209"/>
      <c r="N743" s="210"/>
      <c r="O743" s="210"/>
      <c r="P743" s="210"/>
      <c r="Q743" s="210"/>
      <c r="R743" s="210"/>
      <c r="S743" s="210"/>
      <c r="T743" s="211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05" t="s">
        <v>241</v>
      </c>
      <c r="AU743" s="205" t="s">
        <v>89</v>
      </c>
      <c r="AV743" s="14" t="s">
        <v>154</v>
      </c>
      <c r="AW743" s="14" t="s">
        <v>34</v>
      </c>
      <c r="AX743" s="14" t="s">
        <v>87</v>
      </c>
      <c r="AY743" s="205" t="s">
        <v>133</v>
      </c>
    </row>
    <row r="744" s="2" customFormat="1" ht="24.15" customHeight="1">
      <c r="A744" s="37"/>
      <c r="B744" s="171"/>
      <c r="C744" s="172" t="s">
        <v>1106</v>
      </c>
      <c r="D744" s="172" t="s">
        <v>136</v>
      </c>
      <c r="E744" s="173" t="s">
        <v>1107</v>
      </c>
      <c r="F744" s="174" t="s">
        <v>1108</v>
      </c>
      <c r="G744" s="175" t="s">
        <v>378</v>
      </c>
      <c r="H744" s="176">
        <v>4</v>
      </c>
      <c r="I744" s="177"/>
      <c r="J744" s="178">
        <f>ROUND(I744*H744,2)</f>
        <v>0</v>
      </c>
      <c r="K744" s="179"/>
      <c r="L744" s="38"/>
      <c r="M744" s="180" t="s">
        <v>1</v>
      </c>
      <c r="N744" s="181" t="s">
        <v>44</v>
      </c>
      <c r="O744" s="76"/>
      <c r="P744" s="182">
        <f>O744*H744</f>
        <v>0</v>
      </c>
      <c r="Q744" s="182">
        <v>0</v>
      </c>
      <c r="R744" s="182">
        <f>Q744*H744</f>
        <v>0</v>
      </c>
      <c r="S744" s="182">
        <v>0.024</v>
      </c>
      <c r="T744" s="183">
        <f>S744*H744</f>
        <v>0.096000000000000002</v>
      </c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R744" s="184" t="s">
        <v>310</v>
      </c>
      <c r="AT744" s="184" t="s">
        <v>136</v>
      </c>
      <c r="AU744" s="184" t="s">
        <v>89</v>
      </c>
      <c r="AY744" s="18" t="s">
        <v>133</v>
      </c>
      <c r="BE744" s="185">
        <f>IF(N744="základní",J744,0)</f>
        <v>0</v>
      </c>
      <c r="BF744" s="185">
        <f>IF(N744="snížená",J744,0)</f>
        <v>0</v>
      </c>
      <c r="BG744" s="185">
        <f>IF(N744="zákl. přenesená",J744,0)</f>
        <v>0</v>
      </c>
      <c r="BH744" s="185">
        <f>IF(N744="sníž. přenesená",J744,0)</f>
        <v>0</v>
      </c>
      <c r="BI744" s="185">
        <f>IF(N744="nulová",J744,0)</f>
        <v>0</v>
      </c>
      <c r="BJ744" s="18" t="s">
        <v>87</v>
      </c>
      <c r="BK744" s="185">
        <f>ROUND(I744*H744,2)</f>
        <v>0</v>
      </c>
      <c r="BL744" s="18" t="s">
        <v>310</v>
      </c>
      <c r="BM744" s="184" t="s">
        <v>1109</v>
      </c>
    </row>
    <row r="745" s="2" customFormat="1" ht="24.15" customHeight="1">
      <c r="A745" s="37"/>
      <c r="B745" s="171"/>
      <c r="C745" s="172" t="s">
        <v>1110</v>
      </c>
      <c r="D745" s="172" t="s">
        <v>136</v>
      </c>
      <c r="E745" s="173" t="s">
        <v>1111</v>
      </c>
      <c r="F745" s="174" t="s">
        <v>1112</v>
      </c>
      <c r="G745" s="175" t="s">
        <v>259</v>
      </c>
      <c r="H745" s="176">
        <v>76.599999999999994</v>
      </c>
      <c r="I745" s="177"/>
      <c r="J745" s="178">
        <f>ROUND(I745*H745,2)</f>
        <v>0</v>
      </c>
      <c r="K745" s="179"/>
      <c r="L745" s="38"/>
      <c r="M745" s="180" t="s">
        <v>1</v>
      </c>
      <c r="N745" s="181" t="s">
        <v>44</v>
      </c>
      <c r="O745" s="76"/>
      <c r="P745" s="182">
        <f>O745*H745</f>
        <v>0</v>
      </c>
      <c r="Q745" s="182">
        <v>0</v>
      </c>
      <c r="R745" s="182">
        <f>Q745*H745</f>
        <v>0</v>
      </c>
      <c r="S745" s="182">
        <v>0</v>
      </c>
      <c r="T745" s="183">
        <f>S745*H745</f>
        <v>0</v>
      </c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R745" s="184" t="s">
        <v>310</v>
      </c>
      <c r="AT745" s="184" t="s">
        <v>136</v>
      </c>
      <c r="AU745" s="184" t="s">
        <v>89</v>
      </c>
      <c r="AY745" s="18" t="s">
        <v>133</v>
      </c>
      <c r="BE745" s="185">
        <f>IF(N745="základní",J745,0)</f>
        <v>0</v>
      </c>
      <c r="BF745" s="185">
        <f>IF(N745="snížená",J745,0)</f>
        <v>0</v>
      </c>
      <c r="BG745" s="185">
        <f>IF(N745="zákl. přenesená",J745,0)</f>
        <v>0</v>
      </c>
      <c r="BH745" s="185">
        <f>IF(N745="sníž. přenesená",J745,0)</f>
        <v>0</v>
      </c>
      <c r="BI745" s="185">
        <f>IF(N745="nulová",J745,0)</f>
        <v>0</v>
      </c>
      <c r="BJ745" s="18" t="s">
        <v>87</v>
      </c>
      <c r="BK745" s="185">
        <f>ROUND(I745*H745,2)</f>
        <v>0</v>
      </c>
      <c r="BL745" s="18" t="s">
        <v>310</v>
      </c>
      <c r="BM745" s="184" t="s">
        <v>1113</v>
      </c>
    </row>
    <row r="746" s="13" customFormat="1">
      <c r="A746" s="13"/>
      <c r="B746" s="196"/>
      <c r="C746" s="13"/>
      <c r="D746" s="186" t="s">
        <v>241</v>
      </c>
      <c r="E746" s="197" t="s">
        <v>1</v>
      </c>
      <c r="F746" s="198" t="s">
        <v>1114</v>
      </c>
      <c r="G746" s="13"/>
      <c r="H746" s="199">
        <v>76.599999999999994</v>
      </c>
      <c r="I746" s="200"/>
      <c r="J746" s="13"/>
      <c r="K746" s="13"/>
      <c r="L746" s="196"/>
      <c r="M746" s="201"/>
      <c r="N746" s="202"/>
      <c r="O746" s="202"/>
      <c r="P746" s="202"/>
      <c r="Q746" s="202"/>
      <c r="R746" s="202"/>
      <c r="S746" s="202"/>
      <c r="T746" s="20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197" t="s">
        <v>241</v>
      </c>
      <c r="AU746" s="197" t="s">
        <v>89</v>
      </c>
      <c r="AV746" s="13" t="s">
        <v>89</v>
      </c>
      <c r="AW746" s="13" t="s">
        <v>34</v>
      </c>
      <c r="AX746" s="13" t="s">
        <v>79</v>
      </c>
      <c r="AY746" s="197" t="s">
        <v>133</v>
      </c>
    </row>
    <row r="747" s="14" customFormat="1">
      <c r="A747" s="14"/>
      <c r="B747" s="204"/>
      <c r="C747" s="14"/>
      <c r="D747" s="186" t="s">
        <v>241</v>
      </c>
      <c r="E747" s="205" t="s">
        <v>1</v>
      </c>
      <c r="F747" s="206" t="s">
        <v>245</v>
      </c>
      <c r="G747" s="14"/>
      <c r="H747" s="207">
        <v>76.599999999999994</v>
      </c>
      <c r="I747" s="208"/>
      <c r="J747" s="14"/>
      <c r="K747" s="14"/>
      <c r="L747" s="204"/>
      <c r="M747" s="209"/>
      <c r="N747" s="210"/>
      <c r="O747" s="210"/>
      <c r="P747" s="210"/>
      <c r="Q747" s="210"/>
      <c r="R747" s="210"/>
      <c r="S747" s="210"/>
      <c r="T747" s="211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05" t="s">
        <v>241</v>
      </c>
      <c r="AU747" s="205" t="s">
        <v>89</v>
      </c>
      <c r="AV747" s="14" t="s">
        <v>154</v>
      </c>
      <c r="AW747" s="14" t="s">
        <v>34</v>
      </c>
      <c r="AX747" s="14" t="s">
        <v>87</v>
      </c>
      <c r="AY747" s="205" t="s">
        <v>133</v>
      </c>
    </row>
    <row r="748" s="2" customFormat="1" ht="16.5" customHeight="1">
      <c r="A748" s="37"/>
      <c r="B748" s="171"/>
      <c r="C748" s="219" t="s">
        <v>1115</v>
      </c>
      <c r="D748" s="219" t="s">
        <v>316</v>
      </c>
      <c r="E748" s="220" t="s">
        <v>1116</v>
      </c>
      <c r="F748" s="221" t="s">
        <v>1117</v>
      </c>
      <c r="G748" s="222" t="s">
        <v>259</v>
      </c>
      <c r="H748" s="223">
        <v>84.260000000000005</v>
      </c>
      <c r="I748" s="224"/>
      <c r="J748" s="225">
        <f>ROUND(I748*H748,2)</f>
        <v>0</v>
      </c>
      <c r="K748" s="226"/>
      <c r="L748" s="227"/>
      <c r="M748" s="228" t="s">
        <v>1</v>
      </c>
      <c r="N748" s="229" t="s">
        <v>44</v>
      </c>
      <c r="O748" s="76"/>
      <c r="P748" s="182">
        <f>O748*H748</f>
        <v>0</v>
      </c>
      <c r="Q748" s="182">
        <v>0.0023999999999999998</v>
      </c>
      <c r="R748" s="182">
        <f>Q748*H748</f>
        <v>0.20222399999999999</v>
      </c>
      <c r="S748" s="182">
        <v>0</v>
      </c>
      <c r="T748" s="183">
        <f>S748*H748</f>
        <v>0</v>
      </c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R748" s="184" t="s">
        <v>401</v>
      </c>
      <c r="AT748" s="184" t="s">
        <v>316</v>
      </c>
      <c r="AU748" s="184" t="s">
        <v>89</v>
      </c>
      <c r="AY748" s="18" t="s">
        <v>133</v>
      </c>
      <c r="BE748" s="185">
        <f>IF(N748="základní",J748,0)</f>
        <v>0</v>
      </c>
      <c r="BF748" s="185">
        <f>IF(N748="snížená",J748,0)</f>
        <v>0</v>
      </c>
      <c r="BG748" s="185">
        <f>IF(N748="zákl. přenesená",J748,0)</f>
        <v>0</v>
      </c>
      <c r="BH748" s="185">
        <f>IF(N748="sníž. přenesená",J748,0)</f>
        <v>0</v>
      </c>
      <c r="BI748" s="185">
        <f>IF(N748="nulová",J748,0)</f>
        <v>0</v>
      </c>
      <c r="BJ748" s="18" t="s">
        <v>87</v>
      </c>
      <c r="BK748" s="185">
        <f>ROUND(I748*H748,2)</f>
        <v>0</v>
      </c>
      <c r="BL748" s="18" t="s">
        <v>310</v>
      </c>
      <c r="BM748" s="184" t="s">
        <v>1118</v>
      </c>
    </row>
    <row r="749" s="13" customFormat="1">
      <c r="A749" s="13"/>
      <c r="B749" s="196"/>
      <c r="C749" s="13"/>
      <c r="D749" s="186" t="s">
        <v>241</v>
      </c>
      <c r="E749" s="197" t="s">
        <v>1</v>
      </c>
      <c r="F749" s="198" t="s">
        <v>1114</v>
      </c>
      <c r="G749" s="13"/>
      <c r="H749" s="199">
        <v>76.599999999999994</v>
      </c>
      <c r="I749" s="200"/>
      <c r="J749" s="13"/>
      <c r="K749" s="13"/>
      <c r="L749" s="196"/>
      <c r="M749" s="201"/>
      <c r="N749" s="202"/>
      <c r="O749" s="202"/>
      <c r="P749" s="202"/>
      <c r="Q749" s="202"/>
      <c r="R749" s="202"/>
      <c r="S749" s="202"/>
      <c r="T749" s="20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197" t="s">
        <v>241</v>
      </c>
      <c r="AU749" s="197" t="s">
        <v>89</v>
      </c>
      <c r="AV749" s="13" t="s">
        <v>89</v>
      </c>
      <c r="AW749" s="13" t="s">
        <v>34</v>
      </c>
      <c r="AX749" s="13" t="s">
        <v>79</v>
      </c>
      <c r="AY749" s="197" t="s">
        <v>133</v>
      </c>
    </row>
    <row r="750" s="14" customFormat="1">
      <c r="A750" s="14"/>
      <c r="B750" s="204"/>
      <c r="C750" s="14"/>
      <c r="D750" s="186" t="s">
        <v>241</v>
      </c>
      <c r="E750" s="205" t="s">
        <v>1</v>
      </c>
      <c r="F750" s="206" t="s">
        <v>245</v>
      </c>
      <c r="G750" s="14"/>
      <c r="H750" s="207">
        <v>76.599999999999994</v>
      </c>
      <c r="I750" s="208"/>
      <c r="J750" s="14"/>
      <c r="K750" s="14"/>
      <c r="L750" s="204"/>
      <c r="M750" s="209"/>
      <c r="N750" s="210"/>
      <c r="O750" s="210"/>
      <c r="P750" s="210"/>
      <c r="Q750" s="210"/>
      <c r="R750" s="210"/>
      <c r="S750" s="210"/>
      <c r="T750" s="211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05" t="s">
        <v>241</v>
      </c>
      <c r="AU750" s="205" t="s">
        <v>89</v>
      </c>
      <c r="AV750" s="14" t="s">
        <v>154</v>
      </c>
      <c r="AW750" s="14" t="s">
        <v>34</v>
      </c>
      <c r="AX750" s="14" t="s">
        <v>87</v>
      </c>
      <c r="AY750" s="205" t="s">
        <v>133</v>
      </c>
    </row>
    <row r="751" s="13" customFormat="1">
      <c r="A751" s="13"/>
      <c r="B751" s="196"/>
      <c r="C751" s="13"/>
      <c r="D751" s="186" t="s">
        <v>241</v>
      </c>
      <c r="E751" s="13"/>
      <c r="F751" s="198" t="s">
        <v>1119</v>
      </c>
      <c r="G751" s="13"/>
      <c r="H751" s="199">
        <v>84.260000000000005</v>
      </c>
      <c r="I751" s="200"/>
      <c r="J751" s="13"/>
      <c r="K751" s="13"/>
      <c r="L751" s="196"/>
      <c r="M751" s="201"/>
      <c r="N751" s="202"/>
      <c r="O751" s="202"/>
      <c r="P751" s="202"/>
      <c r="Q751" s="202"/>
      <c r="R751" s="202"/>
      <c r="S751" s="202"/>
      <c r="T751" s="20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197" t="s">
        <v>241</v>
      </c>
      <c r="AU751" s="197" t="s">
        <v>89</v>
      </c>
      <c r="AV751" s="13" t="s">
        <v>89</v>
      </c>
      <c r="AW751" s="13" t="s">
        <v>3</v>
      </c>
      <c r="AX751" s="13" t="s">
        <v>87</v>
      </c>
      <c r="AY751" s="197" t="s">
        <v>133</v>
      </c>
    </row>
    <row r="752" s="2" customFormat="1" ht="16.5" customHeight="1">
      <c r="A752" s="37"/>
      <c r="B752" s="171"/>
      <c r="C752" s="219" t="s">
        <v>1120</v>
      </c>
      <c r="D752" s="219" t="s">
        <v>316</v>
      </c>
      <c r="E752" s="220" t="s">
        <v>1121</v>
      </c>
      <c r="F752" s="221" t="s">
        <v>1122</v>
      </c>
      <c r="G752" s="222" t="s">
        <v>1123</v>
      </c>
      <c r="H752" s="223">
        <v>30</v>
      </c>
      <c r="I752" s="224"/>
      <c r="J752" s="225">
        <f>ROUND(I752*H752,2)</f>
        <v>0</v>
      </c>
      <c r="K752" s="226"/>
      <c r="L752" s="227"/>
      <c r="M752" s="228" t="s">
        <v>1</v>
      </c>
      <c r="N752" s="229" t="s">
        <v>44</v>
      </c>
      <c r="O752" s="76"/>
      <c r="P752" s="182">
        <f>O752*H752</f>
        <v>0</v>
      </c>
      <c r="Q752" s="182">
        <v>0.00020000000000000001</v>
      </c>
      <c r="R752" s="182">
        <f>Q752*H752</f>
        <v>0.0060000000000000001</v>
      </c>
      <c r="S752" s="182">
        <v>0</v>
      </c>
      <c r="T752" s="183">
        <f>S752*H752</f>
        <v>0</v>
      </c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R752" s="184" t="s">
        <v>401</v>
      </c>
      <c r="AT752" s="184" t="s">
        <v>316</v>
      </c>
      <c r="AU752" s="184" t="s">
        <v>89</v>
      </c>
      <c r="AY752" s="18" t="s">
        <v>133</v>
      </c>
      <c r="BE752" s="185">
        <f>IF(N752="základní",J752,0)</f>
        <v>0</v>
      </c>
      <c r="BF752" s="185">
        <f>IF(N752="snížená",J752,0)</f>
        <v>0</v>
      </c>
      <c r="BG752" s="185">
        <f>IF(N752="zákl. přenesená",J752,0)</f>
        <v>0</v>
      </c>
      <c r="BH752" s="185">
        <f>IF(N752="sníž. přenesená",J752,0)</f>
        <v>0</v>
      </c>
      <c r="BI752" s="185">
        <f>IF(N752="nulová",J752,0)</f>
        <v>0</v>
      </c>
      <c r="BJ752" s="18" t="s">
        <v>87</v>
      </c>
      <c r="BK752" s="185">
        <f>ROUND(I752*H752,2)</f>
        <v>0</v>
      </c>
      <c r="BL752" s="18" t="s">
        <v>310</v>
      </c>
      <c r="BM752" s="184" t="s">
        <v>1124</v>
      </c>
    </row>
    <row r="753" s="2" customFormat="1" ht="24.15" customHeight="1">
      <c r="A753" s="37"/>
      <c r="B753" s="171"/>
      <c r="C753" s="172" t="s">
        <v>1125</v>
      </c>
      <c r="D753" s="172" t="s">
        <v>136</v>
      </c>
      <c r="E753" s="173" t="s">
        <v>1126</v>
      </c>
      <c r="F753" s="174" t="s">
        <v>1127</v>
      </c>
      <c r="G753" s="175" t="s">
        <v>259</v>
      </c>
      <c r="H753" s="176">
        <v>839.29999999999995</v>
      </c>
      <c r="I753" s="177"/>
      <c r="J753" s="178">
        <f>ROUND(I753*H753,2)</f>
        <v>0</v>
      </c>
      <c r="K753" s="179"/>
      <c r="L753" s="38"/>
      <c r="M753" s="180" t="s">
        <v>1</v>
      </c>
      <c r="N753" s="181" t="s">
        <v>44</v>
      </c>
      <c r="O753" s="76"/>
      <c r="P753" s="182">
        <f>O753*H753</f>
        <v>0</v>
      </c>
      <c r="Q753" s="182">
        <v>0</v>
      </c>
      <c r="R753" s="182">
        <f>Q753*H753</f>
        <v>0</v>
      </c>
      <c r="S753" s="182">
        <v>0</v>
      </c>
      <c r="T753" s="183">
        <f>S753*H753</f>
        <v>0</v>
      </c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R753" s="184" t="s">
        <v>310</v>
      </c>
      <c r="AT753" s="184" t="s">
        <v>136</v>
      </c>
      <c r="AU753" s="184" t="s">
        <v>89</v>
      </c>
      <c r="AY753" s="18" t="s">
        <v>133</v>
      </c>
      <c r="BE753" s="185">
        <f>IF(N753="základní",J753,0)</f>
        <v>0</v>
      </c>
      <c r="BF753" s="185">
        <f>IF(N753="snížená",J753,0)</f>
        <v>0</v>
      </c>
      <c r="BG753" s="185">
        <f>IF(N753="zákl. přenesená",J753,0)</f>
        <v>0</v>
      </c>
      <c r="BH753" s="185">
        <f>IF(N753="sníž. přenesená",J753,0)</f>
        <v>0</v>
      </c>
      <c r="BI753" s="185">
        <f>IF(N753="nulová",J753,0)</f>
        <v>0</v>
      </c>
      <c r="BJ753" s="18" t="s">
        <v>87</v>
      </c>
      <c r="BK753" s="185">
        <f>ROUND(I753*H753,2)</f>
        <v>0</v>
      </c>
      <c r="BL753" s="18" t="s">
        <v>310</v>
      </c>
      <c r="BM753" s="184" t="s">
        <v>1128</v>
      </c>
    </row>
    <row r="754" s="2" customFormat="1">
      <c r="A754" s="37"/>
      <c r="B754" s="38"/>
      <c r="C754" s="37"/>
      <c r="D754" s="186" t="s">
        <v>142</v>
      </c>
      <c r="E754" s="37"/>
      <c r="F754" s="187" t="s">
        <v>657</v>
      </c>
      <c r="G754" s="37"/>
      <c r="H754" s="37"/>
      <c r="I754" s="188"/>
      <c r="J754" s="37"/>
      <c r="K754" s="37"/>
      <c r="L754" s="38"/>
      <c r="M754" s="189"/>
      <c r="N754" s="190"/>
      <c r="O754" s="76"/>
      <c r="P754" s="76"/>
      <c r="Q754" s="76"/>
      <c r="R754" s="76"/>
      <c r="S754" s="76"/>
      <c r="T754" s="7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T754" s="18" t="s">
        <v>142</v>
      </c>
      <c r="AU754" s="18" t="s">
        <v>89</v>
      </c>
    </row>
    <row r="755" s="13" customFormat="1">
      <c r="A755" s="13"/>
      <c r="B755" s="196"/>
      <c r="C755" s="13"/>
      <c r="D755" s="186" t="s">
        <v>241</v>
      </c>
      <c r="E755" s="197" t="s">
        <v>1</v>
      </c>
      <c r="F755" s="198" t="s">
        <v>1129</v>
      </c>
      <c r="G755" s="13"/>
      <c r="H755" s="199">
        <v>839.29999999999995</v>
      </c>
      <c r="I755" s="200"/>
      <c r="J755" s="13"/>
      <c r="K755" s="13"/>
      <c r="L755" s="196"/>
      <c r="M755" s="201"/>
      <c r="N755" s="202"/>
      <c r="O755" s="202"/>
      <c r="P755" s="202"/>
      <c r="Q755" s="202"/>
      <c r="R755" s="202"/>
      <c r="S755" s="202"/>
      <c r="T755" s="20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197" t="s">
        <v>241</v>
      </c>
      <c r="AU755" s="197" t="s">
        <v>89</v>
      </c>
      <c r="AV755" s="13" t="s">
        <v>89</v>
      </c>
      <c r="AW755" s="13" t="s">
        <v>34</v>
      </c>
      <c r="AX755" s="13" t="s">
        <v>79</v>
      </c>
      <c r="AY755" s="197" t="s">
        <v>133</v>
      </c>
    </row>
    <row r="756" s="14" customFormat="1">
      <c r="A756" s="14"/>
      <c r="B756" s="204"/>
      <c r="C756" s="14"/>
      <c r="D756" s="186" t="s">
        <v>241</v>
      </c>
      <c r="E756" s="205" t="s">
        <v>1</v>
      </c>
      <c r="F756" s="206" t="s">
        <v>245</v>
      </c>
      <c r="G756" s="14"/>
      <c r="H756" s="207">
        <v>839.29999999999995</v>
      </c>
      <c r="I756" s="208"/>
      <c r="J756" s="14"/>
      <c r="K756" s="14"/>
      <c r="L756" s="204"/>
      <c r="M756" s="209"/>
      <c r="N756" s="210"/>
      <c r="O756" s="210"/>
      <c r="P756" s="210"/>
      <c r="Q756" s="210"/>
      <c r="R756" s="210"/>
      <c r="S756" s="210"/>
      <c r="T756" s="211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05" t="s">
        <v>241</v>
      </c>
      <c r="AU756" s="205" t="s">
        <v>89</v>
      </c>
      <c r="AV756" s="14" t="s">
        <v>154</v>
      </c>
      <c r="AW756" s="14" t="s">
        <v>34</v>
      </c>
      <c r="AX756" s="14" t="s">
        <v>87</v>
      </c>
      <c r="AY756" s="205" t="s">
        <v>133</v>
      </c>
    </row>
    <row r="757" s="2" customFormat="1" ht="33" customHeight="1">
      <c r="A757" s="37"/>
      <c r="B757" s="171"/>
      <c r="C757" s="172" t="s">
        <v>1130</v>
      </c>
      <c r="D757" s="172" t="s">
        <v>136</v>
      </c>
      <c r="E757" s="173" t="s">
        <v>1131</v>
      </c>
      <c r="F757" s="174" t="s">
        <v>1132</v>
      </c>
      <c r="G757" s="175" t="s">
        <v>295</v>
      </c>
      <c r="H757" s="176">
        <v>0.20799999999999999</v>
      </c>
      <c r="I757" s="177"/>
      <c r="J757" s="178">
        <f>ROUND(I757*H757,2)</f>
        <v>0</v>
      </c>
      <c r="K757" s="179"/>
      <c r="L757" s="38"/>
      <c r="M757" s="180" t="s">
        <v>1</v>
      </c>
      <c r="N757" s="181" t="s">
        <v>44</v>
      </c>
      <c r="O757" s="76"/>
      <c r="P757" s="182">
        <f>O757*H757</f>
        <v>0</v>
      </c>
      <c r="Q757" s="182">
        <v>0</v>
      </c>
      <c r="R757" s="182">
        <f>Q757*H757</f>
        <v>0</v>
      </c>
      <c r="S757" s="182">
        <v>0</v>
      </c>
      <c r="T757" s="183">
        <f>S757*H757</f>
        <v>0</v>
      </c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R757" s="184" t="s">
        <v>310</v>
      </c>
      <c r="AT757" s="184" t="s">
        <v>136</v>
      </c>
      <c r="AU757" s="184" t="s">
        <v>89</v>
      </c>
      <c r="AY757" s="18" t="s">
        <v>133</v>
      </c>
      <c r="BE757" s="185">
        <f>IF(N757="základní",J757,0)</f>
        <v>0</v>
      </c>
      <c r="BF757" s="185">
        <f>IF(N757="snížená",J757,0)</f>
        <v>0</v>
      </c>
      <c r="BG757" s="185">
        <f>IF(N757="zákl. přenesená",J757,0)</f>
        <v>0</v>
      </c>
      <c r="BH757" s="185">
        <f>IF(N757="sníž. přenesená",J757,0)</f>
        <v>0</v>
      </c>
      <c r="BI757" s="185">
        <f>IF(N757="nulová",J757,0)</f>
        <v>0</v>
      </c>
      <c r="BJ757" s="18" t="s">
        <v>87</v>
      </c>
      <c r="BK757" s="185">
        <f>ROUND(I757*H757,2)</f>
        <v>0</v>
      </c>
      <c r="BL757" s="18" t="s">
        <v>310</v>
      </c>
      <c r="BM757" s="184" t="s">
        <v>1133</v>
      </c>
    </row>
    <row r="758" s="12" customFormat="1" ht="22.8" customHeight="1">
      <c r="A758" s="12"/>
      <c r="B758" s="158"/>
      <c r="C758" s="12"/>
      <c r="D758" s="159" t="s">
        <v>78</v>
      </c>
      <c r="E758" s="169" t="s">
        <v>1134</v>
      </c>
      <c r="F758" s="169" t="s">
        <v>1135</v>
      </c>
      <c r="G758" s="12"/>
      <c r="H758" s="12"/>
      <c r="I758" s="161"/>
      <c r="J758" s="170">
        <f>BK758</f>
        <v>0</v>
      </c>
      <c r="K758" s="12"/>
      <c r="L758" s="158"/>
      <c r="M758" s="163"/>
      <c r="N758" s="164"/>
      <c r="O758" s="164"/>
      <c r="P758" s="165">
        <f>SUM(P759:P825)</f>
        <v>0</v>
      </c>
      <c r="Q758" s="164"/>
      <c r="R758" s="165">
        <f>SUM(R759:R825)</f>
        <v>0.0087547300000000005</v>
      </c>
      <c r="S758" s="164"/>
      <c r="T758" s="166">
        <f>SUM(T759:T825)</f>
        <v>0.98599999999999999</v>
      </c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R758" s="159" t="s">
        <v>89</v>
      </c>
      <c r="AT758" s="167" t="s">
        <v>78</v>
      </c>
      <c r="AU758" s="167" t="s">
        <v>87</v>
      </c>
      <c r="AY758" s="159" t="s">
        <v>133</v>
      </c>
      <c r="BK758" s="168">
        <f>SUM(BK759:BK825)</f>
        <v>0</v>
      </c>
    </row>
    <row r="759" s="2" customFormat="1" ht="24.15" customHeight="1">
      <c r="A759" s="37"/>
      <c r="B759" s="171"/>
      <c r="C759" s="172" t="s">
        <v>1136</v>
      </c>
      <c r="D759" s="172" t="s">
        <v>136</v>
      </c>
      <c r="E759" s="173" t="s">
        <v>1137</v>
      </c>
      <c r="F759" s="174" t="s">
        <v>1138</v>
      </c>
      <c r="G759" s="175" t="s">
        <v>259</v>
      </c>
      <c r="H759" s="176">
        <v>57</v>
      </c>
      <c r="I759" s="177"/>
      <c r="J759" s="178">
        <f>ROUND(I759*H759,2)</f>
        <v>0</v>
      </c>
      <c r="K759" s="179"/>
      <c r="L759" s="38"/>
      <c r="M759" s="180" t="s">
        <v>1</v>
      </c>
      <c r="N759" s="181" t="s">
        <v>44</v>
      </c>
      <c r="O759" s="76"/>
      <c r="P759" s="182">
        <f>O759*H759</f>
        <v>0</v>
      </c>
      <c r="Q759" s="182">
        <v>0</v>
      </c>
      <c r="R759" s="182">
        <f>Q759*H759</f>
        <v>0</v>
      </c>
      <c r="S759" s="182">
        <v>0.016</v>
      </c>
      <c r="T759" s="183">
        <f>S759*H759</f>
        <v>0.91200000000000003</v>
      </c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R759" s="184" t="s">
        <v>310</v>
      </c>
      <c r="AT759" s="184" t="s">
        <v>136</v>
      </c>
      <c r="AU759" s="184" t="s">
        <v>89</v>
      </c>
      <c r="AY759" s="18" t="s">
        <v>133</v>
      </c>
      <c r="BE759" s="185">
        <f>IF(N759="základní",J759,0)</f>
        <v>0</v>
      </c>
      <c r="BF759" s="185">
        <f>IF(N759="snížená",J759,0)</f>
        <v>0</v>
      </c>
      <c r="BG759" s="185">
        <f>IF(N759="zákl. přenesená",J759,0)</f>
        <v>0</v>
      </c>
      <c r="BH759" s="185">
        <f>IF(N759="sníž. přenesená",J759,0)</f>
        <v>0</v>
      </c>
      <c r="BI759" s="185">
        <f>IF(N759="nulová",J759,0)</f>
        <v>0</v>
      </c>
      <c r="BJ759" s="18" t="s">
        <v>87</v>
      </c>
      <c r="BK759" s="185">
        <f>ROUND(I759*H759,2)</f>
        <v>0</v>
      </c>
      <c r="BL759" s="18" t="s">
        <v>310</v>
      </c>
      <c r="BM759" s="184" t="s">
        <v>1139</v>
      </c>
    </row>
    <row r="760" s="13" customFormat="1">
      <c r="A760" s="13"/>
      <c r="B760" s="196"/>
      <c r="C760" s="13"/>
      <c r="D760" s="186" t="s">
        <v>241</v>
      </c>
      <c r="E760" s="197" t="s">
        <v>1</v>
      </c>
      <c r="F760" s="198" t="s">
        <v>1140</v>
      </c>
      <c r="G760" s="13"/>
      <c r="H760" s="199">
        <v>57</v>
      </c>
      <c r="I760" s="200"/>
      <c r="J760" s="13"/>
      <c r="K760" s="13"/>
      <c r="L760" s="196"/>
      <c r="M760" s="201"/>
      <c r="N760" s="202"/>
      <c r="O760" s="202"/>
      <c r="P760" s="202"/>
      <c r="Q760" s="202"/>
      <c r="R760" s="202"/>
      <c r="S760" s="202"/>
      <c r="T760" s="20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197" t="s">
        <v>241</v>
      </c>
      <c r="AU760" s="197" t="s">
        <v>89</v>
      </c>
      <c r="AV760" s="13" t="s">
        <v>89</v>
      </c>
      <c r="AW760" s="13" t="s">
        <v>34</v>
      </c>
      <c r="AX760" s="13" t="s">
        <v>79</v>
      </c>
      <c r="AY760" s="197" t="s">
        <v>133</v>
      </c>
    </row>
    <row r="761" s="14" customFormat="1">
      <c r="A761" s="14"/>
      <c r="B761" s="204"/>
      <c r="C761" s="14"/>
      <c r="D761" s="186" t="s">
        <v>241</v>
      </c>
      <c r="E761" s="205" t="s">
        <v>1</v>
      </c>
      <c r="F761" s="206" t="s">
        <v>245</v>
      </c>
      <c r="G761" s="14"/>
      <c r="H761" s="207">
        <v>57</v>
      </c>
      <c r="I761" s="208"/>
      <c r="J761" s="14"/>
      <c r="K761" s="14"/>
      <c r="L761" s="204"/>
      <c r="M761" s="209"/>
      <c r="N761" s="210"/>
      <c r="O761" s="210"/>
      <c r="P761" s="210"/>
      <c r="Q761" s="210"/>
      <c r="R761" s="210"/>
      <c r="S761" s="210"/>
      <c r="T761" s="211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05" t="s">
        <v>241</v>
      </c>
      <c r="AU761" s="205" t="s">
        <v>89</v>
      </c>
      <c r="AV761" s="14" t="s">
        <v>154</v>
      </c>
      <c r="AW761" s="14" t="s">
        <v>34</v>
      </c>
      <c r="AX761" s="14" t="s">
        <v>87</v>
      </c>
      <c r="AY761" s="205" t="s">
        <v>133</v>
      </c>
    </row>
    <row r="762" s="2" customFormat="1" ht="16.5" customHeight="1">
      <c r="A762" s="37"/>
      <c r="B762" s="171"/>
      <c r="C762" s="172" t="s">
        <v>1141</v>
      </c>
      <c r="D762" s="172" t="s">
        <v>136</v>
      </c>
      <c r="E762" s="173" t="s">
        <v>1142</v>
      </c>
      <c r="F762" s="174" t="s">
        <v>1143</v>
      </c>
      <c r="G762" s="175" t="s">
        <v>239</v>
      </c>
      <c r="H762" s="176">
        <v>3.7000000000000002</v>
      </c>
      <c r="I762" s="177"/>
      <c r="J762" s="178">
        <f>ROUND(I762*H762,2)</f>
        <v>0</v>
      </c>
      <c r="K762" s="179"/>
      <c r="L762" s="38"/>
      <c r="M762" s="180" t="s">
        <v>1</v>
      </c>
      <c r="N762" s="181" t="s">
        <v>44</v>
      </c>
      <c r="O762" s="76"/>
      <c r="P762" s="182">
        <f>O762*H762</f>
        <v>0</v>
      </c>
      <c r="Q762" s="182">
        <v>0</v>
      </c>
      <c r="R762" s="182">
        <f>Q762*H762</f>
        <v>0</v>
      </c>
      <c r="S762" s="182">
        <v>0.02</v>
      </c>
      <c r="T762" s="183">
        <f>S762*H762</f>
        <v>0.07400000000000001</v>
      </c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R762" s="184" t="s">
        <v>310</v>
      </c>
      <c r="AT762" s="184" t="s">
        <v>136</v>
      </c>
      <c r="AU762" s="184" t="s">
        <v>89</v>
      </c>
      <c r="AY762" s="18" t="s">
        <v>133</v>
      </c>
      <c r="BE762" s="185">
        <f>IF(N762="základní",J762,0)</f>
        <v>0</v>
      </c>
      <c r="BF762" s="185">
        <f>IF(N762="snížená",J762,0)</f>
        <v>0</v>
      </c>
      <c r="BG762" s="185">
        <f>IF(N762="zákl. přenesená",J762,0)</f>
        <v>0</v>
      </c>
      <c r="BH762" s="185">
        <f>IF(N762="sníž. přenesená",J762,0)</f>
        <v>0</v>
      </c>
      <c r="BI762" s="185">
        <f>IF(N762="nulová",J762,0)</f>
        <v>0</v>
      </c>
      <c r="BJ762" s="18" t="s">
        <v>87</v>
      </c>
      <c r="BK762" s="185">
        <f>ROUND(I762*H762,2)</f>
        <v>0</v>
      </c>
      <c r="BL762" s="18" t="s">
        <v>310</v>
      </c>
      <c r="BM762" s="184" t="s">
        <v>1144</v>
      </c>
    </row>
    <row r="763" s="2" customFormat="1" ht="24.15" customHeight="1">
      <c r="A763" s="37"/>
      <c r="B763" s="171"/>
      <c r="C763" s="172" t="s">
        <v>1145</v>
      </c>
      <c r="D763" s="172" t="s">
        <v>136</v>
      </c>
      <c r="E763" s="173" t="s">
        <v>1146</v>
      </c>
      <c r="F763" s="174" t="s">
        <v>1147</v>
      </c>
      <c r="G763" s="175" t="s">
        <v>390</v>
      </c>
      <c r="H763" s="176">
        <v>122.483</v>
      </c>
      <c r="I763" s="177"/>
      <c r="J763" s="178">
        <f>ROUND(I763*H763,2)</f>
        <v>0</v>
      </c>
      <c r="K763" s="179"/>
      <c r="L763" s="38"/>
      <c r="M763" s="180" t="s">
        <v>1</v>
      </c>
      <c r="N763" s="181" t="s">
        <v>44</v>
      </c>
      <c r="O763" s="76"/>
      <c r="P763" s="182">
        <f>O763*H763</f>
        <v>0</v>
      </c>
      <c r="Q763" s="182">
        <v>5.0000000000000002E-05</v>
      </c>
      <c r="R763" s="182">
        <f>Q763*H763</f>
        <v>0.0061241500000000001</v>
      </c>
      <c r="S763" s="182">
        <v>0</v>
      </c>
      <c r="T763" s="183">
        <f>S763*H763</f>
        <v>0</v>
      </c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R763" s="184" t="s">
        <v>310</v>
      </c>
      <c r="AT763" s="184" t="s">
        <v>136</v>
      </c>
      <c r="AU763" s="184" t="s">
        <v>89</v>
      </c>
      <c r="AY763" s="18" t="s">
        <v>133</v>
      </c>
      <c r="BE763" s="185">
        <f>IF(N763="základní",J763,0)</f>
        <v>0</v>
      </c>
      <c r="BF763" s="185">
        <f>IF(N763="snížená",J763,0)</f>
        <v>0</v>
      </c>
      <c r="BG763" s="185">
        <f>IF(N763="zákl. přenesená",J763,0)</f>
        <v>0</v>
      </c>
      <c r="BH763" s="185">
        <f>IF(N763="sníž. přenesená",J763,0)</f>
        <v>0</v>
      </c>
      <c r="BI763" s="185">
        <f>IF(N763="nulová",J763,0)</f>
        <v>0</v>
      </c>
      <c r="BJ763" s="18" t="s">
        <v>87</v>
      </c>
      <c r="BK763" s="185">
        <f>ROUND(I763*H763,2)</f>
        <v>0</v>
      </c>
      <c r="BL763" s="18" t="s">
        <v>310</v>
      </c>
      <c r="BM763" s="184" t="s">
        <v>1148</v>
      </c>
    </row>
    <row r="764" s="13" customFormat="1">
      <c r="A764" s="13"/>
      <c r="B764" s="196"/>
      <c r="C764" s="13"/>
      <c r="D764" s="186" t="s">
        <v>241</v>
      </c>
      <c r="E764" s="197" t="s">
        <v>1</v>
      </c>
      <c r="F764" s="198" t="s">
        <v>1149</v>
      </c>
      <c r="G764" s="13"/>
      <c r="H764" s="199">
        <v>122.483</v>
      </c>
      <c r="I764" s="200"/>
      <c r="J764" s="13"/>
      <c r="K764" s="13"/>
      <c r="L764" s="196"/>
      <c r="M764" s="201"/>
      <c r="N764" s="202"/>
      <c r="O764" s="202"/>
      <c r="P764" s="202"/>
      <c r="Q764" s="202"/>
      <c r="R764" s="202"/>
      <c r="S764" s="202"/>
      <c r="T764" s="20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197" t="s">
        <v>241</v>
      </c>
      <c r="AU764" s="197" t="s">
        <v>89</v>
      </c>
      <c r="AV764" s="13" t="s">
        <v>89</v>
      </c>
      <c r="AW764" s="13" t="s">
        <v>34</v>
      </c>
      <c r="AX764" s="13" t="s">
        <v>79</v>
      </c>
      <c r="AY764" s="197" t="s">
        <v>133</v>
      </c>
    </row>
    <row r="765" s="14" customFormat="1">
      <c r="A765" s="14"/>
      <c r="B765" s="204"/>
      <c r="C765" s="14"/>
      <c r="D765" s="186" t="s">
        <v>241</v>
      </c>
      <c r="E765" s="205" t="s">
        <v>1</v>
      </c>
      <c r="F765" s="206" t="s">
        <v>245</v>
      </c>
      <c r="G765" s="14"/>
      <c r="H765" s="207">
        <v>122.483</v>
      </c>
      <c r="I765" s="208"/>
      <c r="J765" s="14"/>
      <c r="K765" s="14"/>
      <c r="L765" s="204"/>
      <c r="M765" s="209"/>
      <c r="N765" s="210"/>
      <c r="O765" s="210"/>
      <c r="P765" s="210"/>
      <c r="Q765" s="210"/>
      <c r="R765" s="210"/>
      <c r="S765" s="210"/>
      <c r="T765" s="211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05" t="s">
        <v>241</v>
      </c>
      <c r="AU765" s="205" t="s">
        <v>89</v>
      </c>
      <c r="AV765" s="14" t="s">
        <v>154</v>
      </c>
      <c r="AW765" s="14" t="s">
        <v>34</v>
      </c>
      <c r="AX765" s="14" t="s">
        <v>87</v>
      </c>
      <c r="AY765" s="205" t="s">
        <v>133</v>
      </c>
    </row>
    <row r="766" s="2" customFormat="1" ht="16.5" customHeight="1">
      <c r="A766" s="37"/>
      <c r="B766" s="171"/>
      <c r="C766" s="219" t="s">
        <v>1150</v>
      </c>
      <c r="D766" s="219" t="s">
        <v>316</v>
      </c>
      <c r="E766" s="220" t="s">
        <v>1151</v>
      </c>
      <c r="F766" s="221" t="s">
        <v>1152</v>
      </c>
      <c r="G766" s="222" t="s">
        <v>390</v>
      </c>
      <c r="H766" s="223">
        <v>134.731</v>
      </c>
      <c r="I766" s="224"/>
      <c r="J766" s="225">
        <f>ROUND(I766*H766,2)</f>
        <v>0</v>
      </c>
      <c r="K766" s="226"/>
      <c r="L766" s="227"/>
      <c r="M766" s="228" t="s">
        <v>1</v>
      </c>
      <c r="N766" s="229" t="s">
        <v>44</v>
      </c>
      <c r="O766" s="76"/>
      <c r="P766" s="182">
        <f>O766*H766</f>
        <v>0</v>
      </c>
      <c r="Q766" s="182">
        <v>0</v>
      </c>
      <c r="R766" s="182">
        <f>Q766*H766</f>
        <v>0</v>
      </c>
      <c r="S766" s="182">
        <v>0</v>
      </c>
      <c r="T766" s="183">
        <f>S766*H766</f>
        <v>0</v>
      </c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R766" s="184" t="s">
        <v>401</v>
      </c>
      <c r="AT766" s="184" t="s">
        <v>316</v>
      </c>
      <c r="AU766" s="184" t="s">
        <v>89</v>
      </c>
      <c r="AY766" s="18" t="s">
        <v>133</v>
      </c>
      <c r="BE766" s="185">
        <f>IF(N766="základní",J766,0)</f>
        <v>0</v>
      </c>
      <c r="BF766" s="185">
        <f>IF(N766="snížená",J766,0)</f>
        <v>0</v>
      </c>
      <c r="BG766" s="185">
        <f>IF(N766="zákl. přenesená",J766,0)</f>
        <v>0</v>
      </c>
      <c r="BH766" s="185">
        <f>IF(N766="sníž. přenesená",J766,0)</f>
        <v>0</v>
      </c>
      <c r="BI766" s="185">
        <f>IF(N766="nulová",J766,0)</f>
        <v>0</v>
      </c>
      <c r="BJ766" s="18" t="s">
        <v>87</v>
      </c>
      <c r="BK766" s="185">
        <f>ROUND(I766*H766,2)</f>
        <v>0</v>
      </c>
      <c r="BL766" s="18" t="s">
        <v>310</v>
      </c>
      <c r="BM766" s="184" t="s">
        <v>1153</v>
      </c>
    </row>
    <row r="767" s="13" customFormat="1">
      <c r="A767" s="13"/>
      <c r="B767" s="196"/>
      <c r="C767" s="13"/>
      <c r="D767" s="186" t="s">
        <v>241</v>
      </c>
      <c r="E767" s="13"/>
      <c r="F767" s="198" t="s">
        <v>1154</v>
      </c>
      <c r="G767" s="13"/>
      <c r="H767" s="199">
        <v>134.731</v>
      </c>
      <c r="I767" s="200"/>
      <c r="J767" s="13"/>
      <c r="K767" s="13"/>
      <c r="L767" s="196"/>
      <c r="M767" s="201"/>
      <c r="N767" s="202"/>
      <c r="O767" s="202"/>
      <c r="P767" s="202"/>
      <c r="Q767" s="202"/>
      <c r="R767" s="202"/>
      <c r="S767" s="202"/>
      <c r="T767" s="20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197" t="s">
        <v>241</v>
      </c>
      <c r="AU767" s="197" t="s">
        <v>89</v>
      </c>
      <c r="AV767" s="13" t="s">
        <v>89</v>
      </c>
      <c r="AW767" s="13" t="s">
        <v>3</v>
      </c>
      <c r="AX767" s="13" t="s">
        <v>87</v>
      </c>
      <c r="AY767" s="197" t="s">
        <v>133</v>
      </c>
    </row>
    <row r="768" s="2" customFormat="1" ht="21.75" customHeight="1">
      <c r="A768" s="37"/>
      <c r="B768" s="171"/>
      <c r="C768" s="172" t="s">
        <v>1155</v>
      </c>
      <c r="D768" s="172" t="s">
        <v>136</v>
      </c>
      <c r="E768" s="173" t="s">
        <v>1156</v>
      </c>
      <c r="F768" s="174" t="s">
        <v>1157</v>
      </c>
      <c r="G768" s="175" t="s">
        <v>139</v>
      </c>
      <c r="H768" s="176">
        <v>2</v>
      </c>
      <c r="I768" s="177"/>
      <c r="J768" s="178">
        <f>ROUND(I768*H768,2)</f>
        <v>0</v>
      </c>
      <c r="K768" s="179"/>
      <c r="L768" s="38"/>
      <c r="M768" s="180" t="s">
        <v>1</v>
      </c>
      <c r="N768" s="181" t="s">
        <v>44</v>
      </c>
      <c r="O768" s="76"/>
      <c r="P768" s="182">
        <f>O768*H768</f>
        <v>0</v>
      </c>
      <c r="Q768" s="182">
        <v>6.0000000000000002E-05</v>
      </c>
      <c r="R768" s="182">
        <f>Q768*H768</f>
        <v>0.00012</v>
      </c>
      <c r="S768" s="182">
        <v>0</v>
      </c>
      <c r="T768" s="183">
        <f>S768*H768</f>
        <v>0</v>
      </c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R768" s="184" t="s">
        <v>310</v>
      </c>
      <c r="AT768" s="184" t="s">
        <v>136</v>
      </c>
      <c r="AU768" s="184" t="s">
        <v>89</v>
      </c>
      <c r="AY768" s="18" t="s">
        <v>133</v>
      </c>
      <c r="BE768" s="185">
        <f>IF(N768="základní",J768,0)</f>
        <v>0</v>
      </c>
      <c r="BF768" s="185">
        <f>IF(N768="snížená",J768,0)</f>
        <v>0</v>
      </c>
      <c r="BG768" s="185">
        <f>IF(N768="zákl. přenesená",J768,0)</f>
        <v>0</v>
      </c>
      <c r="BH768" s="185">
        <f>IF(N768="sníž. přenesená",J768,0)</f>
        <v>0</v>
      </c>
      <c r="BI768" s="185">
        <f>IF(N768="nulová",J768,0)</f>
        <v>0</v>
      </c>
      <c r="BJ768" s="18" t="s">
        <v>87</v>
      </c>
      <c r="BK768" s="185">
        <f>ROUND(I768*H768,2)</f>
        <v>0</v>
      </c>
      <c r="BL768" s="18" t="s">
        <v>310</v>
      </c>
      <c r="BM768" s="184" t="s">
        <v>1158</v>
      </c>
    </row>
    <row r="769" s="2" customFormat="1">
      <c r="A769" s="37"/>
      <c r="B769" s="38"/>
      <c r="C769" s="37"/>
      <c r="D769" s="186" t="s">
        <v>142</v>
      </c>
      <c r="E769" s="37"/>
      <c r="F769" s="187" t="s">
        <v>657</v>
      </c>
      <c r="G769" s="37"/>
      <c r="H769" s="37"/>
      <c r="I769" s="188"/>
      <c r="J769" s="37"/>
      <c r="K769" s="37"/>
      <c r="L769" s="38"/>
      <c r="M769" s="189"/>
      <c r="N769" s="190"/>
      <c r="O769" s="76"/>
      <c r="P769" s="76"/>
      <c r="Q769" s="76"/>
      <c r="R769" s="76"/>
      <c r="S769" s="76"/>
      <c r="T769" s="7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T769" s="18" t="s">
        <v>142</v>
      </c>
      <c r="AU769" s="18" t="s">
        <v>89</v>
      </c>
    </row>
    <row r="770" s="13" customFormat="1">
      <c r="A770" s="13"/>
      <c r="B770" s="196"/>
      <c r="C770" s="13"/>
      <c r="D770" s="186" t="s">
        <v>241</v>
      </c>
      <c r="E770" s="197" t="s">
        <v>1</v>
      </c>
      <c r="F770" s="198" t="s">
        <v>89</v>
      </c>
      <c r="G770" s="13"/>
      <c r="H770" s="199">
        <v>2</v>
      </c>
      <c r="I770" s="200"/>
      <c r="J770" s="13"/>
      <c r="K770" s="13"/>
      <c r="L770" s="196"/>
      <c r="M770" s="201"/>
      <c r="N770" s="202"/>
      <c r="O770" s="202"/>
      <c r="P770" s="202"/>
      <c r="Q770" s="202"/>
      <c r="R770" s="202"/>
      <c r="S770" s="202"/>
      <c r="T770" s="20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197" t="s">
        <v>241</v>
      </c>
      <c r="AU770" s="197" t="s">
        <v>89</v>
      </c>
      <c r="AV770" s="13" t="s">
        <v>89</v>
      </c>
      <c r="AW770" s="13" t="s">
        <v>34</v>
      </c>
      <c r="AX770" s="13" t="s">
        <v>79</v>
      </c>
      <c r="AY770" s="197" t="s">
        <v>133</v>
      </c>
    </row>
    <row r="771" s="14" customFormat="1">
      <c r="A771" s="14"/>
      <c r="B771" s="204"/>
      <c r="C771" s="14"/>
      <c r="D771" s="186" t="s">
        <v>241</v>
      </c>
      <c r="E771" s="205" t="s">
        <v>1</v>
      </c>
      <c r="F771" s="206" t="s">
        <v>245</v>
      </c>
      <c r="G771" s="14"/>
      <c r="H771" s="207">
        <v>2</v>
      </c>
      <c r="I771" s="208"/>
      <c r="J771" s="14"/>
      <c r="K771" s="14"/>
      <c r="L771" s="204"/>
      <c r="M771" s="209"/>
      <c r="N771" s="210"/>
      <c r="O771" s="210"/>
      <c r="P771" s="210"/>
      <c r="Q771" s="210"/>
      <c r="R771" s="210"/>
      <c r="S771" s="210"/>
      <c r="T771" s="211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05" t="s">
        <v>241</v>
      </c>
      <c r="AU771" s="205" t="s">
        <v>89</v>
      </c>
      <c r="AV771" s="14" t="s">
        <v>154</v>
      </c>
      <c r="AW771" s="14" t="s">
        <v>34</v>
      </c>
      <c r="AX771" s="14" t="s">
        <v>87</v>
      </c>
      <c r="AY771" s="205" t="s">
        <v>133</v>
      </c>
    </row>
    <row r="772" s="2" customFormat="1" ht="16.5" customHeight="1">
      <c r="A772" s="37"/>
      <c r="B772" s="171"/>
      <c r="C772" s="172" t="s">
        <v>1159</v>
      </c>
      <c r="D772" s="172" t="s">
        <v>136</v>
      </c>
      <c r="E772" s="173" t="s">
        <v>1160</v>
      </c>
      <c r="F772" s="174" t="s">
        <v>1161</v>
      </c>
      <c r="G772" s="175" t="s">
        <v>239</v>
      </c>
      <c r="H772" s="176">
        <v>47.872</v>
      </c>
      <c r="I772" s="177"/>
      <c r="J772" s="178">
        <f>ROUND(I772*H772,2)</f>
        <v>0</v>
      </c>
      <c r="K772" s="179"/>
      <c r="L772" s="38"/>
      <c r="M772" s="180" t="s">
        <v>1</v>
      </c>
      <c r="N772" s="181" t="s">
        <v>44</v>
      </c>
      <c r="O772" s="76"/>
      <c r="P772" s="182">
        <f>O772*H772</f>
        <v>0</v>
      </c>
      <c r="Q772" s="182">
        <v>0</v>
      </c>
      <c r="R772" s="182">
        <f>Q772*H772</f>
        <v>0</v>
      </c>
      <c r="S772" s="182">
        <v>0</v>
      </c>
      <c r="T772" s="183">
        <f>S772*H772</f>
        <v>0</v>
      </c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R772" s="184" t="s">
        <v>310</v>
      </c>
      <c r="AT772" s="184" t="s">
        <v>136</v>
      </c>
      <c r="AU772" s="184" t="s">
        <v>89</v>
      </c>
      <c r="AY772" s="18" t="s">
        <v>133</v>
      </c>
      <c r="BE772" s="185">
        <f>IF(N772="základní",J772,0)</f>
        <v>0</v>
      </c>
      <c r="BF772" s="185">
        <f>IF(N772="snížená",J772,0)</f>
        <v>0</v>
      </c>
      <c r="BG772" s="185">
        <f>IF(N772="zákl. přenesená",J772,0)</f>
        <v>0</v>
      </c>
      <c r="BH772" s="185">
        <f>IF(N772="sníž. přenesená",J772,0)</f>
        <v>0</v>
      </c>
      <c r="BI772" s="185">
        <f>IF(N772="nulová",J772,0)</f>
        <v>0</v>
      </c>
      <c r="BJ772" s="18" t="s">
        <v>87</v>
      </c>
      <c r="BK772" s="185">
        <f>ROUND(I772*H772,2)</f>
        <v>0</v>
      </c>
      <c r="BL772" s="18" t="s">
        <v>310</v>
      </c>
      <c r="BM772" s="184" t="s">
        <v>1162</v>
      </c>
    </row>
    <row r="773" s="2" customFormat="1">
      <c r="A773" s="37"/>
      <c r="B773" s="38"/>
      <c r="C773" s="37"/>
      <c r="D773" s="186" t="s">
        <v>142</v>
      </c>
      <c r="E773" s="37"/>
      <c r="F773" s="187" t="s">
        <v>1163</v>
      </c>
      <c r="G773" s="37"/>
      <c r="H773" s="37"/>
      <c r="I773" s="188"/>
      <c r="J773" s="37"/>
      <c r="K773" s="37"/>
      <c r="L773" s="38"/>
      <c r="M773" s="189"/>
      <c r="N773" s="190"/>
      <c r="O773" s="76"/>
      <c r="P773" s="76"/>
      <c r="Q773" s="76"/>
      <c r="R773" s="76"/>
      <c r="S773" s="76"/>
      <c r="T773" s="7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T773" s="18" t="s">
        <v>142</v>
      </c>
      <c r="AU773" s="18" t="s">
        <v>89</v>
      </c>
    </row>
    <row r="774" s="13" customFormat="1">
      <c r="A774" s="13"/>
      <c r="B774" s="196"/>
      <c r="C774" s="13"/>
      <c r="D774" s="186" t="s">
        <v>241</v>
      </c>
      <c r="E774" s="197" t="s">
        <v>1</v>
      </c>
      <c r="F774" s="198" t="s">
        <v>1164</v>
      </c>
      <c r="G774" s="13"/>
      <c r="H774" s="199">
        <v>47.872</v>
      </c>
      <c r="I774" s="200"/>
      <c r="J774" s="13"/>
      <c r="K774" s="13"/>
      <c r="L774" s="196"/>
      <c r="M774" s="201"/>
      <c r="N774" s="202"/>
      <c r="O774" s="202"/>
      <c r="P774" s="202"/>
      <c r="Q774" s="202"/>
      <c r="R774" s="202"/>
      <c r="S774" s="202"/>
      <c r="T774" s="20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197" t="s">
        <v>241</v>
      </c>
      <c r="AU774" s="197" t="s">
        <v>89</v>
      </c>
      <c r="AV774" s="13" t="s">
        <v>89</v>
      </c>
      <c r="AW774" s="13" t="s">
        <v>34</v>
      </c>
      <c r="AX774" s="13" t="s">
        <v>79</v>
      </c>
      <c r="AY774" s="197" t="s">
        <v>133</v>
      </c>
    </row>
    <row r="775" s="14" customFormat="1">
      <c r="A775" s="14"/>
      <c r="B775" s="204"/>
      <c r="C775" s="14"/>
      <c r="D775" s="186" t="s">
        <v>241</v>
      </c>
      <c r="E775" s="205" t="s">
        <v>1</v>
      </c>
      <c r="F775" s="206" t="s">
        <v>245</v>
      </c>
      <c r="G775" s="14"/>
      <c r="H775" s="207">
        <v>47.872</v>
      </c>
      <c r="I775" s="208"/>
      <c r="J775" s="14"/>
      <c r="K775" s="14"/>
      <c r="L775" s="204"/>
      <c r="M775" s="209"/>
      <c r="N775" s="210"/>
      <c r="O775" s="210"/>
      <c r="P775" s="210"/>
      <c r="Q775" s="210"/>
      <c r="R775" s="210"/>
      <c r="S775" s="210"/>
      <c r="T775" s="211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05" t="s">
        <v>241</v>
      </c>
      <c r="AU775" s="205" t="s">
        <v>89</v>
      </c>
      <c r="AV775" s="14" t="s">
        <v>154</v>
      </c>
      <c r="AW775" s="14" t="s">
        <v>34</v>
      </c>
      <c r="AX775" s="14" t="s">
        <v>87</v>
      </c>
      <c r="AY775" s="205" t="s">
        <v>133</v>
      </c>
    </row>
    <row r="776" s="2" customFormat="1" ht="16.5" customHeight="1">
      <c r="A776" s="37"/>
      <c r="B776" s="171"/>
      <c r="C776" s="172" t="s">
        <v>1165</v>
      </c>
      <c r="D776" s="172" t="s">
        <v>136</v>
      </c>
      <c r="E776" s="173" t="s">
        <v>1166</v>
      </c>
      <c r="F776" s="174" t="s">
        <v>1167</v>
      </c>
      <c r="G776" s="175" t="s">
        <v>239</v>
      </c>
      <c r="H776" s="176">
        <v>9.3829999999999991</v>
      </c>
      <c r="I776" s="177"/>
      <c r="J776" s="178">
        <f>ROUND(I776*H776,2)</f>
        <v>0</v>
      </c>
      <c r="K776" s="179"/>
      <c r="L776" s="38"/>
      <c r="M776" s="180" t="s">
        <v>1</v>
      </c>
      <c r="N776" s="181" t="s">
        <v>44</v>
      </c>
      <c r="O776" s="76"/>
      <c r="P776" s="182">
        <f>O776*H776</f>
        <v>0</v>
      </c>
      <c r="Q776" s="182">
        <v>0</v>
      </c>
      <c r="R776" s="182">
        <f>Q776*H776</f>
        <v>0</v>
      </c>
      <c r="S776" s="182">
        <v>0</v>
      </c>
      <c r="T776" s="183">
        <f>S776*H776</f>
        <v>0</v>
      </c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R776" s="184" t="s">
        <v>310</v>
      </c>
      <c r="AT776" s="184" t="s">
        <v>136</v>
      </c>
      <c r="AU776" s="184" t="s">
        <v>89</v>
      </c>
      <c r="AY776" s="18" t="s">
        <v>133</v>
      </c>
      <c r="BE776" s="185">
        <f>IF(N776="základní",J776,0)</f>
        <v>0</v>
      </c>
      <c r="BF776" s="185">
        <f>IF(N776="snížená",J776,0)</f>
        <v>0</v>
      </c>
      <c r="BG776" s="185">
        <f>IF(N776="zákl. přenesená",J776,0)</f>
        <v>0</v>
      </c>
      <c r="BH776" s="185">
        <f>IF(N776="sníž. přenesená",J776,0)</f>
        <v>0</v>
      </c>
      <c r="BI776" s="185">
        <f>IF(N776="nulová",J776,0)</f>
        <v>0</v>
      </c>
      <c r="BJ776" s="18" t="s">
        <v>87</v>
      </c>
      <c r="BK776" s="185">
        <f>ROUND(I776*H776,2)</f>
        <v>0</v>
      </c>
      <c r="BL776" s="18" t="s">
        <v>310</v>
      </c>
      <c r="BM776" s="184" t="s">
        <v>1168</v>
      </c>
    </row>
    <row r="777" s="2" customFormat="1">
      <c r="A777" s="37"/>
      <c r="B777" s="38"/>
      <c r="C777" s="37"/>
      <c r="D777" s="186" t="s">
        <v>142</v>
      </c>
      <c r="E777" s="37"/>
      <c r="F777" s="187" t="s">
        <v>1169</v>
      </c>
      <c r="G777" s="37"/>
      <c r="H777" s="37"/>
      <c r="I777" s="188"/>
      <c r="J777" s="37"/>
      <c r="K777" s="37"/>
      <c r="L777" s="38"/>
      <c r="M777" s="189"/>
      <c r="N777" s="190"/>
      <c r="O777" s="76"/>
      <c r="P777" s="76"/>
      <c r="Q777" s="76"/>
      <c r="R777" s="76"/>
      <c r="S777" s="76"/>
      <c r="T777" s="7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T777" s="18" t="s">
        <v>142</v>
      </c>
      <c r="AU777" s="18" t="s">
        <v>89</v>
      </c>
    </row>
    <row r="778" s="13" customFormat="1">
      <c r="A778" s="13"/>
      <c r="B778" s="196"/>
      <c r="C778" s="13"/>
      <c r="D778" s="186" t="s">
        <v>241</v>
      </c>
      <c r="E778" s="197" t="s">
        <v>1</v>
      </c>
      <c r="F778" s="198" t="s">
        <v>1170</v>
      </c>
      <c r="G778" s="13"/>
      <c r="H778" s="199">
        <v>9.3829999999999991</v>
      </c>
      <c r="I778" s="200"/>
      <c r="J778" s="13"/>
      <c r="K778" s="13"/>
      <c r="L778" s="196"/>
      <c r="M778" s="201"/>
      <c r="N778" s="202"/>
      <c r="O778" s="202"/>
      <c r="P778" s="202"/>
      <c r="Q778" s="202"/>
      <c r="R778" s="202"/>
      <c r="S778" s="202"/>
      <c r="T778" s="20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197" t="s">
        <v>241</v>
      </c>
      <c r="AU778" s="197" t="s">
        <v>89</v>
      </c>
      <c r="AV778" s="13" t="s">
        <v>89</v>
      </c>
      <c r="AW778" s="13" t="s">
        <v>34</v>
      </c>
      <c r="AX778" s="13" t="s">
        <v>79</v>
      </c>
      <c r="AY778" s="197" t="s">
        <v>133</v>
      </c>
    </row>
    <row r="779" s="14" customFormat="1">
      <c r="A779" s="14"/>
      <c r="B779" s="204"/>
      <c r="C779" s="14"/>
      <c r="D779" s="186" t="s">
        <v>241</v>
      </c>
      <c r="E779" s="205" t="s">
        <v>1</v>
      </c>
      <c r="F779" s="206" t="s">
        <v>245</v>
      </c>
      <c r="G779" s="14"/>
      <c r="H779" s="207">
        <v>9.3829999999999991</v>
      </c>
      <c r="I779" s="208"/>
      <c r="J779" s="14"/>
      <c r="K779" s="14"/>
      <c r="L779" s="204"/>
      <c r="M779" s="209"/>
      <c r="N779" s="210"/>
      <c r="O779" s="210"/>
      <c r="P779" s="210"/>
      <c r="Q779" s="210"/>
      <c r="R779" s="210"/>
      <c r="S779" s="210"/>
      <c r="T779" s="211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05" t="s">
        <v>241</v>
      </c>
      <c r="AU779" s="205" t="s">
        <v>89</v>
      </c>
      <c r="AV779" s="14" t="s">
        <v>154</v>
      </c>
      <c r="AW779" s="14" t="s">
        <v>34</v>
      </c>
      <c r="AX779" s="14" t="s">
        <v>87</v>
      </c>
      <c r="AY779" s="205" t="s">
        <v>133</v>
      </c>
    </row>
    <row r="780" s="2" customFormat="1" ht="16.5" customHeight="1">
      <c r="A780" s="37"/>
      <c r="B780" s="171"/>
      <c r="C780" s="172" t="s">
        <v>1171</v>
      </c>
      <c r="D780" s="172" t="s">
        <v>136</v>
      </c>
      <c r="E780" s="173" t="s">
        <v>1172</v>
      </c>
      <c r="F780" s="174" t="s">
        <v>1173</v>
      </c>
      <c r="G780" s="175" t="s">
        <v>239</v>
      </c>
      <c r="H780" s="176">
        <v>5.7199999999999998</v>
      </c>
      <c r="I780" s="177"/>
      <c r="J780" s="178">
        <f>ROUND(I780*H780,2)</f>
        <v>0</v>
      </c>
      <c r="K780" s="179"/>
      <c r="L780" s="38"/>
      <c r="M780" s="180" t="s">
        <v>1</v>
      </c>
      <c r="N780" s="181" t="s">
        <v>44</v>
      </c>
      <c r="O780" s="76"/>
      <c r="P780" s="182">
        <f>O780*H780</f>
        <v>0</v>
      </c>
      <c r="Q780" s="182">
        <v>0</v>
      </c>
      <c r="R780" s="182">
        <f>Q780*H780</f>
        <v>0</v>
      </c>
      <c r="S780" s="182">
        <v>0</v>
      </c>
      <c r="T780" s="183">
        <f>S780*H780</f>
        <v>0</v>
      </c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R780" s="184" t="s">
        <v>310</v>
      </c>
      <c r="AT780" s="184" t="s">
        <v>136</v>
      </c>
      <c r="AU780" s="184" t="s">
        <v>89</v>
      </c>
      <c r="AY780" s="18" t="s">
        <v>133</v>
      </c>
      <c r="BE780" s="185">
        <f>IF(N780="základní",J780,0)</f>
        <v>0</v>
      </c>
      <c r="BF780" s="185">
        <f>IF(N780="snížená",J780,0)</f>
        <v>0</v>
      </c>
      <c r="BG780" s="185">
        <f>IF(N780="zákl. přenesená",J780,0)</f>
        <v>0</v>
      </c>
      <c r="BH780" s="185">
        <f>IF(N780="sníž. přenesená",J780,0)</f>
        <v>0</v>
      </c>
      <c r="BI780" s="185">
        <f>IF(N780="nulová",J780,0)</f>
        <v>0</v>
      </c>
      <c r="BJ780" s="18" t="s">
        <v>87</v>
      </c>
      <c r="BK780" s="185">
        <f>ROUND(I780*H780,2)</f>
        <v>0</v>
      </c>
      <c r="BL780" s="18" t="s">
        <v>310</v>
      </c>
      <c r="BM780" s="184" t="s">
        <v>1174</v>
      </c>
    </row>
    <row r="781" s="2" customFormat="1">
      <c r="A781" s="37"/>
      <c r="B781" s="38"/>
      <c r="C781" s="37"/>
      <c r="D781" s="186" t="s">
        <v>142</v>
      </c>
      <c r="E781" s="37"/>
      <c r="F781" s="187" t="s">
        <v>1175</v>
      </c>
      <c r="G781" s="37"/>
      <c r="H781" s="37"/>
      <c r="I781" s="188"/>
      <c r="J781" s="37"/>
      <c r="K781" s="37"/>
      <c r="L781" s="38"/>
      <c r="M781" s="189"/>
      <c r="N781" s="190"/>
      <c r="O781" s="76"/>
      <c r="P781" s="76"/>
      <c r="Q781" s="76"/>
      <c r="R781" s="76"/>
      <c r="S781" s="76"/>
      <c r="T781" s="7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T781" s="18" t="s">
        <v>142</v>
      </c>
      <c r="AU781" s="18" t="s">
        <v>89</v>
      </c>
    </row>
    <row r="782" s="13" customFormat="1">
      <c r="A782" s="13"/>
      <c r="B782" s="196"/>
      <c r="C782" s="13"/>
      <c r="D782" s="186" t="s">
        <v>241</v>
      </c>
      <c r="E782" s="197" t="s">
        <v>1</v>
      </c>
      <c r="F782" s="198" t="s">
        <v>1176</v>
      </c>
      <c r="G782" s="13"/>
      <c r="H782" s="199">
        <v>5.7199999999999998</v>
      </c>
      <c r="I782" s="200"/>
      <c r="J782" s="13"/>
      <c r="K782" s="13"/>
      <c r="L782" s="196"/>
      <c r="M782" s="201"/>
      <c r="N782" s="202"/>
      <c r="O782" s="202"/>
      <c r="P782" s="202"/>
      <c r="Q782" s="202"/>
      <c r="R782" s="202"/>
      <c r="S782" s="202"/>
      <c r="T782" s="20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197" t="s">
        <v>241</v>
      </c>
      <c r="AU782" s="197" t="s">
        <v>89</v>
      </c>
      <c r="AV782" s="13" t="s">
        <v>89</v>
      </c>
      <c r="AW782" s="13" t="s">
        <v>34</v>
      </c>
      <c r="AX782" s="13" t="s">
        <v>79</v>
      </c>
      <c r="AY782" s="197" t="s">
        <v>133</v>
      </c>
    </row>
    <row r="783" s="14" customFormat="1">
      <c r="A783" s="14"/>
      <c r="B783" s="204"/>
      <c r="C783" s="14"/>
      <c r="D783" s="186" t="s">
        <v>241</v>
      </c>
      <c r="E783" s="205" t="s">
        <v>1</v>
      </c>
      <c r="F783" s="206" t="s">
        <v>245</v>
      </c>
      <c r="G783" s="14"/>
      <c r="H783" s="207">
        <v>5.7199999999999998</v>
      </c>
      <c r="I783" s="208"/>
      <c r="J783" s="14"/>
      <c r="K783" s="14"/>
      <c r="L783" s="204"/>
      <c r="M783" s="209"/>
      <c r="N783" s="210"/>
      <c r="O783" s="210"/>
      <c r="P783" s="210"/>
      <c r="Q783" s="210"/>
      <c r="R783" s="210"/>
      <c r="S783" s="210"/>
      <c r="T783" s="211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05" t="s">
        <v>241</v>
      </c>
      <c r="AU783" s="205" t="s">
        <v>89</v>
      </c>
      <c r="AV783" s="14" t="s">
        <v>154</v>
      </c>
      <c r="AW783" s="14" t="s">
        <v>34</v>
      </c>
      <c r="AX783" s="14" t="s">
        <v>87</v>
      </c>
      <c r="AY783" s="205" t="s">
        <v>133</v>
      </c>
    </row>
    <row r="784" s="2" customFormat="1" ht="16.5" customHeight="1">
      <c r="A784" s="37"/>
      <c r="B784" s="171"/>
      <c r="C784" s="172" t="s">
        <v>1177</v>
      </c>
      <c r="D784" s="172" t="s">
        <v>136</v>
      </c>
      <c r="E784" s="173" t="s">
        <v>1178</v>
      </c>
      <c r="F784" s="174" t="s">
        <v>1179</v>
      </c>
      <c r="G784" s="175" t="s">
        <v>239</v>
      </c>
      <c r="H784" s="176">
        <v>11.039999999999999</v>
      </c>
      <c r="I784" s="177"/>
      <c r="J784" s="178">
        <f>ROUND(I784*H784,2)</f>
        <v>0</v>
      </c>
      <c r="K784" s="179"/>
      <c r="L784" s="38"/>
      <c r="M784" s="180" t="s">
        <v>1</v>
      </c>
      <c r="N784" s="181" t="s">
        <v>44</v>
      </c>
      <c r="O784" s="76"/>
      <c r="P784" s="182">
        <f>O784*H784</f>
        <v>0</v>
      </c>
      <c r="Q784" s="182">
        <v>0</v>
      </c>
      <c r="R784" s="182">
        <f>Q784*H784</f>
        <v>0</v>
      </c>
      <c r="S784" s="182">
        <v>0</v>
      </c>
      <c r="T784" s="183">
        <f>S784*H784</f>
        <v>0</v>
      </c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R784" s="184" t="s">
        <v>310</v>
      </c>
      <c r="AT784" s="184" t="s">
        <v>136</v>
      </c>
      <c r="AU784" s="184" t="s">
        <v>89</v>
      </c>
      <c r="AY784" s="18" t="s">
        <v>133</v>
      </c>
      <c r="BE784" s="185">
        <f>IF(N784="základní",J784,0)</f>
        <v>0</v>
      </c>
      <c r="BF784" s="185">
        <f>IF(N784="snížená",J784,0)</f>
        <v>0</v>
      </c>
      <c r="BG784" s="185">
        <f>IF(N784="zákl. přenesená",J784,0)</f>
        <v>0</v>
      </c>
      <c r="BH784" s="185">
        <f>IF(N784="sníž. přenesená",J784,0)</f>
        <v>0</v>
      </c>
      <c r="BI784" s="185">
        <f>IF(N784="nulová",J784,0)</f>
        <v>0</v>
      </c>
      <c r="BJ784" s="18" t="s">
        <v>87</v>
      </c>
      <c r="BK784" s="185">
        <f>ROUND(I784*H784,2)</f>
        <v>0</v>
      </c>
      <c r="BL784" s="18" t="s">
        <v>310</v>
      </c>
      <c r="BM784" s="184" t="s">
        <v>1180</v>
      </c>
    </row>
    <row r="785" s="2" customFormat="1">
      <c r="A785" s="37"/>
      <c r="B785" s="38"/>
      <c r="C785" s="37"/>
      <c r="D785" s="186" t="s">
        <v>142</v>
      </c>
      <c r="E785" s="37"/>
      <c r="F785" s="187" t="s">
        <v>1181</v>
      </c>
      <c r="G785" s="37"/>
      <c r="H785" s="37"/>
      <c r="I785" s="188"/>
      <c r="J785" s="37"/>
      <c r="K785" s="37"/>
      <c r="L785" s="38"/>
      <c r="M785" s="189"/>
      <c r="N785" s="190"/>
      <c r="O785" s="76"/>
      <c r="P785" s="76"/>
      <c r="Q785" s="76"/>
      <c r="R785" s="76"/>
      <c r="S785" s="76"/>
      <c r="T785" s="7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T785" s="18" t="s">
        <v>142</v>
      </c>
      <c r="AU785" s="18" t="s">
        <v>89</v>
      </c>
    </row>
    <row r="786" s="13" customFormat="1">
      <c r="A786" s="13"/>
      <c r="B786" s="196"/>
      <c r="C786" s="13"/>
      <c r="D786" s="186" t="s">
        <v>241</v>
      </c>
      <c r="E786" s="197" t="s">
        <v>1</v>
      </c>
      <c r="F786" s="198" t="s">
        <v>1182</v>
      </c>
      <c r="G786" s="13"/>
      <c r="H786" s="199">
        <v>11.039999999999999</v>
      </c>
      <c r="I786" s="200"/>
      <c r="J786" s="13"/>
      <c r="K786" s="13"/>
      <c r="L786" s="196"/>
      <c r="M786" s="201"/>
      <c r="N786" s="202"/>
      <c r="O786" s="202"/>
      <c r="P786" s="202"/>
      <c r="Q786" s="202"/>
      <c r="R786" s="202"/>
      <c r="S786" s="202"/>
      <c r="T786" s="20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197" t="s">
        <v>241</v>
      </c>
      <c r="AU786" s="197" t="s">
        <v>89</v>
      </c>
      <c r="AV786" s="13" t="s">
        <v>89</v>
      </c>
      <c r="AW786" s="13" t="s">
        <v>34</v>
      </c>
      <c r="AX786" s="13" t="s">
        <v>79</v>
      </c>
      <c r="AY786" s="197" t="s">
        <v>133</v>
      </c>
    </row>
    <row r="787" s="14" customFormat="1">
      <c r="A787" s="14"/>
      <c r="B787" s="204"/>
      <c r="C787" s="14"/>
      <c r="D787" s="186" t="s">
        <v>241</v>
      </c>
      <c r="E787" s="205" t="s">
        <v>1</v>
      </c>
      <c r="F787" s="206" t="s">
        <v>245</v>
      </c>
      <c r="G787" s="14"/>
      <c r="H787" s="207">
        <v>11.039999999999999</v>
      </c>
      <c r="I787" s="208"/>
      <c r="J787" s="14"/>
      <c r="K787" s="14"/>
      <c r="L787" s="204"/>
      <c r="M787" s="209"/>
      <c r="N787" s="210"/>
      <c r="O787" s="210"/>
      <c r="P787" s="210"/>
      <c r="Q787" s="210"/>
      <c r="R787" s="210"/>
      <c r="S787" s="210"/>
      <c r="T787" s="211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05" t="s">
        <v>241</v>
      </c>
      <c r="AU787" s="205" t="s">
        <v>89</v>
      </c>
      <c r="AV787" s="14" t="s">
        <v>154</v>
      </c>
      <c r="AW787" s="14" t="s">
        <v>34</v>
      </c>
      <c r="AX787" s="14" t="s">
        <v>87</v>
      </c>
      <c r="AY787" s="205" t="s">
        <v>133</v>
      </c>
    </row>
    <row r="788" s="2" customFormat="1" ht="16.5" customHeight="1">
      <c r="A788" s="37"/>
      <c r="B788" s="171"/>
      <c r="C788" s="172" t="s">
        <v>1183</v>
      </c>
      <c r="D788" s="172" t="s">
        <v>136</v>
      </c>
      <c r="E788" s="173" t="s">
        <v>1184</v>
      </c>
      <c r="F788" s="174" t="s">
        <v>1185</v>
      </c>
      <c r="G788" s="175" t="s">
        <v>239</v>
      </c>
      <c r="H788" s="176">
        <v>3.7839999999999998</v>
      </c>
      <c r="I788" s="177"/>
      <c r="J788" s="178">
        <f>ROUND(I788*H788,2)</f>
        <v>0</v>
      </c>
      <c r="K788" s="179"/>
      <c r="L788" s="38"/>
      <c r="M788" s="180" t="s">
        <v>1</v>
      </c>
      <c r="N788" s="181" t="s">
        <v>44</v>
      </c>
      <c r="O788" s="76"/>
      <c r="P788" s="182">
        <f>O788*H788</f>
        <v>0</v>
      </c>
      <c r="Q788" s="182">
        <v>0</v>
      </c>
      <c r="R788" s="182">
        <f>Q788*H788</f>
        <v>0</v>
      </c>
      <c r="S788" s="182">
        <v>0</v>
      </c>
      <c r="T788" s="183">
        <f>S788*H788</f>
        <v>0</v>
      </c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R788" s="184" t="s">
        <v>310</v>
      </c>
      <c r="AT788" s="184" t="s">
        <v>136</v>
      </c>
      <c r="AU788" s="184" t="s">
        <v>89</v>
      </c>
      <c r="AY788" s="18" t="s">
        <v>133</v>
      </c>
      <c r="BE788" s="185">
        <f>IF(N788="základní",J788,0)</f>
        <v>0</v>
      </c>
      <c r="BF788" s="185">
        <f>IF(N788="snížená",J788,0)</f>
        <v>0</v>
      </c>
      <c r="BG788" s="185">
        <f>IF(N788="zákl. přenesená",J788,0)</f>
        <v>0</v>
      </c>
      <c r="BH788" s="185">
        <f>IF(N788="sníž. přenesená",J788,0)</f>
        <v>0</v>
      </c>
      <c r="BI788" s="185">
        <f>IF(N788="nulová",J788,0)</f>
        <v>0</v>
      </c>
      <c r="BJ788" s="18" t="s">
        <v>87</v>
      </c>
      <c r="BK788" s="185">
        <f>ROUND(I788*H788,2)</f>
        <v>0</v>
      </c>
      <c r="BL788" s="18" t="s">
        <v>310</v>
      </c>
      <c r="BM788" s="184" t="s">
        <v>1186</v>
      </c>
    </row>
    <row r="789" s="2" customFormat="1">
      <c r="A789" s="37"/>
      <c r="B789" s="38"/>
      <c r="C789" s="37"/>
      <c r="D789" s="186" t="s">
        <v>142</v>
      </c>
      <c r="E789" s="37"/>
      <c r="F789" s="187" t="s">
        <v>1187</v>
      </c>
      <c r="G789" s="37"/>
      <c r="H789" s="37"/>
      <c r="I789" s="188"/>
      <c r="J789" s="37"/>
      <c r="K789" s="37"/>
      <c r="L789" s="38"/>
      <c r="M789" s="189"/>
      <c r="N789" s="190"/>
      <c r="O789" s="76"/>
      <c r="P789" s="76"/>
      <c r="Q789" s="76"/>
      <c r="R789" s="76"/>
      <c r="S789" s="76"/>
      <c r="T789" s="7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T789" s="18" t="s">
        <v>142</v>
      </c>
      <c r="AU789" s="18" t="s">
        <v>89</v>
      </c>
    </row>
    <row r="790" s="13" customFormat="1">
      <c r="A790" s="13"/>
      <c r="B790" s="196"/>
      <c r="C790" s="13"/>
      <c r="D790" s="186" t="s">
        <v>241</v>
      </c>
      <c r="E790" s="197" t="s">
        <v>1</v>
      </c>
      <c r="F790" s="198" t="s">
        <v>1188</v>
      </c>
      <c r="G790" s="13"/>
      <c r="H790" s="199">
        <v>3.7839999999999998</v>
      </c>
      <c r="I790" s="200"/>
      <c r="J790" s="13"/>
      <c r="K790" s="13"/>
      <c r="L790" s="196"/>
      <c r="M790" s="201"/>
      <c r="N790" s="202"/>
      <c r="O790" s="202"/>
      <c r="P790" s="202"/>
      <c r="Q790" s="202"/>
      <c r="R790" s="202"/>
      <c r="S790" s="202"/>
      <c r="T790" s="20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197" t="s">
        <v>241</v>
      </c>
      <c r="AU790" s="197" t="s">
        <v>89</v>
      </c>
      <c r="AV790" s="13" t="s">
        <v>89</v>
      </c>
      <c r="AW790" s="13" t="s">
        <v>34</v>
      </c>
      <c r="AX790" s="13" t="s">
        <v>79</v>
      </c>
      <c r="AY790" s="197" t="s">
        <v>133</v>
      </c>
    </row>
    <row r="791" s="14" customFormat="1">
      <c r="A791" s="14"/>
      <c r="B791" s="204"/>
      <c r="C791" s="14"/>
      <c r="D791" s="186" t="s">
        <v>241</v>
      </c>
      <c r="E791" s="205" t="s">
        <v>1</v>
      </c>
      <c r="F791" s="206" t="s">
        <v>245</v>
      </c>
      <c r="G791" s="14"/>
      <c r="H791" s="207">
        <v>3.7839999999999998</v>
      </c>
      <c r="I791" s="208"/>
      <c r="J791" s="14"/>
      <c r="K791" s="14"/>
      <c r="L791" s="204"/>
      <c r="M791" s="209"/>
      <c r="N791" s="210"/>
      <c r="O791" s="210"/>
      <c r="P791" s="210"/>
      <c r="Q791" s="210"/>
      <c r="R791" s="210"/>
      <c r="S791" s="210"/>
      <c r="T791" s="211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05" t="s">
        <v>241</v>
      </c>
      <c r="AU791" s="205" t="s">
        <v>89</v>
      </c>
      <c r="AV791" s="14" t="s">
        <v>154</v>
      </c>
      <c r="AW791" s="14" t="s">
        <v>34</v>
      </c>
      <c r="AX791" s="14" t="s">
        <v>87</v>
      </c>
      <c r="AY791" s="205" t="s">
        <v>133</v>
      </c>
    </row>
    <row r="792" s="2" customFormat="1" ht="16.5" customHeight="1">
      <c r="A792" s="37"/>
      <c r="B792" s="171"/>
      <c r="C792" s="172" t="s">
        <v>1189</v>
      </c>
      <c r="D792" s="172" t="s">
        <v>136</v>
      </c>
      <c r="E792" s="173" t="s">
        <v>1190</v>
      </c>
      <c r="F792" s="174" t="s">
        <v>1191</v>
      </c>
      <c r="G792" s="175" t="s">
        <v>239</v>
      </c>
      <c r="H792" s="176">
        <v>8.7200000000000006</v>
      </c>
      <c r="I792" s="177"/>
      <c r="J792" s="178">
        <f>ROUND(I792*H792,2)</f>
        <v>0</v>
      </c>
      <c r="K792" s="179"/>
      <c r="L792" s="38"/>
      <c r="M792" s="180" t="s">
        <v>1</v>
      </c>
      <c r="N792" s="181" t="s">
        <v>44</v>
      </c>
      <c r="O792" s="76"/>
      <c r="P792" s="182">
        <f>O792*H792</f>
        <v>0</v>
      </c>
      <c r="Q792" s="182">
        <v>0</v>
      </c>
      <c r="R792" s="182">
        <f>Q792*H792</f>
        <v>0</v>
      </c>
      <c r="S792" s="182">
        <v>0</v>
      </c>
      <c r="T792" s="183">
        <f>S792*H792</f>
        <v>0</v>
      </c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R792" s="184" t="s">
        <v>310</v>
      </c>
      <c r="AT792" s="184" t="s">
        <v>136</v>
      </c>
      <c r="AU792" s="184" t="s">
        <v>89</v>
      </c>
      <c r="AY792" s="18" t="s">
        <v>133</v>
      </c>
      <c r="BE792" s="185">
        <f>IF(N792="základní",J792,0)</f>
        <v>0</v>
      </c>
      <c r="BF792" s="185">
        <f>IF(N792="snížená",J792,0)</f>
        <v>0</v>
      </c>
      <c r="BG792" s="185">
        <f>IF(N792="zákl. přenesená",J792,0)</f>
        <v>0</v>
      </c>
      <c r="BH792" s="185">
        <f>IF(N792="sníž. přenesená",J792,0)</f>
        <v>0</v>
      </c>
      <c r="BI792" s="185">
        <f>IF(N792="nulová",J792,0)</f>
        <v>0</v>
      </c>
      <c r="BJ792" s="18" t="s">
        <v>87</v>
      </c>
      <c r="BK792" s="185">
        <f>ROUND(I792*H792,2)</f>
        <v>0</v>
      </c>
      <c r="BL792" s="18" t="s">
        <v>310</v>
      </c>
      <c r="BM792" s="184" t="s">
        <v>1192</v>
      </c>
    </row>
    <row r="793" s="2" customFormat="1">
      <c r="A793" s="37"/>
      <c r="B793" s="38"/>
      <c r="C793" s="37"/>
      <c r="D793" s="186" t="s">
        <v>142</v>
      </c>
      <c r="E793" s="37"/>
      <c r="F793" s="187" t="s">
        <v>1193</v>
      </c>
      <c r="G793" s="37"/>
      <c r="H793" s="37"/>
      <c r="I793" s="188"/>
      <c r="J793" s="37"/>
      <c r="K793" s="37"/>
      <c r="L793" s="38"/>
      <c r="M793" s="189"/>
      <c r="N793" s="190"/>
      <c r="O793" s="76"/>
      <c r="P793" s="76"/>
      <c r="Q793" s="76"/>
      <c r="R793" s="76"/>
      <c r="S793" s="76"/>
      <c r="T793" s="7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T793" s="18" t="s">
        <v>142</v>
      </c>
      <c r="AU793" s="18" t="s">
        <v>89</v>
      </c>
    </row>
    <row r="794" s="15" customFormat="1">
      <c r="A794" s="15"/>
      <c r="B794" s="212"/>
      <c r="C794" s="15"/>
      <c r="D794" s="186" t="s">
        <v>241</v>
      </c>
      <c r="E794" s="213" t="s">
        <v>1</v>
      </c>
      <c r="F794" s="214" t="s">
        <v>1194</v>
      </c>
      <c r="G794" s="15"/>
      <c r="H794" s="213" t="s">
        <v>1</v>
      </c>
      <c r="I794" s="215"/>
      <c r="J794" s="15"/>
      <c r="K794" s="15"/>
      <c r="L794" s="212"/>
      <c r="M794" s="216"/>
      <c r="N794" s="217"/>
      <c r="O794" s="217"/>
      <c r="P794" s="217"/>
      <c r="Q794" s="217"/>
      <c r="R794" s="217"/>
      <c r="S794" s="217"/>
      <c r="T794" s="218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13" t="s">
        <v>241</v>
      </c>
      <c r="AU794" s="213" t="s">
        <v>89</v>
      </c>
      <c r="AV794" s="15" t="s">
        <v>87</v>
      </c>
      <c r="AW794" s="15" t="s">
        <v>34</v>
      </c>
      <c r="AX794" s="15" t="s">
        <v>79</v>
      </c>
      <c r="AY794" s="213" t="s">
        <v>133</v>
      </c>
    </row>
    <row r="795" s="13" customFormat="1">
      <c r="A795" s="13"/>
      <c r="B795" s="196"/>
      <c r="C795" s="13"/>
      <c r="D795" s="186" t="s">
        <v>241</v>
      </c>
      <c r="E795" s="197" t="s">
        <v>1</v>
      </c>
      <c r="F795" s="198" t="s">
        <v>1195</v>
      </c>
      <c r="G795" s="13"/>
      <c r="H795" s="199">
        <v>8.7200000000000006</v>
      </c>
      <c r="I795" s="200"/>
      <c r="J795" s="13"/>
      <c r="K795" s="13"/>
      <c r="L795" s="196"/>
      <c r="M795" s="201"/>
      <c r="N795" s="202"/>
      <c r="O795" s="202"/>
      <c r="P795" s="202"/>
      <c r="Q795" s="202"/>
      <c r="R795" s="202"/>
      <c r="S795" s="202"/>
      <c r="T795" s="20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197" t="s">
        <v>241</v>
      </c>
      <c r="AU795" s="197" t="s">
        <v>89</v>
      </c>
      <c r="AV795" s="13" t="s">
        <v>89</v>
      </c>
      <c r="AW795" s="13" t="s">
        <v>34</v>
      </c>
      <c r="AX795" s="13" t="s">
        <v>79</v>
      </c>
      <c r="AY795" s="197" t="s">
        <v>133</v>
      </c>
    </row>
    <row r="796" s="14" customFormat="1">
      <c r="A796" s="14"/>
      <c r="B796" s="204"/>
      <c r="C796" s="14"/>
      <c r="D796" s="186" t="s">
        <v>241</v>
      </c>
      <c r="E796" s="205" t="s">
        <v>1</v>
      </c>
      <c r="F796" s="206" t="s">
        <v>245</v>
      </c>
      <c r="G796" s="14"/>
      <c r="H796" s="207">
        <v>8.7200000000000006</v>
      </c>
      <c r="I796" s="208"/>
      <c r="J796" s="14"/>
      <c r="K796" s="14"/>
      <c r="L796" s="204"/>
      <c r="M796" s="209"/>
      <c r="N796" s="210"/>
      <c r="O796" s="210"/>
      <c r="P796" s="210"/>
      <c r="Q796" s="210"/>
      <c r="R796" s="210"/>
      <c r="S796" s="210"/>
      <c r="T796" s="211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05" t="s">
        <v>241</v>
      </c>
      <c r="AU796" s="205" t="s">
        <v>89</v>
      </c>
      <c r="AV796" s="14" t="s">
        <v>154</v>
      </c>
      <c r="AW796" s="14" t="s">
        <v>34</v>
      </c>
      <c r="AX796" s="14" t="s">
        <v>87</v>
      </c>
      <c r="AY796" s="205" t="s">
        <v>133</v>
      </c>
    </row>
    <row r="797" s="2" customFormat="1" ht="16.5" customHeight="1">
      <c r="A797" s="37"/>
      <c r="B797" s="171"/>
      <c r="C797" s="172" t="s">
        <v>575</v>
      </c>
      <c r="D797" s="172" t="s">
        <v>136</v>
      </c>
      <c r="E797" s="173" t="s">
        <v>1196</v>
      </c>
      <c r="F797" s="174" t="s">
        <v>1191</v>
      </c>
      <c r="G797" s="175" t="s">
        <v>239</v>
      </c>
      <c r="H797" s="176">
        <v>1.8200000000000001</v>
      </c>
      <c r="I797" s="177"/>
      <c r="J797" s="178">
        <f>ROUND(I797*H797,2)</f>
        <v>0</v>
      </c>
      <c r="K797" s="179"/>
      <c r="L797" s="38"/>
      <c r="M797" s="180" t="s">
        <v>1</v>
      </c>
      <c r="N797" s="181" t="s">
        <v>44</v>
      </c>
      <c r="O797" s="76"/>
      <c r="P797" s="182">
        <f>O797*H797</f>
        <v>0</v>
      </c>
      <c r="Q797" s="182">
        <v>0</v>
      </c>
      <c r="R797" s="182">
        <f>Q797*H797</f>
        <v>0</v>
      </c>
      <c r="S797" s="182">
        <v>0</v>
      </c>
      <c r="T797" s="183">
        <f>S797*H797</f>
        <v>0</v>
      </c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R797" s="184" t="s">
        <v>310</v>
      </c>
      <c r="AT797" s="184" t="s">
        <v>136</v>
      </c>
      <c r="AU797" s="184" t="s">
        <v>89</v>
      </c>
      <c r="AY797" s="18" t="s">
        <v>133</v>
      </c>
      <c r="BE797" s="185">
        <f>IF(N797="základní",J797,0)</f>
        <v>0</v>
      </c>
      <c r="BF797" s="185">
        <f>IF(N797="snížená",J797,0)</f>
        <v>0</v>
      </c>
      <c r="BG797" s="185">
        <f>IF(N797="zákl. přenesená",J797,0)</f>
        <v>0</v>
      </c>
      <c r="BH797" s="185">
        <f>IF(N797="sníž. přenesená",J797,0)</f>
        <v>0</v>
      </c>
      <c r="BI797" s="185">
        <f>IF(N797="nulová",J797,0)</f>
        <v>0</v>
      </c>
      <c r="BJ797" s="18" t="s">
        <v>87</v>
      </c>
      <c r="BK797" s="185">
        <f>ROUND(I797*H797,2)</f>
        <v>0</v>
      </c>
      <c r="BL797" s="18" t="s">
        <v>310</v>
      </c>
      <c r="BM797" s="184" t="s">
        <v>1197</v>
      </c>
    </row>
    <row r="798" s="2" customFormat="1">
      <c r="A798" s="37"/>
      <c r="B798" s="38"/>
      <c r="C798" s="37"/>
      <c r="D798" s="186" t="s">
        <v>142</v>
      </c>
      <c r="E798" s="37"/>
      <c r="F798" s="187" t="s">
        <v>1198</v>
      </c>
      <c r="G798" s="37"/>
      <c r="H798" s="37"/>
      <c r="I798" s="188"/>
      <c r="J798" s="37"/>
      <c r="K798" s="37"/>
      <c r="L798" s="38"/>
      <c r="M798" s="189"/>
      <c r="N798" s="190"/>
      <c r="O798" s="76"/>
      <c r="P798" s="76"/>
      <c r="Q798" s="76"/>
      <c r="R798" s="76"/>
      <c r="S798" s="76"/>
      <c r="T798" s="7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T798" s="18" t="s">
        <v>142</v>
      </c>
      <c r="AU798" s="18" t="s">
        <v>89</v>
      </c>
    </row>
    <row r="799" s="15" customFormat="1">
      <c r="A799" s="15"/>
      <c r="B799" s="212"/>
      <c r="C799" s="15"/>
      <c r="D799" s="186" t="s">
        <v>241</v>
      </c>
      <c r="E799" s="213" t="s">
        <v>1</v>
      </c>
      <c r="F799" s="214" t="s">
        <v>1194</v>
      </c>
      <c r="G799" s="15"/>
      <c r="H799" s="213" t="s">
        <v>1</v>
      </c>
      <c r="I799" s="215"/>
      <c r="J799" s="15"/>
      <c r="K799" s="15"/>
      <c r="L799" s="212"/>
      <c r="M799" s="216"/>
      <c r="N799" s="217"/>
      <c r="O799" s="217"/>
      <c r="P799" s="217"/>
      <c r="Q799" s="217"/>
      <c r="R799" s="217"/>
      <c r="S799" s="217"/>
      <c r="T799" s="218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13" t="s">
        <v>241</v>
      </c>
      <c r="AU799" s="213" t="s">
        <v>89</v>
      </c>
      <c r="AV799" s="15" t="s">
        <v>87</v>
      </c>
      <c r="AW799" s="15" t="s">
        <v>34</v>
      </c>
      <c r="AX799" s="15" t="s">
        <v>79</v>
      </c>
      <c r="AY799" s="213" t="s">
        <v>133</v>
      </c>
    </row>
    <row r="800" s="13" customFormat="1">
      <c r="A800" s="13"/>
      <c r="B800" s="196"/>
      <c r="C800" s="13"/>
      <c r="D800" s="186" t="s">
        <v>241</v>
      </c>
      <c r="E800" s="197" t="s">
        <v>1</v>
      </c>
      <c r="F800" s="198" t="s">
        <v>1199</v>
      </c>
      <c r="G800" s="13"/>
      <c r="H800" s="199">
        <v>1.8200000000000001</v>
      </c>
      <c r="I800" s="200"/>
      <c r="J800" s="13"/>
      <c r="K800" s="13"/>
      <c r="L800" s="196"/>
      <c r="M800" s="201"/>
      <c r="N800" s="202"/>
      <c r="O800" s="202"/>
      <c r="P800" s="202"/>
      <c r="Q800" s="202"/>
      <c r="R800" s="202"/>
      <c r="S800" s="202"/>
      <c r="T800" s="20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197" t="s">
        <v>241</v>
      </c>
      <c r="AU800" s="197" t="s">
        <v>89</v>
      </c>
      <c r="AV800" s="13" t="s">
        <v>89</v>
      </c>
      <c r="AW800" s="13" t="s">
        <v>34</v>
      </c>
      <c r="AX800" s="13" t="s">
        <v>79</v>
      </c>
      <c r="AY800" s="197" t="s">
        <v>133</v>
      </c>
    </row>
    <row r="801" s="14" customFormat="1">
      <c r="A801" s="14"/>
      <c r="B801" s="204"/>
      <c r="C801" s="14"/>
      <c r="D801" s="186" t="s">
        <v>241</v>
      </c>
      <c r="E801" s="205" t="s">
        <v>1</v>
      </c>
      <c r="F801" s="206" t="s">
        <v>245</v>
      </c>
      <c r="G801" s="14"/>
      <c r="H801" s="207">
        <v>1.8200000000000001</v>
      </c>
      <c r="I801" s="208"/>
      <c r="J801" s="14"/>
      <c r="K801" s="14"/>
      <c r="L801" s="204"/>
      <c r="M801" s="209"/>
      <c r="N801" s="210"/>
      <c r="O801" s="210"/>
      <c r="P801" s="210"/>
      <c r="Q801" s="210"/>
      <c r="R801" s="210"/>
      <c r="S801" s="210"/>
      <c r="T801" s="211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05" t="s">
        <v>241</v>
      </c>
      <c r="AU801" s="205" t="s">
        <v>89</v>
      </c>
      <c r="AV801" s="14" t="s">
        <v>154</v>
      </c>
      <c r="AW801" s="14" t="s">
        <v>34</v>
      </c>
      <c r="AX801" s="14" t="s">
        <v>87</v>
      </c>
      <c r="AY801" s="205" t="s">
        <v>133</v>
      </c>
    </row>
    <row r="802" s="2" customFormat="1" ht="16.5" customHeight="1">
      <c r="A802" s="37"/>
      <c r="B802" s="171"/>
      <c r="C802" s="172" t="s">
        <v>1200</v>
      </c>
      <c r="D802" s="172" t="s">
        <v>136</v>
      </c>
      <c r="E802" s="173" t="s">
        <v>1201</v>
      </c>
      <c r="F802" s="174" t="s">
        <v>1202</v>
      </c>
      <c r="G802" s="175" t="s">
        <v>139</v>
      </c>
      <c r="H802" s="176">
        <v>1</v>
      </c>
      <c r="I802" s="177"/>
      <c r="J802" s="178">
        <f>ROUND(I802*H802,2)</f>
        <v>0</v>
      </c>
      <c r="K802" s="179"/>
      <c r="L802" s="38"/>
      <c r="M802" s="180" t="s">
        <v>1</v>
      </c>
      <c r="N802" s="181" t="s">
        <v>44</v>
      </c>
      <c r="O802" s="76"/>
      <c r="P802" s="182">
        <f>O802*H802</f>
        <v>0</v>
      </c>
      <c r="Q802" s="182">
        <v>0</v>
      </c>
      <c r="R802" s="182">
        <f>Q802*H802</f>
        <v>0</v>
      </c>
      <c r="S802" s="182">
        <v>0</v>
      </c>
      <c r="T802" s="183">
        <f>S802*H802</f>
        <v>0</v>
      </c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R802" s="184" t="s">
        <v>154</v>
      </c>
      <c r="AT802" s="184" t="s">
        <v>136</v>
      </c>
      <c r="AU802" s="184" t="s">
        <v>89</v>
      </c>
      <c r="AY802" s="18" t="s">
        <v>133</v>
      </c>
      <c r="BE802" s="185">
        <f>IF(N802="základní",J802,0)</f>
        <v>0</v>
      </c>
      <c r="BF802" s="185">
        <f>IF(N802="snížená",J802,0)</f>
        <v>0</v>
      </c>
      <c r="BG802" s="185">
        <f>IF(N802="zákl. přenesená",J802,0)</f>
        <v>0</v>
      </c>
      <c r="BH802" s="185">
        <f>IF(N802="sníž. přenesená",J802,0)</f>
        <v>0</v>
      </c>
      <c r="BI802" s="185">
        <f>IF(N802="nulová",J802,0)</f>
        <v>0</v>
      </c>
      <c r="BJ802" s="18" t="s">
        <v>87</v>
      </c>
      <c r="BK802" s="185">
        <f>ROUND(I802*H802,2)</f>
        <v>0</v>
      </c>
      <c r="BL802" s="18" t="s">
        <v>154</v>
      </c>
      <c r="BM802" s="184" t="s">
        <v>1203</v>
      </c>
    </row>
    <row r="803" s="2" customFormat="1">
      <c r="A803" s="37"/>
      <c r="B803" s="38"/>
      <c r="C803" s="37"/>
      <c r="D803" s="186" t="s">
        <v>142</v>
      </c>
      <c r="E803" s="37"/>
      <c r="F803" s="187" t="s">
        <v>657</v>
      </c>
      <c r="G803" s="37"/>
      <c r="H803" s="37"/>
      <c r="I803" s="188"/>
      <c r="J803" s="37"/>
      <c r="K803" s="37"/>
      <c r="L803" s="38"/>
      <c r="M803" s="189"/>
      <c r="N803" s="190"/>
      <c r="O803" s="76"/>
      <c r="P803" s="76"/>
      <c r="Q803" s="76"/>
      <c r="R803" s="76"/>
      <c r="S803" s="76"/>
      <c r="T803" s="7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T803" s="18" t="s">
        <v>142</v>
      </c>
      <c r="AU803" s="18" t="s">
        <v>89</v>
      </c>
    </row>
    <row r="804" s="13" customFormat="1">
      <c r="A804" s="13"/>
      <c r="B804" s="196"/>
      <c r="C804" s="13"/>
      <c r="D804" s="186" t="s">
        <v>241</v>
      </c>
      <c r="E804" s="197" t="s">
        <v>1</v>
      </c>
      <c r="F804" s="198" t="s">
        <v>87</v>
      </c>
      <c r="G804" s="13"/>
      <c r="H804" s="199">
        <v>1</v>
      </c>
      <c r="I804" s="200"/>
      <c r="J804" s="13"/>
      <c r="K804" s="13"/>
      <c r="L804" s="196"/>
      <c r="M804" s="201"/>
      <c r="N804" s="202"/>
      <c r="O804" s="202"/>
      <c r="P804" s="202"/>
      <c r="Q804" s="202"/>
      <c r="R804" s="202"/>
      <c r="S804" s="202"/>
      <c r="T804" s="20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197" t="s">
        <v>241</v>
      </c>
      <c r="AU804" s="197" t="s">
        <v>89</v>
      </c>
      <c r="AV804" s="13" t="s">
        <v>89</v>
      </c>
      <c r="AW804" s="13" t="s">
        <v>34</v>
      </c>
      <c r="AX804" s="13" t="s">
        <v>79</v>
      </c>
      <c r="AY804" s="197" t="s">
        <v>133</v>
      </c>
    </row>
    <row r="805" s="14" customFormat="1">
      <c r="A805" s="14"/>
      <c r="B805" s="204"/>
      <c r="C805" s="14"/>
      <c r="D805" s="186" t="s">
        <v>241</v>
      </c>
      <c r="E805" s="205" t="s">
        <v>1</v>
      </c>
      <c r="F805" s="206" t="s">
        <v>245</v>
      </c>
      <c r="G805" s="14"/>
      <c r="H805" s="207">
        <v>1</v>
      </c>
      <c r="I805" s="208"/>
      <c r="J805" s="14"/>
      <c r="K805" s="14"/>
      <c r="L805" s="204"/>
      <c r="M805" s="209"/>
      <c r="N805" s="210"/>
      <c r="O805" s="210"/>
      <c r="P805" s="210"/>
      <c r="Q805" s="210"/>
      <c r="R805" s="210"/>
      <c r="S805" s="210"/>
      <c r="T805" s="211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05" t="s">
        <v>241</v>
      </c>
      <c r="AU805" s="205" t="s">
        <v>89</v>
      </c>
      <c r="AV805" s="14" t="s">
        <v>154</v>
      </c>
      <c r="AW805" s="14" t="s">
        <v>34</v>
      </c>
      <c r="AX805" s="14" t="s">
        <v>87</v>
      </c>
      <c r="AY805" s="205" t="s">
        <v>133</v>
      </c>
    </row>
    <row r="806" s="2" customFormat="1" ht="24.15" customHeight="1">
      <c r="A806" s="37"/>
      <c r="B806" s="171"/>
      <c r="C806" s="172" t="s">
        <v>1204</v>
      </c>
      <c r="D806" s="172" t="s">
        <v>136</v>
      </c>
      <c r="E806" s="173" t="s">
        <v>1205</v>
      </c>
      <c r="F806" s="174" t="s">
        <v>1206</v>
      </c>
      <c r="G806" s="175" t="s">
        <v>259</v>
      </c>
      <c r="H806" s="176">
        <v>30</v>
      </c>
      <c r="I806" s="177"/>
      <c r="J806" s="178">
        <f>ROUND(I806*H806,2)</f>
        <v>0</v>
      </c>
      <c r="K806" s="179"/>
      <c r="L806" s="38"/>
      <c r="M806" s="180" t="s">
        <v>1</v>
      </c>
      <c r="N806" s="181" t="s">
        <v>44</v>
      </c>
      <c r="O806" s="76"/>
      <c r="P806" s="182">
        <f>O806*H806</f>
        <v>0</v>
      </c>
      <c r="Q806" s="182">
        <v>0</v>
      </c>
      <c r="R806" s="182">
        <f>Q806*H806</f>
        <v>0</v>
      </c>
      <c r="S806" s="182">
        <v>0</v>
      </c>
      <c r="T806" s="183">
        <f>S806*H806</f>
        <v>0</v>
      </c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R806" s="184" t="s">
        <v>154</v>
      </c>
      <c r="AT806" s="184" t="s">
        <v>136</v>
      </c>
      <c r="AU806" s="184" t="s">
        <v>89</v>
      </c>
      <c r="AY806" s="18" t="s">
        <v>133</v>
      </c>
      <c r="BE806" s="185">
        <f>IF(N806="základní",J806,0)</f>
        <v>0</v>
      </c>
      <c r="BF806" s="185">
        <f>IF(N806="snížená",J806,0)</f>
        <v>0</v>
      </c>
      <c r="BG806" s="185">
        <f>IF(N806="zákl. přenesená",J806,0)</f>
        <v>0</v>
      </c>
      <c r="BH806" s="185">
        <f>IF(N806="sníž. přenesená",J806,0)</f>
        <v>0</v>
      </c>
      <c r="BI806" s="185">
        <f>IF(N806="nulová",J806,0)</f>
        <v>0</v>
      </c>
      <c r="BJ806" s="18" t="s">
        <v>87</v>
      </c>
      <c r="BK806" s="185">
        <f>ROUND(I806*H806,2)</f>
        <v>0</v>
      </c>
      <c r="BL806" s="18" t="s">
        <v>154</v>
      </c>
      <c r="BM806" s="184" t="s">
        <v>1207</v>
      </c>
    </row>
    <row r="807" s="2" customFormat="1">
      <c r="A807" s="37"/>
      <c r="B807" s="38"/>
      <c r="C807" s="37"/>
      <c r="D807" s="186" t="s">
        <v>142</v>
      </c>
      <c r="E807" s="37"/>
      <c r="F807" s="187" t="s">
        <v>1208</v>
      </c>
      <c r="G807" s="37"/>
      <c r="H807" s="37"/>
      <c r="I807" s="188"/>
      <c r="J807" s="37"/>
      <c r="K807" s="37"/>
      <c r="L807" s="38"/>
      <c r="M807" s="189"/>
      <c r="N807" s="190"/>
      <c r="O807" s="76"/>
      <c r="P807" s="76"/>
      <c r="Q807" s="76"/>
      <c r="R807" s="76"/>
      <c r="S807" s="76"/>
      <c r="T807" s="7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T807" s="18" t="s">
        <v>142</v>
      </c>
      <c r="AU807" s="18" t="s">
        <v>89</v>
      </c>
    </row>
    <row r="808" s="13" customFormat="1">
      <c r="A808" s="13"/>
      <c r="B808" s="196"/>
      <c r="C808" s="13"/>
      <c r="D808" s="186" t="s">
        <v>241</v>
      </c>
      <c r="E808" s="197" t="s">
        <v>1</v>
      </c>
      <c r="F808" s="198" t="s">
        <v>387</v>
      </c>
      <c r="G808" s="13"/>
      <c r="H808" s="199">
        <v>30</v>
      </c>
      <c r="I808" s="200"/>
      <c r="J808" s="13"/>
      <c r="K808" s="13"/>
      <c r="L808" s="196"/>
      <c r="M808" s="201"/>
      <c r="N808" s="202"/>
      <c r="O808" s="202"/>
      <c r="P808" s="202"/>
      <c r="Q808" s="202"/>
      <c r="R808" s="202"/>
      <c r="S808" s="202"/>
      <c r="T808" s="20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197" t="s">
        <v>241</v>
      </c>
      <c r="AU808" s="197" t="s">
        <v>89</v>
      </c>
      <c r="AV808" s="13" t="s">
        <v>89</v>
      </c>
      <c r="AW808" s="13" t="s">
        <v>34</v>
      </c>
      <c r="AX808" s="13" t="s">
        <v>79</v>
      </c>
      <c r="AY808" s="197" t="s">
        <v>133</v>
      </c>
    </row>
    <row r="809" s="14" customFormat="1">
      <c r="A809" s="14"/>
      <c r="B809" s="204"/>
      <c r="C809" s="14"/>
      <c r="D809" s="186" t="s">
        <v>241</v>
      </c>
      <c r="E809" s="205" t="s">
        <v>1</v>
      </c>
      <c r="F809" s="206" t="s">
        <v>245</v>
      </c>
      <c r="G809" s="14"/>
      <c r="H809" s="207">
        <v>30</v>
      </c>
      <c r="I809" s="208"/>
      <c r="J809" s="14"/>
      <c r="K809" s="14"/>
      <c r="L809" s="204"/>
      <c r="M809" s="209"/>
      <c r="N809" s="210"/>
      <c r="O809" s="210"/>
      <c r="P809" s="210"/>
      <c r="Q809" s="210"/>
      <c r="R809" s="210"/>
      <c r="S809" s="210"/>
      <c r="T809" s="211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05" t="s">
        <v>241</v>
      </c>
      <c r="AU809" s="205" t="s">
        <v>89</v>
      </c>
      <c r="AV809" s="14" t="s">
        <v>154</v>
      </c>
      <c r="AW809" s="14" t="s">
        <v>34</v>
      </c>
      <c r="AX809" s="14" t="s">
        <v>87</v>
      </c>
      <c r="AY809" s="205" t="s">
        <v>133</v>
      </c>
    </row>
    <row r="810" s="2" customFormat="1" ht="24.15" customHeight="1">
      <c r="A810" s="37"/>
      <c r="B810" s="171"/>
      <c r="C810" s="172" t="s">
        <v>1209</v>
      </c>
      <c r="D810" s="172" t="s">
        <v>136</v>
      </c>
      <c r="E810" s="173" t="s">
        <v>1210</v>
      </c>
      <c r="F810" s="174" t="s">
        <v>1211</v>
      </c>
      <c r="G810" s="175" t="s">
        <v>139</v>
      </c>
      <c r="H810" s="176">
        <v>2</v>
      </c>
      <c r="I810" s="177"/>
      <c r="J810" s="178">
        <f>ROUND(I810*H810,2)</f>
        <v>0</v>
      </c>
      <c r="K810" s="179"/>
      <c r="L810" s="38"/>
      <c r="M810" s="180" t="s">
        <v>1</v>
      </c>
      <c r="N810" s="181" t="s">
        <v>44</v>
      </c>
      <c r="O810" s="76"/>
      <c r="P810" s="182">
        <f>O810*H810</f>
        <v>0</v>
      </c>
      <c r="Q810" s="182">
        <v>0</v>
      </c>
      <c r="R810" s="182">
        <f>Q810*H810</f>
        <v>0</v>
      </c>
      <c r="S810" s="182">
        <v>0</v>
      </c>
      <c r="T810" s="183">
        <f>S810*H810</f>
        <v>0</v>
      </c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R810" s="184" t="s">
        <v>154</v>
      </c>
      <c r="AT810" s="184" t="s">
        <v>136</v>
      </c>
      <c r="AU810" s="184" t="s">
        <v>89</v>
      </c>
      <c r="AY810" s="18" t="s">
        <v>133</v>
      </c>
      <c r="BE810" s="185">
        <f>IF(N810="základní",J810,0)</f>
        <v>0</v>
      </c>
      <c r="BF810" s="185">
        <f>IF(N810="snížená",J810,0)</f>
        <v>0</v>
      </c>
      <c r="BG810" s="185">
        <f>IF(N810="zákl. přenesená",J810,0)</f>
        <v>0</v>
      </c>
      <c r="BH810" s="185">
        <f>IF(N810="sníž. přenesená",J810,0)</f>
        <v>0</v>
      </c>
      <c r="BI810" s="185">
        <f>IF(N810="nulová",J810,0)</f>
        <v>0</v>
      </c>
      <c r="BJ810" s="18" t="s">
        <v>87</v>
      </c>
      <c r="BK810" s="185">
        <f>ROUND(I810*H810,2)</f>
        <v>0</v>
      </c>
      <c r="BL810" s="18" t="s">
        <v>154</v>
      </c>
      <c r="BM810" s="184" t="s">
        <v>1212</v>
      </c>
    </row>
    <row r="811" s="2" customFormat="1">
      <c r="A811" s="37"/>
      <c r="B811" s="38"/>
      <c r="C811" s="37"/>
      <c r="D811" s="186" t="s">
        <v>142</v>
      </c>
      <c r="E811" s="37"/>
      <c r="F811" s="187" t="s">
        <v>1213</v>
      </c>
      <c r="G811" s="37"/>
      <c r="H811" s="37"/>
      <c r="I811" s="188"/>
      <c r="J811" s="37"/>
      <c r="K811" s="37"/>
      <c r="L811" s="38"/>
      <c r="M811" s="189"/>
      <c r="N811" s="190"/>
      <c r="O811" s="76"/>
      <c r="P811" s="76"/>
      <c r="Q811" s="76"/>
      <c r="R811" s="76"/>
      <c r="S811" s="76"/>
      <c r="T811" s="7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T811" s="18" t="s">
        <v>142</v>
      </c>
      <c r="AU811" s="18" t="s">
        <v>89</v>
      </c>
    </row>
    <row r="812" s="13" customFormat="1">
      <c r="A812" s="13"/>
      <c r="B812" s="196"/>
      <c r="C812" s="13"/>
      <c r="D812" s="186" t="s">
        <v>241</v>
      </c>
      <c r="E812" s="197" t="s">
        <v>1</v>
      </c>
      <c r="F812" s="198" t="s">
        <v>89</v>
      </c>
      <c r="G812" s="13"/>
      <c r="H812" s="199">
        <v>2</v>
      </c>
      <c r="I812" s="200"/>
      <c r="J812" s="13"/>
      <c r="K812" s="13"/>
      <c r="L812" s="196"/>
      <c r="M812" s="201"/>
      <c r="N812" s="202"/>
      <c r="O812" s="202"/>
      <c r="P812" s="202"/>
      <c r="Q812" s="202"/>
      <c r="R812" s="202"/>
      <c r="S812" s="202"/>
      <c r="T812" s="20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197" t="s">
        <v>241</v>
      </c>
      <c r="AU812" s="197" t="s">
        <v>89</v>
      </c>
      <c r="AV812" s="13" t="s">
        <v>89</v>
      </c>
      <c r="AW812" s="13" t="s">
        <v>34</v>
      </c>
      <c r="AX812" s="13" t="s">
        <v>79</v>
      </c>
      <c r="AY812" s="197" t="s">
        <v>133</v>
      </c>
    </row>
    <row r="813" s="14" customFormat="1">
      <c r="A813" s="14"/>
      <c r="B813" s="204"/>
      <c r="C813" s="14"/>
      <c r="D813" s="186" t="s">
        <v>241</v>
      </c>
      <c r="E813" s="205" t="s">
        <v>1</v>
      </c>
      <c r="F813" s="206" t="s">
        <v>245</v>
      </c>
      <c r="G813" s="14"/>
      <c r="H813" s="207">
        <v>2</v>
      </c>
      <c r="I813" s="208"/>
      <c r="J813" s="14"/>
      <c r="K813" s="14"/>
      <c r="L813" s="204"/>
      <c r="M813" s="209"/>
      <c r="N813" s="210"/>
      <c r="O813" s="210"/>
      <c r="P813" s="210"/>
      <c r="Q813" s="210"/>
      <c r="R813" s="210"/>
      <c r="S813" s="210"/>
      <c r="T813" s="211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05" t="s">
        <v>241</v>
      </c>
      <c r="AU813" s="205" t="s">
        <v>89</v>
      </c>
      <c r="AV813" s="14" t="s">
        <v>154</v>
      </c>
      <c r="AW813" s="14" t="s">
        <v>34</v>
      </c>
      <c r="AX813" s="14" t="s">
        <v>87</v>
      </c>
      <c r="AY813" s="205" t="s">
        <v>133</v>
      </c>
    </row>
    <row r="814" s="2" customFormat="1" ht="24.15" customHeight="1">
      <c r="A814" s="37"/>
      <c r="B814" s="171"/>
      <c r="C814" s="172" t="s">
        <v>1214</v>
      </c>
      <c r="D814" s="172" t="s">
        <v>136</v>
      </c>
      <c r="E814" s="173" t="s">
        <v>1215</v>
      </c>
      <c r="F814" s="174" t="s">
        <v>1216</v>
      </c>
      <c r="G814" s="175" t="s">
        <v>239</v>
      </c>
      <c r="H814" s="176">
        <v>41.843000000000004</v>
      </c>
      <c r="I814" s="177"/>
      <c r="J814" s="178">
        <f>ROUND(I814*H814,2)</f>
        <v>0</v>
      </c>
      <c r="K814" s="179"/>
      <c r="L814" s="38"/>
      <c r="M814" s="180" t="s">
        <v>1</v>
      </c>
      <c r="N814" s="181" t="s">
        <v>44</v>
      </c>
      <c r="O814" s="76"/>
      <c r="P814" s="182">
        <f>O814*H814</f>
        <v>0</v>
      </c>
      <c r="Q814" s="182">
        <v>6.0000000000000002E-05</v>
      </c>
      <c r="R814" s="182">
        <f>Q814*H814</f>
        <v>0.0025105800000000001</v>
      </c>
      <c r="S814" s="182">
        <v>0</v>
      </c>
      <c r="T814" s="183">
        <f>S814*H814</f>
        <v>0</v>
      </c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R814" s="184" t="s">
        <v>310</v>
      </c>
      <c r="AT814" s="184" t="s">
        <v>136</v>
      </c>
      <c r="AU814" s="184" t="s">
        <v>89</v>
      </c>
      <c r="AY814" s="18" t="s">
        <v>133</v>
      </c>
      <c r="BE814" s="185">
        <f>IF(N814="základní",J814,0)</f>
        <v>0</v>
      </c>
      <c r="BF814" s="185">
        <f>IF(N814="snížená",J814,0)</f>
        <v>0</v>
      </c>
      <c r="BG814" s="185">
        <f>IF(N814="zákl. přenesená",J814,0)</f>
        <v>0</v>
      </c>
      <c r="BH814" s="185">
        <f>IF(N814="sníž. přenesená",J814,0)</f>
        <v>0</v>
      </c>
      <c r="BI814" s="185">
        <f>IF(N814="nulová",J814,0)</f>
        <v>0</v>
      </c>
      <c r="BJ814" s="18" t="s">
        <v>87</v>
      </c>
      <c r="BK814" s="185">
        <f>ROUND(I814*H814,2)</f>
        <v>0</v>
      </c>
      <c r="BL814" s="18" t="s">
        <v>310</v>
      </c>
      <c r="BM814" s="184" t="s">
        <v>1217</v>
      </c>
    </row>
    <row r="815" s="2" customFormat="1">
      <c r="A815" s="37"/>
      <c r="B815" s="38"/>
      <c r="C815" s="37"/>
      <c r="D815" s="186" t="s">
        <v>142</v>
      </c>
      <c r="E815" s="37"/>
      <c r="F815" s="187" t="s">
        <v>1218</v>
      </c>
      <c r="G815" s="37"/>
      <c r="H815" s="37"/>
      <c r="I815" s="188"/>
      <c r="J815" s="37"/>
      <c r="K815" s="37"/>
      <c r="L815" s="38"/>
      <c r="M815" s="189"/>
      <c r="N815" s="190"/>
      <c r="O815" s="76"/>
      <c r="P815" s="76"/>
      <c r="Q815" s="76"/>
      <c r="R815" s="76"/>
      <c r="S815" s="76"/>
      <c r="T815" s="7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T815" s="18" t="s">
        <v>142</v>
      </c>
      <c r="AU815" s="18" t="s">
        <v>89</v>
      </c>
    </row>
    <row r="816" s="15" customFormat="1">
      <c r="A816" s="15"/>
      <c r="B816" s="212"/>
      <c r="C816" s="15"/>
      <c r="D816" s="186" t="s">
        <v>241</v>
      </c>
      <c r="E816" s="213" t="s">
        <v>1</v>
      </c>
      <c r="F816" s="214" t="s">
        <v>1219</v>
      </c>
      <c r="G816" s="15"/>
      <c r="H816" s="213" t="s">
        <v>1</v>
      </c>
      <c r="I816" s="215"/>
      <c r="J816" s="15"/>
      <c r="K816" s="15"/>
      <c r="L816" s="212"/>
      <c r="M816" s="216"/>
      <c r="N816" s="217"/>
      <c r="O816" s="217"/>
      <c r="P816" s="217"/>
      <c r="Q816" s="217"/>
      <c r="R816" s="217"/>
      <c r="S816" s="217"/>
      <c r="T816" s="218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13" t="s">
        <v>241</v>
      </c>
      <c r="AU816" s="213" t="s">
        <v>89</v>
      </c>
      <c r="AV816" s="15" t="s">
        <v>87</v>
      </c>
      <c r="AW816" s="15" t="s">
        <v>34</v>
      </c>
      <c r="AX816" s="15" t="s">
        <v>79</v>
      </c>
      <c r="AY816" s="213" t="s">
        <v>133</v>
      </c>
    </row>
    <row r="817" s="13" customFormat="1">
      <c r="A817" s="13"/>
      <c r="B817" s="196"/>
      <c r="C817" s="13"/>
      <c r="D817" s="186" t="s">
        <v>241</v>
      </c>
      <c r="E817" s="197" t="s">
        <v>1</v>
      </c>
      <c r="F817" s="198" t="s">
        <v>1220</v>
      </c>
      <c r="G817" s="13"/>
      <c r="H817" s="199">
        <v>41.843000000000004</v>
      </c>
      <c r="I817" s="200"/>
      <c r="J817" s="13"/>
      <c r="K817" s="13"/>
      <c r="L817" s="196"/>
      <c r="M817" s="201"/>
      <c r="N817" s="202"/>
      <c r="O817" s="202"/>
      <c r="P817" s="202"/>
      <c r="Q817" s="202"/>
      <c r="R817" s="202"/>
      <c r="S817" s="202"/>
      <c r="T817" s="20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197" t="s">
        <v>241</v>
      </c>
      <c r="AU817" s="197" t="s">
        <v>89</v>
      </c>
      <c r="AV817" s="13" t="s">
        <v>89</v>
      </c>
      <c r="AW817" s="13" t="s">
        <v>34</v>
      </c>
      <c r="AX817" s="13" t="s">
        <v>79</v>
      </c>
      <c r="AY817" s="197" t="s">
        <v>133</v>
      </c>
    </row>
    <row r="818" s="14" customFormat="1">
      <c r="A818" s="14"/>
      <c r="B818" s="204"/>
      <c r="C818" s="14"/>
      <c r="D818" s="186" t="s">
        <v>241</v>
      </c>
      <c r="E818" s="205" t="s">
        <v>1</v>
      </c>
      <c r="F818" s="206" t="s">
        <v>245</v>
      </c>
      <c r="G818" s="14"/>
      <c r="H818" s="207">
        <v>41.843000000000004</v>
      </c>
      <c r="I818" s="208"/>
      <c r="J818" s="14"/>
      <c r="K818" s="14"/>
      <c r="L818" s="204"/>
      <c r="M818" s="209"/>
      <c r="N818" s="210"/>
      <c r="O818" s="210"/>
      <c r="P818" s="210"/>
      <c r="Q818" s="210"/>
      <c r="R818" s="210"/>
      <c r="S818" s="210"/>
      <c r="T818" s="211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05" t="s">
        <v>241</v>
      </c>
      <c r="AU818" s="205" t="s">
        <v>89</v>
      </c>
      <c r="AV818" s="14" t="s">
        <v>154</v>
      </c>
      <c r="AW818" s="14" t="s">
        <v>34</v>
      </c>
      <c r="AX818" s="14" t="s">
        <v>87</v>
      </c>
      <c r="AY818" s="205" t="s">
        <v>133</v>
      </c>
    </row>
    <row r="819" s="2" customFormat="1" ht="16.5" customHeight="1">
      <c r="A819" s="37"/>
      <c r="B819" s="171"/>
      <c r="C819" s="172" t="s">
        <v>1221</v>
      </c>
      <c r="D819" s="172" t="s">
        <v>136</v>
      </c>
      <c r="E819" s="173" t="s">
        <v>1222</v>
      </c>
      <c r="F819" s="174" t="s">
        <v>1223</v>
      </c>
      <c r="G819" s="175" t="s">
        <v>816</v>
      </c>
      <c r="H819" s="176">
        <v>2</v>
      </c>
      <c r="I819" s="177"/>
      <c r="J819" s="178">
        <f>ROUND(I819*H819,2)</f>
        <v>0</v>
      </c>
      <c r="K819" s="179"/>
      <c r="L819" s="38"/>
      <c r="M819" s="180" t="s">
        <v>1</v>
      </c>
      <c r="N819" s="181" t="s">
        <v>44</v>
      </c>
      <c r="O819" s="76"/>
      <c r="P819" s="182">
        <f>O819*H819</f>
        <v>0</v>
      </c>
      <c r="Q819" s="182">
        <v>0</v>
      </c>
      <c r="R819" s="182">
        <f>Q819*H819</f>
        <v>0</v>
      </c>
      <c r="S819" s="182">
        <v>0</v>
      </c>
      <c r="T819" s="183">
        <f>S819*H819</f>
        <v>0</v>
      </c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R819" s="184" t="s">
        <v>154</v>
      </c>
      <c r="AT819" s="184" t="s">
        <v>136</v>
      </c>
      <c r="AU819" s="184" t="s">
        <v>89</v>
      </c>
      <c r="AY819" s="18" t="s">
        <v>133</v>
      </c>
      <c r="BE819" s="185">
        <f>IF(N819="základní",J819,0)</f>
        <v>0</v>
      </c>
      <c r="BF819" s="185">
        <f>IF(N819="snížená",J819,0)</f>
        <v>0</v>
      </c>
      <c r="BG819" s="185">
        <f>IF(N819="zákl. přenesená",J819,0)</f>
        <v>0</v>
      </c>
      <c r="BH819" s="185">
        <f>IF(N819="sníž. přenesená",J819,0)</f>
        <v>0</v>
      </c>
      <c r="BI819" s="185">
        <f>IF(N819="nulová",J819,0)</f>
        <v>0</v>
      </c>
      <c r="BJ819" s="18" t="s">
        <v>87</v>
      </c>
      <c r="BK819" s="185">
        <f>ROUND(I819*H819,2)</f>
        <v>0</v>
      </c>
      <c r="BL819" s="18" t="s">
        <v>154</v>
      </c>
      <c r="BM819" s="184" t="s">
        <v>1224</v>
      </c>
    </row>
    <row r="820" s="2" customFormat="1">
      <c r="A820" s="37"/>
      <c r="B820" s="38"/>
      <c r="C820" s="37"/>
      <c r="D820" s="186" t="s">
        <v>142</v>
      </c>
      <c r="E820" s="37"/>
      <c r="F820" s="187" t="s">
        <v>1225</v>
      </c>
      <c r="G820" s="37"/>
      <c r="H820" s="37"/>
      <c r="I820" s="188"/>
      <c r="J820" s="37"/>
      <c r="K820" s="37"/>
      <c r="L820" s="38"/>
      <c r="M820" s="189"/>
      <c r="N820" s="190"/>
      <c r="O820" s="76"/>
      <c r="P820" s="76"/>
      <c r="Q820" s="76"/>
      <c r="R820" s="76"/>
      <c r="S820" s="76"/>
      <c r="T820" s="7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T820" s="18" t="s">
        <v>142</v>
      </c>
      <c r="AU820" s="18" t="s">
        <v>89</v>
      </c>
    </row>
    <row r="821" s="2" customFormat="1" ht="16.5" customHeight="1">
      <c r="A821" s="37"/>
      <c r="B821" s="171"/>
      <c r="C821" s="172" t="s">
        <v>1226</v>
      </c>
      <c r="D821" s="172" t="s">
        <v>136</v>
      </c>
      <c r="E821" s="173" t="s">
        <v>1227</v>
      </c>
      <c r="F821" s="174" t="s">
        <v>1228</v>
      </c>
      <c r="G821" s="175" t="s">
        <v>816</v>
      </c>
      <c r="H821" s="176">
        <v>2</v>
      </c>
      <c r="I821" s="177"/>
      <c r="J821" s="178">
        <f>ROUND(I821*H821,2)</f>
        <v>0</v>
      </c>
      <c r="K821" s="179"/>
      <c r="L821" s="38"/>
      <c r="M821" s="180" t="s">
        <v>1</v>
      </c>
      <c r="N821" s="181" t="s">
        <v>44</v>
      </c>
      <c r="O821" s="76"/>
      <c r="P821" s="182">
        <f>O821*H821</f>
        <v>0</v>
      </c>
      <c r="Q821" s="182">
        <v>0</v>
      </c>
      <c r="R821" s="182">
        <f>Q821*H821</f>
        <v>0</v>
      </c>
      <c r="S821" s="182">
        <v>0</v>
      </c>
      <c r="T821" s="183">
        <f>S821*H821</f>
        <v>0</v>
      </c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R821" s="184" t="s">
        <v>154</v>
      </c>
      <c r="AT821" s="184" t="s">
        <v>136</v>
      </c>
      <c r="AU821" s="184" t="s">
        <v>89</v>
      </c>
      <c r="AY821" s="18" t="s">
        <v>133</v>
      </c>
      <c r="BE821" s="185">
        <f>IF(N821="základní",J821,0)</f>
        <v>0</v>
      </c>
      <c r="BF821" s="185">
        <f>IF(N821="snížená",J821,0)</f>
        <v>0</v>
      </c>
      <c r="BG821" s="185">
        <f>IF(N821="zákl. přenesená",J821,0)</f>
        <v>0</v>
      </c>
      <c r="BH821" s="185">
        <f>IF(N821="sníž. přenesená",J821,0)</f>
        <v>0</v>
      </c>
      <c r="BI821" s="185">
        <f>IF(N821="nulová",J821,0)</f>
        <v>0</v>
      </c>
      <c r="BJ821" s="18" t="s">
        <v>87</v>
      </c>
      <c r="BK821" s="185">
        <f>ROUND(I821*H821,2)</f>
        <v>0</v>
      </c>
      <c r="BL821" s="18" t="s">
        <v>154</v>
      </c>
      <c r="BM821" s="184" t="s">
        <v>1229</v>
      </c>
    </row>
    <row r="822" s="2" customFormat="1">
      <c r="A822" s="37"/>
      <c r="B822" s="38"/>
      <c r="C822" s="37"/>
      <c r="D822" s="186" t="s">
        <v>142</v>
      </c>
      <c r="E822" s="37"/>
      <c r="F822" s="187" t="s">
        <v>1230</v>
      </c>
      <c r="G822" s="37"/>
      <c r="H822" s="37"/>
      <c r="I822" s="188"/>
      <c r="J822" s="37"/>
      <c r="K822" s="37"/>
      <c r="L822" s="38"/>
      <c r="M822" s="189"/>
      <c r="N822" s="190"/>
      <c r="O822" s="76"/>
      <c r="P822" s="76"/>
      <c r="Q822" s="76"/>
      <c r="R822" s="76"/>
      <c r="S822" s="76"/>
      <c r="T822" s="7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T822" s="18" t="s">
        <v>142</v>
      </c>
      <c r="AU822" s="18" t="s">
        <v>89</v>
      </c>
    </row>
    <row r="823" s="2" customFormat="1" ht="16.5" customHeight="1">
      <c r="A823" s="37"/>
      <c r="B823" s="171"/>
      <c r="C823" s="172" t="s">
        <v>1231</v>
      </c>
      <c r="D823" s="172" t="s">
        <v>136</v>
      </c>
      <c r="E823" s="173" t="s">
        <v>1232</v>
      </c>
      <c r="F823" s="174" t="s">
        <v>1233</v>
      </c>
      <c r="G823" s="175" t="s">
        <v>816</v>
      </c>
      <c r="H823" s="176">
        <v>2</v>
      </c>
      <c r="I823" s="177"/>
      <c r="J823" s="178">
        <f>ROUND(I823*H823,2)</f>
        <v>0</v>
      </c>
      <c r="K823" s="179"/>
      <c r="L823" s="38"/>
      <c r="M823" s="180" t="s">
        <v>1</v>
      </c>
      <c r="N823" s="181" t="s">
        <v>44</v>
      </c>
      <c r="O823" s="76"/>
      <c r="P823" s="182">
        <f>O823*H823</f>
        <v>0</v>
      </c>
      <c r="Q823" s="182">
        <v>0</v>
      </c>
      <c r="R823" s="182">
        <f>Q823*H823</f>
        <v>0</v>
      </c>
      <c r="S823" s="182">
        <v>0</v>
      </c>
      <c r="T823" s="183">
        <f>S823*H823</f>
        <v>0</v>
      </c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R823" s="184" t="s">
        <v>154</v>
      </c>
      <c r="AT823" s="184" t="s">
        <v>136</v>
      </c>
      <c r="AU823" s="184" t="s">
        <v>89</v>
      </c>
      <c r="AY823" s="18" t="s">
        <v>133</v>
      </c>
      <c r="BE823" s="185">
        <f>IF(N823="základní",J823,0)</f>
        <v>0</v>
      </c>
      <c r="BF823" s="185">
        <f>IF(N823="snížená",J823,0)</f>
        <v>0</v>
      </c>
      <c r="BG823" s="185">
        <f>IF(N823="zákl. přenesená",J823,0)</f>
        <v>0</v>
      </c>
      <c r="BH823" s="185">
        <f>IF(N823="sníž. přenesená",J823,0)</f>
        <v>0</v>
      </c>
      <c r="BI823" s="185">
        <f>IF(N823="nulová",J823,0)</f>
        <v>0</v>
      </c>
      <c r="BJ823" s="18" t="s">
        <v>87</v>
      </c>
      <c r="BK823" s="185">
        <f>ROUND(I823*H823,2)</f>
        <v>0</v>
      </c>
      <c r="BL823" s="18" t="s">
        <v>154</v>
      </c>
      <c r="BM823" s="184" t="s">
        <v>1234</v>
      </c>
    </row>
    <row r="824" s="2" customFormat="1">
      <c r="A824" s="37"/>
      <c r="B824" s="38"/>
      <c r="C824" s="37"/>
      <c r="D824" s="186" t="s">
        <v>142</v>
      </c>
      <c r="E824" s="37"/>
      <c r="F824" s="187" t="s">
        <v>1235</v>
      </c>
      <c r="G824" s="37"/>
      <c r="H824" s="37"/>
      <c r="I824" s="188"/>
      <c r="J824" s="37"/>
      <c r="K824" s="37"/>
      <c r="L824" s="38"/>
      <c r="M824" s="189"/>
      <c r="N824" s="190"/>
      <c r="O824" s="76"/>
      <c r="P824" s="76"/>
      <c r="Q824" s="76"/>
      <c r="R824" s="76"/>
      <c r="S824" s="76"/>
      <c r="T824" s="7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T824" s="18" t="s">
        <v>142</v>
      </c>
      <c r="AU824" s="18" t="s">
        <v>89</v>
      </c>
    </row>
    <row r="825" s="2" customFormat="1" ht="33" customHeight="1">
      <c r="A825" s="37"/>
      <c r="B825" s="171"/>
      <c r="C825" s="172" t="s">
        <v>1236</v>
      </c>
      <c r="D825" s="172" t="s">
        <v>136</v>
      </c>
      <c r="E825" s="173" t="s">
        <v>1237</v>
      </c>
      <c r="F825" s="174" t="s">
        <v>1238</v>
      </c>
      <c r="G825" s="175" t="s">
        <v>295</v>
      </c>
      <c r="H825" s="176">
        <v>1.958</v>
      </c>
      <c r="I825" s="177"/>
      <c r="J825" s="178">
        <f>ROUND(I825*H825,2)</f>
        <v>0</v>
      </c>
      <c r="K825" s="179"/>
      <c r="L825" s="38"/>
      <c r="M825" s="180" t="s">
        <v>1</v>
      </c>
      <c r="N825" s="181" t="s">
        <v>44</v>
      </c>
      <c r="O825" s="76"/>
      <c r="P825" s="182">
        <f>O825*H825</f>
        <v>0</v>
      </c>
      <c r="Q825" s="182">
        <v>0</v>
      </c>
      <c r="R825" s="182">
        <f>Q825*H825</f>
        <v>0</v>
      </c>
      <c r="S825" s="182">
        <v>0</v>
      </c>
      <c r="T825" s="183">
        <f>S825*H825</f>
        <v>0</v>
      </c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R825" s="184" t="s">
        <v>310</v>
      </c>
      <c r="AT825" s="184" t="s">
        <v>136</v>
      </c>
      <c r="AU825" s="184" t="s">
        <v>89</v>
      </c>
      <c r="AY825" s="18" t="s">
        <v>133</v>
      </c>
      <c r="BE825" s="185">
        <f>IF(N825="základní",J825,0)</f>
        <v>0</v>
      </c>
      <c r="BF825" s="185">
        <f>IF(N825="snížená",J825,0)</f>
        <v>0</v>
      </c>
      <c r="BG825" s="185">
        <f>IF(N825="zákl. přenesená",J825,0)</f>
        <v>0</v>
      </c>
      <c r="BH825" s="185">
        <f>IF(N825="sníž. přenesená",J825,0)</f>
        <v>0</v>
      </c>
      <c r="BI825" s="185">
        <f>IF(N825="nulová",J825,0)</f>
        <v>0</v>
      </c>
      <c r="BJ825" s="18" t="s">
        <v>87</v>
      </c>
      <c r="BK825" s="185">
        <f>ROUND(I825*H825,2)</f>
        <v>0</v>
      </c>
      <c r="BL825" s="18" t="s">
        <v>310</v>
      </c>
      <c r="BM825" s="184" t="s">
        <v>1239</v>
      </c>
    </row>
    <row r="826" s="12" customFormat="1" ht="22.8" customHeight="1">
      <c r="A826" s="12"/>
      <c r="B826" s="158"/>
      <c r="C826" s="12"/>
      <c r="D826" s="159" t="s">
        <v>78</v>
      </c>
      <c r="E826" s="169" t="s">
        <v>1240</v>
      </c>
      <c r="F826" s="169" t="s">
        <v>1241</v>
      </c>
      <c r="G826" s="12"/>
      <c r="H826" s="12"/>
      <c r="I826" s="161"/>
      <c r="J826" s="170">
        <f>BK826</f>
        <v>0</v>
      </c>
      <c r="K826" s="12"/>
      <c r="L826" s="158"/>
      <c r="M826" s="163"/>
      <c r="N826" s="164"/>
      <c r="O826" s="164"/>
      <c r="P826" s="165">
        <f>SUM(P827:P851)</f>
        <v>0</v>
      </c>
      <c r="Q826" s="164"/>
      <c r="R826" s="165">
        <f>SUM(R827:R851)</f>
        <v>1.6711366000000001</v>
      </c>
      <c r="S826" s="164"/>
      <c r="T826" s="166">
        <f>SUM(T827:T851)</f>
        <v>6.8964563999999999</v>
      </c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R826" s="159" t="s">
        <v>89</v>
      </c>
      <c r="AT826" s="167" t="s">
        <v>78</v>
      </c>
      <c r="AU826" s="167" t="s">
        <v>87</v>
      </c>
      <c r="AY826" s="159" t="s">
        <v>133</v>
      </c>
      <c r="BK826" s="168">
        <f>SUM(BK827:BK851)</f>
        <v>0</v>
      </c>
    </row>
    <row r="827" s="2" customFormat="1" ht="16.5" customHeight="1">
      <c r="A827" s="37"/>
      <c r="B827" s="171"/>
      <c r="C827" s="172" t="s">
        <v>1242</v>
      </c>
      <c r="D827" s="172" t="s">
        <v>136</v>
      </c>
      <c r="E827" s="173" t="s">
        <v>1243</v>
      </c>
      <c r="F827" s="174" t="s">
        <v>1244</v>
      </c>
      <c r="G827" s="175" t="s">
        <v>239</v>
      </c>
      <c r="H827" s="176">
        <v>82.920000000000002</v>
      </c>
      <c r="I827" s="177"/>
      <c r="J827" s="178">
        <f>ROUND(I827*H827,2)</f>
        <v>0</v>
      </c>
      <c r="K827" s="179"/>
      <c r="L827" s="38"/>
      <c r="M827" s="180" t="s">
        <v>1</v>
      </c>
      <c r="N827" s="181" t="s">
        <v>44</v>
      </c>
      <c r="O827" s="76"/>
      <c r="P827" s="182">
        <f>O827*H827</f>
        <v>0</v>
      </c>
      <c r="Q827" s="182">
        <v>0</v>
      </c>
      <c r="R827" s="182">
        <f>Q827*H827</f>
        <v>0</v>
      </c>
      <c r="S827" s="182">
        <v>0</v>
      </c>
      <c r="T827" s="183">
        <f>S827*H827</f>
        <v>0</v>
      </c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R827" s="184" t="s">
        <v>310</v>
      </c>
      <c r="AT827" s="184" t="s">
        <v>136</v>
      </c>
      <c r="AU827" s="184" t="s">
        <v>89</v>
      </c>
      <c r="AY827" s="18" t="s">
        <v>133</v>
      </c>
      <c r="BE827" s="185">
        <f>IF(N827="základní",J827,0)</f>
        <v>0</v>
      </c>
      <c r="BF827" s="185">
        <f>IF(N827="snížená",J827,0)</f>
        <v>0</v>
      </c>
      <c r="BG827" s="185">
        <f>IF(N827="zákl. přenesená",J827,0)</f>
        <v>0</v>
      </c>
      <c r="BH827" s="185">
        <f>IF(N827="sníž. přenesená",J827,0)</f>
        <v>0</v>
      </c>
      <c r="BI827" s="185">
        <f>IF(N827="nulová",J827,0)</f>
        <v>0</v>
      </c>
      <c r="BJ827" s="18" t="s">
        <v>87</v>
      </c>
      <c r="BK827" s="185">
        <f>ROUND(I827*H827,2)</f>
        <v>0</v>
      </c>
      <c r="BL827" s="18" t="s">
        <v>310</v>
      </c>
      <c r="BM827" s="184" t="s">
        <v>1245</v>
      </c>
    </row>
    <row r="828" s="2" customFormat="1" ht="16.5" customHeight="1">
      <c r="A828" s="37"/>
      <c r="B828" s="171"/>
      <c r="C828" s="172" t="s">
        <v>1246</v>
      </c>
      <c r="D828" s="172" t="s">
        <v>136</v>
      </c>
      <c r="E828" s="173" t="s">
        <v>1247</v>
      </c>
      <c r="F828" s="174" t="s">
        <v>1248</v>
      </c>
      <c r="G828" s="175" t="s">
        <v>239</v>
      </c>
      <c r="H828" s="176">
        <v>198.38999999999999</v>
      </c>
      <c r="I828" s="177"/>
      <c r="J828" s="178">
        <f>ROUND(I828*H828,2)</f>
        <v>0</v>
      </c>
      <c r="K828" s="179"/>
      <c r="L828" s="38"/>
      <c r="M828" s="180" t="s">
        <v>1</v>
      </c>
      <c r="N828" s="181" t="s">
        <v>44</v>
      </c>
      <c r="O828" s="76"/>
      <c r="P828" s="182">
        <f>O828*H828</f>
        <v>0</v>
      </c>
      <c r="Q828" s="182">
        <v>0.00029999999999999997</v>
      </c>
      <c r="R828" s="182">
        <f>Q828*H828</f>
        <v>0.059516999999999994</v>
      </c>
      <c r="S828" s="182">
        <v>0</v>
      </c>
      <c r="T828" s="183">
        <f>S828*H828</f>
        <v>0</v>
      </c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R828" s="184" t="s">
        <v>310</v>
      </c>
      <c r="AT828" s="184" t="s">
        <v>136</v>
      </c>
      <c r="AU828" s="184" t="s">
        <v>89</v>
      </c>
      <c r="AY828" s="18" t="s">
        <v>133</v>
      </c>
      <c r="BE828" s="185">
        <f>IF(N828="základní",J828,0)</f>
        <v>0</v>
      </c>
      <c r="BF828" s="185">
        <f>IF(N828="snížená",J828,0)</f>
        <v>0</v>
      </c>
      <c r="BG828" s="185">
        <f>IF(N828="zákl. přenesená",J828,0)</f>
        <v>0</v>
      </c>
      <c r="BH828" s="185">
        <f>IF(N828="sníž. přenesená",J828,0)</f>
        <v>0</v>
      </c>
      <c r="BI828" s="185">
        <f>IF(N828="nulová",J828,0)</f>
        <v>0</v>
      </c>
      <c r="BJ828" s="18" t="s">
        <v>87</v>
      </c>
      <c r="BK828" s="185">
        <f>ROUND(I828*H828,2)</f>
        <v>0</v>
      </c>
      <c r="BL828" s="18" t="s">
        <v>310</v>
      </c>
      <c r="BM828" s="184" t="s">
        <v>1249</v>
      </c>
    </row>
    <row r="829" s="15" customFormat="1">
      <c r="A829" s="15"/>
      <c r="B829" s="212"/>
      <c r="C829" s="15"/>
      <c r="D829" s="186" t="s">
        <v>241</v>
      </c>
      <c r="E829" s="213" t="s">
        <v>1</v>
      </c>
      <c r="F829" s="214" t="s">
        <v>1250</v>
      </c>
      <c r="G829" s="15"/>
      <c r="H829" s="213" t="s">
        <v>1</v>
      </c>
      <c r="I829" s="215"/>
      <c r="J829" s="15"/>
      <c r="K829" s="15"/>
      <c r="L829" s="212"/>
      <c r="M829" s="216"/>
      <c r="N829" s="217"/>
      <c r="O829" s="217"/>
      <c r="P829" s="217"/>
      <c r="Q829" s="217"/>
      <c r="R829" s="217"/>
      <c r="S829" s="217"/>
      <c r="T829" s="218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13" t="s">
        <v>241</v>
      </c>
      <c r="AU829" s="213" t="s">
        <v>89</v>
      </c>
      <c r="AV829" s="15" t="s">
        <v>87</v>
      </c>
      <c r="AW829" s="15" t="s">
        <v>34</v>
      </c>
      <c r="AX829" s="15" t="s">
        <v>79</v>
      </c>
      <c r="AY829" s="213" t="s">
        <v>133</v>
      </c>
    </row>
    <row r="830" s="13" customFormat="1">
      <c r="A830" s="13"/>
      <c r="B830" s="196"/>
      <c r="C830" s="13"/>
      <c r="D830" s="186" t="s">
        <v>241</v>
      </c>
      <c r="E830" s="197" t="s">
        <v>1</v>
      </c>
      <c r="F830" s="198" t="s">
        <v>634</v>
      </c>
      <c r="G830" s="13"/>
      <c r="H830" s="199">
        <v>82.920000000000002</v>
      </c>
      <c r="I830" s="200"/>
      <c r="J830" s="13"/>
      <c r="K830" s="13"/>
      <c r="L830" s="196"/>
      <c r="M830" s="201"/>
      <c r="N830" s="202"/>
      <c r="O830" s="202"/>
      <c r="P830" s="202"/>
      <c r="Q830" s="202"/>
      <c r="R830" s="202"/>
      <c r="S830" s="202"/>
      <c r="T830" s="20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197" t="s">
        <v>241</v>
      </c>
      <c r="AU830" s="197" t="s">
        <v>89</v>
      </c>
      <c r="AV830" s="13" t="s">
        <v>89</v>
      </c>
      <c r="AW830" s="13" t="s">
        <v>34</v>
      </c>
      <c r="AX830" s="13" t="s">
        <v>79</v>
      </c>
      <c r="AY830" s="197" t="s">
        <v>133</v>
      </c>
    </row>
    <row r="831" s="13" customFormat="1">
      <c r="A831" s="13"/>
      <c r="B831" s="196"/>
      <c r="C831" s="13"/>
      <c r="D831" s="186" t="s">
        <v>241</v>
      </c>
      <c r="E831" s="197" t="s">
        <v>1</v>
      </c>
      <c r="F831" s="198" t="s">
        <v>1251</v>
      </c>
      <c r="G831" s="13"/>
      <c r="H831" s="199">
        <v>16.274999999999999</v>
      </c>
      <c r="I831" s="200"/>
      <c r="J831" s="13"/>
      <c r="K831" s="13"/>
      <c r="L831" s="196"/>
      <c r="M831" s="201"/>
      <c r="N831" s="202"/>
      <c r="O831" s="202"/>
      <c r="P831" s="202"/>
      <c r="Q831" s="202"/>
      <c r="R831" s="202"/>
      <c r="S831" s="202"/>
      <c r="T831" s="20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197" t="s">
        <v>241</v>
      </c>
      <c r="AU831" s="197" t="s">
        <v>89</v>
      </c>
      <c r="AV831" s="13" t="s">
        <v>89</v>
      </c>
      <c r="AW831" s="13" t="s">
        <v>34</v>
      </c>
      <c r="AX831" s="13" t="s">
        <v>79</v>
      </c>
      <c r="AY831" s="197" t="s">
        <v>133</v>
      </c>
    </row>
    <row r="832" s="14" customFormat="1">
      <c r="A832" s="14"/>
      <c r="B832" s="204"/>
      <c r="C832" s="14"/>
      <c r="D832" s="186" t="s">
        <v>241</v>
      </c>
      <c r="E832" s="205" t="s">
        <v>1</v>
      </c>
      <c r="F832" s="206" t="s">
        <v>245</v>
      </c>
      <c r="G832" s="14"/>
      <c r="H832" s="207">
        <v>99.194999999999993</v>
      </c>
      <c r="I832" s="208"/>
      <c r="J832" s="14"/>
      <c r="K832" s="14"/>
      <c r="L832" s="204"/>
      <c r="M832" s="209"/>
      <c r="N832" s="210"/>
      <c r="O832" s="210"/>
      <c r="P832" s="210"/>
      <c r="Q832" s="210"/>
      <c r="R832" s="210"/>
      <c r="S832" s="210"/>
      <c r="T832" s="211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05" t="s">
        <v>241</v>
      </c>
      <c r="AU832" s="205" t="s">
        <v>89</v>
      </c>
      <c r="AV832" s="14" t="s">
        <v>154</v>
      </c>
      <c r="AW832" s="14" t="s">
        <v>34</v>
      </c>
      <c r="AX832" s="14" t="s">
        <v>87</v>
      </c>
      <c r="AY832" s="205" t="s">
        <v>133</v>
      </c>
    </row>
    <row r="833" s="13" customFormat="1">
      <c r="A833" s="13"/>
      <c r="B833" s="196"/>
      <c r="C833" s="13"/>
      <c r="D833" s="186" t="s">
        <v>241</v>
      </c>
      <c r="E833" s="13"/>
      <c r="F833" s="198" t="s">
        <v>1252</v>
      </c>
      <c r="G833" s="13"/>
      <c r="H833" s="199">
        <v>198.38999999999999</v>
      </c>
      <c r="I833" s="200"/>
      <c r="J833" s="13"/>
      <c r="K833" s="13"/>
      <c r="L833" s="196"/>
      <c r="M833" s="201"/>
      <c r="N833" s="202"/>
      <c r="O833" s="202"/>
      <c r="P833" s="202"/>
      <c r="Q833" s="202"/>
      <c r="R833" s="202"/>
      <c r="S833" s="202"/>
      <c r="T833" s="20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197" t="s">
        <v>241</v>
      </c>
      <c r="AU833" s="197" t="s">
        <v>89</v>
      </c>
      <c r="AV833" s="13" t="s">
        <v>89</v>
      </c>
      <c r="AW833" s="13" t="s">
        <v>3</v>
      </c>
      <c r="AX833" s="13" t="s">
        <v>87</v>
      </c>
      <c r="AY833" s="197" t="s">
        <v>133</v>
      </c>
    </row>
    <row r="834" s="2" customFormat="1" ht="33" customHeight="1">
      <c r="A834" s="37"/>
      <c r="B834" s="171"/>
      <c r="C834" s="172" t="s">
        <v>1253</v>
      </c>
      <c r="D834" s="172" t="s">
        <v>136</v>
      </c>
      <c r="E834" s="173" t="s">
        <v>1254</v>
      </c>
      <c r="F834" s="174" t="s">
        <v>1255</v>
      </c>
      <c r="G834" s="175" t="s">
        <v>259</v>
      </c>
      <c r="H834" s="176">
        <v>112</v>
      </c>
      <c r="I834" s="177"/>
      <c r="J834" s="178">
        <f>ROUND(I834*H834,2)</f>
        <v>0</v>
      </c>
      <c r="K834" s="179"/>
      <c r="L834" s="38"/>
      <c r="M834" s="180" t="s">
        <v>1</v>
      </c>
      <c r="N834" s="181" t="s">
        <v>44</v>
      </c>
      <c r="O834" s="76"/>
      <c r="P834" s="182">
        <f>O834*H834</f>
        <v>0</v>
      </c>
      <c r="Q834" s="182">
        <v>0.00058</v>
      </c>
      <c r="R834" s="182">
        <f>Q834*H834</f>
        <v>0.064960000000000004</v>
      </c>
      <c r="S834" s="182">
        <v>0</v>
      </c>
      <c r="T834" s="183">
        <f>S834*H834</f>
        <v>0</v>
      </c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R834" s="184" t="s">
        <v>310</v>
      </c>
      <c r="AT834" s="184" t="s">
        <v>136</v>
      </c>
      <c r="AU834" s="184" t="s">
        <v>89</v>
      </c>
      <c r="AY834" s="18" t="s">
        <v>133</v>
      </c>
      <c r="BE834" s="185">
        <f>IF(N834="základní",J834,0)</f>
        <v>0</v>
      </c>
      <c r="BF834" s="185">
        <f>IF(N834="snížená",J834,0)</f>
        <v>0</v>
      </c>
      <c r="BG834" s="185">
        <f>IF(N834="zákl. přenesená",J834,0)</f>
        <v>0</v>
      </c>
      <c r="BH834" s="185">
        <f>IF(N834="sníž. přenesená",J834,0)</f>
        <v>0</v>
      </c>
      <c r="BI834" s="185">
        <f>IF(N834="nulová",J834,0)</f>
        <v>0</v>
      </c>
      <c r="BJ834" s="18" t="s">
        <v>87</v>
      </c>
      <c r="BK834" s="185">
        <f>ROUND(I834*H834,2)</f>
        <v>0</v>
      </c>
      <c r="BL834" s="18" t="s">
        <v>310</v>
      </c>
      <c r="BM834" s="184" t="s">
        <v>1256</v>
      </c>
    </row>
    <row r="835" s="13" customFormat="1">
      <c r="A835" s="13"/>
      <c r="B835" s="196"/>
      <c r="C835" s="13"/>
      <c r="D835" s="186" t="s">
        <v>241</v>
      </c>
      <c r="E835" s="197" t="s">
        <v>1</v>
      </c>
      <c r="F835" s="198" t="s">
        <v>1257</v>
      </c>
      <c r="G835" s="13"/>
      <c r="H835" s="199">
        <v>112</v>
      </c>
      <c r="I835" s="200"/>
      <c r="J835" s="13"/>
      <c r="K835" s="13"/>
      <c r="L835" s="196"/>
      <c r="M835" s="201"/>
      <c r="N835" s="202"/>
      <c r="O835" s="202"/>
      <c r="P835" s="202"/>
      <c r="Q835" s="202"/>
      <c r="R835" s="202"/>
      <c r="S835" s="202"/>
      <c r="T835" s="20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197" t="s">
        <v>241</v>
      </c>
      <c r="AU835" s="197" t="s">
        <v>89</v>
      </c>
      <c r="AV835" s="13" t="s">
        <v>89</v>
      </c>
      <c r="AW835" s="13" t="s">
        <v>34</v>
      </c>
      <c r="AX835" s="13" t="s">
        <v>79</v>
      </c>
      <c r="AY835" s="197" t="s">
        <v>133</v>
      </c>
    </row>
    <row r="836" s="14" customFormat="1">
      <c r="A836" s="14"/>
      <c r="B836" s="204"/>
      <c r="C836" s="14"/>
      <c r="D836" s="186" t="s">
        <v>241</v>
      </c>
      <c r="E836" s="205" t="s">
        <v>1</v>
      </c>
      <c r="F836" s="206" t="s">
        <v>245</v>
      </c>
      <c r="G836" s="14"/>
      <c r="H836" s="207">
        <v>112</v>
      </c>
      <c r="I836" s="208"/>
      <c r="J836" s="14"/>
      <c r="K836" s="14"/>
      <c r="L836" s="204"/>
      <c r="M836" s="209"/>
      <c r="N836" s="210"/>
      <c r="O836" s="210"/>
      <c r="P836" s="210"/>
      <c r="Q836" s="210"/>
      <c r="R836" s="210"/>
      <c r="S836" s="210"/>
      <c r="T836" s="211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05" t="s">
        <v>241</v>
      </c>
      <c r="AU836" s="205" t="s">
        <v>89</v>
      </c>
      <c r="AV836" s="14" t="s">
        <v>154</v>
      </c>
      <c r="AW836" s="14" t="s">
        <v>34</v>
      </c>
      <c r="AX836" s="14" t="s">
        <v>87</v>
      </c>
      <c r="AY836" s="205" t="s">
        <v>133</v>
      </c>
    </row>
    <row r="837" s="2" customFormat="1" ht="24.15" customHeight="1">
      <c r="A837" s="37"/>
      <c r="B837" s="171"/>
      <c r="C837" s="219" t="s">
        <v>1258</v>
      </c>
      <c r="D837" s="219" t="s">
        <v>316</v>
      </c>
      <c r="E837" s="220" t="s">
        <v>1259</v>
      </c>
      <c r="F837" s="221" t="s">
        <v>1260</v>
      </c>
      <c r="G837" s="222" t="s">
        <v>259</v>
      </c>
      <c r="H837" s="223">
        <v>123.2</v>
      </c>
      <c r="I837" s="224"/>
      <c r="J837" s="225">
        <f>ROUND(I837*H837,2)</f>
        <v>0</v>
      </c>
      <c r="K837" s="226"/>
      <c r="L837" s="227"/>
      <c r="M837" s="228" t="s">
        <v>1</v>
      </c>
      <c r="N837" s="229" t="s">
        <v>44</v>
      </c>
      <c r="O837" s="76"/>
      <c r="P837" s="182">
        <f>O837*H837</f>
        <v>0</v>
      </c>
      <c r="Q837" s="182">
        <v>0.00264</v>
      </c>
      <c r="R837" s="182">
        <f>Q837*H837</f>
        <v>0.32524799999999998</v>
      </c>
      <c r="S837" s="182">
        <v>0</v>
      </c>
      <c r="T837" s="183">
        <f>S837*H837</f>
        <v>0</v>
      </c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R837" s="184" t="s">
        <v>401</v>
      </c>
      <c r="AT837" s="184" t="s">
        <v>316</v>
      </c>
      <c r="AU837" s="184" t="s">
        <v>89</v>
      </c>
      <c r="AY837" s="18" t="s">
        <v>133</v>
      </c>
      <c r="BE837" s="185">
        <f>IF(N837="základní",J837,0)</f>
        <v>0</v>
      </c>
      <c r="BF837" s="185">
        <f>IF(N837="snížená",J837,0)</f>
        <v>0</v>
      </c>
      <c r="BG837" s="185">
        <f>IF(N837="zákl. přenesená",J837,0)</f>
        <v>0</v>
      </c>
      <c r="BH837" s="185">
        <f>IF(N837="sníž. přenesená",J837,0)</f>
        <v>0</v>
      </c>
      <c r="BI837" s="185">
        <f>IF(N837="nulová",J837,0)</f>
        <v>0</v>
      </c>
      <c r="BJ837" s="18" t="s">
        <v>87</v>
      </c>
      <c r="BK837" s="185">
        <f>ROUND(I837*H837,2)</f>
        <v>0</v>
      </c>
      <c r="BL837" s="18" t="s">
        <v>310</v>
      </c>
      <c r="BM837" s="184" t="s">
        <v>1261</v>
      </c>
    </row>
    <row r="838" s="13" customFormat="1">
      <c r="A838" s="13"/>
      <c r="B838" s="196"/>
      <c r="C838" s="13"/>
      <c r="D838" s="186" t="s">
        <v>241</v>
      </c>
      <c r="E838" s="13"/>
      <c r="F838" s="198" t="s">
        <v>1262</v>
      </c>
      <c r="G838" s="13"/>
      <c r="H838" s="199">
        <v>123.2</v>
      </c>
      <c r="I838" s="200"/>
      <c r="J838" s="13"/>
      <c r="K838" s="13"/>
      <c r="L838" s="196"/>
      <c r="M838" s="201"/>
      <c r="N838" s="202"/>
      <c r="O838" s="202"/>
      <c r="P838" s="202"/>
      <c r="Q838" s="202"/>
      <c r="R838" s="202"/>
      <c r="S838" s="202"/>
      <c r="T838" s="20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197" t="s">
        <v>241</v>
      </c>
      <c r="AU838" s="197" t="s">
        <v>89</v>
      </c>
      <c r="AV838" s="13" t="s">
        <v>89</v>
      </c>
      <c r="AW838" s="13" t="s">
        <v>3</v>
      </c>
      <c r="AX838" s="13" t="s">
        <v>87</v>
      </c>
      <c r="AY838" s="197" t="s">
        <v>133</v>
      </c>
    </row>
    <row r="839" s="2" customFormat="1" ht="24.15" customHeight="1">
      <c r="A839" s="37"/>
      <c r="B839" s="171"/>
      <c r="C839" s="172" t="s">
        <v>1263</v>
      </c>
      <c r="D839" s="172" t="s">
        <v>136</v>
      </c>
      <c r="E839" s="173" t="s">
        <v>1264</v>
      </c>
      <c r="F839" s="174" t="s">
        <v>1265</v>
      </c>
      <c r="G839" s="175" t="s">
        <v>239</v>
      </c>
      <c r="H839" s="176">
        <v>82.920000000000002</v>
      </c>
      <c r="I839" s="177"/>
      <c r="J839" s="178">
        <f>ROUND(I839*H839,2)</f>
        <v>0</v>
      </c>
      <c r="K839" s="179"/>
      <c r="L839" s="38"/>
      <c r="M839" s="180" t="s">
        <v>1</v>
      </c>
      <c r="N839" s="181" t="s">
        <v>44</v>
      </c>
      <c r="O839" s="76"/>
      <c r="P839" s="182">
        <f>O839*H839</f>
        <v>0</v>
      </c>
      <c r="Q839" s="182">
        <v>0</v>
      </c>
      <c r="R839" s="182">
        <f>Q839*H839</f>
        <v>0</v>
      </c>
      <c r="S839" s="182">
        <v>0.083169999999999994</v>
      </c>
      <c r="T839" s="183">
        <f>S839*H839</f>
        <v>6.8964563999999999</v>
      </c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R839" s="184" t="s">
        <v>310</v>
      </c>
      <c r="AT839" s="184" t="s">
        <v>136</v>
      </c>
      <c r="AU839" s="184" t="s">
        <v>89</v>
      </c>
      <c r="AY839" s="18" t="s">
        <v>133</v>
      </c>
      <c r="BE839" s="185">
        <f>IF(N839="základní",J839,0)</f>
        <v>0</v>
      </c>
      <c r="BF839" s="185">
        <f>IF(N839="snížená",J839,0)</f>
        <v>0</v>
      </c>
      <c r="BG839" s="185">
        <f>IF(N839="zákl. přenesená",J839,0)</f>
        <v>0</v>
      </c>
      <c r="BH839" s="185">
        <f>IF(N839="sníž. přenesená",J839,0)</f>
        <v>0</v>
      </c>
      <c r="BI839" s="185">
        <f>IF(N839="nulová",J839,0)</f>
        <v>0</v>
      </c>
      <c r="BJ839" s="18" t="s">
        <v>87</v>
      </c>
      <c r="BK839" s="185">
        <f>ROUND(I839*H839,2)</f>
        <v>0</v>
      </c>
      <c r="BL839" s="18" t="s">
        <v>310</v>
      </c>
      <c r="BM839" s="184" t="s">
        <v>1266</v>
      </c>
    </row>
    <row r="840" s="2" customFormat="1" ht="37.8" customHeight="1">
      <c r="A840" s="37"/>
      <c r="B840" s="171"/>
      <c r="C840" s="172" t="s">
        <v>1267</v>
      </c>
      <c r="D840" s="172" t="s">
        <v>136</v>
      </c>
      <c r="E840" s="173" t="s">
        <v>1268</v>
      </c>
      <c r="F840" s="174" t="s">
        <v>1269</v>
      </c>
      <c r="G840" s="175" t="s">
        <v>239</v>
      </c>
      <c r="H840" s="176">
        <v>82.920000000000002</v>
      </c>
      <c r="I840" s="177"/>
      <c r="J840" s="178">
        <f>ROUND(I840*H840,2)</f>
        <v>0</v>
      </c>
      <c r="K840" s="179"/>
      <c r="L840" s="38"/>
      <c r="M840" s="180" t="s">
        <v>1</v>
      </c>
      <c r="N840" s="181" t="s">
        <v>44</v>
      </c>
      <c r="O840" s="76"/>
      <c r="P840" s="182">
        <f>O840*H840</f>
        <v>0</v>
      </c>
      <c r="Q840" s="182">
        <v>0.0053</v>
      </c>
      <c r="R840" s="182">
        <f>Q840*H840</f>
        <v>0.43947600000000003</v>
      </c>
      <c r="S840" s="182">
        <v>0</v>
      </c>
      <c r="T840" s="183">
        <f>S840*H840</f>
        <v>0</v>
      </c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R840" s="184" t="s">
        <v>310</v>
      </c>
      <c r="AT840" s="184" t="s">
        <v>136</v>
      </c>
      <c r="AU840" s="184" t="s">
        <v>89</v>
      </c>
      <c r="AY840" s="18" t="s">
        <v>133</v>
      </c>
      <c r="BE840" s="185">
        <f>IF(N840="základní",J840,0)</f>
        <v>0</v>
      </c>
      <c r="BF840" s="185">
        <f>IF(N840="snížená",J840,0)</f>
        <v>0</v>
      </c>
      <c r="BG840" s="185">
        <f>IF(N840="zákl. přenesená",J840,0)</f>
        <v>0</v>
      </c>
      <c r="BH840" s="185">
        <f>IF(N840="sníž. přenesená",J840,0)</f>
        <v>0</v>
      </c>
      <c r="BI840" s="185">
        <f>IF(N840="nulová",J840,0)</f>
        <v>0</v>
      </c>
      <c r="BJ840" s="18" t="s">
        <v>87</v>
      </c>
      <c r="BK840" s="185">
        <f>ROUND(I840*H840,2)</f>
        <v>0</v>
      </c>
      <c r="BL840" s="18" t="s">
        <v>310</v>
      </c>
      <c r="BM840" s="184" t="s">
        <v>1270</v>
      </c>
    </row>
    <row r="841" s="13" customFormat="1">
      <c r="A841" s="13"/>
      <c r="B841" s="196"/>
      <c r="C841" s="13"/>
      <c r="D841" s="186" t="s">
        <v>241</v>
      </c>
      <c r="E841" s="197" t="s">
        <v>1</v>
      </c>
      <c r="F841" s="198" t="s">
        <v>634</v>
      </c>
      <c r="G841" s="13"/>
      <c r="H841" s="199">
        <v>82.920000000000002</v>
      </c>
      <c r="I841" s="200"/>
      <c r="J841" s="13"/>
      <c r="K841" s="13"/>
      <c r="L841" s="196"/>
      <c r="M841" s="201"/>
      <c r="N841" s="202"/>
      <c r="O841" s="202"/>
      <c r="P841" s="202"/>
      <c r="Q841" s="202"/>
      <c r="R841" s="202"/>
      <c r="S841" s="202"/>
      <c r="T841" s="20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197" t="s">
        <v>241</v>
      </c>
      <c r="AU841" s="197" t="s">
        <v>89</v>
      </c>
      <c r="AV841" s="13" t="s">
        <v>89</v>
      </c>
      <c r="AW841" s="13" t="s">
        <v>34</v>
      </c>
      <c r="AX841" s="13" t="s">
        <v>79</v>
      </c>
      <c r="AY841" s="197" t="s">
        <v>133</v>
      </c>
    </row>
    <row r="842" s="14" customFormat="1">
      <c r="A842" s="14"/>
      <c r="B842" s="204"/>
      <c r="C842" s="14"/>
      <c r="D842" s="186" t="s">
        <v>241</v>
      </c>
      <c r="E842" s="205" t="s">
        <v>1</v>
      </c>
      <c r="F842" s="206" t="s">
        <v>245</v>
      </c>
      <c r="G842" s="14"/>
      <c r="H842" s="207">
        <v>82.920000000000002</v>
      </c>
      <c r="I842" s="208"/>
      <c r="J842" s="14"/>
      <c r="K842" s="14"/>
      <c r="L842" s="204"/>
      <c r="M842" s="209"/>
      <c r="N842" s="210"/>
      <c r="O842" s="210"/>
      <c r="P842" s="210"/>
      <c r="Q842" s="210"/>
      <c r="R842" s="210"/>
      <c r="S842" s="210"/>
      <c r="T842" s="211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05" t="s">
        <v>241</v>
      </c>
      <c r="AU842" s="205" t="s">
        <v>89</v>
      </c>
      <c r="AV842" s="14" t="s">
        <v>154</v>
      </c>
      <c r="AW842" s="14" t="s">
        <v>34</v>
      </c>
      <c r="AX842" s="14" t="s">
        <v>87</v>
      </c>
      <c r="AY842" s="205" t="s">
        <v>133</v>
      </c>
    </row>
    <row r="843" s="2" customFormat="1" ht="37.8" customHeight="1">
      <c r="A843" s="37"/>
      <c r="B843" s="171"/>
      <c r="C843" s="219" t="s">
        <v>1271</v>
      </c>
      <c r="D843" s="219" t="s">
        <v>316</v>
      </c>
      <c r="E843" s="220" t="s">
        <v>1272</v>
      </c>
      <c r="F843" s="221" t="s">
        <v>1273</v>
      </c>
      <c r="G843" s="222" t="s">
        <v>239</v>
      </c>
      <c r="H843" s="223">
        <v>95.358000000000004</v>
      </c>
      <c r="I843" s="224"/>
      <c r="J843" s="225">
        <f>ROUND(I843*H843,2)</f>
        <v>0</v>
      </c>
      <c r="K843" s="226"/>
      <c r="L843" s="227"/>
      <c r="M843" s="228" t="s">
        <v>1</v>
      </c>
      <c r="N843" s="229" t="s">
        <v>44</v>
      </c>
      <c r="O843" s="76"/>
      <c r="P843" s="182">
        <f>O843*H843</f>
        <v>0</v>
      </c>
      <c r="Q843" s="182">
        <v>0</v>
      </c>
      <c r="R843" s="182">
        <f>Q843*H843</f>
        <v>0</v>
      </c>
      <c r="S843" s="182">
        <v>0</v>
      </c>
      <c r="T843" s="183">
        <f>S843*H843</f>
        <v>0</v>
      </c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R843" s="184" t="s">
        <v>401</v>
      </c>
      <c r="AT843" s="184" t="s">
        <v>316</v>
      </c>
      <c r="AU843" s="184" t="s">
        <v>89</v>
      </c>
      <c r="AY843" s="18" t="s">
        <v>133</v>
      </c>
      <c r="BE843" s="185">
        <f>IF(N843="základní",J843,0)</f>
        <v>0</v>
      </c>
      <c r="BF843" s="185">
        <f>IF(N843="snížená",J843,0)</f>
        <v>0</v>
      </c>
      <c r="BG843" s="185">
        <f>IF(N843="zákl. přenesená",J843,0)</f>
        <v>0</v>
      </c>
      <c r="BH843" s="185">
        <f>IF(N843="sníž. přenesená",J843,0)</f>
        <v>0</v>
      </c>
      <c r="BI843" s="185">
        <f>IF(N843="nulová",J843,0)</f>
        <v>0</v>
      </c>
      <c r="BJ843" s="18" t="s">
        <v>87</v>
      </c>
      <c r="BK843" s="185">
        <f>ROUND(I843*H843,2)</f>
        <v>0</v>
      </c>
      <c r="BL843" s="18" t="s">
        <v>310</v>
      </c>
      <c r="BM843" s="184" t="s">
        <v>1274</v>
      </c>
    </row>
    <row r="844" s="13" customFormat="1">
      <c r="A844" s="13"/>
      <c r="B844" s="196"/>
      <c r="C844" s="13"/>
      <c r="D844" s="186" t="s">
        <v>241</v>
      </c>
      <c r="E844" s="13"/>
      <c r="F844" s="198" t="s">
        <v>1275</v>
      </c>
      <c r="G844" s="13"/>
      <c r="H844" s="199">
        <v>95.358000000000004</v>
      </c>
      <c r="I844" s="200"/>
      <c r="J844" s="13"/>
      <c r="K844" s="13"/>
      <c r="L844" s="196"/>
      <c r="M844" s="201"/>
      <c r="N844" s="202"/>
      <c r="O844" s="202"/>
      <c r="P844" s="202"/>
      <c r="Q844" s="202"/>
      <c r="R844" s="202"/>
      <c r="S844" s="202"/>
      <c r="T844" s="20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197" t="s">
        <v>241</v>
      </c>
      <c r="AU844" s="197" t="s">
        <v>89</v>
      </c>
      <c r="AV844" s="13" t="s">
        <v>89</v>
      </c>
      <c r="AW844" s="13" t="s">
        <v>3</v>
      </c>
      <c r="AX844" s="13" t="s">
        <v>87</v>
      </c>
      <c r="AY844" s="197" t="s">
        <v>133</v>
      </c>
    </row>
    <row r="845" s="2" customFormat="1" ht="24.15" customHeight="1">
      <c r="A845" s="37"/>
      <c r="B845" s="171"/>
      <c r="C845" s="172" t="s">
        <v>1276</v>
      </c>
      <c r="D845" s="172" t="s">
        <v>136</v>
      </c>
      <c r="E845" s="173" t="s">
        <v>1277</v>
      </c>
      <c r="F845" s="174" t="s">
        <v>1278</v>
      </c>
      <c r="G845" s="175" t="s">
        <v>239</v>
      </c>
      <c r="H845" s="176">
        <v>82.920000000000002</v>
      </c>
      <c r="I845" s="177"/>
      <c r="J845" s="178">
        <f>ROUND(I845*H845,2)</f>
        <v>0</v>
      </c>
      <c r="K845" s="179"/>
      <c r="L845" s="38"/>
      <c r="M845" s="180" t="s">
        <v>1</v>
      </c>
      <c r="N845" s="181" t="s">
        <v>44</v>
      </c>
      <c r="O845" s="76"/>
      <c r="P845" s="182">
        <f>O845*H845</f>
        <v>0</v>
      </c>
      <c r="Q845" s="182">
        <v>0.0051200000000000004</v>
      </c>
      <c r="R845" s="182">
        <f>Q845*H845</f>
        <v>0.42455040000000005</v>
      </c>
      <c r="S845" s="182">
        <v>0</v>
      </c>
      <c r="T845" s="183">
        <f>S845*H845</f>
        <v>0</v>
      </c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R845" s="184" t="s">
        <v>310</v>
      </c>
      <c r="AT845" s="184" t="s">
        <v>136</v>
      </c>
      <c r="AU845" s="184" t="s">
        <v>89</v>
      </c>
      <c r="AY845" s="18" t="s">
        <v>133</v>
      </c>
      <c r="BE845" s="185">
        <f>IF(N845="základní",J845,0)</f>
        <v>0</v>
      </c>
      <c r="BF845" s="185">
        <f>IF(N845="snížená",J845,0)</f>
        <v>0</v>
      </c>
      <c r="BG845" s="185">
        <f>IF(N845="zákl. přenesená",J845,0)</f>
        <v>0</v>
      </c>
      <c r="BH845" s="185">
        <f>IF(N845="sníž. přenesená",J845,0)</f>
        <v>0</v>
      </c>
      <c r="BI845" s="185">
        <f>IF(N845="nulová",J845,0)</f>
        <v>0</v>
      </c>
      <c r="BJ845" s="18" t="s">
        <v>87</v>
      </c>
      <c r="BK845" s="185">
        <f>ROUND(I845*H845,2)</f>
        <v>0</v>
      </c>
      <c r="BL845" s="18" t="s">
        <v>310</v>
      </c>
      <c r="BM845" s="184" t="s">
        <v>1279</v>
      </c>
    </row>
    <row r="846" s="13" customFormat="1">
      <c r="A846" s="13"/>
      <c r="B846" s="196"/>
      <c r="C846" s="13"/>
      <c r="D846" s="186" t="s">
        <v>241</v>
      </c>
      <c r="E846" s="197" t="s">
        <v>1</v>
      </c>
      <c r="F846" s="198" t="s">
        <v>634</v>
      </c>
      <c r="G846" s="13"/>
      <c r="H846" s="199">
        <v>82.920000000000002</v>
      </c>
      <c r="I846" s="200"/>
      <c r="J846" s="13"/>
      <c r="K846" s="13"/>
      <c r="L846" s="196"/>
      <c r="M846" s="201"/>
      <c r="N846" s="202"/>
      <c r="O846" s="202"/>
      <c r="P846" s="202"/>
      <c r="Q846" s="202"/>
      <c r="R846" s="202"/>
      <c r="S846" s="202"/>
      <c r="T846" s="20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197" t="s">
        <v>241</v>
      </c>
      <c r="AU846" s="197" t="s">
        <v>89</v>
      </c>
      <c r="AV846" s="13" t="s">
        <v>89</v>
      </c>
      <c r="AW846" s="13" t="s">
        <v>34</v>
      </c>
      <c r="AX846" s="13" t="s">
        <v>79</v>
      </c>
      <c r="AY846" s="197" t="s">
        <v>133</v>
      </c>
    </row>
    <row r="847" s="14" customFormat="1">
      <c r="A847" s="14"/>
      <c r="B847" s="204"/>
      <c r="C847" s="14"/>
      <c r="D847" s="186" t="s">
        <v>241</v>
      </c>
      <c r="E847" s="205" t="s">
        <v>1</v>
      </c>
      <c r="F847" s="206" t="s">
        <v>245</v>
      </c>
      <c r="G847" s="14"/>
      <c r="H847" s="207">
        <v>82.920000000000002</v>
      </c>
      <c r="I847" s="208"/>
      <c r="J847" s="14"/>
      <c r="K847" s="14"/>
      <c r="L847" s="204"/>
      <c r="M847" s="209"/>
      <c r="N847" s="210"/>
      <c r="O847" s="210"/>
      <c r="P847" s="210"/>
      <c r="Q847" s="210"/>
      <c r="R847" s="210"/>
      <c r="S847" s="210"/>
      <c r="T847" s="211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05" t="s">
        <v>241</v>
      </c>
      <c r="AU847" s="205" t="s">
        <v>89</v>
      </c>
      <c r="AV847" s="14" t="s">
        <v>154</v>
      </c>
      <c r="AW847" s="14" t="s">
        <v>34</v>
      </c>
      <c r="AX847" s="14" t="s">
        <v>87</v>
      </c>
      <c r="AY847" s="205" t="s">
        <v>133</v>
      </c>
    </row>
    <row r="848" s="2" customFormat="1" ht="16.5" customHeight="1">
      <c r="A848" s="37"/>
      <c r="B848" s="171"/>
      <c r="C848" s="172" t="s">
        <v>1280</v>
      </c>
      <c r="D848" s="172" t="s">
        <v>136</v>
      </c>
      <c r="E848" s="173" t="s">
        <v>1281</v>
      </c>
      <c r="F848" s="174" t="s">
        <v>1282</v>
      </c>
      <c r="G848" s="175" t="s">
        <v>239</v>
      </c>
      <c r="H848" s="176">
        <v>82.920000000000002</v>
      </c>
      <c r="I848" s="177"/>
      <c r="J848" s="178">
        <f>ROUND(I848*H848,2)</f>
        <v>0</v>
      </c>
      <c r="K848" s="179"/>
      <c r="L848" s="38"/>
      <c r="M848" s="180" t="s">
        <v>1</v>
      </c>
      <c r="N848" s="181" t="s">
        <v>44</v>
      </c>
      <c r="O848" s="76"/>
      <c r="P848" s="182">
        <f>O848*H848</f>
        <v>0</v>
      </c>
      <c r="Q848" s="182">
        <v>0.0043099999999999996</v>
      </c>
      <c r="R848" s="182">
        <f>Q848*H848</f>
        <v>0.35738519999999996</v>
      </c>
      <c r="S848" s="182">
        <v>0</v>
      </c>
      <c r="T848" s="183">
        <f>S848*H848</f>
        <v>0</v>
      </c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R848" s="184" t="s">
        <v>310</v>
      </c>
      <c r="AT848" s="184" t="s">
        <v>136</v>
      </c>
      <c r="AU848" s="184" t="s">
        <v>89</v>
      </c>
      <c r="AY848" s="18" t="s">
        <v>133</v>
      </c>
      <c r="BE848" s="185">
        <f>IF(N848="základní",J848,0)</f>
        <v>0</v>
      </c>
      <c r="BF848" s="185">
        <f>IF(N848="snížená",J848,0)</f>
        <v>0</v>
      </c>
      <c r="BG848" s="185">
        <f>IF(N848="zákl. přenesená",J848,0)</f>
        <v>0</v>
      </c>
      <c r="BH848" s="185">
        <f>IF(N848="sníž. přenesená",J848,0)</f>
        <v>0</v>
      </c>
      <c r="BI848" s="185">
        <f>IF(N848="nulová",J848,0)</f>
        <v>0</v>
      </c>
      <c r="BJ848" s="18" t="s">
        <v>87</v>
      </c>
      <c r="BK848" s="185">
        <f>ROUND(I848*H848,2)</f>
        <v>0</v>
      </c>
      <c r="BL848" s="18" t="s">
        <v>310</v>
      </c>
      <c r="BM848" s="184" t="s">
        <v>1283</v>
      </c>
    </row>
    <row r="849" s="13" customFormat="1">
      <c r="A849" s="13"/>
      <c r="B849" s="196"/>
      <c r="C849" s="13"/>
      <c r="D849" s="186" t="s">
        <v>241</v>
      </c>
      <c r="E849" s="197" t="s">
        <v>1</v>
      </c>
      <c r="F849" s="198" t="s">
        <v>634</v>
      </c>
      <c r="G849" s="13"/>
      <c r="H849" s="199">
        <v>82.920000000000002</v>
      </c>
      <c r="I849" s="200"/>
      <c r="J849" s="13"/>
      <c r="K849" s="13"/>
      <c r="L849" s="196"/>
      <c r="M849" s="201"/>
      <c r="N849" s="202"/>
      <c r="O849" s="202"/>
      <c r="P849" s="202"/>
      <c r="Q849" s="202"/>
      <c r="R849" s="202"/>
      <c r="S849" s="202"/>
      <c r="T849" s="20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197" t="s">
        <v>241</v>
      </c>
      <c r="AU849" s="197" t="s">
        <v>89</v>
      </c>
      <c r="AV849" s="13" t="s">
        <v>89</v>
      </c>
      <c r="AW849" s="13" t="s">
        <v>34</v>
      </c>
      <c r="AX849" s="13" t="s">
        <v>79</v>
      </c>
      <c r="AY849" s="197" t="s">
        <v>133</v>
      </c>
    </row>
    <row r="850" s="14" customFormat="1">
      <c r="A850" s="14"/>
      <c r="B850" s="204"/>
      <c r="C850" s="14"/>
      <c r="D850" s="186" t="s">
        <v>241</v>
      </c>
      <c r="E850" s="205" t="s">
        <v>1</v>
      </c>
      <c r="F850" s="206" t="s">
        <v>245</v>
      </c>
      <c r="G850" s="14"/>
      <c r="H850" s="207">
        <v>82.920000000000002</v>
      </c>
      <c r="I850" s="208"/>
      <c r="J850" s="14"/>
      <c r="K850" s="14"/>
      <c r="L850" s="204"/>
      <c r="M850" s="209"/>
      <c r="N850" s="210"/>
      <c r="O850" s="210"/>
      <c r="P850" s="210"/>
      <c r="Q850" s="210"/>
      <c r="R850" s="210"/>
      <c r="S850" s="210"/>
      <c r="T850" s="211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05" t="s">
        <v>241</v>
      </c>
      <c r="AU850" s="205" t="s">
        <v>89</v>
      </c>
      <c r="AV850" s="14" t="s">
        <v>154</v>
      </c>
      <c r="AW850" s="14" t="s">
        <v>34</v>
      </c>
      <c r="AX850" s="14" t="s">
        <v>87</v>
      </c>
      <c r="AY850" s="205" t="s">
        <v>133</v>
      </c>
    </row>
    <row r="851" s="2" customFormat="1" ht="33" customHeight="1">
      <c r="A851" s="37"/>
      <c r="B851" s="171"/>
      <c r="C851" s="172" t="s">
        <v>1284</v>
      </c>
      <c r="D851" s="172" t="s">
        <v>136</v>
      </c>
      <c r="E851" s="173" t="s">
        <v>1285</v>
      </c>
      <c r="F851" s="174" t="s">
        <v>1286</v>
      </c>
      <c r="G851" s="175" t="s">
        <v>295</v>
      </c>
      <c r="H851" s="176">
        <v>1.671</v>
      </c>
      <c r="I851" s="177"/>
      <c r="J851" s="178">
        <f>ROUND(I851*H851,2)</f>
        <v>0</v>
      </c>
      <c r="K851" s="179"/>
      <c r="L851" s="38"/>
      <c r="M851" s="180" t="s">
        <v>1</v>
      </c>
      <c r="N851" s="181" t="s">
        <v>44</v>
      </c>
      <c r="O851" s="76"/>
      <c r="P851" s="182">
        <f>O851*H851</f>
        <v>0</v>
      </c>
      <c r="Q851" s="182">
        <v>0</v>
      </c>
      <c r="R851" s="182">
        <f>Q851*H851</f>
        <v>0</v>
      </c>
      <c r="S851" s="182">
        <v>0</v>
      </c>
      <c r="T851" s="183">
        <f>S851*H851</f>
        <v>0</v>
      </c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R851" s="184" t="s">
        <v>310</v>
      </c>
      <c r="AT851" s="184" t="s">
        <v>136</v>
      </c>
      <c r="AU851" s="184" t="s">
        <v>89</v>
      </c>
      <c r="AY851" s="18" t="s">
        <v>133</v>
      </c>
      <c r="BE851" s="185">
        <f>IF(N851="základní",J851,0)</f>
        <v>0</v>
      </c>
      <c r="BF851" s="185">
        <f>IF(N851="snížená",J851,0)</f>
        <v>0</v>
      </c>
      <c r="BG851" s="185">
        <f>IF(N851="zákl. přenesená",J851,0)</f>
        <v>0</v>
      </c>
      <c r="BH851" s="185">
        <f>IF(N851="sníž. přenesená",J851,0)</f>
        <v>0</v>
      </c>
      <c r="BI851" s="185">
        <f>IF(N851="nulová",J851,0)</f>
        <v>0</v>
      </c>
      <c r="BJ851" s="18" t="s">
        <v>87</v>
      </c>
      <c r="BK851" s="185">
        <f>ROUND(I851*H851,2)</f>
        <v>0</v>
      </c>
      <c r="BL851" s="18" t="s">
        <v>310</v>
      </c>
      <c r="BM851" s="184" t="s">
        <v>1287</v>
      </c>
    </row>
    <row r="852" s="12" customFormat="1" ht="22.8" customHeight="1">
      <c r="A852" s="12"/>
      <c r="B852" s="158"/>
      <c r="C852" s="12"/>
      <c r="D852" s="159" t="s">
        <v>78</v>
      </c>
      <c r="E852" s="169" t="s">
        <v>1288</v>
      </c>
      <c r="F852" s="169" t="s">
        <v>1289</v>
      </c>
      <c r="G852" s="12"/>
      <c r="H852" s="12"/>
      <c r="I852" s="161"/>
      <c r="J852" s="170">
        <f>BK852</f>
        <v>0</v>
      </c>
      <c r="K852" s="12"/>
      <c r="L852" s="158"/>
      <c r="M852" s="163"/>
      <c r="N852" s="164"/>
      <c r="O852" s="164"/>
      <c r="P852" s="165">
        <f>SUM(P853:P861)</f>
        <v>0</v>
      </c>
      <c r="Q852" s="164"/>
      <c r="R852" s="165">
        <f>SUM(R853:R861)</f>
        <v>0.059583999999999998</v>
      </c>
      <c r="S852" s="164"/>
      <c r="T852" s="166">
        <f>SUM(T853:T861)</f>
        <v>11.681395000000002</v>
      </c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R852" s="159" t="s">
        <v>89</v>
      </c>
      <c r="AT852" s="167" t="s">
        <v>78</v>
      </c>
      <c r="AU852" s="167" t="s">
        <v>87</v>
      </c>
      <c r="AY852" s="159" t="s">
        <v>133</v>
      </c>
      <c r="BK852" s="168">
        <f>SUM(BK853:BK861)</f>
        <v>0</v>
      </c>
    </row>
    <row r="853" s="2" customFormat="1" ht="24.15" customHeight="1">
      <c r="A853" s="37"/>
      <c r="B853" s="171"/>
      <c r="C853" s="172" t="s">
        <v>1290</v>
      </c>
      <c r="D853" s="172" t="s">
        <v>136</v>
      </c>
      <c r="E853" s="173" t="s">
        <v>1291</v>
      </c>
      <c r="F853" s="174" t="s">
        <v>1292</v>
      </c>
      <c r="G853" s="175" t="s">
        <v>239</v>
      </c>
      <c r="H853" s="176">
        <v>143.33000000000001</v>
      </c>
      <c r="I853" s="177"/>
      <c r="J853" s="178">
        <f>ROUND(I853*H853,2)</f>
        <v>0</v>
      </c>
      <c r="K853" s="179"/>
      <c r="L853" s="38"/>
      <c r="M853" s="180" t="s">
        <v>1</v>
      </c>
      <c r="N853" s="181" t="s">
        <v>44</v>
      </c>
      <c r="O853" s="76"/>
      <c r="P853" s="182">
        <f>O853*H853</f>
        <v>0</v>
      </c>
      <c r="Q853" s="182">
        <v>0</v>
      </c>
      <c r="R853" s="182">
        <f>Q853*H853</f>
        <v>0</v>
      </c>
      <c r="S853" s="182">
        <v>0.081500000000000003</v>
      </c>
      <c r="T853" s="183">
        <f>S853*H853</f>
        <v>11.681395000000002</v>
      </c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R853" s="184" t="s">
        <v>310</v>
      </c>
      <c r="AT853" s="184" t="s">
        <v>136</v>
      </c>
      <c r="AU853" s="184" t="s">
        <v>89</v>
      </c>
      <c r="AY853" s="18" t="s">
        <v>133</v>
      </c>
      <c r="BE853" s="185">
        <f>IF(N853="základní",J853,0)</f>
        <v>0</v>
      </c>
      <c r="BF853" s="185">
        <f>IF(N853="snížená",J853,0)</f>
        <v>0</v>
      </c>
      <c r="BG853" s="185">
        <f>IF(N853="zákl. přenesená",J853,0)</f>
        <v>0</v>
      </c>
      <c r="BH853" s="185">
        <f>IF(N853="sníž. přenesená",J853,0)</f>
        <v>0</v>
      </c>
      <c r="BI853" s="185">
        <f>IF(N853="nulová",J853,0)</f>
        <v>0</v>
      </c>
      <c r="BJ853" s="18" t="s">
        <v>87</v>
      </c>
      <c r="BK853" s="185">
        <f>ROUND(I853*H853,2)</f>
        <v>0</v>
      </c>
      <c r="BL853" s="18" t="s">
        <v>310</v>
      </c>
      <c r="BM853" s="184" t="s">
        <v>1293</v>
      </c>
    </row>
    <row r="854" s="13" customFormat="1">
      <c r="A854" s="13"/>
      <c r="B854" s="196"/>
      <c r="C854" s="13"/>
      <c r="D854" s="186" t="s">
        <v>241</v>
      </c>
      <c r="E854" s="197" t="s">
        <v>1</v>
      </c>
      <c r="F854" s="198" t="s">
        <v>1294</v>
      </c>
      <c r="G854" s="13"/>
      <c r="H854" s="199">
        <v>143.33000000000001</v>
      </c>
      <c r="I854" s="200"/>
      <c r="J854" s="13"/>
      <c r="K854" s="13"/>
      <c r="L854" s="196"/>
      <c r="M854" s="201"/>
      <c r="N854" s="202"/>
      <c r="O854" s="202"/>
      <c r="P854" s="202"/>
      <c r="Q854" s="202"/>
      <c r="R854" s="202"/>
      <c r="S854" s="202"/>
      <c r="T854" s="20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197" t="s">
        <v>241</v>
      </c>
      <c r="AU854" s="197" t="s">
        <v>89</v>
      </c>
      <c r="AV854" s="13" t="s">
        <v>89</v>
      </c>
      <c r="AW854" s="13" t="s">
        <v>34</v>
      </c>
      <c r="AX854" s="13" t="s">
        <v>79</v>
      </c>
      <c r="AY854" s="197" t="s">
        <v>133</v>
      </c>
    </row>
    <row r="855" s="14" customFormat="1">
      <c r="A855" s="14"/>
      <c r="B855" s="204"/>
      <c r="C855" s="14"/>
      <c r="D855" s="186" t="s">
        <v>241</v>
      </c>
      <c r="E855" s="205" t="s">
        <v>1</v>
      </c>
      <c r="F855" s="206" t="s">
        <v>245</v>
      </c>
      <c r="G855" s="14"/>
      <c r="H855" s="207">
        <v>143.33000000000001</v>
      </c>
      <c r="I855" s="208"/>
      <c r="J855" s="14"/>
      <c r="K855" s="14"/>
      <c r="L855" s="204"/>
      <c r="M855" s="209"/>
      <c r="N855" s="210"/>
      <c r="O855" s="210"/>
      <c r="P855" s="210"/>
      <c r="Q855" s="210"/>
      <c r="R855" s="210"/>
      <c r="S855" s="210"/>
      <c r="T855" s="211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05" t="s">
        <v>241</v>
      </c>
      <c r="AU855" s="205" t="s">
        <v>89</v>
      </c>
      <c r="AV855" s="14" t="s">
        <v>154</v>
      </c>
      <c r="AW855" s="14" t="s">
        <v>34</v>
      </c>
      <c r="AX855" s="14" t="s">
        <v>87</v>
      </c>
      <c r="AY855" s="205" t="s">
        <v>133</v>
      </c>
    </row>
    <row r="856" s="2" customFormat="1" ht="24.15" customHeight="1">
      <c r="A856" s="37"/>
      <c r="B856" s="171"/>
      <c r="C856" s="172" t="s">
        <v>1295</v>
      </c>
      <c r="D856" s="172" t="s">
        <v>136</v>
      </c>
      <c r="E856" s="173" t="s">
        <v>1296</v>
      </c>
      <c r="F856" s="174" t="s">
        <v>1297</v>
      </c>
      <c r="G856" s="175" t="s">
        <v>259</v>
      </c>
      <c r="H856" s="176">
        <v>112</v>
      </c>
      <c r="I856" s="177"/>
      <c r="J856" s="178">
        <f>ROUND(I856*H856,2)</f>
        <v>0</v>
      </c>
      <c r="K856" s="179"/>
      <c r="L856" s="38"/>
      <c r="M856" s="180" t="s">
        <v>1</v>
      </c>
      <c r="N856" s="181" t="s">
        <v>44</v>
      </c>
      <c r="O856" s="76"/>
      <c r="P856" s="182">
        <f>O856*H856</f>
        <v>0</v>
      </c>
      <c r="Q856" s="182">
        <v>0.00018000000000000001</v>
      </c>
      <c r="R856" s="182">
        <f>Q856*H856</f>
        <v>0.020160000000000001</v>
      </c>
      <c r="S856" s="182">
        <v>0</v>
      </c>
      <c r="T856" s="183">
        <f>S856*H856</f>
        <v>0</v>
      </c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R856" s="184" t="s">
        <v>310</v>
      </c>
      <c r="AT856" s="184" t="s">
        <v>136</v>
      </c>
      <c r="AU856" s="184" t="s">
        <v>89</v>
      </c>
      <c r="AY856" s="18" t="s">
        <v>133</v>
      </c>
      <c r="BE856" s="185">
        <f>IF(N856="základní",J856,0)</f>
        <v>0</v>
      </c>
      <c r="BF856" s="185">
        <f>IF(N856="snížená",J856,0)</f>
        <v>0</v>
      </c>
      <c r="BG856" s="185">
        <f>IF(N856="zákl. přenesená",J856,0)</f>
        <v>0</v>
      </c>
      <c r="BH856" s="185">
        <f>IF(N856="sníž. přenesená",J856,0)</f>
        <v>0</v>
      </c>
      <c r="BI856" s="185">
        <f>IF(N856="nulová",J856,0)</f>
        <v>0</v>
      </c>
      <c r="BJ856" s="18" t="s">
        <v>87</v>
      </c>
      <c r="BK856" s="185">
        <f>ROUND(I856*H856,2)</f>
        <v>0</v>
      </c>
      <c r="BL856" s="18" t="s">
        <v>310</v>
      </c>
      <c r="BM856" s="184" t="s">
        <v>1298</v>
      </c>
    </row>
    <row r="857" s="13" customFormat="1">
      <c r="A857" s="13"/>
      <c r="B857" s="196"/>
      <c r="C857" s="13"/>
      <c r="D857" s="186" t="s">
        <v>241</v>
      </c>
      <c r="E857" s="197" t="s">
        <v>1</v>
      </c>
      <c r="F857" s="198" t="s">
        <v>1257</v>
      </c>
      <c r="G857" s="13"/>
      <c r="H857" s="199">
        <v>112</v>
      </c>
      <c r="I857" s="200"/>
      <c r="J857" s="13"/>
      <c r="K857" s="13"/>
      <c r="L857" s="196"/>
      <c r="M857" s="201"/>
      <c r="N857" s="202"/>
      <c r="O857" s="202"/>
      <c r="P857" s="202"/>
      <c r="Q857" s="202"/>
      <c r="R857" s="202"/>
      <c r="S857" s="202"/>
      <c r="T857" s="20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197" t="s">
        <v>241</v>
      </c>
      <c r="AU857" s="197" t="s">
        <v>89</v>
      </c>
      <c r="AV857" s="13" t="s">
        <v>89</v>
      </c>
      <c r="AW857" s="13" t="s">
        <v>34</v>
      </c>
      <c r="AX857" s="13" t="s">
        <v>79</v>
      </c>
      <c r="AY857" s="197" t="s">
        <v>133</v>
      </c>
    </row>
    <row r="858" s="14" customFormat="1">
      <c r="A858" s="14"/>
      <c r="B858" s="204"/>
      <c r="C858" s="14"/>
      <c r="D858" s="186" t="s">
        <v>241</v>
      </c>
      <c r="E858" s="205" t="s">
        <v>1</v>
      </c>
      <c r="F858" s="206" t="s">
        <v>245</v>
      </c>
      <c r="G858" s="14"/>
      <c r="H858" s="207">
        <v>112</v>
      </c>
      <c r="I858" s="208"/>
      <c r="J858" s="14"/>
      <c r="K858" s="14"/>
      <c r="L858" s="204"/>
      <c r="M858" s="209"/>
      <c r="N858" s="210"/>
      <c r="O858" s="210"/>
      <c r="P858" s="210"/>
      <c r="Q858" s="210"/>
      <c r="R858" s="210"/>
      <c r="S858" s="210"/>
      <c r="T858" s="211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05" t="s">
        <v>241</v>
      </c>
      <c r="AU858" s="205" t="s">
        <v>89</v>
      </c>
      <c r="AV858" s="14" t="s">
        <v>154</v>
      </c>
      <c r="AW858" s="14" t="s">
        <v>34</v>
      </c>
      <c r="AX858" s="14" t="s">
        <v>87</v>
      </c>
      <c r="AY858" s="205" t="s">
        <v>133</v>
      </c>
    </row>
    <row r="859" s="2" customFormat="1" ht="16.5" customHeight="1">
      <c r="A859" s="37"/>
      <c r="B859" s="171"/>
      <c r="C859" s="219" t="s">
        <v>1299</v>
      </c>
      <c r="D859" s="219" t="s">
        <v>316</v>
      </c>
      <c r="E859" s="220" t="s">
        <v>1300</v>
      </c>
      <c r="F859" s="221" t="s">
        <v>1301</v>
      </c>
      <c r="G859" s="222" t="s">
        <v>259</v>
      </c>
      <c r="H859" s="223">
        <v>123.2</v>
      </c>
      <c r="I859" s="224"/>
      <c r="J859" s="225">
        <f>ROUND(I859*H859,2)</f>
        <v>0</v>
      </c>
      <c r="K859" s="226"/>
      <c r="L859" s="227"/>
      <c r="M859" s="228" t="s">
        <v>1</v>
      </c>
      <c r="N859" s="229" t="s">
        <v>44</v>
      </c>
      <c r="O859" s="76"/>
      <c r="P859" s="182">
        <f>O859*H859</f>
        <v>0</v>
      </c>
      <c r="Q859" s="182">
        <v>0.00032000000000000003</v>
      </c>
      <c r="R859" s="182">
        <f>Q859*H859</f>
        <v>0.039424000000000001</v>
      </c>
      <c r="S859" s="182">
        <v>0</v>
      </c>
      <c r="T859" s="183">
        <f>S859*H859</f>
        <v>0</v>
      </c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R859" s="184" t="s">
        <v>401</v>
      </c>
      <c r="AT859" s="184" t="s">
        <v>316</v>
      </c>
      <c r="AU859" s="184" t="s">
        <v>89</v>
      </c>
      <c r="AY859" s="18" t="s">
        <v>133</v>
      </c>
      <c r="BE859" s="185">
        <f>IF(N859="základní",J859,0)</f>
        <v>0</v>
      </c>
      <c r="BF859" s="185">
        <f>IF(N859="snížená",J859,0)</f>
        <v>0</v>
      </c>
      <c r="BG859" s="185">
        <f>IF(N859="zákl. přenesená",J859,0)</f>
        <v>0</v>
      </c>
      <c r="BH859" s="185">
        <f>IF(N859="sníž. přenesená",J859,0)</f>
        <v>0</v>
      </c>
      <c r="BI859" s="185">
        <f>IF(N859="nulová",J859,0)</f>
        <v>0</v>
      </c>
      <c r="BJ859" s="18" t="s">
        <v>87</v>
      </c>
      <c r="BK859" s="185">
        <f>ROUND(I859*H859,2)</f>
        <v>0</v>
      </c>
      <c r="BL859" s="18" t="s">
        <v>310</v>
      </c>
      <c r="BM859" s="184" t="s">
        <v>1302</v>
      </c>
    </row>
    <row r="860" s="13" customFormat="1">
      <c r="A860" s="13"/>
      <c r="B860" s="196"/>
      <c r="C860" s="13"/>
      <c r="D860" s="186" t="s">
        <v>241</v>
      </c>
      <c r="E860" s="13"/>
      <c r="F860" s="198" t="s">
        <v>1262</v>
      </c>
      <c r="G860" s="13"/>
      <c r="H860" s="199">
        <v>123.2</v>
      </c>
      <c r="I860" s="200"/>
      <c r="J860" s="13"/>
      <c r="K860" s="13"/>
      <c r="L860" s="196"/>
      <c r="M860" s="201"/>
      <c r="N860" s="202"/>
      <c r="O860" s="202"/>
      <c r="P860" s="202"/>
      <c r="Q860" s="202"/>
      <c r="R860" s="202"/>
      <c r="S860" s="202"/>
      <c r="T860" s="20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197" t="s">
        <v>241</v>
      </c>
      <c r="AU860" s="197" t="s">
        <v>89</v>
      </c>
      <c r="AV860" s="13" t="s">
        <v>89</v>
      </c>
      <c r="AW860" s="13" t="s">
        <v>3</v>
      </c>
      <c r="AX860" s="13" t="s">
        <v>87</v>
      </c>
      <c r="AY860" s="197" t="s">
        <v>133</v>
      </c>
    </row>
    <row r="861" s="2" customFormat="1" ht="33" customHeight="1">
      <c r="A861" s="37"/>
      <c r="B861" s="171"/>
      <c r="C861" s="172" t="s">
        <v>1303</v>
      </c>
      <c r="D861" s="172" t="s">
        <v>136</v>
      </c>
      <c r="E861" s="173" t="s">
        <v>1304</v>
      </c>
      <c r="F861" s="174" t="s">
        <v>1305</v>
      </c>
      <c r="G861" s="175" t="s">
        <v>295</v>
      </c>
      <c r="H861" s="176">
        <v>0.059999999999999998</v>
      </c>
      <c r="I861" s="177"/>
      <c r="J861" s="178">
        <f>ROUND(I861*H861,2)</f>
        <v>0</v>
      </c>
      <c r="K861" s="179"/>
      <c r="L861" s="38"/>
      <c r="M861" s="180" t="s">
        <v>1</v>
      </c>
      <c r="N861" s="181" t="s">
        <v>44</v>
      </c>
      <c r="O861" s="76"/>
      <c r="P861" s="182">
        <f>O861*H861</f>
        <v>0</v>
      </c>
      <c r="Q861" s="182">
        <v>0</v>
      </c>
      <c r="R861" s="182">
        <f>Q861*H861</f>
        <v>0</v>
      </c>
      <c r="S861" s="182">
        <v>0</v>
      </c>
      <c r="T861" s="183">
        <f>S861*H861</f>
        <v>0</v>
      </c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R861" s="184" t="s">
        <v>310</v>
      </c>
      <c r="AT861" s="184" t="s">
        <v>136</v>
      </c>
      <c r="AU861" s="184" t="s">
        <v>89</v>
      </c>
      <c r="AY861" s="18" t="s">
        <v>133</v>
      </c>
      <c r="BE861" s="185">
        <f>IF(N861="základní",J861,0)</f>
        <v>0</v>
      </c>
      <c r="BF861" s="185">
        <f>IF(N861="snížená",J861,0)</f>
        <v>0</v>
      </c>
      <c r="BG861" s="185">
        <f>IF(N861="zákl. přenesená",J861,0)</f>
        <v>0</v>
      </c>
      <c r="BH861" s="185">
        <f>IF(N861="sníž. přenesená",J861,0)</f>
        <v>0</v>
      </c>
      <c r="BI861" s="185">
        <f>IF(N861="nulová",J861,0)</f>
        <v>0</v>
      </c>
      <c r="BJ861" s="18" t="s">
        <v>87</v>
      </c>
      <c r="BK861" s="185">
        <f>ROUND(I861*H861,2)</f>
        <v>0</v>
      </c>
      <c r="BL861" s="18" t="s">
        <v>310</v>
      </c>
      <c r="BM861" s="184" t="s">
        <v>1306</v>
      </c>
    </row>
    <row r="862" s="12" customFormat="1" ht="22.8" customHeight="1">
      <c r="A862" s="12"/>
      <c r="B862" s="158"/>
      <c r="C862" s="12"/>
      <c r="D862" s="159" t="s">
        <v>78</v>
      </c>
      <c r="E862" s="169" t="s">
        <v>1307</v>
      </c>
      <c r="F862" s="169" t="s">
        <v>1308</v>
      </c>
      <c r="G862" s="12"/>
      <c r="H862" s="12"/>
      <c r="I862" s="161"/>
      <c r="J862" s="170">
        <f>BK862</f>
        <v>0</v>
      </c>
      <c r="K862" s="12"/>
      <c r="L862" s="158"/>
      <c r="M862" s="163"/>
      <c r="N862" s="164"/>
      <c r="O862" s="164"/>
      <c r="P862" s="165">
        <f>SUM(P863:P900)</f>
        <v>0</v>
      </c>
      <c r="Q862" s="164"/>
      <c r="R862" s="165">
        <f>SUM(R863:R900)</f>
        <v>0.92945522000000003</v>
      </c>
      <c r="S862" s="164"/>
      <c r="T862" s="166">
        <f>SUM(T863:T900)</f>
        <v>0</v>
      </c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R862" s="159" t="s">
        <v>89</v>
      </c>
      <c r="AT862" s="167" t="s">
        <v>78</v>
      </c>
      <c r="AU862" s="167" t="s">
        <v>87</v>
      </c>
      <c r="AY862" s="159" t="s">
        <v>133</v>
      </c>
      <c r="BK862" s="168">
        <f>SUM(BK863:BK900)</f>
        <v>0</v>
      </c>
    </row>
    <row r="863" s="2" customFormat="1" ht="24.15" customHeight="1">
      <c r="A863" s="37"/>
      <c r="B863" s="171"/>
      <c r="C863" s="172" t="s">
        <v>1309</v>
      </c>
      <c r="D863" s="172" t="s">
        <v>136</v>
      </c>
      <c r="E863" s="173" t="s">
        <v>1310</v>
      </c>
      <c r="F863" s="174" t="s">
        <v>1311</v>
      </c>
      <c r="G863" s="175" t="s">
        <v>239</v>
      </c>
      <c r="H863" s="176">
        <v>109.19</v>
      </c>
      <c r="I863" s="177"/>
      <c r="J863" s="178">
        <f>ROUND(I863*H863,2)</f>
        <v>0</v>
      </c>
      <c r="K863" s="179"/>
      <c r="L863" s="38"/>
      <c r="M863" s="180" t="s">
        <v>1</v>
      </c>
      <c r="N863" s="181" t="s">
        <v>44</v>
      </c>
      <c r="O863" s="76"/>
      <c r="P863" s="182">
        <f>O863*H863</f>
        <v>0</v>
      </c>
      <c r="Q863" s="182">
        <v>2.0000000000000002E-05</v>
      </c>
      <c r="R863" s="182">
        <f>Q863*H863</f>
        <v>0.0021838000000000001</v>
      </c>
      <c r="S863" s="182">
        <v>0</v>
      </c>
      <c r="T863" s="183">
        <f>S863*H863</f>
        <v>0</v>
      </c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R863" s="184" t="s">
        <v>310</v>
      </c>
      <c r="AT863" s="184" t="s">
        <v>136</v>
      </c>
      <c r="AU863" s="184" t="s">
        <v>89</v>
      </c>
      <c r="AY863" s="18" t="s">
        <v>133</v>
      </c>
      <c r="BE863" s="185">
        <f>IF(N863="základní",J863,0)</f>
        <v>0</v>
      </c>
      <c r="BF863" s="185">
        <f>IF(N863="snížená",J863,0)</f>
        <v>0</v>
      </c>
      <c r="BG863" s="185">
        <f>IF(N863="zákl. přenesená",J863,0)</f>
        <v>0</v>
      </c>
      <c r="BH863" s="185">
        <f>IF(N863="sníž. přenesená",J863,0)</f>
        <v>0</v>
      </c>
      <c r="BI863" s="185">
        <f>IF(N863="nulová",J863,0)</f>
        <v>0</v>
      </c>
      <c r="BJ863" s="18" t="s">
        <v>87</v>
      </c>
      <c r="BK863" s="185">
        <f>ROUND(I863*H863,2)</f>
        <v>0</v>
      </c>
      <c r="BL863" s="18" t="s">
        <v>310</v>
      </c>
      <c r="BM863" s="184" t="s">
        <v>1312</v>
      </c>
    </row>
    <row r="864" s="13" customFormat="1">
      <c r="A864" s="13"/>
      <c r="B864" s="196"/>
      <c r="C864" s="13"/>
      <c r="D864" s="186" t="s">
        <v>241</v>
      </c>
      <c r="E864" s="197" t="s">
        <v>1</v>
      </c>
      <c r="F864" s="198" t="s">
        <v>1313</v>
      </c>
      <c r="G864" s="13"/>
      <c r="H864" s="199">
        <v>109.19</v>
      </c>
      <c r="I864" s="200"/>
      <c r="J864" s="13"/>
      <c r="K864" s="13"/>
      <c r="L864" s="196"/>
      <c r="M864" s="201"/>
      <c r="N864" s="202"/>
      <c r="O864" s="202"/>
      <c r="P864" s="202"/>
      <c r="Q864" s="202"/>
      <c r="R864" s="202"/>
      <c r="S864" s="202"/>
      <c r="T864" s="20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197" t="s">
        <v>241</v>
      </c>
      <c r="AU864" s="197" t="s">
        <v>89</v>
      </c>
      <c r="AV864" s="13" t="s">
        <v>89</v>
      </c>
      <c r="AW864" s="13" t="s">
        <v>34</v>
      </c>
      <c r="AX864" s="13" t="s">
        <v>79</v>
      </c>
      <c r="AY864" s="197" t="s">
        <v>133</v>
      </c>
    </row>
    <row r="865" s="14" customFormat="1">
      <c r="A865" s="14"/>
      <c r="B865" s="204"/>
      <c r="C865" s="14"/>
      <c r="D865" s="186" t="s">
        <v>241</v>
      </c>
      <c r="E865" s="205" t="s">
        <v>1</v>
      </c>
      <c r="F865" s="206" t="s">
        <v>245</v>
      </c>
      <c r="G865" s="14"/>
      <c r="H865" s="207">
        <v>109.19</v>
      </c>
      <c r="I865" s="208"/>
      <c r="J865" s="14"/>
      <c r="K865" s="14"/>
      <c r="L865" s="204"/>
      <c r="M865" s="209"/>
      <c r="N865" s="210"/>
      <c r="O865" s="210"/>
      <c r="P865" s="210"/>
      <c r="Q865" s="210"/>
      <c r="R865" s="210"/>
      <c r="S865" s="210"/>
      <c r="T865" s="211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05" t="s">
        <v>241</v>
      </c>
      <c r="AU865" s="205" t="s">
        <v>89</v>
      </c>
      <c r="AV865" s="14" t="s">
        <v>154</v>
      </c>
      <c r="AW865" s="14" t="s">
        <v>34</v>
      </c>
      <c r="AX865" s="14" t="s">
        <v>87</v>
      </c>
      <c r="AY865" s="205" t="s">
        <v>133</v>
      </c>
    </row>
    <row r="866" s="2" customFormat="1" ht="24.15" customHeight="1">
      <c r="A866" s="37"/>
      <c r="B866" s="171"/>
      <c r="C866" s="172" t="s">
        <v>1314</v>
      </c>
      <c r="D866" s="172" t="s">
        <v>136</v>
      </c>
      <c r="E866" s="173" t="s">
        <v>1315</v>
      </c>
      <c r="F866" s="174" t="s">
        <v>1316</v>
      </c>
      <c r="G866" s="175" t="s">
        <v>239</v>
      </c>
      <c r="H866" s="176">
        <v>109.19</v>
      </c>
      <c r="I866" s="177"/>
      <c r="J866" s="178">
        <f>ROUND(I866*H866,2)</f>
        <v>0</v>
      </c>
      <c r="K866" s="179"/>
      <c r="L866" s="38"/>
      <c r="M866" s="180" t="s">
        <v>1</v>
      </c>
      <c r="N866" s="181" t="s">
        <v>44</v>
      </c>
      <c r="O866" s="76"/>
      <c r="P866" s="182">
        <f>O866*H866</f>
        <v>0</v>
      </c>
      <c r="Q866" s="182">
        <v>2.0000000000000002E-05</v>
      </c>
      <c r="R866" s="182">
        <f>Q866*H866</f>
        <v>0.0021838000000000001</v>
      </c>
      <c r="S866" s="182">
        <v>0</v>
      </c>
      <c r="T866" s="183">
        <f>S866*H866</f>
        <v>0</v>
      </c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R866" s="184" t="s">
        <v>310</v>
      </c>
      <c r="AT866" s="184" t="s">
        <v>136</v>
      </c>
      <c r="AU866" s="184" t="s">
        <v>89</v>
      </c>
      <c r="AY866" s="18" t="s">
        <v>133</v>
      </c>
      <c r="BE866" s="185">
        <f>IF(N866="základní",J866,0)</f>
        <v>0</v>
      </c>
      <c r="BF866" s="185">
        <f>IF(N866="snížená",J866,0)</f>
        <v>0</v>
      </c>
      <c r="BG866" s="185">
        <f>IF(N866="zákl. přenesená",J866,0)</f>
        <v>0</v>
      </c>
      <c r="BH866" s="185">
        <f>IF(N866="sníž. přenesená",J866,0)</f>
        <v>0</v>
      </c>
      <c r="BI866" s="185">
        <f>IF(N866="nulová",J866,0)</f>
        <v>0</v>
      </c>
      <c r="BJ866" s="18" t="s">
        <v>87</v>
      </c>
      <c r="BK866" s="185">
        <f>ROUND(I866*H866,2)</f>
        <v>0</v>
      </c>
      <c r="BL866" s="18" t="s">
        <v>310</v>
      </c>
      <c r="BM866" s="184" t="s">
        <v>1317</v>
      </c>
    </row>
    <row r="867" s="13" customFormat="1">
      <c r="A867" s="13"/>
      <c r="B867" s="196"/>
      <c r="C867" s="13"/>
      <c r="D867" s="186" t="s">
        <v>241</v>
      </c>
      <c r="E867" s="197" t="s">
        <v>1</v>
      </c>
      <c r="F867" s="198" t="s">
        <v>1313</v>
      </c>
      <c r="G867" s="13"/>
      <c r="H867" s="199">
        <v>109.19</v>
      </c>
      <c r="I867" s="200"/>
      <c r="J867" s="13"/>
      <c r="K867" s="13"/>
      <c r="L867" s="196"/>
      <c r="M867" s="201"/>
      <c r="N867" s="202"/>
      <c r="O867" s="202"/>
      <c r="P867" s="202"/>
      <c r="Q867" s="202"/>
      <c r="R867" s="202"/>
      <c r="S867" s="202"/>
      <c r="T867" s="20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197" t="s">
        <v>241</v>
      </c>
      <c r="AU867" s="197" t="s">
        <v>89</v>
      </c>
      <c r="AV867" s="13" t="s">
        <v>89</v>
      </c>
      <c r="AW867" s="13" t="s">
        <v>34</v>
      </c>
      <c r="AX867" s="13" t="s">
        <v>79</v>
      </c>
      <c r="AY867" s="197" t="s">
        <v>133</v>
      </c>
    </row>
    <row r="868" s="14" customFormat="1">
      <c r="A868" s="14"/>
      <c r="B868" s="204"/>
      <c r="C868" s="14"/>
      <c r="D868" s="186" t="s">
        <v>241</v>
      </c>
      <c r="E868" s="205" t="s">
        <v>1</v>
      </c>
      <c r="F868" s="206" t="s">
        <v>245</v>
      </c>
      <c r="G868" s="14"/>
      <c r="H868" s="207">
        <v>109.19</v>
      </c>
      <c r="I868" s="208"/>
      <c r="J868" s="14"/>
      <c r="K868" s="14"/>
      <c r="L868" s="204"/>
      <c r="M868" s="209"/>
      <c r="N868" s="210"/>
      <c r="O868" s="210"/>
      <c r="P868" s="210"/>
      <c r="Q868" s="210"/>
      <c r="R868" s="210"/>
      <c r="S868" s="210"/>
      <c r="T868" s="211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05" t="s">
        <v>241</v>
      </c>
      <c r="AU868" s="205" t="s">
        <v>89</v>
      </c>
      <c r="AV868" s="14" t="s">
        <v>154</v>
      </c>
      <c r="AW868" s="14" t="s">
        <v>34</v>
      </c>
      <c r="AX868" s="14" t="s">
        <v>87</v>
      </c>
      <c r="AY868" s="205" t="s">
        <v>133</v>
      </c>
    </row>
    <row r="869" s="2" customFormat="1" ht="24.15" customHeight="1">
      <c r="A869" s="37"/>
      <c r="B869" s="171"/>
      <c r="C869" s="172" t="s">
        <v>1318</v>
      </c>
      <c r="D869" s="172" t="s">
        <v>136</v>
      </c>
      <c r="E869" s="173" t="s">
        <v>1319</v>
      </c>
      <c r="F869" s="174" t="s">
        <v>1320</v>
      </c>
      <c r="G869" s="175" t="s">
        <v>239</v>
      </c>
      <c r="H869" s="176">
        <v>109.19</v>
      </c>
      <c r="I869" s="177"/>
      <c r="J869" s="178">
        <f>ROUND(I869*H869,2)</f>
        <v>0</v>
      </c>
      <c r="K869" s="179"/>
      <c r="L869" s="38"/>
      <c r="M869" s="180" t="s">
        <v>1</v>
      </c>
      <c r="N869" s="181" t="s">
        <v>44</v>
      </c>
      <c r="O869" s="76"/>
      <c r="P869" s="182">
        <f>O869*H869</f>
        <v>0</v>
      </c>
      <c r="Q869" s="182">
        <v>0</v>
      </c>
      <c r="R869" s="182">
        <f>Q869*H869</f>
        <v>0</v>
      </c>
      <c r="S869" s="182">
        <v>0</v>
      </c>
      <c r="T869" s="183">
        <f>S869*H869</f>
        <v>0</v>
      </c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R869" s="184" t="s">
        <v>310</v>
      </c>
      <c r="AT869" s="184" t="s">
        <v>136</v>
      </c>
      <c r="AU869" s="184" t="s">
        <v>89</v>
      </c>
      <c r="AY869" s="18" t="s">
        <v>133</v>
      </c>
      <c r="BE869" s="185">
        <f>IF(N869="základní",J869,0)</f>
        <v>0</v>
      </c>
      <c r="BF869" s="185">
        <f>IF(N869="snížená",J869,0)</f>
        <v>0</v>
      </c>
      <c r="BG869" s="185">
        <f>IF(N869="zákl. přenesená",J869,0)</f>
        <v>0</v>
      </c>
      <c r="BH869" s="185">
        <f>IF(N869="sníž. přenesená",J869,0)</f>
        <v>0</v>
      </c>
      <c r="BI869" s="185">
        <f>IF(N869="nulová",J869,0)</f>
        <v>0</v>
      </c>
      <c r="BJ869" s="18" t="s">
        <v>87</v>
      </c>
      <c r="BK869" s="185">
        <f>ROUND(I869*H869,2)</f>
        <v>0</v>
      </c>
      <c r="BL869" s="18" t="s">
        <v>310</v>
      </c>
      <c r="BM869" s="184" t="s">
        <v>1321</v>
      </c>
    </row>
    <row r="870" s="13" customFormat="1">
      <c r="A870" s="13"/>
      <c r="B870" s="196"/>
      <c r="C870" s="13"/>
      <c r="D870" s="186" t="s">
        <v>241</v>
      </c>
      <c r="E870" s="197" t="s">
        <v>1</v>
      </c>
      <c r="F870" s="198" t="s">
        <v>1313</v>
      </c>
      <c r="G870" s="13"/>
      <c r="H870" s="199">
        <v>109.19</v>
      </c>
      <c r="I870" s="200"/>
      <c r="J870" s="13"/>
      <c r="K870" s="13"/>
      <c r="L870" s="196"/>
      <c r="M870" s="201"/>
      <c r="N870" s="202"/>
      <c r="O870" s="202"/>
      <c r="P870" s="202"/>
      <c r="Q870" s="202"/>
      <c r="R870" s="202"/>
      <c r="S870" s="202"/>
      <c r="T870" s="20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197" t="s">
        <v>241</v>
      </c>
      <c r="AU870" s="197" t="s">
        <v>89</v>
      </c>
      <c r="AV870" s="13" t="s">
        <v>89</v>
      </c>
      <c r="AW870" s="13" t="s">
        <v>34</v>
      </c>
      <c r="AX870" s="13" t="s">
        <v>79</v>
      </c>
      <c r="AY870" s="197" t="s">
        <v>133</v>
      </c>
    </row>
    <row r="871" s="14" customFormat="1">
      <c r="A871" s="14"/>
      <c r="B871" s="204"/>
      <c r="C871" s="14"/>
      <c r="D871" s="186" t="s">
        <v>241</v>
      </c>
      <c r="E871" s="205" t="s">
        <v>1</v>
      </c>
      <c r="F871" s="206" t="s">
        <v>245</v>
      </c>
      <c r="G871" s="14"/>
      <c r="H871" s="207">
        <v>109.19</v>
      </c>
      <c r="I871" s="208"/>
      <c r="J871" s="14"/>
      <c r="K871" s="14"/>
      <c r="L871" s="204"/>
      <c r="M871" s="209"/>
      <c r="N871" s="210"/>
      <c r="O871" s="210"/>
      <c r="P871" s="210"/>
      <c r="Q871" s="210"/>
      <c r="R871" s="210"/>
      <c r="S871" s="210"/>
      <c r="T871" s="211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05" t="s">
        <v>241</v>
      </c>
      <c r="AU871" s="205" t="s">
        <v>89</v>
      </c>
      <c r="AV871" s="14" t="s">
        <v>154</v>
      </c>
      <c r="AW871" s="14" t="s">
        <v>34</v>
      </c>
      <c r="AX871" s="14" t="s">
        <v>87</v>
      </c>
      <c r="AY871" s="205" t="s">
        <v>133</v>
      </c>
    </row>
    <row r="872" s="2" customFormat="1" ht="24.15" customHeight="1">
      <c r="A872" s="37"/>
      <c r="B872" s="171"/>
      <c r="C872" s="172" t="s">
        <v>1322</v>
      </c>
      <c r="D872" s="172" t="s">
        <v>136</v>
      </c>
      <c r="E872" s="173" t="s">
        <v>1323</v>
      </c>
      <c r="F872" s="174" t="s">
        <v>1324</v>
      </c>
      <c r="G872" s="175" t="s">
        <v>239</v>
      </c>
      <c r="H872" s="176">
        <v>109.19</v>
      </c>
      <c r="I872" s="177"/>
      <c r="J872" s="178">
        <f>ROUND(I872*H872,2)</f>
        <v>0</v>
      </c>
      <c r="K872" s="179"/>
      <c r="L872" s="38"/>
      <c r="M872" s="180" t="s">
        <v>1</v>
      </c>
      <c r="N872" s="181" t="s">
        <v>44</v>
      </c>
      <c r="O872" s="76"/>
      <c r="P872" s="182">
        <f>O872*H872</f>
        <v>0</v>
      </c>
      <c r="Q872" s="182">
        <v>0.00013999999999999999</v>
      </c>
      <c r="R872" s="182">
        <f>Q872*H872</f>
        <v>0.015286599999999999</v>
      </c>
      <c r="S872" s="182">
        <v>0</v>
      </c>
      <c r="T872" s="183">
        <f>S872*H872</f>
        <v>0</v>
      </c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R872" s="184" t="s">
        <v>310</v>
      </c>
      <c r="AT872" s="184" t="s">
        <v>136</v>
      </c>
      <c r="AU872" s="184" t="s">
        <v>89</v>
      </c>
      <c r="AY872" s="18" t="s">
        <v>133</v>
      </c>
      <c r="BE872" s="185">
        <f>IF(N872="základní",J872,0)</f>
        <v>0</v>
      </c>
      <c r="BF872" s="185">
        <f>IF(N872="snížená",J872,0)</f>
        <v>0</v>
      </c>
      <c r="BG872" s="185">
        <f>IF(N872="zákl. přenesená",J872,0)</f>
        <v>0</v>
      </c>
      <c r="BH872" s="185">
        <f>IF(N872="sníž. přenesená",J872,0)</f>
        <v>0</v>
      </c>
      <c r="BI872" s="185">
        <f>IF(N872="nulová",J872,0)</f>
        <v>0</v>
      </c>
      <c r="BJ872" s="18" t="s">
        <v>87</v>
      </c>
      <c r="BK872" s="185">
        <f>ROUND(I872*H872,2)</f>
        <v>0</v>
      </c>
      <c r="BL872" s="18" t="s">
        <v>310</v>
      </c>
      <c r="BM872" s="184" t="s">
        <v>1325</v>
      </c>
    </row>
    <row r="873" s="13" customFormat="1">
      <c r="A873" s="13"/>
      <c r="B873" s="196"/>
      <c r="C873" s="13"/>
      <c r="D873" s="186" t="s">
        <v>241</v>
      </c>
      <c r="E873" s="197" t="s">
        <v>1</v>
      </c>
      <c r="F873" s="198" t="s">
        <v>1313</v>
      </c>
      <c r="G873" s="13"/>
      <c r="H873" s="199">
        <v>109.19</v>
      </c>
      <c r="I873" s="200"/>
      <c r="J873" s="13"/>
      <c r="K873" s="13"/>
      <c r="L873" s="196"/>
      <c r="M873" s="201"/>
      <c r="N873" s="202"/>
      <c r="O873" s="202"/>
      <c r="P873" s="202"/>
      <c r="Q873" s="202"/>
      <c r="R873" s="202"/>
      <c r="S873" s="202"/>
      <c r="T873" s="20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197" t="s">
        <v>241</v>
      </c>
      <c r="AU873" s="197" t="s">
        <v>89</v>
      </c>
      <c r="AV873" s="13" t="s">
        <v>89</v>
      </c>
      <c r="AW873" s="13" t="s">
        <v>34</v>
      </c>
      <c r="AX873" s="13" t="s">
        <v>79</v>
      </c>
      <c r="AY873" s="197" t="s">
        <v>133</v>
      </c>
    </row>
    <row r="874" s="14" customFormat="1">
      <c r="A874" s="14"/>
      <c r="B874" s="204"/>
      <c r="C874" s="14"/>
      <c r="D874" s="186" t="s">
        <v>241</v>
      </c>
      <c r="E874" s="205" t="s">
        <v>1</v>
      </c>
      <c r="F874" s="206" t="s">
        <v>245</v>
      </c>
      <c r="G874" s="14"/>
      <c r="H874" s="207">
        <v>109.19</v>
      </c>
      <c r="I874" s="208"/>
      <c r="J874" s="14"/>
      <c r="K874" s="14"/>
      <c r="L874" s="204"/>
      <c r="M874" s="209"/>
      <c r="N874" s="210"/>
      <c r="O874" s="210"/>
      <c r="P874" s="210"/>
      <c r="Q874" s="210"/>
      <c r="R874" s="210"/>
      <c r="S874" s="210"/>
      <c r="T874" s="211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05" t="s">
        <v>241</v>
      </c>
      <c r="AU874" s="205" t="s">
        <v>89</v>
      </c>
      <c r="AV874" s="14" t="s">
        <v>154</v>
      </c>
      <c r="AW874" s="14" t="s">
        <v>34</v>
      </c>
      <c r="AX874" s="14" t="s">
        <v>87</v>
      </c>
      <c r="AY874" s="205" t="s">
        <v>133</v>
      </c>
    </row>
    <row r="875" s="2" customFormat="1" ht="24.15" customHeight="1">
      <c r="A875" s="37"/>
      <c r="B875" s="171"/>
      <c r="C875" s="172" t="s">
        <v>1326</v>
      </c>
      <c r="D875" s="172" t="s">
        <v>136</v>
      </c>
      <c r="E875" s="173" t="s">
        <v>1327</v>
      </c>
      <c r="F875" s="174" t="s">
        <v>1328</v>
      </c>
      <c r="G875" s="175" t="s">
        <v>239</v>
      </c>
      <c r="H875" s="176">
        <v>109.19</v>
      </c>
      <c r="I875" s="177"/>
      <c r="J875" s="178">
        <f>ROUND(I875*H875,2)</f>
        <v>0</v>
      </c>
      <c r="K875" s="179"/>
      <c r="L875" s="38"/>
      <c r="M875" s="180" t="s">
        <v>1</v>
      </c>
      <c r="N875" s="181" t="s">
        <v>44</v>
      </c>
      <c r="O875" s="76"/>
      <c r="P875" s="182">
        <f>O875*H875</f>
        <v>0</v>
      </c>
      <c r="Q875" s="182">
        <v>0.00036999999999999999</v>
      </c>
      <c r="R875" s="182">
        <f>Q875*H875</f>
        <v>0.0404003</v>
      </c>
      <c r="S875" s="182">
        <v>0</v>
      </c>
      <c r="T875" s="183">
        <f>S875*H875</f>
        <v>0</v>
      </c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R875" s="184" t="s">
        <v>310</v>
      </c>
      <c r="AT875" s="184" t="s">
        <v>136</v>
      </c>
      <c r="AU875" s="184" t="s">
        <v>89</v>
      </c>
      <c r="AY875" s="18" t="s">
        <v>133</v>
      </c>
      <c r="BE875" s="185">
        <f>IF(N875="základní",J875,0)</f>
        <v>0</v>
      </c>
      <c r="BF875" s="185">
        <f>IF(N875="snížená",J875,0)</f>
        <v>0</v>
      </c>
      <c r="BG875" s="185">
        <f>IF(N875="zákl. přenesená",J875,0)</f>
        <v>0</v>
      </c>
      <c r="BH875" s="185">
        <f>IF(N875="sníž. přenesená",J875,0)</f>
        <v>0</v>
      </c>
      <c r="BI875" s="185">
        <f>IF(N875="nulová",J875,0)</f>
        <v>0</v>
      </c>
      <c r="BJ875" s="18" t="s">
        <v>87</v>
      </c>
      <c r="BK875" s="185">
        <f>ROUND(I875*H875,2)</f>
        <v>0</v>
      </c>
      <c r="BL875" s="18" t="s">
        <v>310</v>
      </c>
      <c r="BM875" s="184" t="s">
        <v>1329</v>
      </c>
    </row>
    <row r="876" s="13" customFormat="1">
      <c r="A876" s="13"/>
      <c r="B876" s="196"/>
      <c r="C876" s="13"/>
      <c r="D876" s="186" t="s">
        <v>241</v>
      </c>
      <c r="E876" s="197" t="s">
        <v>1</v>
      </c>
      <c r="F876" s="198" t="s">
        <v>1313</v>
      </c>
      <c r="G876" s="13"/>
      <c r="H876" s="199">
        <v>109.19</v>
      </c>
      <c r="I876" s="200"/>
      <c r="J876" s="13"/>
      <c r="K876" s="13"/>
      <c r="L876" s="196"/>
      <c r="M876" s="201"/>
      <c r="N876" s="202"/>
      <c r="O876" s="202"/>
      <c r="P876" s="202"/>
      <c r="Q876" s="202"/>
      <c r="R876" s="202"/>
      <c r="S876" s="202"/>
      <c r="T876" s="20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197" t="s">
        <v>241</v>
      </c>
      <c r="AU876" s="197" t="s">
        <v>89</v>
      </c>
      <c r="AV876" s="13" t="s">
        <v>89</v>
      </c>
      <c r="AW876" s="13" t="s">
        <v>34</v>
      </c>
      <c r="AX876" s="13" t="s">
        <v>79</v>
      </c>
      <c r="AY876" s="197" t="s">
        <v>133</v>
      </c>
    </row>
    <row r="877" s="14" customFormat="1">
      <c r="A877" s="14"/>
      <c r="B877" s="204"/>
      <c r="C877" s="14"/>
      <c r="D877" s="186" t="s">
        <v>241</v>
      </c>
      <c r="E877" s="205" t="s">
        <v>1</v>
      </c>
      <c r="F877" s="206" t="s">
        <v>245</v>
      </c>
      <c r="G877" s="14"/>
      <c r="H877" s="207">
        <v>109.19</v>
      </c>
      <c r="I877" s="208"/>
      <c r="J877" s="14"/>
      <c r="K877" s="14"/>
      <c r="L877" s="204"/>
      <c r="M877" s="209"/>
      <c r="N877" s="210"/>
      <c r="O877" s="210"/>
      <c r="P877" s="210"/>
      <c r="Q877" s="210"/>
      <c r="R877" s="210"/>
      <c r="S877" s="210"/>
      <c r="T877" s="211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05" t="s">
        <v>241</v>
      </c>
      <c r="AU877" s="205" t="s">
        <v>89</v>
      </c>
      <c r="AV877" s="14" t="s">
        <v>154</v>
      </c>
      <c r="AW877" s="14" t="s">
        <v>34</v>
      </c>
      <c r="AX877" s="14" t="s">
        <v>87</v>
      </c>
      <c r="AY877" s="205" t="s">
        <v>133</v>
      </c>
    </row>
    <row r="878" s="2" customFormat="1" ht="24.15" customHeight="1">
      <c r="A878" s="37"/>
      <c r="B878" s="171"/>
      <c r="C878" s="172" t="s">
        <v>1330</v>
      </c>
      <c r="D878" s="172" t="s">
        <v>136</v>
      </c>
      <c r="E878" s="173" t="s">
        <v>1331</v>
      </c>
      <c r="F878" s="174" t="s">
        <v>1332</v>
      </c>
      <c r="G878" s="175" t="s">
        <v>239</v>
      </c>
      <c r="H878" s="176">
        <v>2420.7020000000002</v>
      </c>
      <c r="I878" s="177"/>
      <c r="J878" s="178">
        <f>ROUND(I878*H878,2)</f>
        <v>0</v>
      </c>
      <c r="K878" s="179"/>
      <c r="L878" s="38"/>
      <c r="M878" s="180" t="s">
        <v>1</v>
      </c>
      <c r="N878" s="181" t="s">
        <v>44</v>
      </c>
      <c r="O878" s="76"/>
      <c r="P878" s="182">
        <f>O878*H878</f>
        <v>0</v>
      </c>
      <c r="Q878" s="182">
        <v>0.00016000000000000001</v>
      </c>
      <c r="R878" s="182">
        <f>Q878*H878</f>
        <v>0.38731232000000004</v>
      </c>
      <c r="S878" s="182">
        <v>0</v>
      </c>
      <c r="T878" s="183">
        <f>S878*H878</f>
        <v>0</v>
      </c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R878" s="184" t="s">
        <v>310</v>
      </c>
      <c r="AT878" s="184" t="s">
        <v>136</v>
      </c>
      <c r="AU878" s="184" t="s">
        <v>89</v>
      </c>
      <c r="AY878" s="18" t="s">
        <v>133</v>
      </c>
      <c r="BE878" s="185">
        <f>IF(N878="základní",J878,0)</f>
        <v>0</v>
      </c>
      <c r="BF878" s="185">
        <f>IF(N878="snížená",J878,0)</f>
        <v>0</v>
      </c>
      <c r="BG878" s="185">
        <f>IF(N878="zákl. přenesená",J878,0)</f>
        <v>0</v>
      </c>
      <c r="BH878" s="185">
        <f>IF(N878="sníž. přenesená",J878,0)</f>
        <v>0</v>
      </c>
      <c r="BI878" s="185">
        <f>IF(N878="nulová",J878,0)</f>
        <v>0</v>
      </c>
      <c r="BJ878" s="18" t="s">
        <v>87</v>
      </c>
      <c r="BK878" s="185">
        <f>ROUND(I878*H878,2)</f>
        <v>0</v>
      </c>
      <c r="BL878" s="18" t="s">
        <v>310</v>
      </c>
      <c r="BM878" s="184" t="s">
        <v>1333</v>
      </c>
    </row>
    <row r="879" s="15" customFormat="1">
      <c r="A879" s="15"/>
      <c r="B879" s="212"/>
      <c r="C879" s="15"/>
      <c r="D879" s="186" t="s">
        <v>241</v>
      </c>
      <c r="E879" s="213" t="s">
        <v>1</v>
      </c>
      <c r="F879" s="214" t="s">
        <v>775</v>
      </c>
      <c r="G879" s="15"/>
      <c r="H879" s="213" t="s">
        <v>1</v>
      </c>
      <c r="I879" s="215"/>
      <c r="J879" s="15"/>
      <c r="K879" s="15"/>
      <c r="L879" s="212"/>
      <c r="M879" s="216"/>
      <c r="N879" s="217"/>
      <c r="O879" s="217"/>
      <c r="P879" s="217"/>
      <c r="Q879" s="217"/>
      <c r="R879" s="217"/>
      <c r="S879" s="217"/>
      <c r="T879" s="218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13" t="s">
        <v>241</v>
      </c>
      <c r="AU879" s="213" t="s">
        <v>89</v>
      </c>
      <c r="AV879" s="15" t="s">
        <v>87</v>
      </c>
      <c r="AW879" s="15" t="s">
        <v>34</v>
      </c>
      <c r="AX879" s="15" t="s">
        <v>79</v>
      </c>
      <c r="AY879" s="213" t="s">
        <v>133</v>
      </c>
    </row>
    <row r="880" s="13" customFormat="1">
      <c r="A880" s="13"/>
      <c r="B880" s="196"/>
      <c r="C880" s="13"/>
      <c r="D880" s="186" t="s">
        <v>241</v>
      </c>
      <c r="E880" s="197" t="s">
        <v>1</v>
      </c>
      <c r="F880" s="198" t="s">
        <v>456</v>
      </c>
      <c r="G880" s="13"/>
      <c r="H880" s="199">
        <v>1362.79</v>
      </c>
      <c r="I880" s="200"/>
      <c r="J880" s="13"/>
      <c r="K880" s="13"/>
      <c r="L880" s="196"/>
      <c r="M880" s="201"/>
      <c r="N880" s="202"/>
      <c r="O880" s="202"/>
      <c r="P880" s="202"/>
      <c r="Q880" s="202"/>
      <c r="R880" s="202"/>
      <c r="S880" s="202"/>
      <c r="T880" s="20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197" t="s">
        <v>241</v>
      </c>
      <c r="AU880" s="197" t="s">
        <v>89</v>
      </c>
      <c r="AV880" s="13" t="s">
        <v>89</v>
      </c>
      <c r="AW880" s="13" t="s">
        <v>34</v>
      </c>
      <c r="AX880" s="13" t="s">
        <v>79</v>
      </c>
      <c r="AY880" s="197" t="s">
        <v>133</v>
      </c>
    </row>
    <row r="881" s="13" customFormat="1">
      <c r="A881" s="13"/>
      <c r="B881" s="196"/>
      <c r="C881" s="13"/>
      <c r="D881" s="186" t="s">
        <v>241</v>
      </c>
      <c r="E881" s="197" t="s">
        <v>1</v>
      </c>
      <c r="F881" s="198" t="s">
        <v>457</v>
      </c>
      <c r="G881" s="13"/>
      <c r="H881" s="199">
        <v>97.370000000000005</v>
      </c>
      <c r="I881" s="200"/>
      <c r="J881" s="13"/>
      <c r="K881" s="13"/>
      <c r="L881" s="196"/>
      <c r="M881" s="201"/>
      <c r="N881" s="202"/>
      <c r="O881" s="202"/>
      <c r="P881" s="202"/>
      <c r="Q881" s="202"/>
      <c r="R881" s="202"/>
      <c r="S881" s="202"/>
      <c r="T881" s="20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197" t="s">
        <v>241</v>
      </c>
      <c r="AU881" s="197" t="s">
        <v>89</v>
      </c>
      <c r="AV881" s="13" t="s">
        <v>89</v>
      </c>
      <c r="AW881" s="13" t="s">
        <v>34</v>
      </c>
      <c r="AX881" s="13" t="s">
        <v>79</v>
      </c>
      <c r="AY881" s="197" t="s">
        <v>133</v>
      </c>
    </row>
    <row r="882" s="13" customFormat="1">
      <c r="A882" s="13"/>
      <c r="B882" s="196"/>
      <c r="C882" s="13"/>
      <c r="D882" s="186" t="s">
        <v>241</v>
      </c>
      <c r="E882" s="197" t="s">
        <v>1</v>
      </c>
      <c r="F882" s="198" t="s">
        <v>458</v>
      </c>
      <c r="G882" s="13"/>
      <c r="H882" s="199">
        <v>94.950000000000003</v>
      </c>
      <c r="I882" s="200"/>
      <c r="J882" s="13"/>
      <c r="K882" s="13"/>
      <c r="L882" s="196"/>
      <c r="M882" s="201"/>
      <c r="N882" s="202"/>
      <c r="O882" s="202"/>
      <c r="P882" s="202"/>
      <c r="Q882" s="202"/>
      <c r="R882" s="202"/>
      <c r="S882" s="202"/>
      <c r="T882" s="20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197" t="s">
        <v>241</v>
      </c>
      <c r="AU882" s="197" t="s">
        <v>89</v>
      </c>
      <c r="AV882" s="13" t="s">
        <v>89</v>
      </c>
      <c r="AW882" s="13" t="s">
        <v>34</v>
      </c>
      <c r="AX882" s="13" t="s">
        <v>79</v>
      </c>
      <c r="AY882" s="197" t="s">
        <v>133</v>
      </c>
    </row>
    <row r="883" s="13" customFormat="1">
      <c r="A883" s="13"/>
      <c r="B883" s="196"/>
      <c r="C883" s="13"/>
      <c r="D883" s="186" t="s">
        <v>241</v>
      </c>
      <c r="E883" s="197" t="s">
        <v>1</v>
      </c>
      <c r="F883" s="198" t="s">
        <v>459</v>
      </c>
      <c r="G883" s="13"/>
      <c r="H883" s="199">
        <v>284.79199999999997</v>
      </c>
      <c r="I883" s="200"/>
      <c r="J883" s="13"/>
      <c r="K883" s="13"/>
      <c r="L883" s="196"/>
      <c r="M883" s="201"/>
      <c r="N883" s="202"/>
      <c r="O883" s="202"/>
      <c r="P883" s="202"/>
      <c r="Q883" s="202"/>
      <c r="R883" s="202"/>
      <c r="S883" s="202"/>
      <c r="T883" s="20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197" t="s">
        <v>241</v>
      </c>
      <c r="AU883" s="197" t="s">
        <v>89</v>
      </c>
      <c r="AV883" s="13" t="s">
        <v>89</v>
      </c>
      <c r="AW883" s="13" t="s">
        <v>34</v>
      </c>
      <c r="AX883" s="13" t="s">
        <v>79</v>
      </c>
      <c r="AY883" s="197" t="s">
        <v>133</v>
      </c>
    </row>
    <row r="884" s="13" customFormat="1">
      <c r="A884" s="13"/>
      <c r="B884" s="196"/>
      <c r="C884" s="13"/>
      <c r="D884" s="186" t="s">
        <v>241</v>
      </c>
      <c r="E884" s="197" t="s">
        <v>1</v>
      </c>
      <c r="F884" s="198" t="s">
        <v>460</v>
      </c>
      <c r="G884" s="13"/>
      <c r="H884" s="199">
        <v>85.680000000000007</v>
      </c>
      <c r="I884" s="200"/>
      <c r="J884" s="13"/>
      <c r="K884" s="13"/>
      <c r="L884" s="196"/>
      <c r="M884" s="201"/>
      <c r="N884" s="202"/>
      <c r="O884" s="202"/>
      <c r="P884" s="202"/>
      <c r="Q884" s="202"/>
      <c r="R884" s="202"/>
      <c r="S884" s="202"/>
      <c r="T884" s="20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197" t="s">
        <v>241</v>
      </c>
      <c r="AU884" s="197" t="s">
        <v>89</v>
      </c>
      <c r="AV884" s="13" t="s">
        <v>89</v>
      </c>
      <c r="AW884" s="13" t="s">
        <v>34</v>
      </c>
      <c r="AX884" s="13" t="s">
        <v>79</v>
      </c>
      <c r="AY884" s="197" t="s">
        <v>133</v>
      </c>
    </row>
    <row r="885" s="13" customFormat="1">
      <c r="A885" s="13"/>
      <c r="B885" s="196"/>
      <c r="C885" s="13"/>
      <c r="D885" s="186" t="s">
        <v>241</v>
      </c>
      <c r="E885" s="197" t="s">
        <v>1</v>
      </c>
      <c r="F885" s="198" t="s">
        <v>461</v>
      </c>
      <c r="G885" s="13"/>
      <c r="H885" s="199">
        <v>250.03999999999999</v>
      </c>
      <c r="I885" s="200"/>
      <c r="J885" s="13"/>
      <c r="K885" s="13"/>
      <c r="L885" s="196"/>
      <c r="M885" s="201"/>
      <c r="N885" s="202"/>
      <c r="O885" s="202"/>
      <c r="P885" s="202"/>
      <c r="Q885" s="202"/>
      <c r="R885" s="202"/>
      <c r="S885" s="202"/>
      <c r="T885" s="20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197" t="s">
        <v>241</v>
      </c>
      <c r="AU885" s="197" t="s">
        <v>89</v>
      </c>
      <c r="AV885" s="13" t="s">
        <v>89</v>
      </c>
      <c r="AW885" s="13" t="s">
        <v>34</v>
      </c>
      <c r="AX885" s="13" t="s">
        <v>79</v>
      </c>
      <c r="AY885" s="197" t="s">
        <v>133</v>
      </c>
    </row>
    <row r="886" s="13" customFormat="1">
      <c r="A886" s="13"/>
      <c r="B886" s="196"/>
      <c r="C886" s="13"/>
      <c r="D886" s="186" t="s">
        <v>241</v>
      </c>
      <c r="E886" s="197" t="s">
        <v>1</v>
      </c>
      <c r="F886" s="198" t="s">
        <v>433</v>
      </c>
      <c r="G886" s="13"/>
      <c r="H886" s="199">
        <v>82.920000000000002</v>
      </c>
      <c r="I886" s="200"/>
      <c r="J886" s="13"/>
      <c r="K886" s="13"/>
      <c r="L886" s="196"/>
      <c r="M886" s="201"/>
      <c r="N886" s="202"/>
      <c r="O886" s="202"/>
      <c r="P886" s="202"/>
      <c r="Q886" s="202"/>
      <c r="R886" s="202"/>
      <c r="S886" s="202"/>
      <c r="T886" s="20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197" t="s">
        <v>241</v>
      </c>
      <c r="AU886" s="197" t="s">
        <v>89</v>
      </c>
      <c r="AV886" s="13" t="s">
        <v>89</v>
      </c>
      <c r="AW886" s="13" t="s">
        <v>34</v>
      </c>
      <c r="AX886" s="13" t="s">
        <v>79</v>
      </c>
      <c r="AY886" s="197" t="s">
        <v>133</v>
      </c>
    </row>
    <row r="887" s="13" customFormat="1">
      <c r="A887" s="13"/>
      <c r="B887" s="196"/>
      <c r="C887" s="13"/>
      <c r="D887" s="186" t="s">
        <v>241</v>
      </c>
      <c r="E887" s="197" t="s">
        <v>1</v>
      </c>
      <c r="F887" s="198" t="s">
        <v>462</v>
      </c>
      <c r="G887" s="13"/>
      <c r="H887" s="199">
        <v>151.90000000000001</v>
      </c>
      <c r="I887" s="200"/>
      <c r="J887" s="13"/>
      <c r="K887" s="13"/>
      <c r="L887" s="196"/>
      <c r="M887" s="201"/>
      <c r="N887" s="202"/>
      <c r="O887" s="202"/>
      <c r="P887" s="202"/>
      <c r="Q887" s="202"/>
      <c r="R887" s="202"/>
      <c r="S887" s="202"/>
      <c r="T887" s="20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197" t="s">
        <v>241</v>
      </c>
      <c r="AU887" s="197" t="s">
        <v>89</v>
      </c>
      <c r="AV887" s="13" t="s">
        <v>89</v>
      </c>
      <c r="AW887" s="13" t="s">
        <v>34</v>
      </c>
      <c r="AX887" s="13" t="s">
        <v>79</v>
      </c>
      <c r="AY887" s="197" t="s">
        <v>133</v>
      </c>
    </row>
    <row r="888" s="13" customFormat="1">
      <c r="A888" s="13"/>
      <c r="B888" s="196"/>
      <c r="C888" s="13"/>
      <c r="D888" s="186" t="s">
        <v>241</v>
      </c>
      <c r="E888" s="197" t="s">
        <v>1</v>
      </c>
      <c r="F888" s="198" t="s">
        <v>1334</v>
      </c>
      <c r="G888" s="13"/>
      <c r="H888" s="199">
        <v>10.26</v>
      </c>
      <c r="I888" s="200"/>
      <c r="J888" s="13"/>
      <c r="K888" s="13"/>
      <c r="L888" s="196"/>
      <c r="M888" s="201"/>
      <c r="N888" s="202"/>
      <c r="O888" s="202"/>
      <c r="P888" s="202"/>
      <c r="Q888" s="202"/>
      <c r="R888" s="202"/>
      <c r="S888" s="202"/>
      <c r="T888" s="20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197" t="s">
        <v>241</v>
      </c>
      <c r="AU888" s="197" t="s">
        <v>89</v>
      </c>
      <c r="AV888" s="13" t="s">
        <v>89</v>
      </c>
      <c r="AW888" s="13" t="s">
        <v>34</v>
      </c>
      <c r="AX888" s="13" t="s">
        <v>79</v>
      </c>
      <c r="AY888" s="197" t="s">
        <v>133</v>
      </c>
    </row>
    <row r="889" s="14" customFormat="1">
      <c r="A889" s="14"/>
      <c r="B889" s="204"/>
      <c r="C889" s="14"/>
      <c r="D889" s="186" t="s">
        <v>241</v>
      </c>
      <c r="E889" s="205" t="s">
        <v>1</v>
      </c>
      <c r="F889" s="206" t="s">
        <v>245</v>
      </c>
      <c r="G889" s="14"/>
      <c r="H889" s="207">
        <v>2420.7020000000002</v>
      </c>
      <c r="I889" s="208"/>
      <c r="J889" s="14"/>
      <c r="K889" s="14"/>
      <c r="L889" s="204"/>
      <c r="M889" s="209"/>
      <c r="N889" s="210"/>
      <c r="O889" s="210"/>
      <c r="P889" s="210"/>
      <c r="Q889" s="210"/>
      <c r="R889" s="210"/>
      <c r="S889" s="210"/>
      <c r="T889" s="211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05" t="s">
        <v>241</v>
      </c>
      <c r="AU889" s="205" t="s">
        <v>89</v>
      </c>
      <c r="AV889" s="14" t="s">
        <v>154</v>
      </c>
      <c r="AW889" s="14" t="s">
        <v>34</v>
      </c>
      <c r="AX889" s="14" t="s">
        <v>87</v>
      </c>
      <c r="AY889" s="205" t="s">
        <v>133</v>
      </c>
    </row>
    <row r="890" s="2" customFormat="1" ht="24.15" customHeight="1">
      <c r="A890" s="37"/>
      <c r="B890" s="171"/>
      <c r="C890" s="172" t="s">
        <v>1335</v>
      </c>
      <c r="D890" s="172" t="s">
        <v>136</v>
      </c>
      <c r="E890" s="173" t="s">
        <v>1336</v>
      </c>
      <c r="F890" s="174" t="s">
        <v>1337</v>
      </c>
      <c r="G890" s="175" t="s">
        <v>239</v>
      </c>
      <c r="H890" s="176">
        <v>2410.442</v>
      </c>
      <c r="I890" s="177"/>
      <c r="J890" s="178">
        <f>ROUND(I890*H890,2)</f>
        <v>0</v>
      </c>
      <c r="K890" s="179"/>
      <c r="L890" s="38"/>
      <c r="M890" s="180" t="s">
        <v>1</v>
      </c>
      <c r="N890" s="181" t="s">
        <v>44</v>
      </c>
      <c r="O890" s="76"/>
      <c r="P890" s="182">
        <f>O890*H890</f>
        <v>0</v>
      </c>
      <c r="Q890" s="182">
        <v>0.00020000000000000001</v>
      </c>
      <c r="R890" s="182">
        <f>Q890*H890</f>
        <v>0.48208840000000003</v>
      </c>
      <c r="S890" s="182">
        <v>0</v>
      </c>
      <c r="T890" s="183">
        <f>S890*H890</f>
        <v>0</v>
      </c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R890" s="184" t="s">
        <v>310</v>
      </c>
      <c r="AT890" s="184" t="s">
        <v>136</v>
      </c>
      <c r="AU890" s="184" t="s">
        <v>89</v>
      </c>
      <c r="AY890" s="18" t="s">
        <v>133</v>
      </c>
      <c r="BE890" s="185">
        <f>IF(N890="základní",J890,0)</f>
        <v>0</v>
      </c>
      <c r="BF890" s="185">
        <f>IF(N890="snížená",J890,0)</f>
        <v>0</v>
      </c>
      <c r="BG890" s="185">
        <f>IF(N890="zákl. přenesená",J890,0)</f>
        <v>0</v>
      </c>
      <c r="BH890" s="185">
        <f>IF(N890="sníž. přenesená",J890,0)</f>
        <v>0</v>
      </c>
      <c r="BI890" s="185">
        <f>IF(N890="nulová",J890,0)</f>
        <v>0</v>
      </c>
      <c r="BJ890" s="18" t="s">
        <v>87</v>
      </c>
      <c r="BK890" s="185">
        <f>ROUND(I890*H890,2)</f>
        <v>0</v>
      </c>
      <c r="BL890" s="18" t="s">
        <v>310</v>
      </c>
      <c r="BM890" s="184" t="s">
        <v>1338</v>
      </c>
    </row>
    <row r="891" s="15" customFormat="1">
      <c r="A891" s="15"/>
      <c r="B891" s="212"/>
      <c r="C891" s="15"/>
      <c r="D891" s="186" t="s">
        <v>241</v>
      </c>
      <c r="E891" s="213" t="s">
        <v>1</v>
      </c>
      <c r="F891" s="214" t="s">
        <v>775</v>
      </c>
      <c r="G891" s="15"/>
      <c r="H891" s="213" t="s">
        <v>1</v>
      </c>
      <c r="I891" s="215"/>
      <c r="J891" s="15"/>
      <c r="K891" s="15"/>
      <c r="L891" s="212"/>
      <c r="M891" s="216"/>
      <c r="N891" s="217"/>
      <c r="O891" s="217"/>
      <c r="P891" s="217"/>
      <c r="Q891" s="217"/>
      <c r="R891" s="217"/>
      <c r="S891" s="217"/>
      <c r="T891" s="218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13" t="s">
        <v>241</v>
      </c>
      <c r="AU891" s="213" t="s">
        <v>89</v>
      </c>
      <c r="AV891" s="15" t="s">
        <v>87</v>
      </c>
      <c r="AW891" s="15" t="s">
        <v>34</v>
      </c>
      <c r="AX891" s="15" t="s">
        <v>79</v>
      </c>
      <c r="AY891" s="213" t="s">
        <v>133</v>
      </c>
    </row>
    <row r="892" s="13" customFormat="1">
      <c r="A892" s="13"/>
      <c r="B892" s="196"/>
      <c r="C892" s="13"/>
      <c r="D892" s="186" t="s">
        <v>241</v>
      </c>
      <c r="E892" s="197" t="s">
        <v>1</v>
      </c>
      <c r="F892" s="198" t="s">
        <v>456</v>
      </c>
      <c r="G892" s="13"/>
      <c r="H892" s="199">
        <v>1362.79</v>
      </c>
      <c r="I892" s="200"/>
      <c r="J892" s="13"/>
      <c r="K892" s="13"/>
      <c r="L892" s="196"/>
      <c r="M892" s="201"/>
      <c r="N892" s="202"/>
      <c r="O892" s="202"/>
      <c r="P892" s="202"/>
      <c r="Q892" s="202"/>
      <c r="R892" s="202"/>
      <c r="S892" s="202"/>
      <c r="T892" s="20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197" t="s">
        <v>241</v>
      </c>
      <c r="AU892" s="197" t="s">
        <v>89</v>
      </c>
      <c r="AV892" s="13" t="s">
        <v>89</v>
      </c>
      <c r="AW892" s="13" t="s">
        <v>34</v>
      </c>
      <c r="AX892" s="13" t="s">
        <v>79</v>
      </c>
      <c r="AY892" s="197" t="s">
        <v>133</v>
      </c>
    </row>
    <row r="893" s="13" customFormat="1">
      <c r="A893" s="13"/>
      <c r="B893" s="196"/>
      <c r="C893" s="13"/>
      <c r="D893" s="186" t="s">
        <v>241</v>
      </c>
      <c r="E893" s="197" t="s">
        <v>1</v>
      </c>
      <c r="F893" s="198" t="s">
        <v>457</v>
      </c>
      <c r="G893" s="13"/>
      <c r="H893" s="199">
        <v>97.370000000000005</v>
      </c>
      <c r="I893" s="200"/>
      <c r="J893" s="13"/>
      <c r="K893" s="13"/>
      <c r="L893" s="196"/>
      <c r="M893" s="201"/>
      <c r="N893" s="202"/>
      <c r="O893" s="202"/>
      <c r="P893" s="202"/>
      <c r="Q893" s="202"/>
      <c r="R893" s="202"/>
      <c r="S893" s="202"/>
      <c r="T893" s="20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197" t="s">
        <v>241</v>
      </c>
      <c r="AU893" s="197" t="s">
        <v>89</v>
      </c>
      <c r="AV893" s="13" t="s">
        <v>89</v>
      </c>
      <c r="AW893" s="13" t="s">
        <v>34</v>
      </c>
      <c r="AX893" s="13" t="s">
        <v>79</v>
      </c>
      <c r="AY893" s="197" t="s">
        <v>133</v>
      </c>
    </row>
    <row r="894" s="13" customFormat="1">
      <c r="A894" s="13"/>
      <c r="B894" s="196"/>
      <c r="C894" s="13"/>
      <c r="D894" s="186" t="s">
        <v>241</v>
      </c>
      <c r="E894" s="197" t="s">
        <v>1</v>
      </c>
      <c r="F894" s="198" t="s">
        <v>458</v>
      </c>
      <c r="G894" s="13"/>
      <c r="H894" s="199">
        <v>94.950000000000003</v>
      </c>
      <c r="I894" s="200"/>
      <c r="J894" s="13"/>
      <c r="K894" s="13"/>
      <c r="L894" s="196"/>
      <c r="M894" s="201"/>
      <c r="N894" s="202"/>
      <c r="O894" s="202"/>
      <c r="P894" s="202"/>
      <c r="Q894" s="202"/>
      <c r="R894" s="202"/>
      <c r="S894" s="202"/>
      <c r="T894" s="20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197" t="s">
        <v>241</v>
      </c>
      <c r="AU894" s="197" t="s">
        <v>89</v>
      </c>
      <c r="AV894" s="13" t="s">
        <v>89</v>
      </c>
      <c r="AW894" s="13" t="s">
        <v>34</v>
      </c>
      <c r="AX894" s="13" t="s">
        <v>79</v>
      </c>
      <c r="AY894" s="197" t="s">
        <v>133</v>
      </c>
    </row>
    <row r="895" s="13" customFormat="1">
      <c r="A895" s="13"/>
      <c r="B895" s="196"/>
      <c r="C895" s="13"/>
      <c r="D895" s="186" t="s">
        <v>241</v>
      </c>
      <c r="E895" s="197" t="s">
        <v>1</v>
      </c>
      <c r="F895" s="198" t="s">
        <v>459</v>
      </c>
      <c r="G895" s="13"/>
      <c r="H895" s="199">
        <v>284.79199999999997</v>
      </c>
      <c r="I895" s="200"/>
      <c r="J895" s="13"/>
      <c r="K895" s="13"/>
      <c r="L895" s="196"/>
      <c r="M895" s="201"/>
      <c r="N895" s="202"/>
      <c r="O895" s="202"/>
      <c r="P895" s="202"/>
      <c r="Q895" s="202"/>
      <c r="R895" s="202"/>
      <c r="S895" s="202"/>
      <c r="T895" s="20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197" t="s">
        <v>241</v>
      </c>
      <c r="AU895" s="197" t="s">
        <v>89</v>
      </c>
      <c r="AV895" s="13" t="s">
        <v>89</v>
      </c>
      <c r="AW895" s="13" t="s">
        <v>34</v>
      </c>
      <c r="AX895" s="13" t="s">
        <v>79</v>
      </c>
      <c r="AY895" s="197" t="s">
        <v>133</v>
      </c>
    </row>
    <row r="896" s="13" customFormat="1">
      <c r="A896" s="13"/>
      <c r="B896" s="196"/>
      <c r="C896" s="13"/>
      <c r="D896" s="186" t="s">
        <v>241</v>
      </c>
      <c r="E896" s="197" t="s">
        <v>1</v>
      </c>
      <c r="F896" s="198" t="s">
        <v>460</v>
      </c>
      <c r="G896" s="13"/>
      <c r="H896" s="199">
        <v>85.680000000000007</v>
      </c>
      <c r="I896" s="200"/>
      <c r="J896" s="13"/>
      <c r="K896" s="13"/>
      <c r="L896" s="196"/>
      <c r="M896" s="201"/>
      <c r="N896" s="202"/>
      <c r="O896" s="202"/>
      <c r="P896" s="202"/>
      <c r="Q896" s="202"/>
      <c r="R896" s="202"/>
      <c r="S896" s="202"/>
      <c r="T896" s="20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197" t="s">
        <v>241</v>
      </c>
      <c r="AU896" s="197" t="s">
        <v>89</v>
      </c>
      <c r="AV896" s="13" t="s">
        <v>89</v>
      </c>
      <c r="AW896" s="13" t="s">
        <v>34</v>
      </c>
      <c r="AX896" s="13" t="s">
        <v>79</v>
      </c>
      <c r="AY896" s="197" t="s">
        <v>133</v>
      </c>
    </row>
    <row r="897" s="13" customFormat="1">
      <c r="A897" s="13"/>
      <c r="B897" s="196"/>
      <c r="C897" s="13"/>
      <c r="D897" s="186" t="s">
        <v>241</v>
      </c>
      <c r="E897" s="197" t="s">
        <v>1</v>
      </c>
      <c r="F897" s="198" t="s">
        <v>461</v>
      </c>
      <c r="G897" s="13"/>
      <c r="H897" s="199">
        <v>250.03999999999999</v>
      </c>
      <c r="I897" s="200"/>
      <c r="J897" s="13"/>
      <c r="K897" s="13"/>
      <c r="L897" s="196"/>
      <c r="M897" s="201"/>
      <c r="N897" s="202"/>
      <c r="O897" s="202"/>
      <c r="P897" s="202"/>
      <c r="Q897" s="202"/>
      <c r="R897" s="202"/>
      <c r="S897" s="202"/>
      <c r="T897" s="20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197" t="s">
        <v>241</v>
      </c>
      <c r="AU897" s="197" t="s">
        <v>89</v>
      </c>
      <c r="AV897" s="13" t="s">
        <v>89</v>
      </c>
      <c r="AW897" s="13" t="s">
        <v>34</v>
      </c>
      <c r="AX897" s="13" t="s">
        <v>79</v>
      </c>
      <c r="AY897" s="197" t="s">
        <v>133</v>
      </c>
    </row>
    <row r="898" s="13" customFormat="1">
      <c r="A898" s="13"/>
      <c r="B898" s="196"/>
      <c r="C898" s="13"/>
      <c r="D898" s="186" t="s">
        <v>241</v>
      </c>
      <c r="E898" s="197" t="s">
        <v>1</v>
      </c>
      <c r="F898" s="198" t="s">
        <v>433</v>
      </c>
      <c r="G898" s="13"/>
      <c r="H898" s="199">
        <v>82.920000000000002</v>
      </c>
      <c r="I898" s="200"/>
      <c r="J898" s="13"/>
      <c r="K898" s="13"/>
      <c r="L898" s="196"/>
      <c r="M898" s="201"/>
      <c r="N898" s="202"/>
      <c r="O898" s="202"/>
      <c r="P898" s="202"/>
      <c r="Q898" s="202"/>
      <c r="R898" s="202"/>
      <c r="S898" s="202"/>
      <c r="T898" s="20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197" t="s">
        <v>241</v>
      </c>
      <c r="AU898" s="197" t="s">
        <v>89</v>
      </c>
      <c r="AV898" s="13" t="s">
        <v>89</v>
      </c>
      <c r="AW898" s="13" t="s">
        <v>34</v>
      </c>
      <c r="AX898" s="13" t="s">
        <v>79</v>
      </c>
      <c r="AY898" s="197" t="s">
        <v>133</v>
      </c>
    </row>
    <row r="899" s="13" customFormat="1">
      <c r="A899" s="13"/>
      <c r="B899" s="196"/>
      <c r="C899" s="13"/>
      <c r="D899" s="186" t="s">
        <v>241</v>
      </c>
      <c r="E899" s="197" t="s">
        <v>1</v>
      </c>
      <c r="F899" s="198" t="s">
        <v>462</v>
      </c>
      <c r="G899" s="13"/>
      <c r="H899" s="199">
        <v>151.90000000000001</v>
      </c>
      <c r="I899" s="200"/>
      <c r="J899" s="13"/>
      <c r="K899" s="13"/>
      <c r="L899" s="196"/>
      <c r="M899" s="201"/>
      <c r="N899" s="202"/>
      <c r="O899" s="202"/>
      <c r="P899" s="202"/>
      <c r="Q899" s="202"/>
      <c r="R899" s="202"/>
      <c r="S899" s="202"/>
      <c r="T899" s="20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197" t="s">
        <v>241</v>
      </c>
      <c r="AU899" s="197" t="s">
        <v>89</v>
      </c>
      <c r="AV899" s="13" t="s">
        <v>89</v>
      </c>
      <c r="AW899" s="13" t="s">
        <v>34</v>
      </c>
      <c r="AX899" s="13" t="s">
        <v>79</v>
      </c>
      <c r="AY899" s="197" t="s">
        <v>133</v>
      </c>
    </row>
    <row r="900" s="14" customFormat="1">
      <c r="A900" s="14"/>
      <c r="B900" s="204"/>
      <c r="C900" s="14"/>
      <c r="D900" s="186" t="s">
        <v>241</v>
      </c>
      <c r="E900" s="205" t="s">
        <v>1</v>
      </c>
      <c r="F900" s="206" t="s">
        <v>245</v>
      </c>
      <c r="G900" s="14"/>
      <c r="H900" s="207">
        <v>2410.442</v>
      </c>
      <c r="I900" s="208"/>
      <c r="J900" s="14"/>
      <c r="K900" s="14"/>
      <c r="L900" s="204"/>
      <c r="M900" s="230"/>
      <c r="N900" s="231"/>
      <c r="O900" s="231"/>
      <c r="P900" s="231"/>
      <c r="Q900" s="231"/>
      <c r="R900" s="231"/>
      <c r="S900" s="231"/>
      <c r="T900" s="23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05" t="s">
        <v>241</v>
      </c>
      <c r="AU900" s="205" t="s">
        <v>89</v>
      </c>
      <c r="AV900" s="14" t="s">
        <v>154</v>
      </c>
      <c r="AW900" s="14" t="s">
        <v>34</v>
      </c>
      <c r="AX900" s="14" t="s">
        <v>87</v>
      </c>
      <c r="AY900" s="205" t="s">
        <v>133</v>
      </c>
    </row>
    <row r="901" s="2" customFormat="1" ht="6.96" customHeight="1">
      <c r="A901" s="37"/>
      <c r="B901" s="59"/>
      <c r="C901" s="60"/>
      <c r="D901" s="60"/>
      <c r="E901" s="60"/>
      <c r="F901" s="60"/>
      <c r="G901" s="60"/>
      <c r="H901" s="60"/>
      <c r="I901" s="60"/>
      <c r="J901" s="60"/>
      <c r="K901" s="60"/>
      <c r="L901" s="38"/>
      <c r="M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</row>
  </sheetData>
  <autoFilter ref="C137:K900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="1" customFormat="1" ht="24.96" customHeight="1">
      <c r="B4" s="21"/>
      <c r="D4" s="22" t="s">
        <v>102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objektu MŠ JAHŮDKA v Praze 12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103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1339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15. 4. 2025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25</v>
      </c>
      <c r="J20" s="26" t="s">
        <v>32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33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37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55.25" customHeight="1">
      <c r="A27" s="121"/>
      <c r="B27" s="122"/>
      <c r="C27" s="121"/>
      <c r="D27" s="121"/>
      <c r="E27" s="35" t="s">
        <v>105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39</v>
      </c>
      <c r="E30" s="37"/>
      <c r="F30" s="37"/>
      <c r="G30" s="37"/>
      <c r="H30" s="37"/>
      <c r="I30" s="37"/>
      <c r="J30" s="95">
        <f>ROUND(J119,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41</v>
      </c>
      <c r="G32" s="37"/>
      <c r="H32" s="37"/>
      <c r="I32" s="42" t="s">
        <v>40</v>
      </c>
      <c r="J32" s="42" t="s">
        <v>42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43</v>
      </c>
      <c r="E33" s="31" t="s">
        <v>44</v>
      </c>
      <c r="F33" s="126">
        <f>ROUND((SUM(BE119:BE195)),  2)</f>
        <v>0</v>
      </c>
      <c r="G33" s="37"/>
      <c r="H33" s="37"/>
      <c r="I33" s="127">
        <v>0.20999999999999999</v>
      </c>
      <c r="J33" s="126">
        <f>ROUND(((SUM(BE119:BE195))*I33),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45</v>
      </c>
      <c r="F34" s="126">
        <f>ROUND((SUM(BF119:BF195)),  2)</f>
        <v>0</v>
      </c>
      <c r="G34" s="37"/>
      <c r="H34" s="37"/>
      <c r="I34" s="127">
        <v>0.12</v>
      </c>
      <c r="J34" s="126">
        <f>ROUND(((SUM(BF119:BF195))*I34),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46</v>
      </c>
      <c r="F35" s="126">
        <f>ROUND((SUM(BG119:BG195)),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47</v>
      </c>
      <c r="F36" s="126">
        <f>ROUND((SUM(BH119:BH195)),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48</v>
      </c>
      <c r="F37" s="126">
        <f>ROUND((SUM(BI119:BI195)),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49</v>
      </c>
      <c r="E39" s="80"/>
      <c r="F39" s="80"/>
      <c r="G39" s="130" t="s">
        <v>50</v>
      </c>
      <c r="H39" s="131" t="s">
        <v>51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34" t="s">
        <v>55</v>
      </c>
      <c r="G61" s="57" t="s">
        <v>54</v>
      </c>
      <c r="H61" s="40"/>
      <c r="I61" s="40"/>
      <c r="J61" s="135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34" t="s">
        <v>55</v>
      </c>
      <c r="G76" s="57" t="s">
        <v>54</v>
      </c>
      <c r="H76" s="40"/>
      <c r="I76" s="40"/>
      <c r="J76" s="135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objektu MŠ JAHŮDKA v Praze 12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103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02 - VZT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Krouzova 10, č.p. 3036, 143 00 Praha 12</v>
      </c>
      <c r="G89" s="37"/>
      <c r="H89" s="37"/>
      <c r="I89" s="31" t="s">
        <v>22</v>
      </c>
      <c r="J89" s="68" t="str">
        <f>IF(J12="","",J12)</f>
        <v>15. 4. 2025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7"/>
      <c r="E91" s="37"/>
      <c r="F91" s="26" t="str">
        <f>E15</f>
        <v>MČ Praha 12, Generála Šišky 2375/6, Praha4,Modřany</v>
      </c>
      <c r="G91" s="37"/>
      <c r="H91" s="37"/>
      <c r="I91" s="31" t="s">
        <v>31</v>
      </c>
      <c r="J91" s="35" t="str">
        <f>E21</f>
        <v>Ing.arch. Jan Mudra,Holoubkov 81,338 01 Holoubkov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J119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s="9" customFormat="1" ht="24.96" customHeight="1">
      <c r="A97" s="9"/>
      <c r="B97" s="139"/>
      <c r="C97" s="9"/>
      <c r="D97" s="140" t="s">
        <v>1340</v>
      </c>
      <c r="E97" s="141"/>
      <c r="F97" s="141"/>
      <c r="G97" s="141"/>
      <c r="H97" s="141"/>
      <c r="I97" s="141"/>
      <c r="J97" s="142">
        <f>J120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9"/>
      <c r="C98" s="9"/>
      <c r="D98" s="140" t="s">
        <v>1341</v>
      </c>
      <c r="E98" s="141"/>
      <c r="F98" s="141"/>
      <c r="G98" s="141"/>
      <c r="H98" s="141"/>
      <c r="I98" s="141"/>
      <c r="J98" s="142">
        <f>J147</f>
        <v>0</v>
      </c>
      <c r="K98" s="9"/>
      <c r="L98" s="13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9"/>
      <c r="C99" s="9"/>
      <c r="D99" s="140" t="s">
        <v>1342</v>
      </c>
      <c r="E99" s="141"/>
      <c r="F99" s="141"/>
      <c r="G99" s="141"/>
      <c r="H99" s="141"/>
      <c r="I99" s="141"/>
      <c r="J99" s="142">
        <f>J153</f>
        <v>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118</v>
      </c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7"/>
      <c r="D109" s="37"/>
      <c r="E109" s="120" t="str">
        <f>E7</f>
        <v>Revitalizace objektu MŠ JAHŮDKA v Praze 12</v>
      </c>
      <c r="F109" s="31"/>
      <c r="G109" s="31"/>
      <c r="H109" s="31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103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66" t="str">
        <f>E9</f>
        <v>02 - VZT</v>
      </c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7"/>
      <c r="E113" s="37"/>
      <c r="F113" s="26" t="str">
        <f>F12</f>
        <v>Krouzova 10, č.p. 3036, 143 00 Praha 12</v>
      </c>
      <c r="G113" s="37"/>
      <c r="H113" s="37"/>
      <c r="I113" s="31" t="s">
        <v>22</v>
      </c>
      <c r="J113" s="68" t="str">
        <f>IF(J12="","",J12)</f>
        <v>15. 4. 2025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40.05" customHeight="1">
      <c r="A115" s="37"/>
      <c r="B115" s="38"/>
      <c r="C115" s="31" t="s">
        <v>24</v>
      </c>
      <c r="D115" s="37"/>
      <c r="E115" s="37"/>
      <c r="F115" s="26" t="str">
        <f>E15</f>
        <v>MČ Praha 12, Generála Šišky 2375/6, Praha4,Modřany</v>
      </c>
      <c r="G115" s="37"/>
      <c r="H115" s="37"/>
      <c r="I115" s="31" t="s">
        <v>31</v>
      </c>
      <c r="J115" s="35" t="str">
        <f>E21</f>
        <v>Ing.arch. Jan Mudra,Holoubkov 81,338 01 Holoubkov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29</v>
      </c>
      <c r="D116" s="37"/>
      <c r="E116" s="37"/>
      <c r="F116" s="26" t="str">
        <f>IF(E18="","",E18)</f>
        <v>Vyplň údaj</v>
      </c>
      <c r="G116" s="37"/>
      <c r="H116" s="37"/>
      <c r="I116" s="31" t="s">
        <v>35</v>
      </c>
      <c r="J116" s="35" t="str">
        <f>E24</f>
        <v xml:space="preserve"> 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47"/>
      <c r="B118" s="148"/>
      <c r="C118" s="149" t="s">
        <v>119</v>
      </c>
      <c r="D118" s="150" t="s">
        <v>64</v>
      </c>
      <c r="E118" s="150" t="s">
        <v>60</v>
      </c>
      <c r="F118" s="150" t="s">
        <v>61</v>
      </c>
      <c r="G118" s="150" t="s">
        <v>120</v>
      </c>
      <c r="H118" s="150" t="s">
        <v>121</v>
      </c>
      <c r="I118" s="150" t="s">
        <v>122</v>
      </c>
      <c r="J118" s="151" t="s">
        <v>108</v>
      </c>
      <c r="K118" s="152" t="s">
        <v>123</v>
      </c>
      <c r="L118" s="153"/>
      <c r="M118" s="85" t="s">
        <v>1</v>
      </c>
      <c r="N118" s="86" t="s">
        <v>43</v>
      </c>
      <c r="O118" s="86" t="s">
        <v>124</v>
      </c>
      <c r="P118" s="86" t="s">
        <v>125</v>
      </c>
      <c r="Q118" s="86" t="s">
        <v>126</v>
      </c>
      <c r="R118" s="86" t="s">
        <v>127</v>
      </c>
      <c r="S118" s="86" t="s">
        <v>128</v>
      </c>
      <c r="T118" s="87" t="s">
        <v>129</v>
      </c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</row>
    <row r="119" s="2" customFormat="1" ht="22.8" customHeight="1">
      <c r="A119" s="37"/>
      <c r="B119" s="38"/>
      <c r="C119" s="92" t="s">
        <v>130</v>
      </c>
      <c r="D119" s="37"/>
      <c r="E119" s="37"/>
      <c r="F119" s="37"/>
      <c r="G119" s="37"/>
      <c r="H119" s="37"/>
      <c r="I119" s="37"/>
      <c r="J119" s="154">
        <f>BK119</f>
        <v>0</v>
      </c>
      <c r="K119" s="37"/>
      <c r="L119" s="38"/>
      <c r="M119" s="88"/>
      <c r="N119" s="72"/>
      <c r="O119" s="89"/>
      <c r="P119" s="155">
        <f>P120+P147+P153</f>
        <v>0</v>
      </c>
      <c r="Q119" s="89"/>
      <c r="R119" s="155">
        <f>R120+R147+R153</f>
        <v>0</v>
      </c>
      <c r="S119" s="89"/>
      <c r="T119" s="156">
        <f>T120+T147+T153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8" t="s">
        <v>78</v>
      </c>
      <c r="AU119" s="18" t="s">
        <v>110</v>
      </c>
      <c r="BK119" s="157">
        <f>BK120+BK147+BK153</f>
        <v>0</v>
      </c>
    </row>
    <row r="120" s="12" customFormat="1" ht="25.92" customHeight="1">
      <c r="A120" s="12"/>
      <c r="B120" s="158"/>
      <c r="C120" s="12"/>
      <c r="D120" s="159" t="s">
        <v>78</v>
      </c>
      <c r="E120" s="160" t="s">
        <v>1343</v>
      </c>
      <c r="F120" s="160" t="s">
        <v>1344</v>
      </c>
      <c r="G120" s="12"/>
      <c r="H120" s="12"/>
      <c r="I120" s="161"/>
      <c r="J120" s="162">
        <f>BK120</f>
        <v>0</v>
      </c>
      <c r="K120" s="12"/>
      <c r="L120" s="158"/>
      <c r="M120" s="163"/>
      <c r="N120" s="164"/>
      <c r="O120" s="164"/>
      <c r="P120" s="165">
        <f>SUM(P121:P146)</f>
        <v>0</v>
      </c>
      <c r="Q120" s="164"/>
      <c r="R120" s="165">
        <f>SUM(R121:R146)</f>
        <v>0</v>
      </c>
      <c r="S120" s="164"/>
      <c r="T120" s="166">
        <f>SUM(T121:T146)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9" t="s">
        <v>87</v>
      </c>
      <c r="AT120" s="167" t="s">
        <v>78</v>
      </c>
      <c r="AU120" s="167" t="s">
        <v>79</v>
      </c>
      <c r="AY120" s="159" t="s">
        <v>133</v>
      </c>
      <c r="BK120" s="168">
        <f>SUM(BK121:BK146)</f>
        <v>0</v>
      </c>
    </row>
    <row r="121" s="2" customFormat="1" ht="76.35" customHeight="1">
      <c r="A121" s="37"/>
      <c r="B121" s="171"/>
      <c r="C121" s="172" t="s">
        <v>87</v>
      </c>
      <c r="D121" s="172" t="s">
        <v>136</v>
      </c>
      <c r="E121" s="173" t="s">
        <v>1345</v>
      </c>
      <c r="F121" s="174" t="s">
        <v>1346</v>
      </c>
      <c r="G121" s="175" t="s">
        <v>139</v>
      </c>
      <c r="H121" s="176">
        <v>1</v>
      </c>
      <c r="I121" s="177"/>
      <c r="J121" s="178">
        <f>ROUND(I121*H121,2)</f>
        <v>0</v>
      </c>
      <c r="K121" s="179"/>
      <c r="L121" s="38"/>
      <c r="M121" s="180" t="s">
        <v>1</v>
      </c>
      <c r="N121" s="181" t="s">
        <v>44</v>
      </c>
      <c r="O121" s="76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4" t="s">
        <v>154</v>
      </c>
      <c r="AT121" s="184" t="s">
        <v>136</v>
      </c>
      <c r="AU121" s="184" t="s">
        <v>87</v>
      </c>
      <c r="AY121" s="18" t="s">
        <v>133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8" t="s">
        <v>87</v>
      </c>
      <c r="BK121" s="185">
        <f>ROUND(I121*H121,2)</f>
        <v>0</v>
      </c>
      <c r="BL121" s="18" t="s">
        <v>154</v>
      </c>
      <c r="BM121" s="184" t="s">
        <v>89</v>
      </c>
    </row>
    <row r="122" s="2" customFormat="1" ht="37.8" customHeight="1">
      <c r="A122" s="37"/>
      <c r="B122" s="171"/>
      <c r="C122" s="172" t="s">
        <v>89</v>
      </c>
      <c r="D122" s="172" t="s">
        <v>136</v>
      </c>
      <c r="E122" s="173" t="s">
        <v>1347</v>
      </c>
      <c r="F122" s="174" t="s">
        <v>1348</v>
      </c>
      <c r="G122" s="175" t="s">
        <v>139</v>
      </c>
      <c r="H122" s="176">
        <v>1</v>
      </c>
      <c r="I122" s="177"/>
      <c r="J122" s="178">
        <f>ROUND(I122*H122,2)</f>
        <v>0</v>
      </c>
      <c r="K122" s="179"/>
      <c r="L122" s="38"/>
      <c r="M122" s="180" t="s">
        <v>1</v>
      </c>
      <c r="N122" s="181" t="s">
        <v>44</v>
      </c>
      <c r="O122" s="76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4" t="s">
        <v>154</v>
      </c>
      <c r="AT122" s="184" t="s">
        <v>136</v>
      </c>
      <c r="AU122" s="184" t="s">
        <v>87</v>
      </c>
      <c r="AY122" s="18" t="s">
        <v>133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8" t="s">
        <v>87</v>
      </c>
      <c r="BK122" s="185">
        <f>ROUND(I122*H122,2)</f>
        <v>0</v>
      </c>
      <c r="BL122" s="18" t="s">
        <v>154</v>
      </c>
      <c r="BM122" s="184" t="s">
        <v>154</v>
      </c>
    </row>
    <row r="123" s="2" customFormat="1" ht="37.8" customHeight="1">
      <c r="A123" s="37"/>
      <c r="B123" s="171"/>
      <c r="C123" s="172" t="s">
        <v>147</v>
      </c>
      <c r="D123" s="172" t="s">
        <v>136</v>
      </c>
      <c r="E123" s="173" t="s">
        <v>1349</v>
      </c>
      <c r="F123" s="174" t="s">
        <v>1350</v>
      </c>
      <c r="G123" s="175" t="s">
        <v>259</v>
      </c>
      <c r="H123" s="176">
        <v>11</v>
      </c>
      <c r="I123" s="177"/>
      <c r="J123" s="178">
        <f>ROUND(I123*H123,2)</f>
        <v>0</v>
      </c>
      <c r="K123" s="179"/>
      <c r="L123" s="38"/>
      <c r="M123" s="180" t="s">
        <v>1</v>
      </c>
      <c r="N123" s="181" t="s">
        <v>44</v>
      </c>
      <c r="O123" s="76"/>
      <c r="P123" s="182">
        <f>O123*H123</f>
        <v>0</v>
      </c>
      <c r="Q123" s="182">
        <v>0</v>
      </c>
      <c r="R123" s="182">
        <f>Q123*H123</f>
        <v>0</v>
      </c>
      <c r="S123" s="182">
        <v>0</v>
      </c>
      <c r="T123" s="18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4" t="s">
        <v>154</v>
      </c>
      <c r="AT123" s="184" t="s">
        <v>136</v>
      </c>
      <c r="AU123" s="184" t="s">
        <v>87</v>
      </c>
      <c r="AY123" s="18" t="s">
        <v>133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8" t="s">
        <v>87</v>
      </c>
      <c r="BK123" s="185">
        <f>ROUND(I123*H123,2)</f>
        <v>0</v>
      </c>
      <c r="BL123" s="18" t="s">
        <v>154</v>
      </c>
      <c r="BM123" s="184" t="s">
        <v>162</v>
      </c>
    </row>
    <row r="124" s="2" customFormat="1" ht="55.5" customHeight="1">
      <c r="A124" s="37"/>
      <c r="B124" s="171"/>
      <c r="C124" s="172" t="s">
        <v>154</v>
      </c>
      <c r="D124" s="172" t="s">
        <v>136</v>
      </c>
      <c r="E124" s="173" t="s">
        <v>1351</v>
      </c>
      <c r="F124" s="174" t="s">
        <v>1352</v>
      </c>
      <c r="G124" s="175" t="s">
        <v>1353</v>
      </c>
      <c r="H124" s="176">
        <v>1</v>
      </c>
      <c r="I124" s="177"/>
      <c r="J124" s="178">
        <f>ROUND(I124*H124,2)</f>
        <v>0</v>
      </c>
      <c r="K124" s="179"/>
      <c r="L124" s="38"/>
      <c r="M124" s="180" t="s">
        <v>1</v>
      </c>
      <c r="N124" s="181" t="s">
        <v>44</v>
      </c>
      <c r="O124" s="76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4" t="s">
        <v>154</v>
      </c>
      <c r="AT124" s="184" t="s">
        <v>136</v>
      </c>
      <c r="AU124" s="184" t="s">
        <v>87</v>
      </c>
      <c r="AY124" s="18" t="s">
        <v>133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8" t="s">
        <v>87</v>
      </c>
      <c r="BK124" s="185">
        <f>ROUND(I124*H124,2)</f>
        <v>0</v>
      </c>
      <c r="BL124" s="18" t="s">
        <v>154</v>
      </c>
      <c r="BM124" s="184" t="s">
        <v>173</v>
      </c>
    </row>
    <row r="125" s="2" customFormat="1" ht="37.8" customHeight="1">
      <c r="A125" s="37"/>
      <c r="B125" s="171"/>
      <c r="C125" s="172" t="s">
        <v>153</v>
      </c>
      <c r="D125" s="172" t="s">
        <v>136</v>
      </c>
      <c r="E125" s="173" t="s">
        <v>1354</v>
      </c>
      <c r="F125" s="174" t="s">
        <v>1355</v>
      </c>
      <c r="G125" s="175" t="s">
        <v>816</v>
      </c>
      <c r="H125" s="176">
        <v>2</v>
      </c>
      <c r="I125" s="177"/>
      <c r="J125" s="178">
        <f>ROUND(I125*H125,2)</f>
        <v>0</v>
      </c>
      <c r="K125" s="179"/>
      <c r="L125" s="38"/>
      <c r="M125" s="180" t="s">
        <v>1</v>
      </c>
      <c r="N125" s="181" t="s">
        <v>44</v>
      </c>
      <c r="O125" s="7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4" t="s">
        <v>154</v>
      </c>
      <c r="AT125" s="184" t="s">
        <v>136</v>
      </c>
      <c r="AU125" s="184" t="s">
        <v>87</v>
      </c>
      <c r="AY125" s="18" t="s">
        <v>133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8" t="s">
        <v>87</v>
      </c>
      <c r="BK125" s="185">
        <f>ROUND(I125*H125,2)</f>
        <v>0</v>
      </c>
      <c r="BL125" s="18" t="s">
        <v>154</v>
      </c>
      <c r="BM125" s="184" t="s">
        <v>184</v>
      </c>
    </row>
    <row r="126" s="2" customFormat="1" ht="24.15" customHeight="1">
      <c r="A126" s="37"/>
      <c r="B126" s="171"/>
      <c r="C126" s="172" t="s">
        <v>162</v>
      </c>
      <c r="D126" s="172" t="s">
        <v>136</v>
      </c>
      <c r="E126" s="173" t="s">
        <v>1356</v>
      </c>
      <c r="F126" s="174" t="s">
        <v>1357</v>
      </c>
      <c r="G126" s="175" t="s">
        <v>816</v>
      </c>
      <c r="H126" s="176">
        <v>1</v>
      </c>
      <c r="I126" s="177"/>
      <c r="J126" s="178">
        <f>ROUND(I126*H126,2)</f>
        <v>0</v>
      </c>
      <c r="K126" s="179"/>
      <c r="L126" s="38"/>
      <c r="M126" s="180" t="s">
        <v>1</v>
      </c>
      <c r="N126" s="181" t="s">
        <v>44</v>
      </c>
      <c r="O126" s="76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4" t="s">
        <v>154</v>
      </c>
      <c r="AT126" s="184" t="s">
        <v>136</v>
      </c>
      <c r="AU126" s="184" t="s">
        <v>87</v>
      </c>
      <c r="AY126" s="18" t="s">
        <v>133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8" t="s">
        <v>87</v>
      </c>
      <c r="BK126" s="185">
        <f>ROUND(I126*H126,2)</f>
        <v>0</v>
      </c>
      <c r="BL126" s="18" t="s">
        <v>154</v>
      </c>
      <c r="BM126" s="184" t="s">
        <v>8</v>
      </c>
    </row>
    <row r="127" s="2" customFormat="1" ht="21.75" customHeight="1">
      <c r="A127" s="37"/>
      <c r="B127" s="171"/>
      <c r="C127" s="172" t="s">
        <v>168</v>
      </c>
      <c r="D127" s="172" t="s">
        <v>136</v>
      </c>
      <c r="E127" s="173" t="s">
        <v>1358</v>
      </c>
      <c r="F127" s="174" t="s">
        <v>1359</v>
      </c>
      <c r="G127" s="175" t="s">
        <v>816</v>
      </c>
      <c r="H127" s="176">
        <v>1</v>
      </c>
      <c r="I127" s="177"/>
      <c r="J127" s="178">
        <f>ROUND(I127*H127,2)</f>
        <v>0</v>
      </c>
      <c r="K127" s="179"/>
      <c r="L127" s="38"/>
      <c r="M127" s="180" t="s">
        <v>1</v>
      </c>
      <c r="N127" s="181" t="s">
        <v>44</v>
      </c>
      <c r="O127" s="76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4" t="s">
        <v>154</v>
      </c>
      <c r="AT127" s="184" t="s">
        <v>136</v>
      </c>
      <c r="AU127" s="184" t="s">
        <v>87</v>
      </c>
      <c r="AY127" s="18" t="s">
        <v>133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8" t="s">
        <v>87</v>
      </c>
      <c r="BK127" s="185">
        <f>ROUND(I127*H127,2)</f>
        <v>0</v>
      </c>
      <c r="BL127" s="18" t="s">
        <v>154</v>
      </c>
      <c r="BM127" s="184" t="s">
        <v>206</v>
      </c>
    </row>
    <row r="128" s="2" customFormat="1" ht="16.5" customHeight="1">
      <c r="A128" s="37"/>
      <c r="B128" s="171"/>
      <c r="C128" s="172" t="s">
        <v>173</v>
      </c>
      <c r="D128" s="172" t="s">
        <v>136</v>
      </c>
      <c r="E128" s="173" t="s">
        <v>1360</v>
      </c>
      <c r="F128" s="174" t="s">
        <v>1361</v>
      </c>
      <c r="G128" s="175" t="s">
        <v>816</v>
      </c>
      <c r="H128" s="176">
        <v>1</v>
      </c>
      <c r="I128" s="177"/>
      <c r="J128" s="178">
        <f>ROUND(I128*H128,2)</f>
        <v>0</v>
      </c>
      <c r="K128" s="179"/>
      <c r="L128" s="38"/>
      <c r="M128" s="180" t="s">
        <v>1</v>
      </c>
      <c r="N128" s="181" t="s">
        <v>44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154</v>
      </c>
      <c r="AT128" s="184" t="s">
        <v>136</v>
      </c>
      <c r="AU128" s="184" t="s">
        <v>87</v>
      </c>
      <c r="AY128" s="18" t="s">
        <v>133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87</v>
      </c>
      <c r="BK128" s="185">
        <f>ROUND(I128*H128,2)</f>
        <v>0</v>
      </c>
      <c r="BL128" s="18" t="s">
        <v>154</v>
      </c>
      <c r="BM128" s="184" t="s">
        <v>310</v>
      </c>
    </row>
    <row r="129" s="2" customFormat="1" ht="16.5" customHeight="1">
      <c r="A129" s="37"/>
      <c r="B129" s="171"/>
      <c r="C129" s="172" t="s">
        <v>180</v>
      </c>
      <c r="D129" s="172" t="s">
        <v>136</v>
      </c>
      <c r="E129" s="173" t="s">
        <v>1362</v>
      </c>
      <c r="F129" s="174" t="s">
        <v>1363</v>
      </c>
      <c r="G129" s="175" t="s">
        <v>816</v>
      </c>
      <c r="H129" s="176">
        <v>1</v>
      </c>
      <c r="I129" s="177"/>
      <c r="J129" s="178">
        <f>ROUND(I129*H129,2)</f>
        <v>0</v>
      </c>
      <c r="K129" s="179"/>
      <c r="L129" s="38"/>
      <c r="M129" s="180" t="s">
        <v>1</v>
      </c>
      <c r="N129" s="181" t="s">
        <v>44</v>
      </c>
      <c r="O129" s="76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4" t="s">
        <v>154</v>
      </c>
      <c r="AT129" s="184" t="s">
        <v>136</v>
      </c>
      <c r="AU129" s="184" t="s">
        <v>87</v>
      </c>
      <c r="AY129" s="18" t="s">
        <v>133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8" t="s">
        <v>87</v>
      </c>
      <c r="BK129" s="185">
        <f>ROUND(I129*H129,2)</f>
        <v>0</v>
      </c>
      <c r="BL129" s="18" t="s">
        <v>154</v>
      </c>
      <c r="BM129" s="184" t="s">
        <v>321</v>
      </c>
    </row>
    <row r="130" s="2" customFormat="1" ht="16.5" customHeight="1">
      <c r="A130" s="37"/>
      <c r="B130" s="171"/>
      <c r="C130" s="172" t="s">
        <v>184</v>
      </c>
      <c r="D130" s="172" t="s">
        <v>136</v>
      </c>
      <c r="E130" s="173" t="s">
        <v>1364</v>
      </c>
      <c r="F130" s="174" t="s">
        <v>1365</v>
      </c>
      <c r="G130" s="175" t="s">
        <v>816</v>
      </c>
      <c r="H130" s="176">
        <v>1</v>
      </c>
      <c r="I130" s="177"/>
      <c r="J130" s="178">
        <f>ROUND(I130*H130,2)</f>
        <v>0</v>
      </c>
      <c r="K130" s="179"/>
      <c r="L130" s="38"/>
      <c r="M130" s="180" t="s">
        <v>1</v>
      </c>
      <c r="N130" s="181" t="s">
        <v>44</v>
      </c>
      <c r="O130" s="7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154</v>
      </c>
      <c r="AT130" s="184" t="s">
        <v>136</v>
      </c>
      <c r="AU130" s="184" t="s">
        <v>87</v>
      </c>
      <c r="AY130" s="18" t="s">
        <v>133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87</v>
      </c>
      <c r="BK130" s="185">
        <f>ROUND(I130*H130,2)</f>
        <v>0</v>
      </c>
      <c r="BL130" s="18" t="s">
        <v>154</v>
      </c>
      <c r="BM130" s="184" t="s">
        <v>329</v>
      </c>
    </row>
    <row r="131" s="2" customFormat="1" ht="16.5" customHeight="1">
      <c r="A131" s="37"/>
      <c r="B131" s="171"/>
      <c r="C131" s="172" t="s">
        <v>191</v>
      </c>
      <c r="D131" s="172" t="s">
        <v>136</v>
      </c>
      <c r="E131" s="173" t="s">
        <v>1366</v>
      </c>
      <c r="F131" s="174" t="s">
        <v>1367</v>
      </c>
      <c r="G131" s="175" t="s">
        <v>816</v>
      </c>
      <c r="H131" s="176">
        <v>4</v>
      </c>
      <c r="I131" s="177"/>
      <c r="J131" s="178">
        <f>ROUND(I131*H131,2)</f>
        <v>0</v>
      </c>
      <c r="K131" s="179"/>
      <c r="L131" s="38"/>
      <c r="M131" s="180" t="s">
        <v>1</v>
      </c>
      <c r="N131" s="181" t="s">
        <v>44</v>
      </c>
      <c r="O131" s="76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4" t="s">
        <v>154</v>
      </c>
      <c r="AT131" s="184" t="s">
        <v>136</v>
      </c>
      <c r="AU131" s="184" t="s">
        <v>87</v>
      </c>
      <c r="AY131" s="18" t="s">
        <v>133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8" t="s">
        <v>87</v>
      </c>
      <c r="BK131" s="185">
        <f>ROUND(I131*H131,2)</f>
        <v>0</v>
      </c>
      <c r="BL131" s="18" t="s">
        <v>154</v>
      </c>
      <c r="BM131" s="184" t="s">
        <v>338</v>
      </c>
    </row>
    <row r="132" s="2" customFormat="1" ht="16.5" customHeight="1">
      <c r="A132" s="37"/>
      <c r="B132" s="171"/>
      <c r="C132" s="172" t="s">
        <v>8</v>
      </c>
      <c r="D132" s="172" t="s">
        <v>136</v>
      </c>
      <c r="E132" s="173" t="s">
        <v>1368</v>
      </c>
      <c r="F132" s="174" t="s">
        <v>1369</v>
      </c>
      <c r="G132" s="175" t="s">
        <v>259</v>
      </c>
      <c r="H132" s="176">
        <v>4</v>
      </c>
      <c r="I132" s="177"/>
      <c r="J132" s="178">
        <f>ROUND(I132*H132,2)</f>
        <v>0</v>
      </c>
      <c r="K132" s="179"/>
      <c r="L132" s="38"/>
      <c r="M132" s="180" t="s">
        <v>1</v>
      </c>
      <c r="N132" s="181" t="s">
        <v>44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154</v>
      </c>
      <c r="AT132" s="184" t="s">
        <v>136</v>
      </c>
      <c r="AU132" s="184" t="s">
        <v>87</v>
      </c>
      <c r="AY132" s="18" t="s">
        <v>133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87</v>
      </c>
      <c r="BK132" s="185">
        <f>ROUND(I132*H132,2)</f>
        <v>0</v>
      </c>
      <c r="BL132" s="18" t="s">
        <v>154</v>
      </c>
      <c r="BM132" s="184" t="s">
        <v>349</v>
      </c>
    </row>
    <row r="133" s="2" customFormat="1" ht="16.5" customHeight="1">
      <c r="A133" s="37"/>
      <c r="B133" s="171"/>
      <c r="C133" s="172" t="s">
        <v>201</v>
      </c>
      <c r="D133" s="172" t="s">
        <v>136</v>
      </c>
      <c r="E133" s="173" t="s">
        <v>1370</v>
      </c>
      <c r="F133" s="174" t="s">
        <v>1371</v>
      </c>
      <c r="G133" s="175" t="s">
        <v>816</v>
      </c>
      <c r="H133" s="176">
        <v>2</v>
      </c>
      <c r="I133" s="177"/>
      <c r="J133" s="178">
        <f>ROUND(I133*H133,2)</f>
        <v>0</v>
      </c>
      <c r="K133" s="179"/>
      <c r="L133" s="38"/>
      <c r="M133" s="180" t="s">
        <v>1</v>
      </c>
      <c r="N133" s="181" t="s">
        <v>44</v>
      </c>
      <c r="O133" s="76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4" t="s">
        <v>154</v>
      </c>
      <c r="AT133" s="184" t="s">
        <v>136</v>
      </c>
      <c r="AU133" s="184" t="s">
        <v>87</v>
      </c>
      <c r="AY133" s="18" t="s">
        <v>133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8" t="s">
        <v>87</v>
      </c>
      <c r="BK133" s="185">
        <f>ROUND(I133*H133,2)</f>
        <v>0</v>
      </c>
      <c r="BL133" s="18" t="s">
        <v>154</v>
      </c>
      <c r="BM133" s="184" t="s">
        <v>363</v>
      </c>
    </row>
    <row r="134" s="2" customFormat="1" ht="16.5" customHeight="1">
      <c r="A134" s="37"/>
      <c r="B134" s="171"/>
      <c r="C134" s="172" t="s">
        <v>206</v>
      </c>
      <c r="D134" s="172" t="s">
        <v>136</v>
      </c>
      <c r="E134" s="173" t="s">
        <v>1372</v>
      </c>
      <c r="F134" s="174" t="s">
        <v>1373</v>
      </c>
      <c r="G134" s="175" t="s">
        <v>259</v>
      </c>
      <c r="H134" s="176">
        <v>1</v>
      </c>
      <c r="I134" s="177"/>
      <c r="J134" s="178">
        <f>ROUND(I134*H134,2)</f>
        <v>0</v>
      </c>
      <c r="K134" s="179"/>
      <c r="L134" s="38"/>
      <c r="M134" s="180" t="s">
        <v>1</v>
      </c>
      <c r="N134" s="181" t="s">
        <v>44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154</v>
      </c>
      <c r="AT134" s="184" t="s">
        <v>136</v>
      </c>
      <c r="AU134" s="184" t="s">
        <v>87</v>
      </c>
      <c r="AY134" s="18" t="s">
        <v>133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87</v>
      </c>
      <c r="BK134" s="185">
        <f>ROUND(I134*H134,2)</f>
        <v>0</v>
      </c>
      <c r="BL134" s="18" t="s">
        <v>154</v>
      </c>
      <c r="BM134" s="184" t="s">
        <v>375</v>
      </c>
    </row>
    <row r="135" s="2" customFormat="1" ht="16.5" customHeight="1">
      <c r="A135" s="37"/>
      <c r="B135" s="171"/>
      <c r="C135" s="172" t="s">
        <v>303</v>
      </c>
      <c r="D135" s="172" t="s">
        <v>136</v>
      </c>
      <c r="E135" s="173" t="s">
        <v>1374</v>
      </c>
      <c r="F135" s="174" t="s">
        <v>1375</v>
      </c>
      <c r="G135" s="175" t="s">
        <v>259</v>
      </c>
      <c r="H135" s="176">
        <v>1</v>
      </c>
      <c r="I135" s="177"/>
      <c r="J135" s="178">
        <f>ROUND(I135*H135,2)</f>
        <v>0</v>
      </c>
      <c r="K135" s="179"/>
      <c r="L135" s="38"/>
      <c r="M135" s="180" t="s">
        <v>1</v>
      </c>
      <c r="N135" s="181" t="s">
        <v>44</v>
      </c>
      <c r="O135" s="76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4" t="s">
        <v>154</v>
      </c>
      <c r="AT135" s="184" t="s">
        <v>136</v>
      </c>
      <c r="AU135" s="184" t="s">
        <v>87</v>
      </c>
      <c r="AY135" s="18" t="s">
        <v>133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8" t="s">
        <v>87</v>
      </c>
      <c r="BK135" s="185">
        <f>ROUND(I135*H135,2)</f>
        <v>0</v>
      </c>
      <c r="BL135" s="18" t="s">
        <v>154</v>
      </c>
      <c r="BM135" s="184" t="s">
        <v>387</v>
      </c>
    </row>
    <row r="136" s="2" customFormat="1" ht="21.75" customHeight="1">
      <c r="A136" s="37"/>
      <c r="B136" s="171"/>
      <c r="C136" s="172" t="s">
        <v>310</v>
      </c>
      <c r="D136" s="172" t="s">
        <v>136</v>
      </c>
      <c r="E136" s="173" t="s">
        <v>1376</v>
      </c>
      <c r="F136" s="174" t="s">
        <v>1377</v>
      </c>
      <c r="G136" s="175" t="s">
        <v>259</v>
      </c>
      <c r="H136" s="176">
        <v>38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44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154</v>
      </c>
      <c r="AT136" s="184" t="s">
        <v>136</v>
      </c>
      <c r="AU136" s="184" t="s">
        <v>87</v>
      </c>
      <c r="AY136" s="18" t="s">
        <v>133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87</v>
      </c>
      <c r="BK136" s="185">
        <f>ROUND(I136*H136,2)</f>
        <v>0</v>
      </c>
      <c r="BL136" s="18" t="s">
        <v>154</v>
      </c>
      <c r="BM136" s="184" t="s">
        <v>401</v>
      </c>
    </row>
    <row r="137" s="2" customFormat="1" ht="21.75" customHeight="1">
      <c r="A137" s="37"/>
      <c r="B137" s="171"/>
      <c r="C137" s="172" t="s">
        <v>315</v>
      </c>
      <c r="D137" s="172" t="s">
        <v>136</v>
      </c>
      <c r="E137" s="173" t="s">
        <v>1378</v>
      </c>
      <c r="F137" s="174" t="s">
        <v>1379</v>
      </c>
      <c r="G137" s="175" t="s">
        <v>259</v>
      </c>
      <c r="H137" s="176">
        <v>6</v>
      </c>
      <c r="I137" s="177"/>
      <c r="J137" s="178">
        <f>ROUND(I137*H137,2)</f>
        <v>0</v>
      </c>
      <c r="K137" s="179"/>
      <c r="L137" s="38"/>
      <c r="M137" s="180" t="s">
        <v>1</v>
      </c>
      <c r="N137" s="181" t="s">
        <v>44</v>
      </c>
      <c r="O137" s="7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154</v>
      </c>
      <c r="AT137" s="184" t="s">
        <v>136</v>
      </c>
      <c r="AU137" s="184" t="s">
        <v>87</v>
      </c>
      <c r="AY137" s="18" t="s">
        <v>133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87</v>
      </c>
      <c r="BK137" s="185">
        <f>ROUND(I137*H137,2)</f>
        <v>0</v>
      </c>
      <c r="BL137" s="18" t="s">
        <v>154</v>
      </c>
      <c r="BM137" s="184" t="s">
        <v>412</v>
      </c>
    </row>
    <row r="138" s="2" customFormat="1" ht="21.75" customHeight="1">
      <c r="A138" s="37"/>
      <c r="B138" s="171"/>
      <c r="C138" s="172" t="s">
        <v>321</v>
      </c>
      <c r="D138" s="172" t="s">
        <v>136</v>
      </c>
      <c r="E138" s="173" t="s">
        <v>1380</v>
      </c>
      <c r="F138" s="174" t="s">
        <v>1381</v>
      </c>
      <c r="G138" s="175" t="s">
        <v>259</v>
      </c>
      <c r="H138" s="176">
        <v>3</v>
      </c>
      <c r="I138" s="177"/>
      <c r="J138" s="178">
        <f>ROUND(I138*H138,2)</f>
        <v>0</v>
      </c>
      <c r="K138" s="179"/>
      <c r="L138" s="38"/>
      <c r="M138" s="180" t="s">
        <v>1</v>
      </c>
      <c r="N138" s="181" t="s">
        <v>44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154</v>
      </c>
      <c r="AT138" s="184" t="s">
        <v>136</v>
      </c>
      <c r="AU138" s="184" t="s">
        <v>87</v>
      </c>
      <c r="AY138" s="18" t="s">
        <v>133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87</v>
      </c>
      <c r="BK138" s="185">
        <f>ROUND(I138*H138,2)</f>
        <v>0</v>
      </c>
      <c r="BL138" s="18" t="s">
        <v>154</v>
      </c>
      <c r="BM138" s="184" t="s">
        <v>424</v>
      </c>
    </row>
    <row r="139" s="2" customFormat="1" ht="21.75" customHeight="1">
      <c r="A139" s="37"/>
      <c r="B139" s="171"/>
      <c r="C139" s="172" t="s">
        <v>326</v>
      </c>
      <c r="D139" s="172" t="s">
        <v>136</v>
      </c>
      <c r="E139" s="173" t="s">
        <v>1382</v>
      </c>
      <c r="F139" s="174" t="s">
        <v>1383</v>
      </c>
      <c r="G139" s="175" t="s">
        <v>239</v>
      </c>
      <c r="H139" s="176">
        <v>28</v>
      </c>
      <c r="I139" s="177"/>
      <c r="J139" s="178">
        <f>ROUND(I139*H139,2)</f>
        <v>0</v>
      </c>
      <c r="K139" s="179"/>
      <c r="L139" s="38"/>
      <c r="M139" s="180" t="s">
        <v>1</v>
      </c>
      <c r="N139" s="181" t="s">
        <v>44</v>
      </c>
      <c r="O139" s="76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4" t="s">
        <v>154</v>
      </c>
      <c r="AT139" s="184" t="s">
        <v>136</v>
      </c>
      <c r="AU139" s="184" t="s">
        <v>87</v>
      </c>
      <c r="AY139" s="18" t="s">
        <v>133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8" t="s">
        <v>87</v>
      </c>
      <c r="BK139" s="185">
        <f>ROUND(I139*H139,2)</f>
        <v>0</v>
      </c>
      <c r="BL139" s="18" t="s">
        <v>154</v>
      </c>
      <c r="BM139" s="184" t="s">
        <v>434</v>
      </c>
    </row>
    <row r="140" s="2" customFormat="1" ht="16.5" customHeight="1">
      <c r="A140" s="37"/>
      <c r="B140" s="171"/>
      <c r="C140" s="172" t="s">
        <v>329</v>
      </c>
      <c r="D140" s="172" t="s">
        <v>136</v>
      </c>
      <c r="E140" s="173" t="s">
        <v>1384</v>
      </c>
      <c r="F140" s="174" t="s">
        <v>1385</v>
      </c>
      <c r="G140" s="175" t="s">
        <v>816</v>
      </c>
      <c r="H140" s="176">
        <v>2</v>
      </c>
      <c r="I140" s="177"/>
      <c r="J140" s="178">
        <f>ROUND(I140*H140,2)</f>
        <v>0</v>
      </c>
      <c r="K140" s="179"/>
      <c r="L140" s="38"/>
      <c r="M140" s="180" t="s">
        <v>1</v>
      </c>
      <c r="N140" s="181" t="s">
        <v>44</v>
      </c>
      <c r="O140" s="7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154</v>
      </c>
      <c r="AT140" s="184" t="s">
        <v>136</v>
      </c>
      <c r="AU140" s="184" t="s">
        <v>87</v>
      </c>
      <c r="AY140" s="18" t="s">
        <v>133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87</v>
      </c>
      <c r="BK140" s="185">
        <f>ROUND(I140*H140,2)</f>
        <v>0</v>
      </c>
      <c r="BL140" s="18" t="s">
        <v>154</v>
      </c>
      <c r="BM140" s="184" t="s">
        <v>442</v>
      </c>
    </row>
    <row r="141" s="2" customFormat="1" ht="55.5" customHeight="1">
      <c r="A141" s="37"/>
      <c r="B141" s="171"/>
      <c r="C141" s="172" t="s">
        <v>7</v>
      </c>
      <c r="D141" s="172" t="s">
        <v>136</v>
      </c>
      <c r="E141" s="173" t="s">
        <v>1386</v>
      </c>
      <c r="F141" s="174" t="s">
        <v>1387</v>
      </c>
      <c r="G141" s="175" t="s">
        <v>390</v>
      </c>
      <c r="H141" s="176">
        <v>67</v>
      </c>
      <c r="I141" s="177"/>
      <c r="J141" s="178">
        <f>ROUND(I141*H141,2)</f>
        <v>0</v>
      </c>
      <c r="K141" s="179"/>
      <c r="L141" s="38"/>
      <c r="M141" s="180" t="s">
        <v>1</v>
      </c>
      <c r="N141" s="181" t="s">
        <v>44</v>
      </c>
      <c r="O141" s="76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154</v>
      </c>
      <c r="AT141" s="184" t="s">
        <v>136</v>
      </c>
      <c r="AU141" s="184" t="s">
        <v>87</v>
      </c>
      <c r="AY141" s="18" t="s">
        <v>133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87</v>
      </c>
      <c r="BK141" s="185">
        <f>ROUND(I141*H141,2)</f>
        <v>0</v>
      </c>
      <c r="BL141" s="18" t="s">
        <v>154</v>
      </c>
      <c r="BM141" s="184" t="s">
        <v>451</v>
      </c>
    </row>
    <row r="142" s="2" customFormat="1" ht="16.5" customHeight="1">
      <c r="A142" s="37"/>
      <c r="B142" s="171"/>
      <c r="C142" s="172" t="s">
        <v>338</v>
      </c>
      <c r="D142" s="172" t="s">
        <v>136</v>
      </c>
      <c r="E142" s="173" t="s">
        <v>1388</v>
      </c>
      <c r="F142" s="174" t="s">
        <v>1389</v>
      </c>
      <c r="G142" s="175" t="s">
        <v>1353</v>
      </c>
      <c r="H142" s="176">
        <v>1</v>
      </c>
      <c r="I142" s="177"/>
      <c r="J142" s="178">
        <f>ROUND(I142*H142,2)</f>
        <v>0</v>
      </c>
      <c r="K142" s="179"/>
      <c r="L142" s="38"/>
      <c r="M142" s="180" t="s">
        <v>1</v>
      </c>
      <c r="N142" s="181" t="s">
        <v>44</v>
      </c>
      <c r="O142" s="7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4" t="s">
        <v>154</v>
      </c>
      <c r="AT142" s="184" t="s">
        <v>136</v>
      </c>
      <c r="AU142" s="184" t="s">
        <v>87</v>
      </c>
      <c r="AY142" s="18" t="s">
        <v>133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8" t="s">
        <v>87</v>
      </c>
      <c r="BK142" s="185">
        <f>ROUND(I142*H142,2)</f>
        <v>0</v>
      </c>
      <c r="BL142" s="18" t="s">
        <v>154</v>
      </c>
      <c r="BM142" s="184" t="s">
        <v>469</v>
      </c>
    </row>
    <row r="143" s="2" customFormat="1" ht="16.5" customHeight="1">
      <c r="A143" s="37"/>
      <c r="B143" s="171"/>
      <c r="C143" s="172" t="s">
        <v>343</v>
      </c>
      <c r="D143" s="172" t="s">
        <v>136</v>
      </c>
      <c r="E143" s="173" t="s">
        <v>1390</v>
      </c>
      <c r="F143" s="174" t="s">
        <v>1391</v>
      </c>
      <c r="G143" s="175" t="s">
        <v>1392</v>
      </c>
      <c r="H143" s="176">
        <v>12</v>
      </c>
      <c r="I143" s="177"/>
      <c r="J143" s="178">
        <f>ROUND(I143*H143,2)</f>
        <v>0</v>
      </c>
      <c r="K143" s="179"/>
      <c r="L143" s="38"/>
      <c r="M143" s="180" t="s">
        <v>1</v>
      </c>
      <c r="N143" s="181" t="s">
        <v>44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154</v>
      </c>
      <c r="AT143" s="184" t="s">
        <v>136</v>
      </c>
      <c r="AU143" s="184" t="s">
        <v>87</v>
      </c>
      <c r="AY143" s="18" t="s">
        <v>133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87</v>
      </c>
      <c r="BK143" s="185">
        <f>ROUND(I143*H143,2)</f>
        <v>0</v>
      </c>
      <c r="BL143" s="18" t="s">
        <v>154</v>
      </c>
      <c r="BM143" s="184" t="s">
        <v>481</v>
      </c>
    </row>
    <row r="144" s="2" customFormat="1" ht="21.75" customHeight="1">
      <c r="A144" s="37"/>
      <c r="B144" s="171"/>
      <c r="C144" s="172" t="s">
        <v>349</v>
      </c>
      <c r="D144" s="172" t="s">
        <v>136</v>
      </c>
      <c r="E144" s="173" t="s">
        <v>1393</v>
      </c>
      <c r="F144" s="174" t="s">
        <v>1394</v>
      </c>
      <c r="G144" s="175" t="s">
        <v>1353</v>
      </c>
      <c r="H144" s="176">
        <v>1</v>
      </c>
      <c r="I144" s="177"/>
      <c r="J144" s="178">
        <f>ROUND(I144*H144,2)</f>
        <v>0</v>
      </c>
      <c r="K144" s="179"/>
      <c r="L144" s="38"/>
      <c r="M144" s="180" t="s">
        <v>1</v>
      </c>
      <c r="N144" s="181" t="s">
        <v>44</v>
      </c>
      <c r="O144" s="76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4" t="s">
        <v>154</v>
      </c>
      <c r="AT144" s="184" t="s">
        <v>136</v>
      </c>
      <c r="AU144" s="184" t="s">
        <v>87</v>
      </c>
      <c r="AY144" s="18" t="s">
        <v>133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8" t="s">
        <v>87</v>
      </c>
      <c r="BK144" s="185">
        <f>ROUND(I144*H144,2)</f>
        <v>0</v>
      </c>
      <c r="BL144" s="18" t="s">
        <v>154</v>
      </c>
      <c r="BM144" s="184" t="s">
        <v>491</v>
      </c>
    </row>
    <row r="145" s="2" customFormat="1" ht="16.5" customHeight="1">
      <c r="A145" s="37"/>
      <c r="B145" s="171"/>
      <c r="C145" s="172" t="s">
        <v>355</v>
      </c>
      <c r="D145" s="172" t="s">
        <v>136</v>
      </c>
      <c r="E145" s="173" t="s">
        <v>1395</v>
      </c>
      <c r="F145" s="174" t="s">
        <v>1396</v>
      </c>
      <c r="G145" s="175" t="s">
        <v>1353</v>
      </c>
      <c r="H145" s="176">
        <v>1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44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154</v>
      </c>
      <c r="AT145" s="184" t="s">
        <v>136</v>
      </c>
      <c r="AU145" s="184" t="s">
        <v>87</v>
      </c>
      <c r="AY145" s="18" t="s">
        <v>133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87</v>
      </c>
      <c r="BK145" s="185">
        <f>ROUND(I145*H145,2)</f>
        <v>0</v>
      </c>
      <c r="BL145" s="18" t="s">
        <v>154</v>
      </c>
      <c r="BM145" s="184" t="s">
        <v>502</v>
      </c>
    </row>
    <row r="146" s="2" customFormat="1" ht="16.5" customHeight="1">
      <c r="A146" s="37"/>
      <c r="B146" s="171"/>
      <c r="C146" s="172" t="s">
        <v>363</v>
      </c>
      <c r="D146" s="172" t="s">
        <v>136</v>
      </c>
      <c r="E146" s="173" t="s">
        <v>1397</v>
      </c>
      <c r="F146" s="174" t="s">
        <v>1398</v>
      </c>
      <c r="G146" s="175" t="s">
        <v>1399</v>
      </c>
      <c r="H146" s="176">
        <v>1</v>
      </c>
      <c r="I146" s="177"/>
      <c r="J146" s="178">
        <f>ROUND(I146*H146,2)</f>
        <v>0</v>
      </c>
      <c r="K146" s="179"/>
      <c r="L146" s="38"/>
      <c r="M146" s="180" t="s">
        <v>1</v>
      </c>
      <c r="N146" s="181" t="s">
        <v>44</v>
      </c>
      <c r="O146" s="76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4" t="s">
        <v>154</v>
      </c>
      <c r="AT146" s="184" t="s">
        <v>136</v>
      </c>
      <c r="AU146" s="184" t="s">
        <v>87</v>
      </c>
      <c r="AY146" s="18" t="s">
        <v>133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8" t="s">
        <v>87</v>
      </c>
      <c r="BK146" s="185">
        <f>ROUND(I146*H146,2)</f>
        <v>0</v>
      </c>
      <c r="BL146" s="18" t="s">
        <v>154</v>
      </c>
      <c r="BM146" s="184" t="s">
        <v>511</v>
      </c>
    </row>
    <row r="147" s="12" customFormat="1" ht="25.92" customHeight="1">
      <c r="A147" s="12"/>
      <c r="B147" s="158"/>
      <c r="C147" s="12"/>
      <c r="D147" s="159" t="s">
        <v>78</v>
      </c>
      <c r="E147" s="160" t="s">
        <v>1400</v>
      </c>
      <c r="F147" s="160" t="s">
        <v>1401</v>
      </c>
      <c r="G147" s="12"/>
      <c r="H147" s="12"/>
      <c r="I147" s="161"/>
      <c r="J147" s="162">
        <f>BK147</f>
        <v>0</v>
      </c>
      <c r="K147" s="12"/>
      <c r="L147" s="158"/>
      <c r="M147" s="163"/>
      <c r="N147" s="164"/>
      <c r="O147" s="164"/>
      <c r="P147" s="165">
        <f>SUM(P148:P152)</f>
        <v>0</v>
      </c>
      <c r="Q147" s="164"/>
      <c r="R147" s="165">
        <f>SUM(R148:R152)</f>
        <v>0</v>
      </c>
      <c r="S147" s="164"/>
      <c r="T147" s="166">
        <f>SUM(T148:T152)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9" t="s">
        <v>87</v>
      </c>
      <c r="AT147" s="167" t="s">
        <v>78</v>
      </c>
      <c r="AU147" s="167" t="s">
        <v>79</v>
      </c>
      <c r="AY147" s="159" t="s">
        <v>133</v>
      </c>
      <c r="BK147" s="168">
        <f>SUM(BK148:BK152)</f>
        <v>0</v>
      </c>
    </row>
    <row r="148" s="2" customFormat="1" ht="24.15" customHeight="1">
      <c r="A148" s="37"/>
      <c r="B148" s="171"/>
      <c r="C148" s="172" t="s">
        <v>369</v>
      </c>
      <c r="D148" s="172" t="s">
        <v>136</v>
      </c>
      <c r="E148" s="173" t="s">
        <v>1402</v>
      </c>
      <c r="F148" s="174" t="s">
        <v>1403</v>
      </c>
      <c r="G148" s="175" t="s">
        <v>1392</v>
      </c>
      <c r="H148" s="176">
        <v>32</v>
      </c>
      <c r="I148" s="177"/>
      <c r="J148" s="178">
        <f>ROUND(I148*H148,2)</f>
        <v>0</v>
      </c>
      <c r="K148" s="179"/>
      <c r="L148" s="38"/>
      <c r="M148" s="180" t="s">
        <v>1</v>
      </c>
      <c r="N148" s="181" t="s">
        <v>44</v>
      </c>
      <c r="O148" s="76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4" t="s">
        <v>154</v>
      </c>
      <c r="AT148" s="184" t="s">
        <v>136</v>
      </c>
      <c r="AU148" s="184" t="s">
        <v>87</v>
      </c>
      <c r="AY148" s="18" t="s">
        <v>133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87</v>
      </c>
      <c r="BK148" s="185">
        <f>ROUND(I148*H148,2)</f>
        <v>0</v>
      </c>
      <c r="BL148" s="18" t="s">
        <v>154</v>
      </c>
      <c r="BM148" s="184" t="s">
        <v>522</v>
      </c>
    </row>
    <row r="149" s="2" customFormat="1" ht="24.15" customHeight="1">
      <c r="A149" s="37"/>
      <c r="B149" s="171"/>
      <c r="C149" s="172" t="s">
        <v>375</v>
      </c>
      <c r="D149" s="172" t="s">
        <v>136</v>
      </c>
      <c r="E149" s="173" t="s">
        <v>1404</v>
      </c>
      <c r="F149" s="174" t="s">
        <v>1405</v>
      </c>
      <c r="G149" s="175" t="s">
        <v>1353</v>
      </c>
      <c r="H149" s="176">
        <v>12</v>
      </c>
      <c r="I149" s="177"/>
      <c r="J149" s="178">
        <f>ROUND(I149*H149,2)</f>
        <v>0</v>
      </c>
      <c r="K149" s="179"/>
      <c r="L149" s="38"/>
      <c r="M149" s="180" t="s">
        <v>1</v>
      </c>
      <c r="N149" s="181" t="s">
        <v>44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154</v>
      </c>
      <c r="AT149" s="184" t="s">
        <v>136</v>
      </c>
      <c r="AU149" s="184" t="s">
        <v>87</v>
      </c>
      <c r="AY149" s="18" t="s">
        <v>133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87</v>
      </c>
      <c r="BK149" s="185">
        <f>ROUND(I149*H149,2)</f>
        <v>0</v>
      </c>
      <c r="BL149" s="18" t="s">
        <v>154</v>
      </c>
      <c r="BM149" s="184" t="s">
        <v>534</v>
      </c>
    </row>
    <row r="150" s="2" customFormat="1" ht="33" customHeight="1">
      <c r="A150" s="37"/>
      <c r="B150" s="171"/>
      <c r="C150" s="172" t="s">
        <v>381</v>
      </c>
      <c r="D150" s="172" t="s">
        <v>136</v>
      </c>
      <c r="E150" s="173" t="s">
        <v>1406</v>
      </c>
      <c r="F150" s="174" t="s">
        <v>1407</v>
      </c>
      <c r="G150" s="175" t="s">
        <v>1353</v>
      </c>
      <c r="H150" s="176">
        <v>12</v>
      </c>
      <c r="I150" s="177"/>
      <c r="J150" s="178">
        <f>ROUND(I150*H150,2)</f>
        <v>0</v>
      </c>
      <c r="K150" s="179"/>
      <c r="L150" s="38"/>
      <c r="M150" s="180" t="s">
        <v>1</v>
      </c>
      <c r="N150" s="181" t="s">
        <v>44</v>
      </c>
      <c r="O150" s="76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4" t="s">
        <v>154</v>
      </c>
      <c r="AT150" s="184" t="s">
        <v>136</v>
      </c>
      <c r="AU150" s="184" t="s">
        <v>87</v>
      </c>
      <c r="AY150" s="18" t="s">
        <v>133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8" t="s">
        <v>87</v>
      </c>
      <c r="BK150" s="185">
        <f>ROUND(I150*H150,2)</f>
        <v>0</v>
      </c>
      <c r="BL150" s="18" t="s">
        <v>154</v>
      </c>
      <c r="BM150" s="184" t="s">
        <v>544</v>
      </c>
    </row>
    <row r="151" s="2" customFormat="1" ht="33" customHeight="1">
      <c r="A151" s="37"/>
      <c r="B151" s="171"/>
      <c r="C151" s="172" t="s">
        <v>387</v>
      </c>
      <c r="D151" s="172" t="s">
        <v>136</v>
      </c>
      <c r="E151" s="173" t="s">
        <v>1408</v>
      </c>
      <c r="F151" s="174" t="s">
        <v>1409</v>
      </c>
      <c r="G151" s="175" t="s">
        <v>390</v>
      </c>
      <c r="H151" s="176">
        <v>22</v>
      </c>
      <c r="I151" s="177"/>
      <c r="J151" s="178">
        <f>ROUND(I151*H151,2)</f>
        <v>0</v>
      </c>
      <c r="K151" s="179"/>
      <c r="L151" s="38"/>
      <c r="M151" s="180" t="s">
        <v>1</v>
      </c>
      <c r="N151" s="181" t="s">
        <v>44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154</v>
      </c>
      <c r="AT151" s="184" t="s">
        <v>136</v>
      </c>
      <c r="AU151" s="184" t="s">
        <v>87</v>
      </c>
      <c r="AY151" s="18" t="s">
        <v>133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87</v>
      </c>
      <c r="BK151" s="185">
        <f>ROUND(I151*H151,2)</f>
        <v>0</v>
      </c>
      <c r="BL151" s="18" t="s">
        <v>154</v>
      </c>
      <c r="BM151" s="184" t="s">
        <v>554</v>
      </c>
    </row>
    <row r="152" s="2" customFormat="1" ht="16.5" customHeight="1">
      <c r="A152" s="37"/>
      <c r="B152" s="171"/>
      <c r="C152" s="172" t="s">
        <v>395</v>
      </c>
      <c r="D152" s="172" t="s">
        <v>136</v>
      </c>
      <c r="E152" s="173" t="s">
        <v>1410</v>
      </c>
      <c r="F152" s="174" t="s">
        <v>1411</v>
      </c>
      <c r="G152" s="175" t="s">
        <v>1353</v>
      </c>
      <c r="H152" s="176">
        <v>1</v>
      </c>
      <c r="I152" s="177"/>
      <c r="J152" s="178">
        <f>ROUND(I152*H152,2)</f>
        <v>0</v>
      </c>
      <c r="K152" s="179"/>
      <c r="L152" s="38"/>
      <c r="M152" s="180" t="s">
        <v>1</v>
      </c>
      <c r="N152" s="181" t="s">
        <v>44</v>
      </c>
      <c r="O152" s="76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4" t="s">
        <v>154</v>
      </c>
      <c r="AT152" s="184" t="s">
        <v>136</v>
      </c>
      <c r="AU152" s="184" t="s">
        <v>87</v>
      </c>
      <c r="AY152" s="18" t="s">
        <v>133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8" t="s">
        <v>87</v>
      </c>
      <c r="BK152" s="185">
        <f>ROUND(I152*H152,2)</f>
        <v>0</v>
      </c>
      <c r="BL152" s="18" t="s">
        <v>154</v>
      </c>
      <c r="BM152" s="184" t="s">
        <v>564</v>
      </c>
    </row>
    <row r="153" s="12" customFormat="1" ht="25.92" customHeight="1">
      <c r="A153" s="12"/>
      <c r="B153" s="158"/>
      <c r="C153" s="12"/>
      <c r="D153" s="159" t="s">
        <v>78</v>
      </c>
      <c r="E153" s="160" t="s">
        <v>1412</v>
      </c>
      <c r="F153" s="160" t="s">
        <v>1413</v>
      </c>
      <c r="G153" s="12"/>
      <c r="H153" s="12"/>
      <c r="I153" s="161"/>
      <c r="J153" s="162">
        <f>BK153</f>
        <v>0</v>
      </c>
      <c r="K153" s="12"/>
      <c r="L153" s="158"/>
      <c r="M153" s="163"/>
      <c r="N153" s="164"/>
      <c r="O153" s="164"/>
      <c r="P153" s="165">
        <f>SUM(P154:P195)</f>
        <v>0</v>
      </c>
      <c r="Q153" s="164"/>
      <c r="R153" s="165">
        <f>SUM(R154:R195)</f>
        <v>0</v>
      </c>
      <c r="S153" s="164"/>
      <c r="T153" s="166">
        <f>SUM(T154:T195)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9" t="s">
        <v>87</v>
      </c>
      <c r="AT153" s="167" t="s">
        <v>78</v>
      </c>
      <c r="AU153" s="167" t="s">
        <v>79</v>
      </c>
      <c r="AY153" s="159" t="s">
        <v>133</v>
      </c>
      <c r="BK153" s="168">
        <f>SUM(BK154:BK195)</f>
        <v>0</v>
      </c>
    </row>
    <row r="154" s="2" customFormat="1" ht="16.5" customHeight="1">
      <c r="A154" s="37"/>
      <c r="B154" s="171"/>
      <c r="C154" s="172" t="s">
        <v>401</v>
      </c>
      <c r="D154" s="172" t="s">
        <v>136</v>
      </c>
      <c r="E154" s="173" t="s">
        <v>1414</v>
      </c>
      <c r="F154" s="174" t="s">
        <v>1415</v>
      </c>
      <c r="G154" s="175" t="s">
        <v>816</v>
      </c>
      <c r="H154" s="176">
        <v>1</v>
      </c>
      <c r="I154" s="177"/>
      <c r="J154" s="178">
        <f>ROUND(I154*H154,2)</f>
        <v>0</v>
      </c>
      <c r="K154" s="179"/>
      <c r="L154" s="38"/>
      <c r="M154" s="180" t="s">
        <v>1</v>
      </c>
      <c r="N154" s="181" t="s">
        <v>44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154</v>
      </c>
      <c r="AT154" s="184" t="s">
        <v>136</v>
      </c>
      <c r="AU154" s="184" t="s">
        <v>87</v>
      </c>
      <c r="AY154" s="18" t="s">
        <v>133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87</v>
      </c>
      <c r="BK154" s="185">
        <f>ROUND(I154*H154,2)</f>
        <v>0</v>
      </c>
      <c r="BL154" s="18" t="s">
        <v>154</v>
      </c>
      <c r="BM154" s="184" t="s">
        <v>583</v>
      </c>
    </row>
    <row r="155" s="2" customFormat="1" ht="21.75" customHeight="1">
      <c r="A155" s="37"/>
      <c r="B155" s="171"/>
      <c r="C155" s="172" t="s">
        <v>407</v>
      </c>
      <c r="D155" s="172" t="s">
        <v>136</v>
      </c>
      <c r="E155" s="173" t="s">
        <v>1416</v>
      </c>
      <c r="F155" s="174" t="s">
        <v>1417</v>
      </c>
      <c r="G155" s="175" t="s">
        <v>816</v>
      </c>
      <c r="H155" s="176">
        <v>1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44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154</v>
      </c>
      <c r="AT155" s="184" t="s">
        <v>136</v>
      </c>
      <c r="AU155" s="184" t="s">
        <v>87</v>
      </c>
      <c r="AY155" s="18" t="s">
        <v>133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87</v>
      </c>
      <c r="BK155" s="185">
        <f>ROUND(I155*H155,2)</f>
        <v>0</v>
      </c>
      <c r="BL155" s="18" t="s">
        <v>154</v>
      </c>
      <c r="BM155" s="184" t="s">
        <v>591</v>
      </c>
    </row>
    <row r="156" s="2" customFormat="1" ht="16.5" customHeight="1">
      <c r="A156" s="37"/>
      <c r="B156" s="171"/>
      <c r="C156" s="172" t="s">
        <v>412</v>
      </c>
      <c r="D156" s="172" t="s">
        <v>136</v>
      </c>
      <c r="E156" s="173" t="s">
        <v>1418</v>
      </c>
      <c r="F156" s="174" t="s">
        <v>1419</v>
      </c>
      <c r="G156" s="175" t="s">
        <v>1353</v>
      </c>
      <c r="H156" s="176">
        <v>2</v>
      </c>
      <c r="I156" s="177"/>
      <c r="J156" s="178">
        <f>ROUND(I156*H156,2)</f>
        <v>0</v>
      </c>
      <c r="K156" s="179"/>
      <c r="L156" s="38"/>
      <c r="M156" s="180" t="s">
        <v>1</v>
      </c>
      <c r="N156" s="181" t="s">
        <v>44</v>
      </c>
      <c r="O156" s="76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4" t="s">
        <v>154</v>
      </c>
      <c r="AT156" s="184" t="s">
        <v>136</v>
      </c>
      <c r="AU156" s="184" t="s">
        <v>87</v>
      </c>
      <c r="AY156" s="18" t="s">
        <v>133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8" t="s">
        <v>87</v>
      </c>
      <c r="BK156" s="185">
        <f>ROUND(I156*H156,2)</f>
        <v>0</v>
      </c>
      <c r="BL156" s="18" t="s">
        <v>154</v>
      </c>
      <c r="BM156" s="184" t="s">
        <v>603</v>
      </c>
    </row>
    <row r="157" s="2" customFormat="1" ht="16.5" customHeight="1">
      <c r="A157" s="37"/>
      <c r="B157" s="171"/>
      <c r="C157" s="172" t="s">
        <v>418</v>
      </c>
      <c r="D157" s="172" t="s">
        <v>136</v>
      </c>
      <c r="E157" s="173" t="s">
        <v>1420</v>
      </c>
      <c r="F157" s="174" t="s">
        <v>1421</v>
      </c>
      <c r="G157" s="175" t="s">
        <v>1353</v>
      </c>
      <c r="H157" s="176">
        <v>1</v>
      </c>
      <c r="I157" s="177"/>
      <c r="J157" s="178">
        <f>ROUND(I157*H157,2)</f>
        <v>0</v>
      </c>
      <c r="K157" s="179"/>
      <c r="L157" s="38"/>
      <c r="M157" s="180" t="s">
        <v>1</v>
      </c>
      <c r="N157" s="181" t="s">
        <v>44</v>
      </c>
      <c r="O157" s="76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4" t="s">
        <v>154</v>
      </c>
      <c r="AT157" s="184" t="s">
        <v>136</v>
      </c>
      <c r="AU157" s="184" t="s">
        <v>87</v>
      </c>
      <c r="AY157" s="18" t="s">
        <v>133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8" t="s">
        <v>87</v>
      </c>
      <c r="BK157" s="185">
        <f>ROUND(I157*H157,2)</f>
        <v>0</v>
      </c>
      <c r="BL157" s="18" t="s">
        <v>154</v>
      </c>
      <c r="BM157" s="184" t="s">
        <v>612</v>
      </c>
    </row>
    <row r="158" s="2" customFormat="1" ht="16.5" customHeight="1">
      <c r="A158" s="37"/>
      <c r="B158" s="171"/>
      <c r="C158" s="172" t="s">
        <v>424</v>
      </c>
      <c r="D158" s="172" t="s">
        <v>136</v>
      </c>
      <c r="E158" s="173" t="s">
        <v>1422</v>
      </c>
      <c r="F158" s="174" t="s">
        <v>1423</v>
      </c>
      <c r="G158" s="175" t="s">
        <v>1353</v>
      </c>
      <c r="H158" s="176">
        <v>1</v>
      </c>
      <c r="I158" s="177"/>
      <c r="J158" s="178">
        <f>ROUND(I158*H158,2)</f>
        <v>0</v>
      </c>
      <c r="K158" s="179"/>
      <c r="L158" s="38"/>
      <c r="M158" s="180" t="s">
        <v>1</v>
      </c>
      <c r="N158" s="181" t="s">
        <v>44</v>
      </c>
      <c r="O158" s="76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4" t="s">
        <v>154</v>
      </c>
      <c r="AT158" s="184" t="s">
        <v>136</v>
      </c>
      <c r="AU158" s="184" t="s">
        <v>87</v>
      </c>
      <c r="AY158" s="18" t="s">
        <v>133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8" t="s">
        <v>87</v>
      </c>
      <c r="BK158" s="185">
        <f>ROUND(I158*H158,2)</f>
        <v>0</v>
      </c>
      <c r="BL158" s="18" t="s">
        <v>154</v>
      </c>
      <c r="BM158" s="184" t="s">
        <v>621</v>
      </c>
    </row>
    <row r="159" s="2" customFormat="1">
      <c r="A159" s="37"/>
      <c r="B159" s="38"/>
      <c r="C159" s="37"/>
      <c r="D159" s="186" t="s">
        <v>142</v>
      </c>
      <c r="E159" s="37"/>
      <c r="F159" s="187" t="s">
        <v>657</v>
      </c>
      <c r="G159" s="37"/>
      <c r="H159" s="37"/>
      <c r="I159" s="188"/>
      <c r="J159" s="37"/>
      <c r="K159" s="37"/>
      <c r="L159" s="38"/>
      <c r="M159" s="189"/>
      <c r="N159" s="190"/>
      <c r="O159" s="76"/>
      <c r="P159" s="76"/>
      <c r="Q159" s="76"/>
      <c r="R159" s="76"/>
      <c r="S159" s="76"/>
      <c r="T159" s="7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8" t="s">
        <v>142</v>
      </c>
      <c r="AU159" s="18" t="s">
        <v>87</v>
      </c>
    </row>
    <row r="160" s="2" customFormat="1" ht="16.5" customHeight="1">
      <c r="A160" s="37"/>
      <c r="B160" s="171"/>
      <c r="C160" s="172" t="s">
        <v>429</v>
      </c>
      <c r="D160" s="172" t="s">
        <v>136</v>
      </c>
      <c r="E160" s="173" t="s">
        <v>1424</v>
      </c>
      <c r="F160" s="174" t="s">
        <v>1425</v>
      </c>
      <c r="G160" s="175" t="s">
        <v>1353</v>
      </c>
      <c r="H160" s="176">
        <v>1</v>
      </c>
      <c r="I160" s="177"/>
      <c r="J160" s="178">
        <f>ROUND(I160*H160,2)</f>
        <v>0</v>
      </c>
      <c r="K160" s="179"/>
      <c r="L160" s="38"/>
      <c r="M160" s="180" t="s">
        <v>1</v>
      </c>
      <c r="N160" s="181" t="s">
        <v>44</v>
      </c>
      <c r="O160" s="76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4" t="s">
        <v>154</v>
      </c>
      <c r="AT160" s="184" t="s">
        <v>136</v>
      </c>
      <c r="AU160" s="184" t="s">
        <v>87</v>
      </c>
      <c r="AY160" s="18" t="s">
        <v>133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8" t="s">
        <v>87</v>
      </c>
      <c r="BK160" s="185">
        <f>ROUND(I160*H160,2)</f>
        <v>0</v>
      </c>
      <c r="BL160" s="18" t="s">
        <v>154</v>
      </c>
      <c r="BM160" s="184" t="s">
        <v>630</v>
      </c>
    </row>
    <row r="161" s="2" customFormat="1">
      <c r="A161" s="37"/>
      <c r="B161" s="38"/>
      <c r="C161" s="37"/>
      <c r="D161" s="186" t="s">
        <v>142</v>
      </c>
      <c r="E161" s="37"/>
      <c r="F161" s="187" t="s">
        <v>657</v>
      </c>
      <c r="G161" s="37"/>
      <c r="H161" s="37"/>
      <c r="I161" s="188"/>
      <c r="J161" s="37"/>
      <c r="K161" s="37"/>
      <c r="L161" s="38"/>
      <c r="M161" s="189"/>
      <c r="N161" s="190"/>
      <c r="O161" s="76"/>
      <c r="P161" s="76"/>
      <c r="Q161" s="76"/>
      <c r="R161" s="76"/>
      <c r="S161" s="76"/>
      <c r="T161" s="7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142</v>
      </c>
      <c r="AU161" s="18" t="s">
        <v>87</v>
      </c>
    </row>
    <row r="162" s="2" customFormat="1" ht="24.15" customHeight="1">
      <c r="A162" s="37"/>
      <c r="B162" s="171"/>
      <c r="C162" s="172" t="s">
        <v>434</v>
      </c>
      <c r="D162" s="172" t="s">
        <v>136</v>
      </c>
      <c r="E162" s="173" t="s">
        <v>1426</v>
      </c>
      <c r="F162" s="174" t="s">
        <v>1427</v>
      </c>
      <c r="G162" s="175" t="s">
        <v>1353</v>
      </c>
      <c r="H162" s="176">
        <v>1</v>
      </c>
      <c r="I162" s="177"/>
      <c r="J162" s="178">
        <f>ROUND(I162*H162,2)</f>
        <v>0</v>
      </c>
      <c r="K162" s="179"/>
      <c r="L162" s="38"/>
      <c r="M162" s="180" t="s">
        <v>1</v>
      </c>
      <c r="N162" s="181" t="s">
        <v>44</v>
      </c>
      <c r="O162" s="76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4" t="s">
        <v>154</v>
      </c>
      <c r="AT162" s="184" t="s">
        <v>136</v>
      </c>
      <c r="AU162" s="184" t="s">
        <v>87</v>
      </c>
      <c r="AY162" s="18" t="s">
        <v>133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8" t="s">
        <v>87</v>
      </c>
      <c r="BK162" s="185">
        <f>ROUND(I162*H162,2)</f>
        <v>0</v>
      </c>
      <c r="BL162" s="18" t="s">
        <v>154</v>
      </c>
      <c r="BM162" s="184" t="s">
        <v>641</v>
      </c>
    </row>
    <row r="163" s="2" customFormat="1">
      <c r="A163" s="37"/>
      <c r="B163" s="38"/>
      <c r="C163" s="37"/>
      <c r="D163" s="186" t="s">
        <v>142</v>
      </c>
      <c r="E163" s="37"/>
      <c r="F163" s="187" t="s">
        <v>657</v>
      </c>
      <c r="G163" s="37"/>
      <c r="H163" s="37"/>
      <c r="I163" s="188"/>
      <c r="J163" s="37"/>
      <c r="K163" s="37"/>
      <c r="L163" s="38"/>
      <c r="M163" s="189"/>
      <c r="N163" s="190"/>
      <c r="O163" s="76"/>
      <c r="P163" s="76"/>
      <c r="Q163" s="76"/>
      <c r="R163" s="76"/>
      <c r="S163" s="76"/>
      <c r="T163" s="7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8" t="s">
        <v>142</v>
      </c>
      <c r="AU163" s="18" t="s">
        <v>87</v>
      </c>
    </row>
    <row r="164" s="2" customFormat="1" ht="16.5" customHeight="1">
      <c r="A164" s="37"/>
      <c r="B164" s="171"/>
      <c r="C164" s="172" t="s">
        <v>438</v>
      </c>
      <c r="D164" s="172" t="s">
        <v>136</v>
      </c>
      <c r="E164" s="173" t="s">
        <v>1428</v>
      </c>
      <c r="F164" s="174" t="s">
        <v>1429</v>
      </c>
      <c r="G164" s="175" t="s">
        <v>1353</v>
      </c>
      <c r="H164" s="176">
        <v>2</v>
      </c>
      <c r="I164" s="177"/>
      <c r="J164" s="178">
        <f>ROUND(I164*H164,2)</f>
        <v>0</v>
      </c>
      <c r="K164" s="179"/>
      <c r="L164" s="38"/>
      <c r="M164" s="180" t="s">
        <v>1</v>
      </c>
      <c r="N164" s="181" t="s">
        <v>44</v>
      </c>
      <c r="O164" s="76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4" t="s">
        <v>154</v>
      </c>
      <c r="AT164" s="184" t="s">
        <v>136</v>
      </c>
      <c r="AU164" s="184" t="s">
        <v>87</v>
      </c>
      <c r="AY164" s="18" t="s">
        <v>133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8" t="s">
        <v>87</v>
      </c>
      <c r="BK164" s="185">
        <f>ROUND(I164*H164,2)</f>
        <v>0</v>
      </c>
      <c r="BL164" s="18" t="s">
        <v>154</v>
      </c>
      <c r="BM164" s="184" t="s">
        <v>653</v>
      </c>
    </row>
    <row r="165" s="2" customFormat="1">
      <c r="A165" s="37"/>
      <c r="B165" s="38"/>
      <c r="C165" s="37"/>
      <c r="D165" s="186" t="s">
        <v>142</v>
      </c>
      <c r="E165" s="37"/>
      <c r="F165" s="187" t="s">
        <v>657</v>
      </c>
      <c r="G165" s="37"/>
      <c r="H165" s="37"/>
      <c r="I165" s="188"/>
      <c r="J165" s="37"/>
      <c r="K165" s="37"/>
      <c r="L165" s="38"/>
      <c r="M165" s="189"/>
      <c r="N165" s="190"/>
      <c r="O165" s="76"/>
      <c r="P165" s="76"/>
      <c r="Q165" s="76"/>
      <c r="R165" s="76"/>
      <c r="S165" s="76"/>
      <c r="T165" s="7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8" t="s">
        <v>142</v>
      </c>
      <c r="AU165" s="18" t="s">
        <v>87</v>
      </c>
    </row>
    <row r="166" s="2" customFormat="1" ht="33" customHeight="1">
      <c r="A166" s="37"/>
      <c r="B166" s="171"/>
      <c r="C166" s="172" t="s">
        <v>442</v>
      </c>
      <c r="D166" s="172" t="s">
        <v>136</v>
      </c>
      <c r="E166" s="173" t="s">
        <v>1430</v>
      </c>
      <c r="F166" s="174" t="s">
        <v>1431</v>
      </c>
      <c r="G166" s="175" t="s">
        <v>139</v>
      </c>
      <c r="H166" s="176">
        <v>2</v>
      </c>
      <c r="I166" s="177"/>
      <c r="J166" s="178">
        <f>ROUND(I166*H166,2)</f>
        <v>0</v>
      </c>
      <c r="K166" s="179"/>
      <c r="L166" s="38"/>
      <c r="M166" s="180" t="s">
        <v>1</v>
      </c>
      <c r="N166" s="181" t="s">
        <v>44</v>
      </c>
      <c r="O166" s="76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4" t="s">
        <v>154</v>
      </c>
      <c r="AT166" s="184" t="s">
        <v>136</v>
      </c>
      <c r="AU166" s="184" t="s">
        <v>87</v>
      </c>
      <c r="AY166" s="18" t="s">
        <v>133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8" t="s">
        <v>87</v>
      </c>
      <c r="BK166" s="185">
        <f>ROUND(I166*H166,2)</f>
        <v>0</v>
      </c>
      <c r="BL166" s="18" t="s">
        <v>154</v>
      </c>
      <c r="BM166" s="184" t="s">
        <v>1432</v>
      </c>
    </row>
    <row r="167" s="2" customFormat="1">
      <c r="A167" s="37"/>
      <c r="B167" s="38"/>
      <c r="C167" s="37"/>
      <c r="D167" s="186" t="s">
        <v>142</v>
      </c>
      <c r="E167" s="37"/>
      <c r="F167" s="187" t="s">
        <v>1433</v>
      </c>
      <c r="G167" s="37"/>
      <c r="H167" s="37"/>
      <c r="I167" s="188"/>
      <c r="J167" s="37"/>
      <c r="K167" s="37"/>
      <c r="L167" s="38"/>
      <c r="M167" s="189"/>
      <c r="N167" s="190"/>
      <c r="O167" s="76"/>
      <c r="P167" s="76"/>
      <c r="Q167" s="76"/>
      <c r="R167" s="76"/>
      <c r="S167" s="76"/>
      <c r="T167" s="7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142</v>
      </c>
      <c r="AU167" s="18" t="s">
        <v>87</v>
      </c>
    </row>
    <row r="168" s="13" customFormat="1">
      <c r="A168" s="13"/>
      <c r="B168" s="196"/>
      <c r="C168" s="13"/>
      <c r="D168" s="186" t="s">
        <v>241</v>
      </c>
      <c r="E168" s="197" t="s">
        <v>1</v>
      </c>
      <c r="F168" s="198" t="s">
        <v>89</v>
      </c>
      <c r="G168" s="13"/>
      <c r="H168" s="199">
        <v>2</v>
      </c>
      <c r="I168" s="200"/>
      <c r="J168" s="13"/>
      <c r="K168" s="13"/>
      <c r="L168" s="196"/>
      <c r="M168" s="201"/>
      <c r="N168" s="202"/>
      <c r="O168" s="202"/>
      <c r="P168" s="202"/>
      <c r="Q168" s="202"/>
      <c r="R168" s="202"/>
      <c r="S168" s="202"/>
      <c r="T168" s="20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7" t="s">
        <v>241</v>
      </c>
      <c r="AU168" s="197" t="s">
        <v>87</v>
      </c>
      <c r="AV168" s="13" t="s">
        <v>89</v>
      </c>
      <c r="AW168" s="13" t="s">
        <v>34</v>
      </c>
      <c r="AX168" s="13" t="s">
        <v>79</v>
      </c>
      <c r="AY168" s="197" t="s">
        <v>133</v>
      </c>
    </row>
    <row r="169" s="14" customFormat="1">
      <c r="A169" s="14"/>
      <c r="B169" s="204"/>
      <c r="C169" s="14"/>
      <c r="D169" s="186" t="s">
        <v>241</v>
      </c>
      <c r="E169" s="205" t="s">
        <v>1</v>
      </c>
      <c r="F169" s="206" t="s">
        <v>245</v>
      </c>
      <c r="G169" s="14"/>
      <c r="H169" s="207">
        <v>2</v>
      </c>
      <c r="I169" s="208"/>
      <c r="J169" s="14"/>
      <c r="K169" s="14"/>
      <c r="L169" s="204"/>
      <c r="M169" s="209"/>
      <c r="N169" s="210"/>
      <c r="O169" s="210"/>
      <c r="P169" s="210"/>
      <c r="Q169" s="210"/>
      <c r="R169" s="210"/>
      <c r="S169" s="210"/>
      <c r="T169" s="21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5" t="s">
        <v>241</v>
      </c>
      <c r="AU169" s="205" t="s">
        <v>87</v>
      </c>
      <c r="AV169" s="14" t="s">
        <v>154</v>
      </c>
      <c r="AW169" s="14" t="s">
        <v>34</v>
      </c>
      <c r="AX169" s="14" t="s">
        <v>87</v>
      </c>
      <c r="AY169" s="205" t="s">
        <v>133</v>
      </c>
    </row>
    <row r="170" s="2" customFormat="1" ht="16.5" customHeight="1">
      <c r="A170" s="37"/>
      <c r="B170" s="171"/>
      <c r="C170" s="172" t="s">
        <v>447</v>
      </c>
      <c r="D170" s="172" t="s">
        <v>136</v>
      </c>
      <c r="E170" s="173" t="s">
        <v>1434</v>
      </c>
      <c r="F170" s="174" t="s">
        <v>1435</v>
      </c>
      <c r="G170" s="175" t="s">
        <v>259</v>
      </c>
      <c r="H170" s="176">
        <v>36</v>
      </c>
      <c r="I170" s="177"/>
      <c r="J170" s="178">
        <f>ROUND(I170*H170,2)</f>
        <v>0</v>
      </c>
      <c r="K170" s="179"/>
      <c r="L170" s="38"/>
      <c r="M170" s="180" t="s">
        <v>1</v>
      </c>
      <c r="N170" s="181" t="s">
        <v>44</v>
      </c>
      <c r="O170" s="76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4" t="s">
        <v>154</v>
      </c>
      <c r="AT170" s="184" t="s">
        <v>136</v>
      </c>
      <c r="AU170" s="184" t="s">
        <v>87</v>
      </c>
      <c r="AY170" s="18" t="s">
        <v>133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8" t="s">
        <v>87</v>
      </c>
      <c r="BK170" s="185">
        <f>ROUND(I170*H170,2)</f>
        <v>0</v>
      </c>
      <c r="BL170" s="18" t="s">
        <v>154</v>
      </c>
      <c r="BM170" s="184" t="s">
        <v>1436</v>
      </c>
    </row>
    <row r="171" s="2" customFormat="1">
      <c r="A171" s="37"/>
      <c r="B171" s="38"/>
      <c r="C171" s="37"/>
      <c r="D171" s="186" t="s">
        <v>142</v>
      </c>
      <c r="E171" s="37"/>
      <c r="F171" s="187" t="s">
        <v>657</v>
      </c>
      <c r="G171" s="37"/>
      <c r="H171" s="37"/>
      <c r="I171" s="188"/>
      <c r="J171" s="37"/>
      <c r="K171" s="37"/>
      <c r="L171" s="38"/>
      <c r="M171" s="189"/>
      <c r="N171" s="190"/>
      <c r="O171" s="76"/>
      <c r="P171" s="76"/>
      <c r="Q171" s="76"/>
      <c r="R171" s="76"/>
      <c r="S171" s="76"/>
      <c r="T171" s="7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142</v>
      </c>
      <c r="AU171" s="18" t="s">
        <v>87</v>
      </c>
    </row>
    <row r="172" s="2" customFormat="1" ht="16.5" customHeight="1">
      <c r="A172" s="37"/>
      <c r="B172" s="171"/>
      <c r="C172" s="172" t="s">
        <v>451</v>
      </c>
      <c r="D172" s="172" t="s">
        <v>136</v>
      </c>
      <c r="E172" s="173" t="s">
        <v>1437</v>
      </c>
      <c r="F172" s="174" t="s">
        <v>1438</v>
      </c>
      <c r="G172" s="175" t="s">
        <v>259</v>
      </c>
      <c r="H172" s="176">
        <v>36</v>
      </c>
      <c r="I172" s="177"/>
      <c r="J172" s="178">
        <f>ROUND(I172*H172,2)</f>
        <v>0</v>
      </c>
      <c r="K172" s="179"/>
      <c r="L172" s="38"/>
      <c r="M172" s="180" t="s">
        <v>1</v>
      </c>
      <c r="N172" s="181" t="s">
        <v>44</v>
      </c>
      <c r="O172" s="76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4" t="s">
        <v>154</v>
      </c>
      <c r="AT172" s="184" t="s">
        <v>136</v>
      </c>
      <c r="AU172" s="184" t="s">
        <v>87</v>
      </c>
      <c r="AY172" s="18" t="s">
        <v>133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8" t="s">
        <v>87</v>
      </c>
      <c r="BK172" s="185">
        <f>ROUND(I172*H172,2)</f>
        <v>0</v>
      </c>
      <c r="BL172" s="18" t="s">
        <v>154</v>
      </c>
      <c r="BM172" s="184" t="s">
        <v>1439</v>
      </c>
    </row>
    <row r="173" s="2" customFormat="1">
      <c r="A173" s="37"/>
      <c r="B173" s="38"/>
      <c r="C173" s="37"/>
      <c r="D173" s="186" t="s">
        <v>142</v>
      </c>
      <c r="E173" s="37"/>
      <c r="F173" s="187" t="s">
        <v>657</v>
      </c>
      <c r="G173" s="37"/>
      <c r="H173" s="37"/>
      <c r="I173" s="188"/>
      <c r="J173" s="37"/>
      <c r="K173" s="37"/>
      <c r="L173" s="38"/>
      <c r="M173" s="189"/>
      <c r="N173" s="190"/>
      <c r="O173" s="76"/>
      <c r="P173" s="76"/>
      <c r="Q173" s="76"/>
      <c r="R173" s="76"/>
      <c r="S173" s="76"/>
      <c r="T173" s="7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8" t="s">
        <v>142</v>
      </c>
      <c r="AU173" s="18" t="s">
        <v>87</v>
      </c>
    </row>
    <row r="174" s="2" customFormat="1" ht="16.5" customHeight="1">
      <c r="A174" s="37"/>
      <c r="B174" s="171"/>
      <c r="C174" s="172" t="s">
        <v>463</v>
      </c>
      <c r="D174" s="172" t="s">
        <v>136</v>
      </c>
      <c r="E174" s="173" t="s">
        <v>1440</v>
      </c>
      <c r="F174" s="174" t="s">
        <v>1441</v>
      </c>
      <c r="G174" s="175" t="s">
        <v>259</v>
      </c>
      <c r="H174" s="176">
        <v>39</v>
      </c>
      <c r="I174" s="177"/>
      <c r="J174" s="178">
        <f>ROUND(I174*H174,2)</f>
        <v>0</v>
      </c>
      <c r="K174" s="179"/>
      <c r="L174" s="38"/>
      <c r="M174" s="180" t="s">
        <v>1</v>
      </c>
      <c r="N174" s="181" t="s">
        <v>44</v>
      </c>
      <c r="O174" s="76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4" t="s">
        <v>154</v>
      </c>
      <c r="AT174" s="184" t="s">
        <v>136</v>
      </c>
      <c r="AU174" s="184" t="s">
        <v>87</v>
      </c>
      <c r="AY174" s="18" t="s">
        <v>133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8" t="s">
        <v>87</v>
      </c>
      <c r="BK174" s="185">
        <f>ROUND(I174*H174,2)</f>
        <v>0</v>
      </c>
      <c r="BL174" s="18" t="s">
        <v>154</v>
      </c>
      <c r="BM174" s="184" t="s">
        <v>1442</v>
      </c>
    </row>
    <row r="175" s="2" customFormat="1">
      <c r="A175" s="37"/>
      <c r="B175" s="38"/>
      <c r="C175" s="37"/>
      <c r="D175" s="186" t="s">
        <v>142</v>
      </c>
      <c r="E175" s="37"/>
      <c r="F175" s="187" t="s">
        <v>657</v>
      </c>
      <c r="G175" s="37"/>
      <c r="H175" s="37"/>
      <c r="I175" s="188"/>
      <c r="J175" s="37"/>
      <c r="K175" s="37"/>
      <c r="L175" s="38"/>
      <c r="M175" s="189"/>
      <c r="N175" s="190"/>
      <c r="O175" s="76"/>
      <c r="P175" s="76"/>
      <c r="Q175" s="76"/>
      <c r="R175" s="76"/>
      <c r="S175" s="76"/>
      <c r="T175" s="7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8" t="s">
        <v>142</v>
      </c>
      <c r="AU175" s="18" t="s">
        <v>87</v>
      </c>
    </row>
    <row r="176" s="2" customFormat="1" ht="16.5" customHeight="1">
      <c r="A176" s="37"/>
      <c r="B176" s="171"/>
      <c r="C176" s="172" t="s">
        <v>469</v>
      </c>
      <c r="D176" s="172" t="s">
        <v>136</v>
      </c>
      <c r="E176" s="173" t="s">
        <v>1443</v>
      </c>
      <c r="F176" s="174" t="s">
        <v>1444</v>
      </c>
      <c r="G176" s="175" t="s">
        <v>259</v>
      </c>
      <c r="H176" s="176">
        <v>39</v>
      </c>
      <c r="I176" s="177"/>
      <c r="J176" s="178">
        <f>ROUND(I176*H176,2)</f>
        <v>0</v>
      </c>
      <c r="K176" s="179"/>
      <c r="L176" s="38"/>
      <c r="M176" s="180" t="s">
        <v>1</v>
      </c>
      <c r="N176" s="181" t="s">
        <v>44</v>
      </c>
      <c r="O176" s="76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4" t="s">
        <v>154</v>
      </c>
      <c r="AT176" s="184" t="s">
        <v>136</v>
      </c>
      <c r="AU176" s="184" t="s">
        <v>87</v>
      </c>
      <c r="AY176" s="18" t="s">
        <v>133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8" t="s">
        <v>87</v>
      </c>
      <c r="BK176" s="185">
        <f>ROUND(I176*H176,2)</f>
        <v>0</v>
      </c>
      <c r="BL176" s="18" t="s">
        <v>154</v>
      </c>
      <c r="BM176" s="184" t="s">
        <v>1445</v>
      </c>
    </row>
    <row r="177" s="2" customFormat="1">
      <c r="A177" s="37"/>
      <c r="B177" s="38"/>
      <c r="C177" s="37"/>
      <c r="D177" s="186" t="s">
        <v>142</v>
      </c>
      <c r="E177" s="37"/>
      <c r="F177" s="187" t="s">
        <v>657</v>
      </c>
      <c r="G177" s="37"/>
      <c r="H177" s="37"/>
      <c r="I177" s="188"/>
      <c r="J177" s="37"/>
      <c r="K177" s="37"/>
      <c r="L177" s="38"/>
      <c r="M177" s="189"/>
      <c r="N177" s="190"/>
      <c r="O177" s="76"/>
      <c r="P177" s="76"/>
      <c r="Q177" s="76"/>
      <c r="R177" s="76"/>
      <c r="S177" s="76"/>
      <c r="T177" s="7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8" t="s">
        <v>142</v>
      </c>
      <c r="AU177" s="18" t="s">
        <v>87</v>
      </c>
    </row>
    <row r="178" s="2" customFormat="1" ht="24.15" customHeight="1">
      <c r="A178" s="37"/>
      <c r="B178" s="171"/>
      <c r="C178" s="172" t="s">
        <v>475</v>
      </c>
      <c r="D178" s="172" t="s">
        <v>136</v>
      </c>
      <c r="E178" s="173" t="s">
        <v>1446</v>
      </c>
      <c r="F178" s="174" t="s">
        <v>1447</v>
      </c>
      <c r="G178" s="175" t="s">
        <v>259</v>
      </c>
      <c r="H178" s="176">
        <v>75</v>
      </c>
      <c r="I178" s="177"/>
      <c r="J178" s="178">
        <f>ROUND(I178*H178,2)</f>
        <v>0</v>
      </c>
      <c r="K178" s="179"/>
      <c r="L178" s="38"/>
      <c r="M178" s="180" t="s">
        <v>1</v>
      </c>
      <c r="N178" s="181" t="s">
        <v>44</v>
      </c>
      <c r="O178" s="76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4" t="s">
        <v>154</v>
      </c>
      <c r="AT178" s="184" t="s">
        <v>136</v>
      </c>
      <c r="AU178" s="184" t="s">
        <v>87</v>
      </c>
      <c r="AY178" s="18" t="s">
        <v>133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8" t="s">
        <v>87</v>
      </c>
      <c r="BK178" s="185">
        <f>ROUND(I178*H178,2)</f>
        <v>0</v>
      </c>
      <c r="BL178" s="18" t="s">
        <v>154</v>
      </c>
      <c r="BM178" s="184" t="s">
        <v>1448</v>
      </c>
    </row>
    <row r="179" s="2" customFormat="1">
      <c r="A179" s="37"/>
      <c r="B179" s="38"/>
      <c r="C179" s="37"/>
      <c r="D179" s="186" t="s">
        <v>142</v>
      </c>
      <c r="E179" s="37"/>
      <c r="F179" s="187" t="s">
        <v>657</v>
      </c>
      <c r="G179" s="37"/>
      <c r="H179" s="37"/>
      <c r="I179" s="188"/>
      <c r="J179" s="37"/>
      <c r="K179" s="37"/>
      <c r="L179" s="38"/>
      <c r="M179" s="189"/>
      <c r="N179" s="190"/>
      <c r="O179" s="76"/>
      <c r="P179" s="76"/>
      <c r="Q179" s="76"/>
      <c r="R179" s="76"/>
      <c r="S179" s="76"/>
      <c r="T179" s="7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8" t="s">
        <v>142</v>
      </c>
      <c r="AU179" s="18" t="s">
        <v>87</v>
      </c>
    </row>
    <row r="180" s="2" customFormat="1" ht="24.15" customHeight="1">
      <c r="A180" s="37"/>
      <c r="B180" s="171"/>
      <c r="C180" s="172" t="s">
        <v>481</v>
      </c>
      <c r="D180" s="172" t="s">
        <v>136</v>
      </c>
      <c r="E180" s="173" t="s">
        <v>1449</v>
      </c>
      <c r="F180" s="174" t="s">
        <v>1450</v>
      </c>
      <c r="G180" s="175" t="s">
        <v>259</v>
      </c>
      <c r="H180" s="176">
        <v>75</v>
      </c>
      <c r="I180" s="177"/>
      <c r="J180" s="178">
        <f>ROUND(I180*H180,2)</f>
        <v>0</v>
      </c>
      <c r="K180" s="179"/>
      <c r="L180" s="38"/>
      <c r="M180" s="180" t="s">
        <v>1</v>
      </c>
      <c r="N180" s="181" t="s">
        <v>44</v>
      </c>
      <c r="O180" s="76"/>
      <c r="P180" s="182">
        <f>O180*H180</f>
        <v>0</v>
      </c>
      <c r="Q180" s="182">
        <v>0</v>
      </c>
      <c r="R180" s="182">
        <f>Q180*H180</f>
        <v>0</v>
      </c>
      <c r="S180" s="182">
        <v>0</v>
      </c>
      <c r="T180" s="18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4" t="s">
        <v>154</v>
      </c>
      <c r="AT180" s="184" t="s">
        <v>136</v>
      </c>
      <c r="AU180" s="184" t="s">
        <v>87</v>
      </c>
      <c r="AY180" s="18" t="s">
        <v>133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8" t="s">
        <v>87</v>
      </c>
      <c r="BK180" s="185">
        <f>ROUND(I180*H180,2)</f>
        <v>0</v>
      </c>
      <c r="BL180" s="18" t="s">
        <v>154</v>
      </c>
      <c r="BM180" s="184" t="s">
        <v>1451</v>
      </c>
    </row>
    <row r="181" s="2" customFormat="1">
      <c r="A181" s="37"/>
      <c r="B181" s="38"/>
      <c r="C181" s="37"/>
      <c r="D181" s="186" t="s">
        <v>142</v>
      </c>
      <c r="E181" s="37"/>
      <c r="F181" s="187" t="s">
        <v>657</v>
      </c>
      <c r="G181" s="37"/>
      <c r="H181" s="37"/>
      <c r="I181" s="188"/>
      <c r="J181" s="37"/>
      <c r="K181" s="37"/>
      <c r="L181" s="38"/>
      <c r="M181" s="189"/>
      <c r="N181" s="190"/>
      <c r="O181" s="76"/>
      <c r="P181" s="76"/>
      <c r="Q181" s="76"/>
      <c r="R181" s="76"/>
      <c r="S181" s="76"/>
      <c r="T181" s="7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8" t="s">
        <v>142</v>
      </c>
      <c r="AU181" s="18" t="s">
        <v>87</v>
      </c>
    </row>
    <row r="182" s="2" customFormat="1" ht="16.5" customHeight="1">
      <c r="A182" s="37"/>
      <c r="B182" s="171"/>
      <c r="C182" s="172" t="s">
        <v>486</v>
      </c>
      <c r="D182" s="172" t="s">
        <v>136</v>
      </c>
      <c r="E182" s="173" t="s">
        <v>1452</v>
      </c>
      <c r="F182" s="174" t="s">
        <v>1453</v>
      </c>
      <c r="G182" s="175" t="s">
        <v>139</v>
      </c>
      <c r="H182" s="176">
        <v>12</v>
      </c>
      <c r="I182" s="177"/>
      <c r="J182" s="178">
        <f>ROUND(I182*H182,2)</f>
        <v>0</v>
      </c>
      <c r="K182" s="179"/>
      <c r="L182" s="38"/>
      <c r="M182" s="180" t="s">
        <v>1</v>
      </c>
      <c r="N182" s="181" t="s">
        <v>44</v>
      </c>
      <c r="O182" s="76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4" t="s">
        <v>154</v>
      </c>
      <c r="AT182" s="184" t="s">
        <v>136</v>
      </c>
      <c r="AU182" s="184" t="s">
        <v>87</v>
      </c>
      <c r="AY182" s="18" t="s">
        <v>133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8" t="s">
        <v>87</v>
      </c>
      <c r="BK182" s="185">
        <f>ROUND(I182*H182,2)</f>
        <v>0</v>
      </c>
      <c r="BL182" s="18" t="s">
        <v>154</v>
      </c>
      <c r="BM182" s="184" t="s">
        <v>1454</v>
      </c>
    </row>
    <row r="183" s="2" customFormat="1">
      <c r="A183" s="37"/>
      <c r="B183" s="38"/>
      <c r="C183" s="37"/>
      <c r="D183" s="186" t="s">
        <v>142</v>
      </c>
      <c r="E183" s="37"/>
      <c r="F183" s="187" t="s">
        <v>657</v>
      </c>
      <c r="G183" s="37"/>
      <c r="H183" s="37"/>
      <c r="I183" s="188"/>
      <c r="J183" s="37"/>
      <c r="K183" s="37"/>
      <c r="L183" s="38"/>
      <c r="M183" s="189"/>
      <c r="N183" s="190"/>
      <c r="O183" s="76"/>
      <c r="P183" s="76"/>
      <c r="Q183" s="76"/>
      <c r="R183" s="76"/>
      <c r="S183" s="76"/>
      <c r="T183" s="7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8" t="s">
        <v>142</v>
      </c>
      <c r="AU183" s="18" t="s">
        <v>87</v>
      </c>
    </row>
    <row r="184" s="2" customFormat="1" ht="24.15" customHeight="1">
      <c r="A184" s="37"/>
      <c r="B184" s="171"/>
      <c r="C184" s="172" t="s">
        <v>491</v>
      </c>
      <c r="D184" s="172" t="s">
        <v>136</v>
      </c>
      <c r="E184" s="173" t="s">
        <v>1455</v>
      </c>
      <c r="F184" s="174" t="s">
        <v>1456</v>
      </c>
      <c r="G184" s="175" t="s">
        <v>139</v>
      </c>
      <c r="H184" s="176">
        <v>12</v>
      </c>
      <c r="I184" s="177"/>
      <c r="J184" s="178">
        <f>ROUND(I184*H184,2)</f>
        <v>0</v>
      </c>
      <c r="K184" s="179"/>
      <c r="L184" s="38"/>
      <c r="M184" s="180" t="s">
        <v>1</v>
      </c>
      <c r="N184" s="181" t="s">
        <v>44</v>
      </c>
      <c r="O184" s="76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4" t="s">
        <v>154</v>
      </c>
      <c r="AT184" s="184" t="s">
        <v>136</v>
      </c>
      <c r="AU184" s="184" t="s">
        <v>87</v>
      </c>
      <c r="AY184" s="18" t="s">
        <v>133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8" t="s">
        <v>87</v>
      </c>
      <c r="BK184" s="185">
        <f>ROUND(I184*H184,2)</f>
        <v>0</v>
      </c>
      <c r="BL184" s="18" t="s">
        <v>154</v>
      </c>
      <c r="BM184" s="184" t="s">
        <v>1457</v>
      </c>
    </row>
    <row r="185" s="2" customFormat="1">
      <c r="A185" s="37"/>
      <c r="B185" s="38"/>
      <c r="C185" s="37"/>
      <c r="D185" s="186" t="s">
        <v>142</v>
      </c>
      <c r="E185" s="37"/>
      <c r="F185" s="187" t="s">
        <v>657</v>
      </c>
      <c r="G185" s="37"/>
      <c r="H185" s="37"/>
      <c r="I185" s="188"/>
      <c r="J185" s="37"/>
      <c r="K185" s="37"/>
      <c r="L185" s="38"/>
      <c r="M185" s="189"/>
      <c r="N185" s="190"/>
      <c r="O185" s="76"/>
      <c r="P185" s="76"/>
      <c r="Q185" s="76"/>
      <c r="R185" s="76"/>
      <c r="S185" s="76"/>
      <c r="T185" s="7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8" t="s">
        <v>142</v>
      </c>
      <c r="AU185" s="18" t="s">
        <v>87</v>
      </c>
    </row>
    <row r="186" s="2" customFormat="1" ht="24.15" customHeight="1">
      <c r="A186" s="37"/>
      <c r="B186" s="171"/>
      <c r="C186" s="172" t="s">
        <v>497</v>
      </c>
      <c r="D186" s="172" t="s">
        <v>136</v>
      </c>
      <c r="E186" s="173" t="s">
        <v>1458</v>
      </c>
      <c r="F186" s="174" t="s">
        <v>1459</v>
      </c>
      <c r="G186" s="175" t="s">
        <v>259</v>
      </c>
      <c r="H186" s="176">
        <v>3.5</v>
      </c>
      <c r="I186" s="177"/>
      <c r="J186" s="178">
        <f>ROUND(I186*H186,2)</f>
        <v>0</v>
      </c>
      <c r="K186" s="179"/>
      <c r="L186" s="38"/>
      <c r="M186" s="180" t="s">
        <v>1</v>
      </c>
      <c r="N186" s="181" t="s">
        <v>44</v>
      </c>
      <c r="O186" s="76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4" t="s">
        <v>154</v>
      </c>
      <c r="AT186" s="184" t="s">
        <v>136</v>
      </c>
      <c r="AU186" s="184" t="s">
        <v>87</v>
      </c>
      <c r="AY186" s="18" t="s">
        <v>133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87</v>
      </c>
      <c r="BK186" s="185">
        <f>ROUND(I186*H186,2)</f>
        <v>0</v>
      </c>
      <c r="BL186" s="18" t="s">
        <v>154</v>
      </c>
      <c r="BM186" s="184" t="s">
        <v>1460</v>
      </c>
    </row>
    <row r="187" s="2" customFormat="1">
      <c r="A187" s="37"/>
      <c r="B187" s="38"/>
      <c r="C187" s="37"/>
      <c r="D187" s="186" t="s">
        <v>142</v>
      </c>
      <c r="E187" s="37"/>
      <c r="F187" s="187" t="s">
        <v>657</v>
      </c>
      <c r="G187" s="37"/>
      <c r="H187" s="37"/>
      <c r="I187" s="188"/>
      <c r="J187" s="37"/>
      <c r="K187" s="37"/>
      <c r="L187" s="38"/>
      <c r="M187" s="189"/>
      <c r="N187" s="190"/>
      <c r="O187" s="76"/>
      <c r="P187" s="76"/>
      <c r="Q187" s="76"/>
      <c r="R187" s="76"/>
      <c r="S187" s="76"/>
      <c r="T187" s="7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142</v>
      </c>
      <c r="AU187" s="18" t="s">
        <v>87</v>
      </c>
    </row>
    <row r="188" s="2" customFormat="1" ht="24.15" customHeight="1">
      <c r="A188" s="37"/>
      <c r="B188" s="171"/>
      <c r="C188" s="172" t="s">
        <v>502</v>
      </c>
      <c r="D188" s="172" t="s">
        <v>136</v>
      </c>
      <c r="E188" s="173" t="s">
        <v>1461</v>
      </c>
      <c r="F188" s="174" t="s">
        <v>1462</v>
      </c>
      <c r="G188" s="175" t="s">
        <v>259</v>
      </c>
      <c r="H188" s="176">
        <v>10</v>
      </c>
      <c r="I188" s="177"/>
      <c r="J188" s="178">
        <f>ROUND(I188*H188,2)</f>
        <v>0</v>
      </c>
      <c r="K188" s="179"/>
      <c r="L188" s="38"/>
      <c r="M188" s="180" t="s">
        <v>1</v>
      </c>
      <c r="N188" s="181" t="s">
        <v>44</v>
      </c>
      <c r="O188" s="76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4" t="s">
        <v>154</v>
      </c>
      <c r="AT188" s="184" t="s">
        <v>136</v>
      </c>
      <c r="AU188" s="184" t="s">
        <v>87</v>
      </c>
      <c r="AY188" s="18" t="s">
        <v>133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8" t="s">
        <v>87</v>
      </c>
      <c r="BK188" s="185">
        <f>ROUND(I188*H188,2)</f>
        <v>0</v>
      </c>
      <c r="BL188" s="18" t="s">
        <v>154</v>
      </c>
      <c r="BM188" s="184" t="s">
        <v>1463</v>
      </c>
    </row>
    <row r="189" s="2" customFormat="1">
      <c r="A189" s="37"/>
      <c r="B189" s="38"/>
      <c r="C189" s="37"/>
      <c r="D189" s="186" t="s">
        <v>142</v>
      </c>
      <c r="E189" s="37"/>
      <c r="F189" s="187" t="s">
        <v>657</v>
      </c>
      <c r="G189" s="37"/>
      <c r="H189" s="37"/>
      <c r="I189" s="188"/>
      <c r="J189" s="37"/>
      <c r="K189" s="37"/>
      <c r="L189" s="38"/>
      <c r="M189" s="189"/>
      <c r="N189" s="190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142</v>
      </c>
      <c r="AU189" s="18" t="s">
        <v>87</v>
      </c>
    </row>
    <row r="190" s="2" customFormat="1" ht="37.8" customHeight="1">
      <c r="A190" s="37"/>
      <c r="B190" s="171"/>
      <c r="C190" s="172" t="s">
        <v>506</v>
      </c>
      <c r="D190" s="172" t="s">
        <v>136</v>
      </c>
      <c r="E190" s="173" t="s">
        <v>1464</v>
      </c>
      <c r="F190" s="174" t="s">
        <v>1465</v>
      </c>
      <c r="G190" s="175" t="s">
        <v>139</v>
      </c>
      <c r="H190" s="176">
        <v>1</v>
      </c>
      <c r="I190" s="177"/>
      <c r="J190" s="178">
        <f>ROUND(I190*H190,2)</f>
        <v>0</v>
      </c>
      <c r="K190" s="179"/>
      <c r="L190" s="38"/>
      <c r="M190" s="180" t="s">
        <v>1</v>
      </c>
      <c r="N190" s="181" t="s">
        <v>44</v>
      </c>
      <c r="O190" s="7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4" t="s">
        <v>154</v>
      </c>
      <c r="AT190" s="184" t="s">
        <v>136</v>
      </c>
      <c r="AU190" s="184" t="s">
        <v>87</v>
      </c>
      <c r="AY190" s="18" t="s">
        <v>133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87</v>
      </c>
      <c r="BK190" s="185">
        <f>ROUND(I190*H190,2)</f>
        <v>0</v>
      </c>
      <c r="BL190" s="18" t="s">
        <v>154</v>
      </c>
      <c r="BM190" s="184" t="s">
        <v>1466</v>
      </c>
    </row>
    <row r="191" s="2" customFormat="1">
      <c r="A191" s="37"/>
      <c r="B191" s="38"/>
      <c r="C191" s="37"/>
      <c r="D191" s="186" t="s">
        <v>142</v>
      </c>
      <c r="E191" s="37"/>
      <c r="F191" s="187" t="s">
        <v>657</v>
      </c>
      <c r="G191" s="37"/>
      <c r="H191" s="37"/>
      <c r="I191" s="188"/>
      <c r="J191" s="37"/>
      <c r="K191" s="37"/>
      <c r="L191" s="38"/>
      <c r="M191" s="189"/>
      <c r="N191" s="190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142</v>
      </c>
      <c r="AU191" s="18" t="s">
        <v>87</v>
      </c>
    </row>
    <row r="192" s="2" customFormat="1" ht="37.8" customHeight="1">
      <c r="A192" s="37"/>
      <c r="B192" s="171"/>
      <c r="C192" s="172" t="s">
        <v>511</v>
      </c>
      <c r="D192" s="172" t="s">
        <v>136</v>
      </c>
      <c r="E192" s="173" t="s">
        <v>1467</v>
      </c>
      <c r="F192" s="174" t="s">
        <v>1468</v>
      </c>
      <c r="G192" s="175" t="s">
        <v>139</v>
      </c>
      <c r="H192" s="176">
        <v>1</v>
      </c>
      <c r="I192" s="177"/>
      <c r="J192" s="178">
        <f>ROUND(I192*H192,2)</f>
        <v>0</v>
      </c>
      <c r="K192" s="179"/>
      <c r="L192" s="38"/>
      <c r="M192" s="180" t="s">
        <v>1</v>
      </c>
      <c r="N192" s="181" t="s">
        <v>44</v>
      </c>
      <c r="O192" s="76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4" t="s">
        <v>154</v>
      </c>
      <c r="AT192" s="184" t="s">
        <v>136</v>
      </c>
      <c r="AU192" s="184" t="s">
        <v>87</v>
      </c>
      <c r="AY192" s="18" t="s">
        <v>133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87</v>
      </c>
      <c r="BK192" s="185">
        <f>ROUND(I192*H192,2)</f>
        <v>0</v>
      </c>
      <c r="BL192" s="18" t="s">
        <v>154</v>
      </c>
      <c r="BM192" s="184" t="s">
        <v>1469</v>
      </c>
    </row>
    <row r="193" s="2" customFormat="1">
      <c r="A193" s="37"/>
      <c r="B193" s="38"/>
      <c r="C193" s="37"/>
      <c r="D193" s="186" t="s">
        <v>142</v>
      </c>
      <c r="E193" s="37"/>
      <c r="F193" s="187" t="s">
        <v>657</v>
      </c>
      <c r="G193" s="37"/>
      <c r="H193" s="37"/>
      <c r="I193" s="188"/>
      <c r="J193" s="37"/>
      <c r="K193" s="37"/>
      <c r="L193" s="38"/>
      <c r="M193" s="189"/>
      <c r="N193" s="190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142</v>
      </c>
      <c r="AU193" s="18" t="s">
        <v>87</v>
      </c>
    </row>
    <row r="194" s="2" customFormat="1" ht="24.15" customHeight="1">
      <c r="A194" s="37"/>
      <c r="B194" s="171"/>
      <c r="C194" s="172" t="s">
        <v>517</v>
      </c>
      <c r="D194" s="172" t="s">
        <v>136</v>
      </c>
      <c r="E194" s="173" t="s">
        <v>1470</v>
      </c>
      <c r="F194" s="174" t="s">
        <v>1471</v>
      </c>
      <c r="G194" s="175" t="s">
        <v>139</v>
      </c>
      <c r="H194" s="176">
        <v>2</v>
      </c>
      <c r="I194" s="177"/>
      <c r="J194" s="178">
        <f>ROUND(I194*H194,2)</f>
        <v>0</v>
      </c>
      <c r="K194" s="179"/>
      <c r="L194" s="38"/>
      <c r="M194" s="180" t="s">
        <v>1</v>
      </c>
      <c r="N194" s="181" t="s">
        <v>44</v>
      </c>
      <c r="O194" s="76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4" t="s">
        <v>154</v>
      </c>
      <c r="AT194" s="184" t="s">
        <v>136</v>
      </c>
      <c r="AU194" s="184" t="s">
        <v>87</v>
      </c>
      <c r="AY194" s="18" t="s">
        <v>133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8" t="s">
        <v>87</v>
      </c>
      <c r="BK194" s="185">
        <f>ROUND(I194*H194,2)</f>
        <v>0</v>
      </c>
      <c r="BL194" s="18" t="s">
        <v>154</v>
      </c>
      <c r="BM194" s="184" t="s">
        <v>1472</v>
      </c>
    </row>
    <row r="195" s="2" customFormat="1">
      <c r="A195" s="37"/>
      <c r="B195" s="38"/>
      <c r="C195" s="37"/>
      <c r="D195" s="186" t="s">
        <v>142</v>
      </c>
      <c r="E195" s="37"/>
      <c r="F195" s="187" t="s">
        <v>657</v>
      </c>
      <c r="G195" s="37"/>
      <c r="H195" s="37"/>
      <c r="I195" s="188"/>
      <c r="J195" s="37"/>
      <c r="K195" s="37"/>
      <c r="L195" s="38"/>
      <c r="M195" s="192"/>
      <c r="N195" s="193"/>
      <c r="O195" s="194"/>
      <c r="P195" s="194"/>
      <c r="Q195" s="194"/>
      <c r="R195" s="194"/>
      <c r="S195" s="194"/>
      <c r="T195" s="195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142</v>
      </c>
      <c r="AU195" s="18" t="s">
        <v>87</v>
      </c>
    </row>
    <row r="196" s="2" customFormat="1" ht="6.96" customHeight="1">
      <c r="A196" s="37"/>
      <c r="B196" s="59"/>
      <c r="C196" s="60"/>
      <c r="D196" s="60"/>
      <c r="E196" s="60"/>
      <c r="F196" s="60"/>
      <c r="G196" s="60"/>
      <c r="H196" s="60"/>
      <c r="I196" s="60"/>
      <c r="J196" s="60"/>
      <c r="K196" s="60"/>
      <c r="L196" s="38"/>
      <c r="M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</row>
  </sheetData>
  <autoFilter ref="C118:K195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="1" customFormat="1" ht="24.96" customHeight="1">
      <c r="B4" s="21"/>
      <c r="D4" s="22" t="s">
        <v>102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objektu MŠ JAHŮDKA v Praze 12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103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1473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15. 4. 2025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25</v>
      </c>
      <c r="J20" s="26" t="s">
        <v>32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33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37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55.25" customHeight="1">
      <c r="A27" s="121"/>
      <c r="B27" s="122"/>
      <c r="C27" s="121"/>
      <c r="D27" s="121"/>
      <c r="E27" s="35" t="s">
        <v>105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39</v>
      </c>
      <c r="E30" s="37"/>
      <c r="F30" s="37"/>
      <c r="G30" s="37"/>
      <c r="H30" s="37"/>
      <c r="I30" s="37"/>
      <c r="J30" s="95">
        <f>ROUND(J118,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41</v>
      </c>
      <c r="G32" s="37"/>
      <c r="H32" s="37"/>
      <c r="I32" s="42" t="s">
        <v>40</v>
      </c>
      <c r="J32" s="42" t="s">
        <v>42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43</v>
      </c>
      <c r="E33" s="31" t="s">
        <v>44</v>
      </c>
      <c r="F33" s="126">
        <f>ROUND((SUM(BE118:BE187)),  2)</f>
        <v>0</v>
      </c>
      <c r="G33" s="37"/>
      <c r="H33" s="37"/>
      <c r="I33" s="127">
        <v>0.20999999999999999</v>
      </c>
      <c r="J33" s="126">
        <f>ROUND(((SUM(BE118:BE187))*I33),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45</v>
      </c>
      <c r="F34" s="126">
        <f>ROUND((SUM(BF118:BF187)),  2)</f>
        <v>0</v>
      </c>
      <c r="G34" s="37"/>
      <c r="H34" s="37"/>
      <c r="I34" s="127">
        <v>0.12</v>
      </c>
      <c r="J34" s="126">
        <f>ROUND(((SUM(BF118:BF187))*I34),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46</v>
      </c>
      <c r="F35" s="126">
        <f>ROUND((SUM(BG118:BG187)),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47</v>
      </c>
      <c r="F36" s="126">
        <f>ROUND((SUM(BH118:BH187)),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48</v>
      </c>
      <c r="F37" s="126">
        <f>ROUND((SUM(BI118:BI187)),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49</v>
      </c>
      <c r="E39" s="80"/>
      <c r="F39" s="80"/>
      <c r="G39" s="130" t="s">
        <v>50</v>
      </c>
      <c r="H39" s="131" t="s">
        <v>51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34" t="s">
        <v>55</v>
      </c>
      <c r="G61" s="57" t="s">
        <v>54</v>
      </c>
      <c r="H61" s="40"/>
      <c r="I61" s="40"/>
      <c r="J61" s="135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34" t="s">
        <v>55</v>
      </c>
      <c r="G76" s="57" t="s">
        <v>54</v>
      </c>
      <c r="H76" s="40"/>
      <c r="I76" s="40"/>
      <c r="J76" s="135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objektu MŠ JAHŮDKA v Praze 12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103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03 - Dendrologické řešení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Krouzova 10, č.p. 3036, 143 00 Praha 12</v>
      </c>
      <c r="G89" s="37"/>
      <c r="H89" s="37"/>
      <c r="I89" s="31" t="s">
        <v>22</v>
      </c>
      <c r="J89" s="68" t="str">
        <f>IF(J12="","",J12)</f>
        <v>15. 4. 2025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7"/>
      <c r="E91" s="37"/>
      <c r="F91" s="26" t="str">
        <f>E15</f>
        <v>MČ Praha 12, Generála Šišky 2375/6, Praha4,Modřany</v>
      </c>
      <c r="G91" s="37"/>
      <c r="H91" s="37"/>
      <c r="I91" s="31" t="s">
        <v>31</v>
      </c>
      <c r="J91" s="35" t="str">
        <f>E21</f>
        <v>Ing.arch. Jan Mudra,Holoubkov 81,338 01 Holoubkov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J118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s="9" customFormat="1" ht="24.96" customHeight="1">
      <c r="A97" s="9"/>
      <c r="B97" s="139"/>
      <c r="C97" s="9"/>
      <c r="D97" s="140" t="s">
        <v>1474</v>
      </c>
      <c r="E97" s="141"/>
      <c r="F97" s="141"/>
      <c r="G97" s="141"/>
      <c r="H97" s="141"/>
      <c r="I97" s="141"/>
      <c r="J97" s="142">
        <f>J119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9"/>
      <c r="C98" s="9"/>
      <c r="D98" s="140" t="s">
        <v>1475</v>
      </c>
      <c r="E98" s="141"/>
      <c r="F98" s="141"/>
      <c r="G98" s="141"/>
      <c r="H98" s="141"/>
      <c r="I98" s="141"/>
      <c r="J98" s="142">
        <f>J180</f>
        <v>0</v>
      </c>
      <c r="K98" s="9"/>
      <c r="L98" s="13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118</v>
      </c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7"/>
      <c r="D108" s="37"/>
      <c r="E108" s="120" t="str">
        <f>E7</f>
        <v>Revitalizace objektu MŠ JAHŮDKA v Praze 12</v>
      </c>
      <c r="F108" s="31"/>
      <c r="G108" s="31"/>
      <c r="H108" s="31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103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66" t="str">
        <f>E9</f>
        <v>03 - Dendrologické řešení</v>
      </c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7"/>
      <c r="E112" s="37"/>
      <c r="F112" s="26" t="str">
        <f>F12</f>
        <v>Krouzova 10, č.p. 3036, 143 00 Praha 12</v>
      </c>
      <c r="G112" s="37"/>
      <c r="H112" s="37"/>
      <c r="I112" s="31" t="s">
        <v>22</v>
      </c>
      <c r="J112" s="68" t="str">
        <f>IF(J12="","",J12)</f>
        <v>15. 4. 2025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40.05" customHeight="1">
      <c r="A114" s="37"/>
      <c r="B114" s="38"/>
      <c r="C114" s="31" t="s">
        <v>24</v>
      </c>
      <c r="D114" s="37"/>
      <c r="E114" s="37"/>
      <c r="F114" s="26" t="str">
        <f>E15</f>
        <v>MČ Praha 12, Generála Šišky 2375/6, Praha4,Modřany</v>
      </c>
      <c r="G114" s="37"/>
      <c r="H114" s="37"/>
      <c r="I114" s="31" t="s">
        <v>31</v>
      </c>
      <c r="J114" s="35" t="str">
        <f>E21</f>
        <v>Ing.arch. Jan Mudra,Holoubkov 81,338 01 Holoubkov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29</v>
      </c>
      <c r="D115" s="37"/>
      <c r="E115" s="37"/>
      <c r="F115" s="26" t="str">
        <f>IF(E18="","",E18)</f>
        <v>Vyplň údaj</v>
      </c>
      <c r="G115" s="37"/>
      <c r="H115" s="37"/>
      <c r="I115" s="31" t="s">
        <v>35</v>
      </c>
      <c r="J115" s="35" t="str">
        <f>E24</f>
        <v xml:space="preserve"> 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47"/>
      <c r="B117" s="148"/>
      <c r="C117" s="149" t="s">
        <v>119</v>
      </c>
      <c r="D117" s="150" t="s">
        <v>64</v>
      </c>
      <c r="E117" s="150" t="s">
        <v>60</v>
      </c>
      <c r="F117" s="150" t="s">
        <v>61</v>
      </c>
      <c r="G117" s="150" t="s">
        <v>120</v>
      </c>
      <c r="H117" s="150" t="s">
        <v>121</v>
      </c>
      <c r="I117" s="150" t="s">
        <v>122</v>
      </c>
      <c r="J117" s="151" t="s">
        <v>108</v>
      </c>
      <c r="K117" s="152" t="s">
        <v>123</v>
      </c>
      <c r="L117" s="153"/>
      <c r="M117" s="85" t="s">
        <v>1</v>
      </c>
      <c r="N117" s="86" t="s">
        <v>43</v>
      </c>
      <c r="O117" s="86" t="s">
        <v>124</v>
      </c>
      <c r="P117" s="86" t="s">
        <v>125</v>
      </c>
      <c r="Q117" s="86" t="s">
        <v>126</v>
      </c>
      <c r="R117" s="86" t="s">
        <v>127</v>
      </c>
      <c r="S117" s="86" t="s">
        <v>128</v>
      </c>
      <c r="T117" s="87" t="s">
        <v>129</v>
      </c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="2" customFormat="1" ht="22.8" customHeight="1">
      <c r="A118" s="37"/>
      <c r="B118" s="38"/>
      <c r="C118" s="92" t="s">
        <v>130</v>
      </c>
      <c r="D118" s="37"/>
      <c r="E118" s="37"/>
      <c r="F118" s="37"/>
      <c r="G118" s="37"/>
      <c r="H118" s="37"/>
      <c r="I118" s="37"/>
      <c r="J118" s="154">
        <f>BK118</f>
        <v>0</v>
      </c>
      <c r="K118" s="37"/>
      <c r="L118" s="38"/>
      <c r="M118" s="88"/>
      <c r="N118" s="72"/>
      <c r="O118" s="89"/>
      <c r="P118" s="155">
        <f>P119+P180</f>
        <v>0</v>
      </c>
      <c r="Q118" s="89"/>
      <c r="R118" s="155">
        <f>R119+R180</f>
        <v>0</v>
      </c>
      <c r="S118" s="89"/>
      <c r="T118" s="156">
        <f>T119+T180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78</v>
      </c>
      <c r="AU118" s="18" t="s">
        <v>110</v>
      </c>
      <c r="BK118" s="157">
        <f>BK119+BK180</f>
        <v>0</v>
      </c>
    </row>
    <row r="119" s="12" customFormat="1" ht="25.92" customHeight="1">
      <c r="A119" s="12"/>
      <c r="B119" s="158"/>
      <c r="C119" s="12"/>
      <c r="D119" s="159" t="s">
        <v>78</v>
      </c>
      <c r="E119" s="160" t="s">
        <v>1476</v>
      </c>
      <c r="F119" s="160" t="s">
        <v>1477</v>
      </c>
      <c r="G119" s="12"/>
      <c r="H119" s="12"/>
      <c r="I119" s="161"/>
      <c r="J119" s="162">
        <f>BK119</f>
        <v>0</v>
      </c>
      <c r="K119" s="12"/>
      <c r="L119" s="158"/>
      <c r="M119" s="163"/>
      <c r="N119" s="164"/>
      <c r="O119" s="164"/>
      <c r="P119" s="165">
        <f>SUM(P120:P179)</f>
        <v>0</v>
      </c>
      <c r="Q119" s="164"/>
      <c r="R119" s="165">
        <f>SUM(R120:R179)</f>
        <v>0</v>
      </c>
      <c r="S119" s="164"/>
      <c r="T119" s="166">
        <f>SUM(T120:T179)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9" t="s">
        <v>87</v>
      </c>
      <c r="AT119" s="167" t="s">
        <v>78</v>
      </c>
      <c r="AU119" s="167" t="s">
        <v>79</v>
      </c>
      <c r="AY119" s="159" t="s">
        <v>133</v>
      </c>
      <c r="BK119" s="168">
        <f>SUM(BK120:BK179)</f>
        <v>0</v>
      </c>
    </row>
    <row r="120" s="2" customFormat="1" ht="16.5" customHeight="1">
      <c r="A120" s="37"/>
      <c r="B120" s="171"/>
      <c r="C120" s="219" t="s">
        <v>79</v>
      </c>
      <c r="D120" s="219" t="s">
        <v>316</v>
      </c>
      <c r="E120" s="220" t="s">
        <v>87</v>
      </c>
      <c r="F120" s="221" t="s">
        <v>1478</v>
      </c>
      <c r="G120" s="222" t="s">
        <v>816</v>
      </c>
      <c r="H120" s="223">
        <v>5</v>
      </c>
      <c r="I120" s="224"/>
      <c r="J120" s="225">
        <f>ROUND(I120*H120,2)</f>
        <v>0</v>
      </c>
      <c r="K120" s="226"/>
      <c r="L120" s="227"/>
      <c r="M120" s="228" t="s">
        <v>1</v>
      </c>
      <c r="N120" s="229" t="s">
        <v>44</v>
      </c>
      <c r="O120" s="76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4" t="s">
        <v>173</v>
      </c>
      <c r="AT120" s="184" t="s">
        <v>316</v>
      </c>
      <c r="AU120" s="184" t="s">
        <v>87</v>
      </c>
      <c r="AY120" s="18" t="s">
        <v>133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8" t="s">
        <v>87</v>
      </c>
      <c r="BK120" s="185">
        <f>ROUND(I120*H120,2)</f>
        <v>0</v>
      </c>
      <c r="BL120" s="18" t="s">
        <v>154</v>
      </c>
      <c r="BM120" s="184" t="s">
        <v>89</v>
      </c>
    </row>
    <row r="121" s="2" customFormat="1">
      <c r="A121" s="37"/>
      <c r="B121" s="38"/>
      <c r="C121" s="37"/>
      <c r="D121" s="186" t="s">
        <v>142</v>
      </c>
      <c r="E121" s="37"/>
      <c r="F121" s="187" t="s">
        <v>1479</v>
      </c>
      <c r="G121" s="37"/>
      <c r="H121" s="37"/>
      <c r="I121" s="188"/>
      <c r="J121" s="37"/>
      <c r="K121" s="37"/>
      <c r="L121" s="38"/>
      <c r="M121" s="189"/>
      <c r="N121" s="190"/>
      <c r="O121" s="76"/>
      <c r="P121" s="76"/>
      <c r="Q121" s="76"/>
      <c r="R121" s="76"/>
      <c r="S121" s="76"/>
      <c r="T121" s="7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142</v>
      </c>
      <c r="AU121" s="18" t="s">
        <v>87</v>
      </c>
    </row>
    <row r="122" s="2" customFormat="1" ht="16.5" customHeight="1">
      <c r="A122" s="37"/>
      <c r="B122" s="171"/>
      <c r="C122" s="219" t="s">
        <v>79</v>
      </c>
      <c r="D122" s="219" t="s">
        <v>316</v>
      </c>
      <c r="E122" s="220" t="s">
        <v>89</v>
      </c>
      <c r="F122" s="221" t="s">
        <v>1480</v>
      </c>
      <c r="G122" s="222" t="s">
        <v>816</v>
      </c>
      <c r="H122" s="223">
        <v>2</v>
      </c>
      <c r="I122" s="224"/>
      <c r="J122" s="225">
        <f>ROUND(I122*H122,2)</f>
        <v>0</v>
      </c>
      <c r="K122" s="226"/>
      <c r="L122" s="227"/>
      <c r="M122" s="228" t="s">
        <v>1</v>
      </c>
      <c r="N122" s="229" t="s">
        <v>44</v>
      </c>
      <c r="O122" s="76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4" t="s">
        <v>173</v>
      </c>
      <c r="AT122" s="184" t="s">
        <v>316</v>
      </c>
      <c r="AU122" s="184" t="s">
        <v>87</v>
      </c>
      <c r="AY122" s="18" t="s">
        <v>133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8" t="s">
        <v>87</v>
      </c>
      <c r="BK122" s="185">
        <f>ROUND(I122*H122,2)</f>
        <v>0</v>
      </c>
      <c r="BL122" s="18" t="s">
        <v>154</v>
      </c>
      <c r="BM122" s="184" t="s">
        <v>154</v>
      </c>
    </row>
    <row r="123" s="2" customFormat="1">
      <c r="A123" s="37"/>
      <c r="B123" s="38"/>
      <c r="C123" s="37"/>
      <c r="D123" s="186" t="s">
        <v>142</v>
      </c>
      <c r="E123" s="37"/>
      <c r="F123" s="187" t="s">
        <v>1479</v>
      </c>
      <c r="G123" s="37"/>
      <c r="H123" s="37"/>
      <c r="I123" s="188"/>
      <c r="J123" s="37"/>
      <c r="K123" s="37"/>
      <c r="L123" s="38"/>
      <c r="M123" s="189"/>
      <c r="N123" s="190"/>
      <c r="O123" s="76"/>
      <c r="P123" s="76"/>
      <c r="Q123" s="76"/>
      <c r="R123" s="76"/>
      <c r="S123" s="76"/>
      <c r="T123" s="7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142</v>
      </c>
      <c r="AU123" s="18" t="s">
        <v>87</v>
      </c>
    </row>
    <row r="124" s="2" customFormat="1" ht="16.5" customHeight="1">
      <c r="A124" s="37"/>
      <c r="B124" s="171"/>
      <c r="C124" s="219" t="s">
        <v>79</v>
      </c>
      <c r="D124" s="219" t="s">
        <v>316</v>
      </c>
      <c r="E124" s="220" t="s">
        <v>147</v>
      </c>
      <c r="F124" s="221" t="s">
        <v>1481</v>
      </c>
      <c r="G124" s="222" t="s">
        <v>816</v>
      </c>
      <c r="H124" s="223">
        <v>12</v>
      </c>
      <c r="I124" s="224"/>
      <c r="J124" s="225">
        <f>ROUND(I124*H124,2)</f>
        <v>0</v>
      </c>
      <c r="K124" s="226"/>
      <c r="L124" s="227"/>
      <c r="M124" s="228" t="s">
        <v>1</v>
      </c>
      <c r="N124" s="229" t="s">
        <v>44</v>
      </c>
      <c r="O124" s="76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4" t="s">
        <v>173</v>
      </c>
      <c r="AT124" s="184" t="s">
        <v>316</v>
      </c>
      <c r="AU124" s="184" t="s">
        <v>87</v>
      </c>
      <c r="AY124" s="18" t="s">
        <v>133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8" t="s">
        <v>87</v>
      </c>
      <c r="BK124" s="185">
        <f>ROUND(I124*H124,2)</f>
        <v>0</v>
      </c>
      <c r="BL124" s="18" t="s">
        <v>154</v>
      </c>
      <c r="BM124" s="184" t="s">
        <v>162</v>
      </c>
    </row>
    <row r="125" s="2" customFormat="1">
      <c r="A125" s="37"/>
      <c r="B125" s="38"/>
      <c r="C125" s="37"/>
      <c r="D125" s="186" t="s">
        <v>142</v>
      </c>
      <c r="E125" s="37"/>
      <c r="F125" s="187" t="s">
        <v>1479</v>
      </c>
      <c r="G125" s="37"/>
      <c r="H125" s="37"/>
      <c r="I125" s="188"/>
      <c r="J125" s="37"/>
      <c r="K125" s="37"/>
      <c r="L125" s="38"/>
      <c r="M125" s="189"/>
      <c r="N125" s="190"/>
      <c r="O125" s="76"/>
      <c r="P125" s="76"/>
      <c r="Q125" s="76"/>
      <c r="R125" s="76"/>
      <c r="S125" s="76"/>
      <c r="T125" s="7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142</v>
      </c>
      <c r="AU125" s="18" t="s">
        <v>87</v>
      </c>
    </row>
    <row r="126" s="2" customFormat="1" ht="16.5" customHeight="1">
      <c r="A126" s="37"/>
      <c r="B126" s="171"/>
      <c r="C126" s="219" t="s">
        <v>79</v>
      </c>
      <c r="D126" s="219" t="s">
        <v>316</v>
      </c>
      <c r="E126" s="220" t="s">
        <v>154</v>
      </c>
      <c r="F126" s="221" t="s">
        <v>1482</v>
      </c>
      <c r="G126" s="222" t="s">
        <v>816</v>
      </c>
      <c r="H126" s="223">
        <v>7</v>
      </c>
      <c r="I126" s="224"/>
      <c r="J126" s="225">
        <f>ROUND(I126*H126,2)</f>
        <v>0</v>
      </c>
      <c r="K126" s="226"/>
      <c r="L126" s="227"/>
      <c r="M126" s="228" t="s">
        <v>1</v>
      </c>
      <c r="N126" s="229" t="s">
        <v>44</v>
      </c>
      <c r="O126" s="76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4" t="s">
        <v>173</v>
      </c>
      <c r="AT126" s="184" t="s">
        <v>316</v>
      </c>
      <c r="AU126" s="184" t="s">
        <v>87</v>
      </c>
      <c r="AY126" s="18" t="s">
        <v>133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8" t="s">
        <v>87</v>
      </c>
      <c r="BK126" s="185">
        <f>ROUND(I126*H126,2)</f>
        <v>0</v>
      </c>
      <c r="BL126" s="18" t="s">
        <v>154</v>
      </c>
      <c r="BM126" s="184" t="s">
        <v>173</v>
      </c>
    </row>
    <row r="127" s="2" customFormat="1">
      <c r="A127" s="37"/>
      <c r="B127" s="38"/>
      <c r="C127" s="37"/>
      <c r="D127" s="186" t="s">
        <v>142</v>
      </c>
      <c r="E127" s="37"/>
      <c r="F127" s="187" t="s">
        <v>1479</v>
      </c>
      <c r="G127" s="37"/>
      <c r="H127" s="37"/>
      <c r="I127" s="188"/>
      <c r="J127" s="37"/>
      <c r="K127" s="37"/>
      <c r="L127" s="38"/>
      <c r="M127" s="189"/>
      <c r="N127" s="190"/>
      <c r="O127" s="76"/>
      <c r="P127" s="76"/>
      <c r="Q127" s="76"/>
      <c r="R127" s="76"/>
      <c r="S127" s="76"/>
      <c r="T127" s="7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142</v>
      </c>
      <c r="AU127" s="18" t="s">
        <v>87</v>
      </c>
    </row>
    <row r="128" s="2" customFormat="1" ht="16.5" customHeight="1">
      <c r="A128" s="37"/>
      <c r="B128" s="171"/>
      <c r="C128" s="219" t="s">
        <v>79</v>
      </c>
      <c r="D128" s="219" t="s">
        <v>316</v>
      </c>
      <c r="E128" s="220" t="s">
        <v>153</v>
      </c>
      <c r="F128" s="221" t="s">
        <v>1483</v>
      </c>
      <c r="G128" s="222" t="s">
        <v>816</v>
      </c>
      <c r="H128" s="223">
        <v>2</v>
      </c>
      <c r="I128" s="224"/>
      <c r="J128" s="225">
        <f>ROUND(I128*H128,2)</f>
        <v>0</v>
      </c>
      <c r="K128" s="226"/>
      <c r="L128" s="227"/>
      <c r="M128" s="228" t="s">
        <v>1</v>
      </c>
      <c r="N128" s="229" t="s">
        <v>44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173</v>
      </c>
      <c r="AT128" s="184" t="s">
        <v>316</v>
      </c>
      <c r="AU128" s="184" t="s">
        <v>87</v>
      </c>
      <c r="AY128" s="18" t="s">
        <v>133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87</v>
      </c>
      <c r="BK128" s="185">
        <f>ROUND(I128*H128,2)</f>
        <v>0</v>
      </c>
      <c r="BL128" s="18" t="s">
        <v>154</v>
      </c>
      <c r="BM128" s="184" t="s">
        <v>184</v>
      </c>
    </row>
    <row r="129" s="2" customFormat="1">
      <c r="A129" s="37"/>
      <c r="B129" s="38"/>
      <c r="C129" s="37"/>
      <c r="D129" s="186" t="s">
        <v>142</v>
      </c>
      <c r="E129" s="37"/>
      <c r="F129" s="187" t="s">
        <v>1479</v>
      </c>
      <c r="G129" s="37"/>
      <c r="H129" s="37"/>
      <c r="I129" s="188"/>
      <c r="J129" s="37"/>
      <c r="K129" s="37"/>
      <c r="L129" s="38"/>
      <c r="M129" s="189"/>
      <c r="N129" s="190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142</v>
      </c>
      <c r="AU129" s="18" t="s">
        <v>87</v>
      </c>
    </row>
    <row r="130" s="2" customFormat="1" ht="16.5" customHeight="1">
      <c r="A130" s="37"/>
      <c r="B130" s="171"/>
      <c r="C130" s="219" t="s">
        <v>79</v>
      </c>
      <c r="D130" s="219" t="s">
        <v>316</v>
      </c>
      <c r="E130" s="220" t="s">
        <v>162</v>
      </c>
      <c r="F130" s="221" t="s">
        <v>1484</v>
      </c>
      <c r="G130" s="222" t="s">
        <v>816</v>
      </c>
      <c r="H130" s="223">
        <v>2</v>
      </c>
      <c r="I130" s="224"/>
      <c r="J130" s="225">
        <f>ROUND(I130*H130,2)</f>
        <v>0</v>
      </c>
      <c r="K130" s="226"/>
      <c r="L130" s="227"/>
      <c r="M130" s="228" t="s">
        <v>1</v>
      </c>
      <c r="N130" s="229" t="s">
        <v>44</v>
      </c>
      <c r="O130" s="7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173</v>
      </c>
      <c r="AT130" s="184" t="s">
        <v>316</v>
      </c>
      <c r="AU130" s="184" t="s">
        <v>87</v>
      </c>
      <c r="AY130" s="18" t="s">
        <v>133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87</v>
      </c>
      <c r="BK130" s="185">
        <f>ROUND(I130*H130,2)</f>
        <v>0</v>
      </c>
      <c r="BL130" s="18" t="s">
        <v>154</v>
      </c>
      <c r="BM130" s="184" t="s">
        <v>8</v>
      </c>
    </row>
    <row r="131" s="2" customFormat="1">
      <c r="A131" s="37"/>
      <c r="B131" s="38"/>
      <c r="C131" s="37"/>
      <c r="D131" s="186" t="s">
        <v>142</v>
      </c>
      <c r="E131" s="37"/>
      <c r="F131" s="187" t="s">
        <v>1479</v>
      </c>
      <c r="G131" s="37"/>
      <c r="H131" s="37"/>
      <c r="I131" s="188"/>
      <c r="J131" s="37"/>
      <c r="K131" s="37"/>
      <c r="L131" s="38"/>
      <c r="M131" s="189"/>
      <c r="N131" s="190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142</v>
      </c>
      <c r="AU131" s="18" t="s">
        <v>87</v>
      </c>
    </row>
    <row r="132" s="2" customFormat="1" ht="16.5" customHeight="1">
      <c r="A132" s="37"/>
      <c r="B132" s="171"/>
      <c r="C132" s="219" t="s">
        <v>79</v>
      </c>
      <c r="D132" s="219" t="s">
        <v>316</v>
      </c>
      <c r="E132" s="220" t="s">
        <v>168</v>
      </c>
      <c r="F132" s="221" t="s">
        <v>1485</v>
      </c>
      <c r="G132" s="222" t="s">
        <v>816</v>
      </c>
      <c r="H132" s="223">
        <v>5</v>
      </c>
      <c r="I132" s="224"/>
      <c r="J132" s="225">
        <f>ROUND(I132*H132,2)</f>
        <v>0</v>
      </c>
      <c r="K132" s="226"/>
      <c r="L132" s="227"/>
      <c r="M132" s="228" t="s">
        <v>1</v>
      </c>
      <c r="N132" s="229" t="s">
        <v>44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173</v>
      </c>
      <c r="AT132" s="184" t="s">
        <v>316</v>
      </c>
      <c r="AU132" s="184" t="s">
        <v>87</v>
      </c>
      <c r="AY132" s="18" t="s">
        <v>133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87</v>
      </c>
      <c r="BK132" s="185">
        <f>ROUND(I132*H132,2)</f>
        <v>0</v>
      </c>
      <c r="BL132" s="18" t="s">
        <v>154</v>
      </c>
      <c r="BM132" s="184" t="s">
        <v>206</v>
      </c>
    </row>
    <row r="133" s="2" customFormat="1">
      <c r="A133" s="37"/>
      <c r="B133" s="38"/>
      <c r="C133" s="37"/>
      <c r="D133" s="186" t="s">
        <v>142</v>
      </c>
      <c r="E133" s="37"/>
      <c r="F133" s="187" t="s">
        <v>1486</v>
      </c>
      <c r="G133" s="37"/>
      <c r="H133" s="37"/>
      <c r="I133" s="188"/>
      <c r="J133" s="37"/>
      <c r="K133" s="37"/>
      <c r="L133" s="38"/>
      <c r="M133" s="189"/>
      <c r="N133" s="190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142</v>
      </c>
      <c r="AU133" s="18" t="s">
        <v>87</v>
      </c>
    </row>
    <row r="134" s="2" customFormat="1" ht="16.5" customHeight="1">
      <c r="A134" s="37"/>
      <c r="B134" s="171"/>
      <c r="C134" s="219" t="s">
        <v>79</v>
      </c>
      <c r="D134" s="219" t="s">
        <v>316</v>
      </c>
      <c r="E134" s="220" t="s">
        <v>173</v>
      </c>
      <c r="F134" s="221" t="s">
        <v>1487</v>
      </c>
      <c r="G134" s="222" t="s">
        <v>816</v>
      </c>
      <c r="H134" s="223">
        <v>4</v>
      </c>
      <c r="I134" s="224"/>
      <c r="J134" s="225">
        <f>ROUND(I134*H134,2)</f>
        <v>0</v>
      </c>
      <c r="K134" s="226"/>
      <c r="L134" s="227"/>
      <c r="M134" s="228" t="s">
        <v>1</v>
      </c>
      <c r="N134" s="229" t="s">
        <v>44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173</v>
      </c>
      <c r="AT134" s="184" t="s">
        <v>316</v>
      </c>
      <c r="AU134" s="184" t="s">
        <v>87</v>
      </c>
      <c r="AY134" s="18" t="s">
        <v>133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87</v>
      </c>
      <c r="BK134" s="185">
        <f>ROUND(I134*H134,2)</f>
        <v>0</v>
      </c>
      <c r="BL134" s="18" t="s">
        <v>154</v>
      </c>
      <c r="BM134" s="184" t="s">
        <v>310</v>
      </c>
    </row>
    <row r="135" s="2" customFormat="1">
      <c r="A135" s="37"/>
      <c r="B135" s="38"/>
      <c r="C135" s="37"/>
      <c r="D135" s="186" t="s">
        <v>142</v>
      </c>
      <c r="E135" s="37"/>
      <c r="F135" s="187" t="s">
        <v>1486</v>
      </c>
      <c r="G135" s="37"/>
      <c r="H135" s="37"/>
      <c r="I135" s="188"/>
      <c r="J135" s="37"/>
      <c r="K135" s="37"/>
      <c r="L135" s="38"/>
      <c r="M135" s="189"/>
      <c r="N135" s="190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142</v>
      </c>
      <c r="AU135" s="18" t="s">
        <v>87</v>
      </c>
    </row>
    <row r="136" s="2" customFormat="1" ht="16.5" customHeight="1">
      <c r="A136" s="37"/>
      <c r="B136" s="171"/>
      <c r="C136" s="219" t="s">
        <v>79</v>
      </c>
      <c r="D136" s="219" t="s">
        <v>316</v>
      </c>
      <c r="E136" s="220" t="s">
        <v>180</v>
      </c>
      <c r="F136" s="221" t="s">
        <v>1488</v>
      </c>
      <c r="G136" s="222" t="s">
        <v>816</v>
      </c>
      <c r="H136" s="223">
        <v>6</v>
      </c>
      <c r="I136" s="224"/>
      <c r="J136" s="225">
        <f>ROUND(I136*H136,2)</f>
        <v>0</v>
      </c>
      <c r="K136" s="226"/>
      <c r="L136" s="227"/>
      <c r="M136" s="228" t="s">
        <v>1</v>
      </c>
      <c r="N136" s="229" t="s">
        <v>44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173</v>
      </c>
      <c r="AT136" s="184" t="s">
        <v>316</v>
      </c>
      <c r="AU136" s="184" t="s">
        <v>87</v>
      </c>
      <c r="AY136" s="18" t="s">
        <v>133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87</v>
      </c>
      <c r="BK136" s="185">
        <f>ROUND(I136*H136,2)</f>
        <v>0</v>
      </c>
      <c r="BL136" s="18" t="s">
        <v>154</v>
      </c>
      <c r="BM136" s="184" t="s">
        <v>321</v>
      </c>
    </row>
    <row r="137" s="2" customFormat="1">
      <c r="A137" s="37"/>
      <c r="B137" s="38"/>
      <c r="C137" s="37"/>
      <c r="D137" s="186" t="s">
        <v>142</v>
      </c>
      <c r="E137" s="37"/>
      <c r="F137" s="187" t="s">
        <v>1486</v>
      </c>
      <c r="G137" s="37"/>
      <c r="H137" s="37"/>
      <c r="I137" s="188"/>
      <c r="J137" s="37"/>
      <c r="K137" s="37"/>
      <c r="L137" s="38"/>
      <c r="M137" s="189"/>
      <c r="N137" s="190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142</v>
      </c>
      <c r="AU137" s="18" t="s">
        <v>87</v>
      </c>
    </row>
    <row r="138" s="2" customFormat="1" ht="16.5" customHeight="1">
      <c r="A138" s="37"/>
      <c r="B138" s="171"/>
      <c r="C138" s="219" t="s">
        <v>79</v>
      </c>
      <c r="D138" s="219" t="s">
        <v>316</v>
      </c>
      <c r="E138" s="220" t="s">
        <v>184</v>
      </c>
      <c r="F138" s="221" t="s">
        <v>1489</v>
      </c>
      <c r="G138" s="222" t="s">
        <v>816</v>
      </c>
      <c r="H138" s="223">
        <v>6</v>
      </c>
      <c r="I138" s="224"/>
      <c r="J138" s="225">
        <f>ROUND(I138*H138,2)</f>
        <v>0</v>
      </c>
      <c r="K138" s="226"/>
      <c r="L138" s="227"/>
      <c r="M138" s="228" t="s">
        <v>1</v>
      </c>
      <c r="N138" s="229" t="s">
        <v>44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173</v>
      </c>
      <c r="AT138" s="184" t="s">
        <v>316</v>
      </c>
      <c r="AU138" s="184" t="s">
        <v>87</v>
      </c>
      <c r="AY138" s="18" t="s">
        <v>133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87</v>
      </c>
      <c r="BK138" s="185">
        <f>ROUND(I138*H138,2)</f>
        <v>0</v>
      </c>
      <c r="BL138" s="18" t="s">
        <v>154</v>
      </c>
      <c r="BM138" s="184" t="s">
        <v>329</v>
      </c>
    </row>
    <row r="139" s="2" customFormat="1">
      <c r="A139" s="37"/>
      <c r="B139" s="38"/>
      <c r="C139" s="37"/>
      <c r="D139" s="186" t="s">
        <v>142</v>
      </c>
      <c r="E139" s="37"/>
      <c r="F139" s="187" t="s">
        <v>1486</v>
      </c>
      <c r="G139" s="37"/>
      <c r="H139" s="37"/>
      <c r="I139" s="188"/>
      <c r="J139" s="37"/>
      <c r="K139" s="37"/>
      <c r="L139" s="38"/>
      <c r="M139" s="189"/>
      <c r="N139" s="190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142</v>
      </c>
      <c r="AU139" s="18" t="s">
        <v>87</v>
      </c>
    </row>
    <row r="140" s="2" customFormat="1" ht="21.75" customHeight="1">
      <c r="A140" s="37"/>
      <c r="B140" s="171"/>
      <c r="C140" s="219" t="s">
        <v>79</v>
      </c>
      <c r="D140" s="219" t="s">
        <v>316</v>
      </c>
      <c r="E140" s="220" t="s">
        <v>191</v>
      </c>
      <c r="F140" s="221" t="s">
        <v>1490</v>
      </c>
      <c r="G140" s="222" t="s">
        <v>816</v>
      </c>
      <c r="H140" s="223">
        <v>4</v>
      </c>
      <c r="I140" s="224"/>
      <c r="J140" s="225">
        <f>ROUND(I140*H140,2)</f>
        <v>0</v>
      </c>
      <c r="K140" s="226"/>
      <c r="L140" s="227"/>
      <c r="M140" s="228" t="s">
        <v>1</v>
      </c>
      <c r="N140" s="229" t="s">
        <v>44</v>
      </c>
      <c r="O140" s="7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173</v>
      </c>
      <c r="AT140" s="184" t="s">
        <v>316</v>
      </c>
      <c r="AU140" s="184" t="s">
        <v>87</v>
      </c>
      <c r="AY140" s="18" t="s">
        <v>133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87</v>
      </c>
      <c r="BK140" s="185">
        <f>ROUND(I140*H140,2)</f>
        <v>0</v>
      </c>
      <c r="BL140" s="18" t="s">
        <v>154</v>
      </c>
      <c r="BM140" s="184" t="s">
        <v>338</v>
      </c>
    </row>
    <row r="141" s="2" customFormat="1">
      <c r="A141" s="37"/>
      <c r="B141" s="38"/>
      <c r="C141" s="37"/>
      <c r="D141" s="186" t="s">
        <v>142</v>
      </c>
      <c r="E141" s="37"/>
      <c r="F141" s="187" t="s">
        <v>1491</v>
      </c>
      <c r="G141" s="37"/>
      <c r="H141" s="37"/>
      <c r="I141" s="188"/>
      <c r="J141" s="37"/>
      <c r="K141" s="37"/>
      <c r="L141" s="38"/>
      <c r="M141" s="189"/>
      <c r="N141" s="190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142</v>
      </c>
      <c r="AU141" s="18" t="s">
        <v>87</v>
      </c>
    </row>
    <row r="142" s="2" customFormat="1" ht="16.5" customHeight="1">
      <c r="A142" s="37"/>
      <c r="B142" s="171"/>
      <c r="C142" s="219" t="s">
        <v>79</v>
      </c>
      <c r="D142" s="219" t="s">
        <v>316</v>
      </c>
      <c r="E142" s="220" t="s">
        <v>201</v>
      </c>
      <c r="F142" s="221" t="s">
        <v>1492</v>
      </c>
      <c r="G142" s="222" t="s">
        <v>816</v>
      </c>
      <c r="H142" s="223">
        <v>6</v>
      </c>
      <c r="I142" s="224"/>
      <c r="J142" s="225">
        <f>ROUND(I142*H142,2)</f>
        <v>0</v>
      </c>
      <c r="K142" s="226"/>
      <c r="L142" s="227"/>
      <c r="M142" s="228" t="s">
        <v>1</v>
      </c>
      <c r="N142" s="229" t="s">
        <v>44</v>
      </c>
      <c r="O142" s="7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4" t="s">
        <v>173</v>
      </c>
      <c r="AT142" s="184" t="s">
        <v>316</v>
      </c>
      <c r="AU142" s="184" t="s">
        <v>87</v>
      </c>
      <c r="AY142" s="18" t="s">
        <v>133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8" t="s">
        <v>87</v>
      </c>
      <c r="BK142" s="185">
        <f>ROUND(I142*H142,2)</f>
        <v>0</v>
      </c>
      <c r="BL142" s="18" t="s">
        <v>154</v>
      </c>
      <c r="BM142" s="184" t="s">
        <v>349</v>
      </c>
    </row>
    <row r="143" s="2" customFormat="1">
      <c r="A143" s="37"/>
      <c r="B143" s="38"/>
      <c r="C143" s="37"/>
      <c r="D143" s="186" t="s">
        <v>142</v>
      </c>
      <c r="E143" s="37"/>
      <c r="F143" s="187" t="s">
        <v>1491</v>
      </c>
      <c r="G143" s="37"/>
      <c r="H143" s="37"/>
      <c r="I143" s="188"/>
      <c r="J143" s="37"/>
      <c r="K143" s="37"/>
      <c r="L143" s="38"/>
      <c r="M143" s="189"/>
      <c r="N143" s="190"/>
      <c r="O143" s="76"/>
      <c r="P143" s="76"/>
      <c r="Q143" s="76"/>
      <c r="R143" s="76"/>
      <c r="S143" s="76"/>
      <c r="T143" s="7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142</v>
      </c>
      <c r="AU143" s="18" t="s">
        <v>87</v>
      </c>
    </row>
    <row r="144" s="2" customFormat="1" ht="16.5" customHeight="1">
      <c r="A144" s="37"/>
      <c r="B144" s="171"/>
      <c r="C144" s="219" t="s">
        <v>79</v>
      </c>
      <c r="D144" s="219" t="s">
        <v>316</v>
      </c>
      <c r="E144" s="220" t="s">
        <v>8</v>
      </c>
      <c r="F144" s="221" t="s">
        <v>1493</v>
      </c>
      <c r="G144" s="222" t="s">
        <v>816</v>
      </c>
      <c r="H144" s="223">
        <v>3</v>
      </c>
      <c r="I144" s="224"/>
      <c r="J144" s="225">
        <f>ROUND(I144*H144,2)</f>
        <v>0</v>
      </c>
      <c r="K144" s="226"/>
      <c r="L144" s="227"/>
      <c r="M144" s="228" t="s">
        <v>1</v>
      </c>
      <c r="N144" s="229" t="s">
        <v>44</v>
      </c>
      <c r="O144" s="76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4" t="s">
        <v>173</v>
      </c>
      <c r="AT144" s="184" t="s">
        <v>316</v>
      </c>
      <c r="AU144" s="184" t="s">
        <v>87</v>
      </c>
      <c r="AY144" s="18" t="s">
        <v>133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8" t="s">
        <v>87</v>
      </c>
      <c r="BK144" s="185">
        <f>ROUND(I144*H144,2)</f>
        <v>0</v>
      </c>
      <c r="BL144" s="18" t="s">
        <v>154</v>
      </c>
      <c r="BM144" s="184" t="s">
        <v>363</v>
      </c>
    </row>
    <row r="145" s="2" customFormat="1">
      <c r="A145" s="37"/>
      <c r="B145" s="38"/>
      <c r="C145" s="37"/>
      <c r="D145" s="186" t="s">
        <v>142</v>
      </c>
      <c r="E145" s="37"/>
      <c r="F145" s="187" t="s">
        <v>1491</v>
      </c>
      <c r="G145" s="37"/>
      <c r="H145" s="37"/>
      <c r="I145" s="188"/>
      <c r="J145" s="37"/>
      <c r="K145" s="37"/>
      <c r="L145" s="38"/>
      <c r="M145" s="189"/>
      <c r="N145" s="190"/>
      <c r="O145" s="76"/>
      <c r="P145" s="76"/>
      <c r="Q145" s="76"/>
      <c r="R145" s="76"/>
      <c r="S145" s="76"/>
      <c r="T145" s="7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8" t="s">
        <v>142</v>
      </c>
      <c r="AU145" s="18" t="s">
        <v>87</v>
      </c>
    </row>
    <row r="146" s="2" customFormat="1" ht="16.5" customHeight="1">
      <c r="A146" s="37"/>
      <c r="B146" s="171"/>
      <c r="C146" s="219" t="s">
        <v>79</v>
      </c>
      <c r="D146" s="219" t="s">
        <v>316</v>
      </c>
      <c r="E146" s="220" t="s">
        <v>206</v>
      </c>
      <c r="F146" s="221" t="s">
        <v>1494</v>
      </c>
      <c r="G146" s="222" t="s">
        <v>816</v>
      </c>
      <c r="H146" s="223">
        <v>2</v>
      </c>
      <c r="I146" s="224"/>
      <c r="J146" s="225">
        <f>ROUND(I146*H146,2)</f>
        <v>0</v>
      </c>
      <c r="K146" s="226"/>
      <c r="L146" s="227"/>
      <c r="M146" s="228" t="s">
        <v>1</v>
      </c>
      <c r="N146" s="229" t="s">
        <v>44</v>
      </c>
      <c r="O146" s="76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4" t="s">
        <v>173</v>
      </c>
      <c r="AT146" s="184" t="s">
        <v>316</v>
      </c>
      <c r="AU146" s="184" t="s">
        <v>87</v>
      </c>
      <c r="AY146" s="18" t="s">
        <v>133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8" t="s">
        <v>87</v>
      </c>
      <c r="BK146" s="185">
        <f>ROUND(I146*H146,2)</f>
        <v>0</v>
      </c>
      <c r="BL146" s="18" t="s">
        <v>154</v>
      </c>
      <c r="BM146" s="184" t="s">
        <v>375</v>
      </c>
    </row>
    <row r="147" s="2" customFormat="1">
      <c r="A147" s="37"/>
      <c r="B147" s="38"/>
      <c r="C147" s="37"/>
      <c r="D147" s="186" t="s">
        <v>142</v>
      </c>
      <c r="E147" s="37"/>
      <c r="F147" s="187" t="s">
        <v>1491</v>
      </c>
      <c r="G147" s="37"/>
      <c r="H147" s="37"/>
      <c r="I147" s="188"/>
      <c r="J147" s="37"/>
      <c r="K147" s="37"/>
      <c r="L147" s="38"/>
      <c r="M147" s="189"/>
      <c r="N147" s="190"/>
      <c r="O147" s="76"/>
      <c r="P147" s="76"/>
      <c r="Q147" s="76"/>
      <c r="R147" s="76"/>
      <c r="S147" s="76"/>
      <c r="T147" s="7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8" t="s">
        <v>142</v>
      </c>
      <c r="AU147" s="18" t="s">
        <v>87</v>
      </c>
    </row>
    <row r="148" s="2" customFormat="1" ht="16.5" customHeight="1">
      <c r="A148" s="37"/>
      <c r="B148" s="171"/>
      <c r="C148" s="219" t="s">
        <v>79</v>
      </c>
      <c r="D148" s="219" t="s">
        <v>316</v>
      </c>
      <c r="E148" s="220" t="s">
        <v>303</v>
      </c>
      <c r="F148" s="221" t="s">
        <v>1495</v>
      </c>
      <c r="G148" s="222" t="s">
        <v>816</v>
      </c>
      <c r="H148" s="223">
        <v>4</v>
      </c>
      <c r="I148" s="224"/>
      <c r="J148" s="225">
        <f>ROUND(I148*H148,2)</f>
        <v>0</v>
      </c>
      <c r="K148" s="226"/>
      <c r="L148" s="227"/>
      <c r="M148" s="228" t="s">
        <v>1</v>
      </c>
      <c r="N148" s="229" t="s">
        <v>44</v>
      </c>
      <c r="O148" s="76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4" t="s">
        <v>173</v>
      </c>
      <c r="AT148" s="184" t="s">
        <v>316</v>
      </c>
      <c r="AU148" s="184" t="s">
        <v>87</v>
      </c>
      <c r="AY148" s="18" t="s">
        <v>133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87</v>
      </c>
      <c r="BK148" s="185">
        <f>ROUND(I148*H148,2)</f>
        <v>0</v>
      </c>
      <c r="BL148" s="18" t="s">
        <v>154</v>
      </c>
      <c r="BM148" s="184" t="s">
        <v>387</v>
      </c>
    </row>
    <row r="149" s="2" customFormat="1">
      <c r="A149" s="37"/>
      <c r="B149" s="38"/>
      <c r="C149" s="37"/>
      <c r="D149" s="186" t="s">
        <v>142</v>
      </c>
      <c r="E149" s="37"/>
      <c r="F149" s="187" t="s">
        <v>1491</v>
      </c>
      <c r="G149" s="37"/>
      <c r="H149" s="37"/>
      <c r="I149" s="188"/>
      <c r="J149" s="37"/>
      <c r="K149" s="37"/>
      <c r="L149" s="38"/>
      <c r="M149" s="189"/>
      <c r="N149" s="190"/>
      <c r="O149" s="76"/>
      <c r="P149" s="76"/>
      <c r="Q149" s="76"/>
      <c r="R149" s="76"/>
      <c r="S149" s="76"/>
      <c r="T149" s="7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8" t="s">
        <v>142</v>
      </c>
      <c r="AU149" s="18" t="s">
        <v>87</v>
      </c>
    </row>
    <row r="150" s="2" customFormat="1" ht="16.5" customHeight="1">
      <c r="A150" s="37"/>
      <c r="B150" s="171"/>
      <c r="C150" s="219" t="s">
        <v>79</v>
      </c>
      <c r="D150" s="219" t="s">
        <v>316</v>
      </c>
      <c r="E150" s="220" t="s">
        <v>87</v>
      </c>
      <c r="F150" s="221" t="s">
        <v>1478</v>
      </c>
      <c r="G150" s="222" t="s">
        <v>816</v>
      </c>
      <c r="H150" s="223">
        <v>5</v>
      </c>
      <c r="I150" s="224"/>
      <c r="J150" s="225">
        <f>ROUND(I150*H150,2)</f>
        <v>0</v>
      </c>
      <c r="K150" s="226"/>
      <c r="L150" s="227"/>
      <c r="M150" s="228" t="s">
        <v>1</v>
      </c>
      <c r="N150" s="229" t="s">
        <v>44</v>
      </c>
      <c r="O150" s="76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4" t="s">
        <v>173</v>
      </c>
      <c r="AT150" s="184" t="s">
        <v>316</v>
      </c>
      <c r="AU150" s="184" t="s">
        <v>87</v>
      </c>
      <c r="AY150" s="18" t="s">
        <v>133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8" t="s">
        <v>87</v>
      </c>
      <c r="BK150" s="185">
        <f>ROUND(I150*H150,2)</f>
        <v>0</v>
      </c>
      <c r="BL150" s="18" t="s">
        <v>154</v>
      </c>
      <c r="BM150" s="184" t="s">
        <v>401</v>
      </c>
    </row>
    <row r="151" s="2" customFormat="1">
      <c r="A151" s="37"/>
      <c r="B151" s="38"/>
      <c r="C151" s="37"/>
      <c r="D151" s="186" t="s">
        <v>142</v>
      </c>
      <c r="E151" s="37"/>
      <c r="F151" s="187" t="s">
        <v>1496</v>
      </c>
      <c r="G151" s="37"/>
      <c r="H151" s="37"/>
      <c r="I151" s="188"/>
      <c r="J151" s="37"/>
      <c r="K151" s="37"/>
      <c r="L151" s="38"/>
      <c r="M151" s="189"/>
      <c r="N151" s="190"/>
      <c r="O151" s="76"/>
      <c r="P151" s="76"/>
      <c r="Q151" s="76"/>
      <c r="R151" s="76"/>
      <c r="S151" s="76"/>
      <c r="T151" s="7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8" t="s">
        <v>142</v>
      </c>
      <c r="AU151" s="18" t="s">
        <v>87</v>
      </c>
    </row>
    <row r="152" s="2" customFormat="1" ht="16.5" customHeight="1">
      <c r="A152" s="37"/>
      <c r="B152" s="171"/>
      <c r="C152" s="219" t="s">
        <v>79</v>
      </c>
      <c r="D152" s="219" t="s">
        <v>316</v>
      </c>
      <c r="E152" s="220" t="s">
        <v>89</v>
      </c>
      <c r="F152" s="221" t="s">
        <v>1480</v>
      </c>
      <c r="G152" s="222" t="s">
        <v>816</v>
      </c>
      <c r="H152" s="223">
        <v>2</v>
      </c>
      <c r="I152" s="224"/>
      <c r="J152" s="225">
        <f>ROUND(I152*H152,2)</f>
        <v>0</v>
      </c>
      <c r="K152" s="226"/>
      <c r="L152" s="227"/>
      <c r="M152" s="228" t="s">
        <v>1</v>
      </c>
      <c r="N152" s="229" t="s">
        <v>44</v>
      </c>
      <c r="O152" s="76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4" t="s">
        <v>173</v>
      </c>
      <c r="AT152" s="184" t="s">
        <v>316</v>
      </c>
      <c r="AU152" s="184" t="s">
        <v>87</v>
      </c>
      <c r="AY152" s="18" t="s">
        <v>133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8" t="s">
        <v>87</v>
      </c>
      <c r="BK152" s="185">
        <f>ROUND(I152*H152,2)</f>
        <v>0</v>
      </c>
      <c r="BL152" s="18" t="s">
        <v>154</v>
      </c>
      <c r="BM152" s="184" t="s">
        <v>412</v>
      </c>
    </row>
    <row r="153" s="2" customFormat="1">
      <c r="A153" s="37"/>
      <c r="B153" s="38"/>
      <c r="C153" s="37"/>
      <c r="D153" s="186" t="s">
        <v>142</v>
      </c>
      <c r="E153" s="37"/>
      <c r="F153" s="187" t="s">
        <v>1496</v>
      </c>
      <c r="G153" s="37"/>
      <c r="H153" s="37"/>
      <c r="I153" s="188"/>
      <c r="J153" s="37"/>
      <c r="K153" s="37"/>
      <c r="L153" s="38"/>
      <c r="M153" s="189"/>
      <c r="N153" s="190"/>
      <c r="O153" s="76"/>
      <c r="P153" s="76"/>
      <c r="Q153" s="76"/>
      <c r="R153" s="76"/>
      <c r="S153" s="76"/>
      <c r="T153" s="7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142</v>
      </c>
      <c r="AU153" s="18" t="s">
        <v>87</v>
      </c>
    </row>
    <row r="154" s="2" customFormat="1" ht="16.5" customHeight="1">
      <c r="A154" s="37"/>
      <c r="B154" s="171"/>
      <c r="C154" s="219" t="s">
        <v>79</v>
      </c>
      <c r="D154" s="219" t="s">
        <v>316</v>
      </c>
      <c r="E154" s="220" t="s">
        <v>147</v>
      </c>
      <c r="F154" s="221" t="s">
        <v>1481</v>
      </c>
      <c r="G154" s="222" t="s">
        <v>816</v>
      </c>
      <c r="H154" s="223">
        <v>12</v>
      </c>
      <c r="I154" s="224"/>
      <c r="J154" s="225">
        <f>ROUND(I154*H154,2)</f>
        <v>0</v>
      </c>
      <c r="K154" s="226"/>
      <c r="L154" s="227"/>
      <c r="M154" s="228" t="s">
        <v>1</v>
      </c>
      <c r="N154" s="229" t="s">
        <v>44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173</v>
      </c>
      <c r="AT154" s="184" t="s">
        <v>316</v>
      </c>
      <c r="AU154" s="184" t="s">
        <v>87</v>
      </c>
      <c r="AY154" s="18" t="s">
        <v>133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87</v>
      </c>
      <c r="BK154" s="185">
        <f>ROUND(I154*H154,2)</f>
        <v>0</v>
      </c>
      <c r="BL154" s="18" t="s">
        <v>154</v>
      </c>
      <c r="BM154" s="184" t="s">
        <v>424</v>
      </c>
    </row>
    <row r="155" s="2" customFormat="1">
      <c r="A155" s="37"/>
      <c r="B155" s="38"/>
      <c r="C155" s="37"/>
      <c r="D155" s="186" t="s">
        <v>142</v>
      </c>
      <c r="E155" s="37"/>
      <c r="F155" s="187" t="s">
        <v>1496</v>
      </c>
      <c r="G155" s="37"/>
      <c r="H155" s="37"/>
      <c r="I155" s="188"/>
      <c r="J155" s="37"/>
      <c r="K155" s="37"/>
      <c r="L155" s="38"/>
      <c r="M155" s="189"/>
      <c r="N155" s="190"/>
      <c r="O155" s="76"/>
      <c r="P155" s="76"/>
      <c r="Q155" s="76"/>
      <c r="R155" s="76"/>
      <c r="S155" s="76"/>
      <c r="T155" s="7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8" t="s">
        <v>142</v>
      </c>
      <c r="AU155" s="18" t="s">
        <v>87</v>
      </c>
    </row>
    <row r="156" s="2" customFormat="1" ht="16.5" customHeight="1">
      <c r="A156" s="37"/>
      <c r="B156" s="171"/>
      <c r="C156" s="219" t="s">
        <v>79</v>
      </c>
      <c r="D156" s="219" t="s">
        <v>316</v>
      </c>
      <c r="E156" s="220" t="s">
        <v>154</v>
      </c>
      <c r="F156" s="221" t="s">
        <v>1482</v>
      </c>
      <c r="G156" s="222" t="s">
        <v>816</v>
      </c>
      <c r="H156" s="223">
        <v>7</v>
      </c>
      <c r="I156" s="224"/>
      <c r="J156" s="225">
        <f>ROUND(I156*H156,2)</f>
        <v>0</v>
      </c>
      <c r="K156" s="226"/>
      <c r="L156" s="227"/>
      <c r="M156" s="228" t="s">
        <v>1</v>
      </c>
      <c r="N156" s="229" t="s">
        <v>44</v>
      </c>
      <c r="O156" s="76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4" t="s">
        <v>173</v>
      </c>
      <c r="AT156" s="184" t="s">
        <v>316</v>
      </c>
      <c r="AU156" s="184" t="s">
        <v>87</v>
      </c>
      <c r="AY156" s="18" t="s">
        <v>133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8" t="s">
        <v>87</v>
      </c>
      <c r="BK156" s="185">
        <f>ROUND(I156*H156,2)</f>
        <v>0</v>
      </c>
      <c r="BL156" s="18" t="s">
        <v>154</v>
      </c>
      <c r="BM156" s="184" t="s">
        <v>434</v>
      </c>
    </row>
    <row r="157" s="2" customFormat="1">
      <c r="A157" s="37"/>
      <c r="B157" s="38"/>
      <c r="C157" s="37"/>
      <c r="D157" s="186" t="s">
        <v>142</v>
      </c>
      <c r="E157" s="37"/>
      <c r="F157" s="187" t="s">
        <v>1496</v>
      </c>
      <c r="G157" s="37"/>
      <c r="H157" s="37"/>
      <c r="I157" s="188"/>
      <c r="J157" s="37"/>
      <c r="K157" s="37"/>
      <c r="L157" s="38"/>
      <c r="M157" s="189"/>
      <c r="N157" s="190"/>
      <c r="O157" s="76"/>
      <c r="P157" s="76"/>
      <c r="Q157" s="76"/>
      <c r="R157" s="76"/>
      <c r="S157" s="76"/>
      <c r="T157" s="7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8" t="s">
        <v>142</v>
      </c>
      <c r="AU157" s="18" t="s">
        <v>87</v>
      </c>
    </row>
    <row r="158" s="2" customFormat="1" ht="16.5" customHeight="1">
      <c r="A158" s="37"/>
      <c r="B158" s="171"/>
      <c r="C158" s="219" t="s">
        <v>79</v>
      </c>
      <c r="D158" s="219" t="s">
        <v>316</v>
      </c>
      <c r="E158" s="220" t="s">
        <v>153</v>
      </c>
      <c r="F158" s="221" t="s">
        <v>1483</v>
      </c>
      <c r="G158" s="222" t="s">
        <v>816</v>
      </c>
      <c r="H158" s="223">
        <v>2</v>
      </c>
      <c r="I158" s="224"/>
      <c r="J158" s="225">
        <f>ROUND(I158*H158,2)</f>
        <v>0</v>
      </c>
      <c r="K158" s="226"/>
      <c r="L158" s="227"/>
      <c r="M158" s="228" t="s">
        <v>1</v>
      </c>
      <c r="N158" s="229" t="s">
        <v>44</v>
      </c>
      <c r="O158" s="76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4" t="s">
        <v>173</v>
      </c>
      <c r="AT158" s="184" t="s">
        <v>316</v>
      </c>
      <c r="AU158" s="184" t="s">
        <v>87</v>
      </c>
      <c r="AY158" s="18" t="s">
        <v>133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8" t="s">
        <v>87</v>
      </c>
      <c r="BK158" s="185">
        <f>ROUND(I158*H158,2)</f>
        <v>0</v>
      </c>
      <c r="BL158" s="18" t="s">
        <v>154</v>
      </c>
      <c r="BM158" s="184" t="s">
        <v>442</v>
      </c>
    </row>
    <row r="159" s="2" customFormat="1">
      <c r="A159" s="37"/>
      <c r="B159" s="38"/>
      <c r="C159" s="37"/>
      <c r="D159" s="186" t="s">
        <v>142</v>
      </c>
      <c r="E159" s="37"/>
      <c r="F159" s="187" t="s">
        <v>1496</v>
      </c>
      <c r="G159" s="37"/>
      <c r="H159" s="37"/>
      <c r="I159" s="188"/>
      <c r="J159" s="37"/>
      <c r="K159" s="37"/>
      <c r="L159" s="38"/>
      <c r="M159" s="189"/>
      <c r="N159" s="190"/>
      <c r="O159" s="76"/>
      <c r="P159" s="76"/>
      <c r="Q159" s="76"/>
      <c r="R159" s="76"/>
      <c r="S159" s="76"/>
      <c r="T159" s="7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8" t="s">
        <v>142</v>
      </c>
      <c r="AU159" s="18" t="s">
        <v>87</v>
      </c>
    </row>
    <row r="160" s="2" customFormat="1" ht="16.5" customHeight="1">
      <c r="A160" s="37"/>
      <c r="B160" s="171"/>
      <c r="C160" s="219" t="s">
        <v>79</v>
      </c>
      <c r="D160" s="219" t="s">
        <v>316</v>
      </c>
      <c r="E160" s="220" t="s">
        <v>162</v>
      </c>
      <c r="F160" s="221" t="s">
        <v>1484</v>
      </c>
      <c r="G160" s="222" t="s">
        <v>816</v>
      </c>
      <c r="H160" s="223">
        <v>2</v>
      </c>
      <c r="I160" s="224"/>
      <c r="J160" s="225">
        <f>ROUND(I160*H160,2)</f>
        <v>0</v>
      </c>
      <c r="K160" s="226"/>
      <c r="L160" s="227"/>
      <c r="M160" s="228" t="s">
        <v>1</v>
      </c>
      <c r="N160" s="229" t="s">
        <v>44</v>
      </c>
      <c r="O160" s="76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4" t="s">
        <v>173</v>
      </c>
      <c r="AT160" s="184" t="s">
        <v>316</v>
      </c>
      <c r="AU160" s="184" t="s">
        <v>87</v>
      </c>
      <c r="AY160" s="18" t="s">
        <v>133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8" t="s">
        <v>87</v>
      </c>
      <c r="BK160" s="185">
        <f>ROUND(I160*H160,2)</f>
        <v>0</v>
      </c>
      <c r="BL160" s="18" t="s">
        <v>154</v>
      </c>
      <c r="BM160" s="184" t="s">
        <v>451</v>
      </c>
    </row>
    <row r="161" s="2" customFormat="1">
      <c r="A161" s="37"/>
      <c r="B161" s="38"/>
      <c r="C161" s="37"/>
      <c r="D161" s="186" t="s">
        <v>142</v>
      </c>
      <c r="E161" s="37"/>
      <c r="F161" s="187" t="s">
        <v>1496</v>
      </c>
      <c r="G161" s="37"/>
      <c r="H161" s="37"/>
      <c r="I161" s="188"/>
      <c r="J161" s="37"/>
      <c r="K161" s="37"/>
      <c r="L161" s="38"/>
      <c r="M161" s="189"/>
      <c r="N161" s="190"/>
      <c r="O161" s="76"/>
      <c r="P161" s="76"/>
      <c r="Q161" s="76"/>
      <c r="R161" s="76"/>
      <c r="S161" s="76"/>
      <c r="T161" s="7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142</v>
      </c>
      <c r="AU161" s="18" t="s">
        <v>87</v>
      </c>
    </row>
    <row r="162" s="2" customFormat="1" ht="16.5" customHeight="1">
      <c r="A162" s="37"/>
      <c r="B162" s="171"/>
      <c r="C162" s="219" t="s">
        <v>79</v>
      </c>
      <c r="D162" s="219" t="s">
        <v>316</v>
      </c>
      <c r="E162" s="220" t="s">
        <v>168</v>
      </c>
      <c r="F162" s="221" t="s">
        <v>1485</v>
      </c>
      <c r="G162" s="222" t="s">
        <v>816</v>
      </c>
      <c r="H162" s="223">
        <v>5</v>
      </c>
      <c r="I162" s="224"/>
      <c r="J162" s="225">
        <f>ROUND(I162*H162,2)</f>
        <v>0</v>
      </c>
      <c r="K162" s="226"/>
      <c r="L162" s="227"/>
      <c r="M162" s="228" t="s">
        <v>1</v>
      </c>
      <c r="N162" s="229" t="s">
        <v>44</v>
      </c>
      <c r="O162" s="76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4" t="s">
        <v>173</v>
      </c>
      <c r="AT162" s="184" t="s">
        <v>316</v>
      </c>
      <c r="AU162" s="184" t="s">
        <v>87</v>
      </c>
      <c r="AY162" s="18" t="s">
        <v>133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8" t="s">
        <v>87</v>
      </c>
      <c r="BK162" s="185">
        <f>ROUND(I162*H162,2)</f>
        <v>0</v>
      </c>
      <c r="BL162" s="18" t="s">
        <v>154</v>
      </c>
      <c r="BM162" s="184" t="s">
        <v>469</v>
      </c>
    </row>
    <row r="163" s="2" customFormat="1">
      <c r="A163" s="37"/>
      <c r="B163" s="38"/>
      <c r="C163" s="37"/>
      <c r="D163" s="186" t="s">
        <v>142</v>
      </c>
      <c r="E163" s="37"/>
      <c r="F163" s="187" t="s">
        <v>1497</v>
      </c>
      <c r="G163" s="37"/>
      <c r="H163" s="37"/>
      <c r="I163" s="188"/>
      <c r="J163" s="37"/>
      <c r="K163" s="37"/>
      <c r="L163" s="38"/>
      <c r="M163" s="189"/>
      <c r="N163" s="190"/>
      <c r="O163" s="76"/>
      <c r="P163" s="76"/>
      <c r="Q163" s="76"/>
      <c r="R163" s="76"/>
      <c r="S163" s="76"/>
      <c r="T163" s="7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8" t="s">
        <v>142</v>
      </c>
      <c r="AU163" s="18" t="s">
        <v>87</v>
      </c>
    </row>
    <row r="164" s="2" customFormat="1" ht="16.5" customHeight="1">
      <c r="A164" s="37"/>
      <c r="B164" s="171"/>
      <c r="C164" s="219" t="s">
        <v>79</v>
      </c>
      <c r="D164" s="219" t="s">
        <v>316</v>
      </c>
      <c r="E164" s="220" t="s">
        <v>173</v>
      </c>
      <c r="F164" s="221" t="s">
        <v>1487</v>
      </c>
      <c r="G164" s="222" t="s">
        <v>816</v>
      </c>
      <c r="H164" s="223">
        <v>5</v>
      </c>
      <c r="I164" s="224"/>
      <c r="J164" s="225">
        <f>ROUND(I164*H164,2)</f>
        <v>0</v>
      </c>
      <c r="K164" s="226"/>
      <c r="L164" s="227"/>
      <c r="M164" s="228" t="s">
        <v>1</v>
      </c>
      <c r="N164" s="229" t="s">
        <v>44</v>
      </c>
      <c r="O164" s="76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4" t="s">
        <v>173</v>
      </c>
      <c r="AT164" s="184" t="s">
        <v>316</v>
      </c>
      <c r="AU164" s="184" t="s">
        <v>87</v>
      </c>
      <c r="AY164" s="18" t="s">
        <v>133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8" t="s">
        <v>87</v>
      </c>
      <c r="BK164" s="185">
        <f>ROUND(I164*H164,2)</f>
        <v>0</v>
      </c>
      <c r="BL164" s="18" t="s">
        <v>154</v>
      </c>
      <c r="BM164" s="184" t="s">
        <v>481</v>
      </c>
    </row>
    <row r="165" s="2" customFormat="1">
      <c r="A165" s="37"/>
      <c r="B165" s="38"/>
      <c r="C165" s="37"/>
      <c r="D165" s="186" t="s">
        <v>142</v>
      </c>
      <c r="E165" s="37"/>
      <c r="F165" s="187" t="s">
        <v>1497</v>
      </c>
      <c r="G165" s="37"/>
      <c r="H165" s="37"/>
      <c r="I165" s="188"/>
      <c r="J165" s="37"/>
      <c r="K165" s="37"/>
      <c r="L165" s="38"/>
      <c r="M165" s="189"/>
      <c r="N165" s="190"/>
      <c r="O165" s="76"/>
      <c r="P165" s="76"/>
      <c r="Q165" s="76"/>
      <c r="R165" s="76"/>
      <c r="S165" s="76"/>
      <c r="T165" s="7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8" t="s">
        <v>142</v>
      </c>
      <c r="AU165" s="18" t="s">
        <v>87</v>
      </c>
    </row>
    <row r="166" s="2" customFormat="1" ht="16.5" customHeight="1">
      <c r="A166" s="37"/>
      <c r="B166" s="171"/>
      <c r="C166" s="219" t="s">
        <v>79</v>
      </c>
      <c r="D166" s="219" t="s">
        <v>316</v>
      </c>
      <c r="E166" s="220" t="s">
        <v>180</v>
      </c>
      <c r="F166" s="221" t="s">
        <v>1488</v>
      </c>
      <c r="G166" s="222" t="s">
        <v>816</v>
      </c>
      <c r="H166" s="223">
        <v>9</v>
      </c>
      <c r="I166" s="224"/>
      <c r="J166" s="225">
        <f>ROUND(I166*H166,2)</f>
        <v>0</v>
      </c>
      <c r="K166" s="226"/>
      <c r="L166" s="227"/>
      <c r="M166" s="228" t="s">
        <v>1</v>
      </c>
      <c r="N166" s="229" t="s">
        <v>44</v>
      </c>
      <c r="O166" s="76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4" t="s">
        <v>173</v>
      </c>
      <c r="AT166" s="184" t="s">
        <v>316</v>
      </c>
      <c r="AU166" s="184" t="s">
        <v>87</v>
      </c>
      <c r="AY166" s="18" t="s">
        <v>133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8" t="s">
        <v>87</v>
      </c>
      <c r="BK166" s="185">
        <f>ROUND(I166*H166,2)</f>
        <v>0</v>
      </c>
      <c r="BL166" s="18" t="s">
        <v>154</v>
      </c>
      <c r="BM166" s="184" t="s">
        <v>491</v>
      </c>
    </row>
    <row r="167" s="2" customFormat="1">
      <c r="A167" s="37"/>
      <c r="B167" s="38"/>
      <c r="C167" s="37"/>
      <c r="D167" s="186" t="s">
        <v>142</v>
      </c>
      <c r="E167" s="37"/>
      <c r="F167" s="187" t="s">
        <v>1497</v>
      </c>
      <c r="G167" s="37"/>
      <c r="H167" s="37"/>
      <c r="I167" s="188"/>
      <c r="J167" s="37"/>
      <c r="K167" s="37"/>
      <c r="L167" s="38"/>
      <c r="M167" s="189"/>
      <c r="N167" s="190"/>
      <c r="O167" s="76"/>
      <c r="P167" s="76"/>
      <c r="Q167" s="76"/>
      <c r="R167" s="76"/>
      <c r="S167" s="76"/>
      <c r="T167" s="7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142</v>
      </c>
      <c r="AU167" s="18" t="s">
        <v>87</v>
      </c>
    </row>
    <row r="168" s="2" customFormat="1" ht="16.5" customHeight="1">
      <c r="A168" s="37"/>
      <c r="B168" s="171"/>
      <c r="C168" s="219" t="s">
        <v>79</v>
      </c>
      <c r="D168" s="219" t="s">
        <v>316</v>
      </c>
      <c r="E168" s="220" t="s">
        <v>184</v>
      </c>
      <c r="F168" s="221" t="s">
        <v>1489</v>
      </c>
      <c r="G168" s="222" t="s">
        <v>816</v>
      </c>
      <c r="H168" s="223">
        <v>6</v>
      </c>
      <c r="I168" s="224"/>
      <c r="J168" s="225">
        <f>ROUND(I168*H168,2)</f>
        <v>0</v>
      </c>
      <c r="K168" s="226"/>
      <c r="L168" s="227"/>
      <c r="M168" s="228" t="s">
        <v>1</v>
      </c>
      <c r="N168" s="229" t="s">
        <v>44</v>
      </c>
      <c r="O168" s="76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4" t="s">
        <v>173</v>
      </c>
      <c r="AT168" s="184" t="s">
        <v>316</v>
      </c>
      <c r="AU168" s="184" t="s">
        <v>87</v>
      </c>
      <c r="AY168" s="18" t="s">
        <v>133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8" t="s">
        <v>87</v>
      </c>
      <c r="BK168" s="185">
        <f>ROUND(I168*H168,2)</f>
        <v>0</v>
      </c>
      <c r="BL168" s="18" t="s">
        <v>154</v>
      </c>
      <c r="BM168" s="184" t="s">
        <v>502</v>
      </c>
    </row>
    <row r="169" s="2" customFormat="1">
      <c r="A169" s="37"/>
      <c r="B169" s="38"/>
      <c r="C169" s="37"/>
      <c r="D169" s="186" t="s">
        <v>142</v>
      </c>
      <c r="E169" s="37"/>
      <c r="F169" s="187" t="s">
        <v>1497</v>
      </c>
      <c r="G169" s="37"/>
      <c r="H169" s="37"/>
      <c r="I169" s="188"/>
      <c r="J169" s="37"/>
      <c r="K169" s="37"/>
      <c r="L169" s="38"/>
      <c r="M169" s="189"/>
      <c r="N169" s="190"/>
      <c r="O169" s="76"/>
      <c r="P169" s="76"/>
      <c r="Q169" s="76"/>
      <c r="R169" s="76"/>
      <c r="S169" s="76"/>
      <c r="T169" s="7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8" t="s">
        <v>142</v>
      </c>
      <c r="AU169" s="18" t="s">
        <v>87</v>
      </c>
    </row>
    <row r="170" s="2" customFormat="1" ht="21.75" customHeight="1">
      <c r="A170" s="37"/>
      <c r="B170" s="171"/>
      <c r="C170" s="219" t="s">
        <v>79</v>
      </c>
      <c r="D170" s="219" t="s">
        <v>316</v>
      </c>
      <c r="E170" s="220" t="s">
        <v>191</v>
      </c>
      <c r="F170" s="221" t="s">
        <v>1490</v>
      </c>
      <c r="G170" s="222" t="s">
        <v>816</v>
      </c>
      <c r="H170" s="223">
        <v>4</v>
      </c>
      <c r="I170" s="224"/>
      <c r="J170" s="225">
        <f>ROUND(I170*H170,2)</f>
        <v>0</v>
      </c>
      <c r="K170" s="226"/>
      <c r="L170" s="227"/>
      <c r="M170" s="228" t="s">
        <v>1</v>
      </c>
      <c r="N170" s="229" t="s">
        <v>44</v>
      </c>
      <c r="O170" s="76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4" t="s">
        <v>173</v>
      </c>
      <c r="AT170" s="184" t="s">
        <v>316</v>
      </c>
      <c r="AU170" s="184" t="s">
        <v>87</v>
      </c>
      <c r="AY170" s="18" t="s">
        <v>133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8" t="s">
        <v>87</v>
      </c>
      <c r="BK170" s="185">
        <f>ROUND(I170*H170,2)</f>
        <v>0</v>
      </c>
      <c r="BL170" s="18" t="s">
        <v>154</v>
      </c>
      <c r="BM170" s="184" t="s">
        <v>511</v>
      </c>
    </row>
    <row r="171" s="2" customFormat="1">
      <c r="A171" s="37"/>
      <c r="B171" s="38"/>
      <c r="C171" s="37"/>
      <c r="D171" s="186" t="s">
        <v>142</v>
      </c>
      <c r="E171" s="37"/>
      <c r="F171" s="187" t="s">
        <v>1498</v>
      </c>
      <c r="G171" s="37"/>
      <c r="H171" s="37"/>
      <c r="I171" s="188"/>
      <c r="J171" s="37"/>
      <c r="K171" s="37"/>
      <c r="L171" s="38"/>
      <c r="M171" s="189"/>
      <c r="N171" s="190"/>
      <c r="O171" s="76"/>
      <c r="P171" s="76"/>
      <c r="Q171" s="76"/>
      <c r="R171" s="76"/>
      <c r="S171" s="76"/>
      <c r="T171" s="7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142</v>
      </c>
      <c r="AU171" s="18" t="s">
        <v>87</v>
      </c>
    </row>
    <row r="172" s="2" customFormat="1" ht="16.5" customHeight="1">
      <c r="A172" s="37"/>
      <c r="B172" s="171"/>
      <c r="C172" s="219" t="s">
        <v>79</v>
      </c>
      <c r="D172" s="219" t="s">
        <v>316</v>
      </c>
      <c r="E172" s="220" t="s">
        <v>201</v>
      </c>
      <c r="F172" s="221" t="s">
        <v>1492</v>
      </c>
      <c r="G172" s="222" t="s">
        <v>816</v>
      </c>
      <c r="H172" s="223">
        <v>6</v>
      </c>
      <c r="I172" s="224"/>
      <c r="J172" s="225">
        <f>ROUND(I172*H172,2)</f>
        <v>0</v>
      </c>
      <c r="K172" s="226"/>
      <c r="L172" s="227"/>
      <c r="M172" s="228" t="s">
        <v>1</v>
      </c>
      <c r="N172" s="229" t="s">
        <v>44</v>
      </c>
      <c r="O172" s="76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4" t="s">
        <v>173</v>
      </c>
      <c r="AT172" s="184" t="s">
        <v>316</v>
      </c>
      <c r="AU172" s="184" t="s">
        <v>87</v>
      </c>
      <c r="AY172" s="18" t="s">
        <v>133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8" t="s">
        <v>87</v>
      </c>
      <c r="BK172" s="185">
        <f>ROUND(I172*H172,2)</f>
        <v>0</v>
      </c>
      <c r="BL172" s="18" t="s">
        <v>154</v>
      </c>
      <c r="BM172" s="184" t="s">
        <v>522</v>
      </c>
    </row>
    <row r="173" s="2" customFormat="1">
      <c r="A173" s="37"/>
      <c r="B173" s="38"/>
      <c r="C173" s="37"/>
      <c r="D173" s="186" t="s">
        <v>142</v>
      </c>
      <c r="E173" s="37"/>
      <c r="F173" s="187" t="s">
        <v>1498</v>
      </c>
      <c r="G173" s="37"/>
      <c r="H173" s="37"/>
      <c r="I173" s="188"/>
      <c r="J173" s="37"/>
      <c r="K173" s="37"/>
      <c r="L173" s="38"/>
      <c r="M173" s="189"/>
      <c r="N173" s="190"/>
      <c r="O173" s="76"/>
      <c r="P173" s="76"/>
      <c r="Q173" s="76"/>
      <c r="R173" s="76"/>
      <c r="S173" s="76"/>
      <c r="T173" s="7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8" t="s">
        <v>142</v>
      </c>
      <c r="AU173" s="18" t="s">
        <v>87</v>
      </c>
    </row>
    <row r="174" s="2" customFormat="1" ht="16.5" customHeight="1">
      <c r="A174" s="37"/>
      <c r="B174" s="171"/>
      <c r="C174" s="219" t="s">
        <v>79</v>
      </c>
      <c r="D174" s="219" t="s">
        <v>316</v>
      </c>
      <c r="E174" s="220" t="s">
        <v>8</v>
      </c>
      <c r="F174" s="221" t="s">
        <v>1493</v>
      </c>
      <c r="G174" s="222" t="s">
        <v>816</v>
      </c>
      <c r="H174" s="223">
        <v>3</v>
      </c>
      <c r="I174" s="224"/>
      <c r="J174" s="225">
        <f>ROUND(I174*H174,2)</f>
        <v>0</v>
      </c>
      <c r="K174" s="226"/>
      <c r="L174" s="227"/>
      <c r="M174" s="228" t="s">
        <v>1</v>
      </c>
      <c r="N174" s="229" t="s">
        <v>44</v>
      </c>
      <c r="O174" s="76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4" t="s">
        <v>173</v>
      </c>
      <c r="AT174" s="184" t="s">
        <v>316</v>
      </c>
      <c r="AU174" s="184" t="s">
        <v>87</v>
      </c>
      <c r="AY174" s="18" t="s">
        <v>133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8" t="s">
        <v>87</v>
      </c>
      <c r="BK174" s="185">
        <f>ROUND(I174*H174,2)</f>
        <v>0</v>
      </c>
      <c r="BL174" s="18" t="s">
        <v>154</v>
      </c>
      <c r="BM174" s="184" t="s">
        <v>534</v>
      </c>
    </row>
    <row r="175" s="2" customFormat="1">
      <c r="A175" s="37"/>
      <c r="B175" s="38"/>
      <c r="C175" s="37"/>
      <c r="D175" s="186" t="s">
        <v>142</v>
      </c>
      <c r="E175" s="37"/>
      <c r="F175" s="187" t="s">
        <v>1498</v>
      </c>
      <c r="G175" s="37"/>
      <c r="H175" s="37"/>
      <c r="I175" s="188"/>
      <c r="J175" s="37"/>
      <c r="K175" s="37"/>
      <c r="L175" s="38"/>
      <c r="M175" s="189"/>
      <c r="N175" s="190"/>
      <c r="O175" s="76"/>
      <c r="P175" s="76"/>
      <c r="Q175" s="76"/>
      <c r="R175" s="76"/>
      <c r="S175" s="76"/>
      <c r="T175" s="7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8" t="s">
        <v>142</v>
      </c>
      <c r="AU175" s="18" t="s">
        <v>87</v>
      </c>
    </row>
    <row r="176" s="2" customFormat="1" ht="16.5" customHeight="1">
      <c r="A176" s="37"/>
      <c r="B176" s="171"/>
      <c r="C176" s="219" t="s">
        <v>79</v>
      </c>
      <c r="D176" s="219" t="s">
        <v>316</v>
      </c>
      <c r="E176" s="220" t="s">
        <v>206</v>
      </c>
      <c r="F176" s="221" t="s">
        <v>1494</v>
      </c>
      <c r="G176" s="222" t="s">
        <v>816</v>
      </c>
      <c r="H176" s="223">
        <v>2</v>
      </c>
      <c r="I176" s="224"/>
      <c r="J176" s="225">
        <f>ROUND(I176*H176,2)</f>
        <v>0</v>
      </c>
      <c r="K176" s="226"/>
      <c r="L176" s="227"/>
      <c r="M176" s="228" t="s">
        <v>1</v>
      </c>
      <c r="N176" s="229" t="s">
        <v>44</v>
      </c>
      <c r="O176" s="76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4" t="s">
        <v>173</v>
      </c>
      <c r="AT176" s="184" t="s">
        <v>316</v>
      </c>
      <c r="AU176" s="184" t="s">
        <v>87</v>
      </c>
      <c r="AY176" s="18" t="s">
        <v>133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8" t="s">
        <v>87</v>
      </c>
      <c r="BK176" s="185">
        <f>ROUND(I176*H176,2)</f>
        <v>0</v>
      </c>
      <c r="BL176" s="18" t="s">
        <v>154</v>
      </c>
      <c r="BM176" s="184" t="s">
        <v>544</v>
      </c>
    </row>
    <row r="177" s="2" customFormat="1">
      <c r="A177" s="37"/>
      <c r="B177" s="38"/>
      <c r="C177" s="37"/>
      <c r="D177" s="186" t="s">
        <v>142</v>
      </c>
      <c r="E177" s="37"/>
      <c r="F177" s="187" t="s">
        <v>1498</v>
      </c>
      <c r="G177" s="37"/>
      <c r="H177" s="37"/>
      <c r="I177" s="188"/>
      <c r="J177" s="37"/>
      <c r="K177" s="37"/>
      <c r="L177" s="38"/>
      <c r="M177" s="189"/>
      <c r="N177" s="190"/>
      <c r="O177" s="76"/>
      <c r="P177" s="76"/>
      <c r="Q177" s="76"/>
      <c r="R177" s="76"/>
      <c r="S177" s="76"/>
      <c r="T177" s="7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8" t="s">
        <v>142</v>
      </c>
      <c r="AU177" s="18" t="s">
        <v>87</v>
      </c>
    </row>
    <row r="178" s="2" customFormat="1" ht="16.5" customHeight="1">
      <c r="A178" s="37"/>
      <c r="B178" s="171"/>
      <c r="C178" s="219" t="s">
        <v>79</v>
      </c>
      <c r="D178" s="219" t="s">
        <v>316</v>
      </c>
      <c r="E178" s="220" t="s">
        <v>303</v>
      </c>
      <c r="F178" s="221" t="s">
        <v>1495</v>
      </c>
      <c r="G178" s="222" t="s">
        <v>816</v>
      </c>
      <c r="H178" s="223">
        <v>4</v>
      </c>
      <c r="I178" s="224"/>
      <c r="J178" s="225">
        <f>ROUND(I178*H178,2)</f>
        <v>0</v>
      </c>
      <c r="K178" s="226"/>
      <c r="L178" s="227"/>
      <c r="M178" s="228" t="s">
        <v>1</v>
      </c>
      <c r="N178" s="229" t="s">
        <v>44</v>
      </c>
      <c r="O178" s="76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4" t="s">
        <v>173</v>
      </c>
      <c r="AT178" s="184" t="s">
        <v>316</v>
      </c>
      <c r="AU178" s="184" t="s">
        <v>87</v>
      </c>
      <c r="AY178" s="18" t="s">
        <v>133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8" t="s">
        <v>87</v>
      </c>
      <c r="BK178" s="185">
        <f>ROUND(I178*H178,2)</f>
        <v>0</v>
      </c>
      <c r="BL178" s="18" t="s">
        <v>154</v>
      </c>
      <c r="BM178" s="184" t="s">
        <v>554</v>
      </c>
    </row>
    <row r="179" s="2" customFormat="1">
      <c r="A179" s="37"/>
      <c r="B179" s="38"/>
      <c r="C179" s="37"/>
      <c r="D179" s="186" t="s">
        <v>142</v>
      </c>
      <c r="E179" s="37"/>
      <c r="F179" s="187" t="s">
        <v>1498</v>
      </c>
      <c r="G179" s="37"/>
      <c r="H179" s="37"/>
      <c r="I179" s="188"/>
      <c r="J179" s="37"/>
      <c r="K179" s="37"/>
      <c r="L179" s="38"/>
      <c r="M179" s="189"/>
      <c r="N179" s="190"/>
      <c r="O179" s="76"/>
      <c r="P179" s="76"/>
      <c r="Q179" s="76"/>
      <c r="R179" s="76"/>
      <c r="S179" s="76"/>
      <c r="T179" s="7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8" t="s">
        <v>142</v>
      </c>
      <c r="AU179" s="18" t="s">
        <v>87</v>
      </c>
    </row>
    <row r="180" s="12" customFormat="1" ht="25.92" customHeight="1">
      <c r="A180" s="12"/>
      <c r="B180" s="158"/>
      <c r="C180" s="12"/>
      <c r="D180" s="159" t="s">
        <v>78</v>
      </c>
      <c r="E180" s="160" t="s">
        <v>1499</v>
      </c>
      <c r="F180" s="160" t="s">
        <v>1500</v>
      </c>
      <c r="G180" s="12"/>
      <c r="H180" s="12"/>
      <c r="I180" s="161"/>
      <c r="J180" s="162">
        <f>BK180</f>
        <v>0</v>
      </c>
      <c r="K180" s="12"/>
      <c r="L180" s="158"/>
      <c r="M180" s="163"/>
      <c r="N180" s="164"/>
      <c r="O180" s="164"/>
      <c r="P180" s="165">
        <f>SUM(P181:P187)</f>
        <v>0</v>
      </c>
      <c r="Q180" s="164"/>
      <c r="R180" s="165">
        <f>SUM(R181:R187)</f>
        <v>0</v>
      </c>
      <c r="S180" s="164"/>
      <c r="T180" s="166">
        <f>SUM(T181:T187)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59" t="s">
        <v>87</v>
      </c>
      <c r="AT180" s="167" t="s">
        <v>78</v>
      </c>
      <c r="AU180" s="167" t="s">
        <v>79</v>
      </c>
      <c r="AY180" s="159" t="s">
        <v>133</v>
      </c>
      <c r="BK180" s="168">
        <f>SUM(BK181:BK187)</f>
        <v>0</v>
      </c>
    </row>
    <row r="181" s="2" customFormat="1" ht="16.5" customHeight="1">
      <c r="A181" s="37"/>
      <c r="B181" s="171"/>
      <c r="C181" s="172" t="s">
        <v>79</v>
      </c>
      <c r="D181" s="172" t="s">
        <v>136</v>
      </c>
      <c r="E181" s="173" t="s">
        <v>1501</v>
      </c>
      <c r="F181" s="174" t="s">
        <v>1502</v>
      </c>
      <c r="G181" s="175" t="s">
        <v>816</v>
      </c>
      <c r="H181" s="176">
        <v>21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44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154</v>
      </c>
      <c r="AT181" s="184" t="s">
        <v>136</v>
      </c>
      <c r="AU181" s="184" t="s">
        <v>87</v>
      </c>
      <c r="AY181" s="18" t="s">
        <v>133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87</v>
      </c>
      <c r="BK181" s="185">
        <f>ROUND(I181*H181,2)</f>
        <v>0</v>
      </c>
      <c r="BL181" s="18" t="s">
        <v>154</v>
      </c>
      <c r="BM181" s="184" t="s">
        <v>564</v>
      </c>
    </row>
    <row r="182" s="2" customFormat="1" ht="16.5" customHeight="1">
      <c r="A182" s="37"/>
      <c r="B182" s="171"/>
      <c r="C182" s="172" t="s">
        <v>79</v>
      </c>
      <c r="D182" s="172" t="s">
        <v>136</v>
      </c>
      <c r="E182" s="173" t="s">
        <v>1503</v>
      </c>
      <c r="F182" s="174" t="s">
        <v>1504</v>
      </c>
      <c r="G182" s="175" t="s">
        <v>816</v>
      </c>
      <c r="H182" s="176">
        <v>30</v>
      </c>
      <c r="I182" s="177"/>
      <c r="J182" s="178">
        <f>ROUND(I182*H182,2)</f>
        <v>0</v>
      </c>
      <c r="K182" s="179"/>
      <c r="L182" s="38"/>
      <c r="M182" s="180" t="s">
        <v>1</v>
      </c>
      <c r="N182" s="181" t="s">
        <v>44</v>
      </c>
      <c r="O182" s="76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4" t="s">
        <v>154</v>
      </c>
      <c r="AT182" s="184" t="s">
        <v>136</v>
      </c>
      <c r="AU182" s="184" t="s">
        <v>87</v>
      </c>
      <c r="AY182" s="18" t="s">
        <v>133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8" t="s">
        <v>87</v>
      </c>
      <c r="BK182" s="185">
        <f>ROUND(I182*H182,2)</f>
        <v>0</v>
      </c>
      <c r="BL182" s="18" t="s">
        <v>154</v>
      </c>
      <c r="BM182" s="184" t="s">
        <v>274</v>
      </c>
    </row>
    <row r="183" s="2" customFormat="1" ht="16.5" customHeight="1">
      <c r="A183" s="37"/>
      <c r="B183" s="171"/>
      <c r="C183" s="172" t="s">
        <v>79</v>
      </c>
      <c r="D183" s="172" t="s">
        <v>136</v>
      </c>
      <c r="E183" s="173" t="s">
        <v>1505</v>
      </c>
      <c r="F183" s="174" t="s">
        <v>1506</v>
      </c>
      <c r="G183" s="175" t="s">
        <v>816</v>
      </c>
      <c r="H183" s="176">
        <v>19</v>
      </c>
      <c r="I183" s="177"/>
      <c r="J183" s="178">
        <f>ROUND(I183*H183,2)</f>
        <v>0</v>
      </c>
      <c r="K183" s="179"/>
      <c r="L183" s="38"/>
      <c r="M183" s="180" t="s">
        <v>1</v>
      </c>
      <c r="N183" s="181" t="s">
        <v>44</v>
      </c>
      <c r="O183" s="76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4" t="s">
        <v>154</v>
      </c>
      <c r="AT183" s="184" t="s">
        <v>136</v>
      </c>
      <c r="AU183" s="184" t="s">
        <v>87</v>
      </c>
      <c r="AY183" s="18" t="s">
        <v>133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8" t="s">
        <v>87</v>
      </c>
      <c r="BK183" s="185">
        <f>ROUND(I183*H183,2)</f>
        <v>0</v>
      </c>
      <c r="BL183" s="18" t="s">
        <v>154</v>
      </c>
      <c r="BM183" s="184" t="s">
        <v>583</v>
      </c>
    </row>
    <row r="184" s="2" customFormat="1" ht="16.5" customHeight="1">
      <c r="A184" s="37"/>
      <c r="B184" s="171"/>
      <c r="C184" s="172" t="s">
        <v>79</v>
      </c>
      <c r="D184" s="172" t="s">
        <v>136</v>
      </c>
      <c r="E184" s="173" t="s">
        <v>1507</v>
      </c>
      <c r="F184" s="174" t="s">
        <v>1508</v>
      </c>
      <c r="G184" s="175" t="s">
        <v>816</v>
      </c>
      <c r="H184" s="176">
        <v>25</v>
      </c>
      <c r="I184" s="177"/>
      <c r="J184" s="178">
        <f>ROUND(I184*H184,2)</f>
        <v>0</v>
      </c>
      <c r="K184" s="179"/>
      <c r="L184" s="38"/>
      <c r="M184" s="180" t="s">
        <v>1</v>
      </c>
      <c r="N184" s="181" t="s">
        <v>44</v>
      </c>
      <c r="O184" s="76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4" t="s">
        <v>154</v>
      </c>
      <c r="AT184" s="184" t="s">
        <v>136</v>
      </c>
      <c r="AU184" s="184" t="s">
        <v>87</v>
      </c>
      <c r="AY184" s="18" t="s">
        <v>133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8" t="s">
        <v>87</v>
      </c>
      <c r="BK184" s="185">
        <f>ROUND(I184*H184,2)</f>
        <v>0</v>
      </c>
      <c r="BL184" s="18" t="s">
        <v>154</v>
      </c>
      <c r="BM184" s="184" t="s">
        <v>591</v>
      </c>
    </row>
    <row r="185" s="2" customFormat="1" ht="16.5" customHeight="1">
      <c r="A185" s="37"/>
      <c r="B185" s="171"/>
      <c r="C185" s="172" t="s">
        <v>79</v>
      </c>
      <c r="D185" s="172" t="s">
        <v>136</v>
      </c>
      <c r="E185" s="173" t="s">
        <v>1509</v>
      </c>
      <c r="F185" s="174" t="s">
        <v>1510</v>
      </c>
      <c r="G185" s="175" t="s">
        <v>816</v>
      </c>
      <c r="H185" s="176">
        <v>30</v>
      </c>
      <c r="I185" s="177"/>
      <c r="J185" s="178">
        <f>ROUND(I185*H185,2)</f>
        <v>0</v>
      </c>
      <c r="K185" s="179"/>
      <c r="L185" s="38"/>
      <c r="M185" s="180" t="s">
        <v>1</v>
      </c>
      <c r="N185" s="181" t="s">
        <v>44</v>
      </c>
      <c r="O185" s="76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4" t="s">
        <v>154</v>
      </c>
      <c r="AT185" s="184" t="s">
        <v>136</v>
      </c>
      <c r="AU185" s="184" t="s">
        <v>87</v>
      </c>
      <c r="AY185" s="18" t="s">
        <v>133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8" t="s">
        <v>87</v>
      </c>
      <c r="BK185" s="185">
        <f>ROUND(I185*H185,2)</f>
        <v>0</v>
      </c>
      <c r="BL185" s="18" t="s">
        <v>154</v>
      </c>
      <c r="BM185" s="184" t="s">
        <v>603</v>
      </c>
    </row>
    <row r="186" s="2" customFormat="1" ht="16.5" customHeight="1">
      <c r="A186" s="37"/>
      <c r="B186" s="171"/>
      <c r="C186" s="172" t="s">
        <v>79</v>
      </c>
      <c r="D186" s="172" t="s">
        <v>136</v>
      </c>
      <c r="E186" s="173" t="s">
        <v>1511</v>
      </c>
      <c r="F186" s="174" t="s">
        <v>1512</v>
      </c>
      <c r="G186" s="175" t="s">
        <v>816</v>
      </c>
      <c r="H186" s="176">
        <v>19</v>
      </c>
      <c r="I186" s="177"/>
      <c r="J186" s="178">
        <f>ROUND(I186*H186,2)</f>
        <v>0</v>
      </c>
      <c r="K186" s="179"/>
      <c r="L186" s="38"/>
      <c r="M186" s="180" t="s">
        <v>1</v>
      </c>
      <c r="N186" s="181" t="s">
        <v>44</v>
      </c>
      <c r="O186" s="76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4" t="s">
        <v>154</v>
      </c>
      <c r="AT186" s="184" t="s">
        <v>136</v>
      </c>
      <c r="AU186" s="184" t="s">
        <v>87</v>
      </c>
      <c r="AY186" s="18" t="s">
        <v>133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87</v>
      </c>
      <c r="BK186" s="185">
        <f>ROUND(I186*H186,2)</f>
        <v>0</v>
      </c>
      <c r="BL186" s="18" t="s">
        <v>154</v>
      </c>
      <c r="BM186" s="184" t="s">
        <v>612</v>
      </c>
    </row>
    <row r="187" s="2" customFormat="1" ht="21.75" customHeight="1">
      <c r="A187" s="37"/>
      <c r="B187" s="171"/>
      <c r="C187" s="172" t="s">
        <v>79</v>
      </c>
      <c r="D187" s="172" t="s">
        <v>136</v>
      </c>
      <c r="E187" s="173" t="s">
        <v>1513</v>
      </c>
      <c r="F187" s="174" t="s">
        <v>1514</v>
      </c>
      <c r="G187" s="175" t="s">
        <v>156</v>
      </c>
      <c r="H187" s="191"/>
      <c r="I187" s="177"/>
      <c r="J187" s="178">
        <f>ROUND(I187*H187,2)</f>
        <v>0</v>
      </c>
      <c r="K187" s="179"/>
      <c r="L187" s="38"/>
      <c r="M187" s="233" t="s">
        <v>1</v>
      </c>
      <c r="N187" s="234" t="s">
        <v>44</v>
      </c>
      <c r="O187" s="194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4" t="s">
        <v>154</v>
      </c>
      <c r="AT187" s="184" t="s">
        <v>136</v>
      </c>
      <c r="AU187" s="184" t="s">
        <v>87</v>
      </c>
      <c r="AY187" s="18" t="s">
        <v>133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8" t="s">
        <v>87</v>
      </c>
      <c r="BK187" s="185">
        <f>ROUND(I187*H187,2)</f>
        <v>0</v>
      </c>
      <c r="BL187" s="18" t="s">
        <v>154</v>
      </c>
      <c r="BM187" s="184" t="s">
        <v>621</v>
      </c>
    </row>
    <row r="188" s="2" customFormat="1" ht="6.96" customHeight="1">
      <c r="A188" s="37"/>
      <c r="B188" s="59"/>
      <c r="C188" s="60"/>
      <c r="D188" s="60"/>
      <c r="E188" s="60"/>
      <c r="F188" s="60"/>
      <c r="G188" s="60"/>
      <c r="H188" s="60"/>
      <c r="I188" s="60"/>
      <c r="J188" s="60"/>
      <c r="K188" s="60"/>
      <c r="L188" s="38"/>
      <c r="M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</row>
  </sheetData>
  <autoFilter ref="C117:K18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="1" customFormat="1" ht="24.96" customHeight="1">
      <c r="B4" s="21"/>
      <c r="D4" s="22" t="s">
        <v>102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objektu MŠ JAHŮDKA v Praze 12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103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1515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15. 4. 2025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25</v>
      </c>
      <c r="J20" s="26" t="s">
        <v>32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33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37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55.25" customHeight="1">
      <c r="A27" s="121"/>
      <c r="B27" s="122"/>
      <c r="C27" s="121"/>
      <c r="D27" s="121"/>
      <c r="E27" s="35" t="s">
        <v>105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39</v>
      </c>
      <c r="E30" s="37"/>
      <c r="F30" s="37"/>
      <c r="G30" s="37"/>
      <c r="H30" s="37"/>
      <c r="I30" s="37"/>
      <c r="J30" s="95">
        <f>ROUND(J123,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41</v>
      </c>
      <c r="G32" s="37"/>
      <c r="H32" s="37"/>
      <c r="I32" s="42" t="s">
        <v>40</v>
      </c>
      <c r="J32" s="42" t="s">
        <v>42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43</v>
      </c>
      <c r="E33" s="31" t="s">
        <v>44</v>
      </c>
      <c r="F33" s="126">
        <f>ROUND((SUM(BE123:BE331)),  2)</f>
        <v>0</v>
      </c>
      <c r="G33" s="37"/>
      <c r="H33" s="37"/>
      <c r="I33" s="127">
        <v>0.20999999999999999</v>
      </c>
      <c r="J33" s="126">
        <f>ROUND(((SUM(BE123:BE331))*I33),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45</v>
      </c>
      <c r="F34" s="126">
        <f>ROUND((SUM(BF123:BF331)),  2)</f>
        <v>0</v>
      </c>
      <c r="G34" s="37"/>
      <c r="H34" s="37"/>
      <c r="I34" s="127">
        <v>0.12</v>
      </c>
      <c r="J34" s="126">
        <f>ROUND(((SUM(BF123:BF331))*I34),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46</v>
      </c>
      <c r="F35" s="126">
        <f>ROUND((SUM(BG123:BG331)),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47</v>
      </c>
      <c r="F36" s="126">
        <f>ROUND((SUM(BH123:BH331)),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48</v>
      </c>
      <c r="F37" s="126">
        <f>ROUND((SUM(BI123:BI331)),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49</v>
      </c>
      <c r="E39" s="80"/>
      <c r="F39" s="80"/>
      <c r="G39" s="130" t="s">
        <v>50</v>
      </c>
      <c r="H39" s="131" t="s">
        <v>51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34" t="s">
        <v>55</v>
      </c>
      <c r="G61" s="57" t="s">
        <v>54</v>
      </c>
      <c r="H61" s="40"/>
      <c r="I61" s="40"/>
      <c r="J61" s="135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34" t="s">
        <v>55</v>
      </c>
      <c r="G76" s="57" t="s">
        <v>54</v>
      </c>
      <c r="H76" s="40"/>
      <c r="I76" s="40"/>
      <c r="J76" s="135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objektu MŠ JAHŮDKA v Praze 12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103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04 - Zavlažovací systém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Krouzova 10, č.p. 3036, 143 00 Praha 12</v>
      </c>
      <c r="G89" s="37"/>
      <c r="H89" s="37"/>
      <c r="I89" s="31" t="s">
        <v>22</v>
      </c>
      <c r="J89" s="68" t="str">
        <f>IF(J12="","",J12)</f>
        <v>15. 4. 2025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7"/>
      <c r="E91" s="37"/>
      <c r="F91" s="26" t="str">
        <f>E15</f>
        <v>MČ Praha 12, Generála Šišky 2375/6, Praha4,Modřany</v>
      </c>
      <c r="G91" s="37"/>
      <c r="H91" s="37"/>
      <c r="I91" s="31" t="s">
        <v>31</v>
      </c>
      <c r="J91" s="35" t="str">
        <f>E21</f>
        <v>Ing.arch. Jan Mudra,Holoubkov 81,338 01 Holoubkov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J123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s="9" customFormat="1" ht="24.96" customHeight="1">
      <c r="A97" s="9"/>
      <c r="B97" s="139"/>
      <c r="C97" s="9"/>
      <c r="D97" s="140" t="s">
        <v>1516</v>
      </c>
      <c r="E97" s="141"/>
      <c r="F97" s="141"/>
      <c r="G97" s="141"/>
      <c r="H97" s="141"/>
      <c r="I97" s="141"/>
      <c r="J97" s="142">
        <f>J124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9"/>
      <c r="C98" s="9"/>
      <c r="D98" s="140" t="s">
        <v>1517</v>
      </c>
      <c r="E98" s="141"/>
      <c r="F98" s="141"/>
      <c r="G98" s="141"/>
      <c r="H98" s="141"/>
      <c r="I98" s="141"/>
      <c r="J98" s="142">
        <f>J149</f>
        <v>0</v>
      </c>
      <c r="K98" s="9"/>
      <c r="L98" s="13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9"/>
      <c r="C99" s="9"/>
      <c r="D99" s="140" t="s">
        <v>1518</v>
      </c>
      <c r="E99" s="141"/>
      <c r="F99" s="141"/>
      <c r="G99" s="141"/>
      <c r="H99" s="141"/>
      <c r="I99" s="141"/>
      <c r="J99" s="142">
        <f>J186</f>
        <v>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39"/>
      <c r="C100" s="9"/>
      <c r="D100" s="140" t="s">
        <v>1519</v>
      </c>
      <c r="E100" s="141"/>
      <c r="F100" s="141"/>
      <c r="G100" s="141"/>
      <c r="H100" s="141"/>
      <c r="I100" s="141"/>
      <c r="J100" s="142">
        <f>J239</f>
        <v>0</v>
      </c>
      <c r="K100" s="9"/>
      <c r="L100" s="13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39"/>
      <c r="C101" s="9"/>
      <c r="D101" s="140" t="s">
        <v>1520</v>
      </c>
      <c r="E101" s="141"/>
      <c r="F101" s="141"/>
      <c r="G101" s="141"/>
      <c r="H101" s="141"/>
      <c r="I101" s="141"/>
      <c r="J101" s="142">
        <f>J248</f>
        <v>0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39"/>
      <c r="C102" s="9"/>
      <c r="D102" s="140" t="s">
        <v>1521</v>
      </c>
      <c r="E102" s="141"/>
      <c r="F102" s="141"/>
      <c r="G102" s="141"/>
      <c r="H102" s="141"/>
      <c r="I102" s="141"/>
      <c r="J102" s="142">
        <f>J262</f>
        <v>0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39"/>
      <c r="C103" s="9"/>
      <c r="D103" s="140" t="s">
        <v>1522</v>
      </c>
      <c r="E103" s="141"/>
      <c r="F103" s="141"/>
      <c r="G103" s="141"/>
      <c r="H103" s="141"/>
      <c r="I103" s="141"/>
      <c r="J103" s="142">
        <f>J291</f>
        <v>0</v>
      </c>
      <c r="K103" s="9"/>
      <c r="L103" s="13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118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120" t="str">
        <f>E7</f>
        <v>Revitalizace objektu MŠ JAHŮDKA v Praze 12</v>
      </c>
      <c r="F113" s="31"/>
      <c r="G113" s="31"/>
      <c r="H113" s="31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103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66" t="str">
        <f>E9</f>
        <v>04 - Zavlažovací systém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7"/>
      <c r="E117" s="37"/>
      <c r="F117" s="26" t="str">
        <f>F12</f>
        <v>Krouzova 10, č.p. 3036, 143 00 Praha 12</v>
      </c>
      <c r="G117" s="37"/>
      <c r="H117" s="37"/>
      <c r="I117" s="31" t="s">
        <v>22</v>
      </c>
      <c r="J117" s="68" t="str">
        <f>IF(J12="","",J12)</f>
        <v>15. 4. 2025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40.05" customHeight="1">
      <c r="A119" s="37"/>
      <c r="B119" s="38"/>
      <c r="C119" s="31" t="s">
        <v>24</v>
      </c>
      <c r="D119" s="37"/>
      <c r="E119" s="37"/>
      <c r="F119" s="26" t="str">
        <f>E15</f>
        <v>MČ Praha 12, Generála Šišky 2375/6, Praha4,Modřany</v>
      </c>
      <c r="G119" s="37"/>
      <c r="H119" s="37"/>
      <c r="I119" s="31" t="s">
        <v>31</v>
      </c>
      <c r="J119" s="35" t="str">
        <f>E21</f>
        <v>Ing.arch. Jan Mudra,Holoubkov 81,338 01 Holoubkov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29</v>
      </c>
      <c r="D120" s="37"/>
      <c r="E120" s="37"/>
      <c r="F120" s="26" t="str">
        <f>IF(E18="","",E18)</f>
        <v>Vyplň údaj</v>
      </c>
      <c r="G120" s="37"/>
      <c r="H120" s="37"/>
      <c r="I120" s="31" t="s">
        <v>35</v>
      </c>
      <c r="J120" s="35" t="str">
        <f>E24</f>
        <v xml:space="preserve"> 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47"/>
      <c r="B122" s="148"/>
      <c r="C122" s="149" t="s">
        <v>119</v>
      </c>
      <c r="D122" s="150" t="s">
        <v>64</v>
      </c>
      <c r="E122" s="150" t="s">
        <v>60</v>
      </c>
      <c r="F122" s="150" t="s">
        <v>61</v>
      </c>
      <c r="G122" s="150" t="s">
        <v>120</v>
      </c>
      <c r="H122" s="150" t="s">
        <v>121</v>
      </c>
      <c r="I122" s="150" t="s">
        <v>122</v>
      </c>
      <c r="J122" s="151" t="s">
        <v>108</v>
      </c>
      <c r="K122" s="152" t="s">
        <v>123</v>
      </c>
      <c r="L122" s="153"/>
      <c r="M122" s="85" t="s">
        <v>1</v>
      </c>
      <c r="N122" s="86" t="s">
        <v>43</v>
      </c>
      <c r="O122" s="86" t="s">
        <v>124</v>
      </c>
      <c r="P122" s="86" t="s">
        <v>125</v>
      </c>
      <c r="Q122" s="86" t="s">
        <v>126</v>
      </c>
      <c r="R122" s="86" t="s">
        <v>127</v>
      </c>
      <c r="S122" s="86" t="s">
        <v>128</v>
      </c>
      <c r="T122" s="87" t="s">
        <v>129</v>
      </c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</row>
    <row r="123" s="2" customFormat="1" ht="22.8" customHeight="1">
      <c r="A123" s="37"/>
      <c r="B123" s="38"/>
      <c r="C123" s="92" t="s">
        <v>130</v>
      </c>
      <c r="D123" s="37"/>
      <c r="E123" s="37"/>
      <c r="F123" s="37"/>
      <c r="G123" s="37"/>
      <c r="H123" s="37"/>
      <c r="I123" s="37"/>
      <c r="J123" s="154">
        <f>BK123</f>
        <v>0</v>
      </c>
      <c r="K123" s="37"/>
      <c r="L123" s="38"/>
      <c r="M123" s="88"/>
      <c r="N123" s="72"/>
      <c r="O123" s="89"/>
      <c r="P123" s="155">
        <f>P124+P149+P186+P239+P248+P262+P291</f>
        <v>0</v>
      </c>
      <c r="Q123" s="89"/>
      <c r="R123" s="155">
        <f>R124+R149+R186+R239+R248+R262+R291</f>
        <v>0</v>
      </c>
      <c r="S123" s="89"/>
      <c r="T123" s="156">
        <f>T124+T149+T186+T239+T248+T262+T291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78</v>
      </c>
      <c r="AU123" s="18" t="s">
        <v>110</v>
      </c>
      <c r="BK123" s="157">
        <f>BK124+BK149+BK186+BK239+BK248+BK262+BK291</f>
        <v>0</v>
      </c>
    </row>
    <row r="124" s="12" customFormat="1" ht="25.92" customHeight="1">
      <c r="A124" s="12"/>
      <c r="B124" s="158"/>
      <c r="C124" s="12"/>
      <c r="D124" s="159" t="s">
        <v>78</v>
      </c>
      <c r="E124" s="160" t="s">
        <v>1476</v>
      </c>
      <c r="F124" s="160" t="s">
        <v>1523</v>
      </c>
      <c r="G124" s="12"/>
      <c r="H124" s="12"/>
      <c r="I124" s="161"/>
      <c r="J124" s="162">
        <f>BK124</f>
        <v>0</v>
      </c>
      <c r="K124" s="12"/>
      <c r="L124" s="158"/>
      <c r="M124" s="163"/>
      <c r="N124" s="164"/>
      <c r="O124" s="164"/>
      <c r="P124" s="165">
        <f>SUM(P125:P148)</f>
        <v>0</v>
      </c>
      <c r="Q124" s="164"/>
      <c r="R124" s="165">
        <f>SUM(R125:R148)</f>
        <v>0</v>
      </c>
      <c r="S124" s="164"/>
      <c r="T124" s="166">
        <f>SUM(T125:T148)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9" t="s">
        <v>87</v>
      </c>
      <c r="AT124" s="167" t="s">
        <v>78</v>
      </c>
      <c r="AU124" s="167" t="s">
        <v>79</v>
      </c>
      <c r="AY124" s="159" t="s">
        <v>133</v>
      </c>
      <c r="BK124" s="168">
        <f>SUM(BK125:BK148)</f>
        <v>0</v>
      </c>
    </row>
    <row r="125" s="2" customFormat="1" ht="66.75" customHeight="1">
      <c r="A125" s="37"/>
      <c r="B125" s="171"/>
      <c r="C125" s="172" t="s">
        <v>87</v>
      </c>
      <c r="D125" s="172" t="s">
        <v>136</v>
      </c>
      <c r="E125" s="173" t="s">
        <v>1524</v>
      </c>
      <c r="F125" s="174" t="s">
        <v>1525</v>
      </c>
      <c r="G125" s="175" t="s">
        <v>816</v>
      </c>
      <c r="H125" s="176">
        <v>2</v>
      </c>
      <c r="I125" s="177"/>
      <c r="J125" s="178">
        <f>ROUND(I125*H125,2)</f>
        <v>0</v>
      </c>
      <c r="K125" s="179"/>
      <c r="L125" s="38"/>
      <c r="M125" s="180" t="s">
        <v>1</v>
      </c>
      <c r="N125" s="181" t="s">
        <v>44</v>
      </c>
      <c r="O125" s="7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4" t="s">
        <v>154</v>
      </c>
      <c r="AT125" s="184" t="s">
        <v>136</v>
      </c>
      <c r="AU125" s="184" t="s">
        <v>87</v>
      </c>
      <c r="AY125" s="18" t="s">
        <v>133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8" t="s">
        <v>87</v>
      </c>
      <c r="BK125" s="185">
        <f>ROUND(I125*H125,2)</f>
        <v>0</v>
      </c>
      <c r="BL125" s="18" t="s">
        <v>154</v>
      </c>
      <c r="BM125" s="184" t="s">
        <v>89</v>
      </c>
    </row>
    <row r="126" s="13" customFormat="1">
      <c r="A126" s="13"/>
      <c r="B126" s="196"/>
      <c r="C126" s="13"/>
      <c r="D126" s="186" t="s">
        <v>241</v>
      </c>
      <c r="E126" s="197" t="s">
        <v>1</v>
      </c>
      <c r="F126" s="198" t="s">
        <v>1526</v>
      </c>
      <c r="G126" s="13"/>
      <c r="H126" s="199">
        <v>1</v>
      </c>
      <c r="I126" s="200"/>
      <c r="J126" s="13"/>
      <c r="K126" s="13"/>
      <c r="L126" s="196"/>
      <c r="M126" s="201"/>
      <c r="N126" s="202"/>
      <c r="O126" s="202"/>
      <c r="P126" s="202"/>
      <c r="Q126" s="202"/>
      <c r="R126" s="202"/>
      <c r="S126" s="202"/>
      <c r="T126" s="20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7" t="s">
        <v>241</v>
      </c>
      <c r="AU126" s="197" t="s">
        <v>87</v>
      </c>
      <c r="AV126" s="13" t="s">
        <v>89</v>
      </c>
      <c r="AW126" s="13" t="s">
        <v>34</v>
      </c>
      <c r="AX126" s="13" t="s">
        <v>79</v>
      </c>
      <c r="AY126" s="197" t="s">
        <v>133</v>
      </c>
    </row>
    <row r="127" s="13" customFormat="1">
      <c r="A127" s="13"/>
      <c r="B127" s="196"/>
      <c r="C127" s="13"/>
      <c r="D127" s="186" t="s">
        <v>241</v>
      </c>
      <c r="E127" s="197" t="s">
        <v>1</v>
      </c>
      <c r="F127" s="198" t="s">
        <v>1527</v>
      </c>
      <c r="G127" s="13"/>
      <c r="H127" s="199">
        <v>1</v>
      </c>
      <c r="I127" s="200"/>
      <c r="J127" s="13"/>
      <c r="K127" s="13"/>
      <c r="L127" s="196"/>
      <c r="M127" s="201"/>
      <c r="N127" s="202"/>
      <c r="O127" s="202"/>
      <c r="P127" s="202"/>
      <c r="Q127" s="202"/>
      <c r="R127" s="202"/>
      <c r="S127" s="202"/>
      <c r="T127" s="20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7" t="s">
        <v>241</v>
      </c>
      <c r="AU127" s="197" t="s">
        <v>87</v>
      </c>
      <c r="AV127" s="13" t="s">
        <v>89</v>
      </c>
      <c r="AW127" s="13" t="s">
        <v>34</v>
      </c>
      <c r="AX127" s="13" t="s">
        <v>79</v>
      </c>
      <c r="AY127" s="197" t="s">
        <v>133</v>
      </c>
    </row>
    <row r="128" s="14" customFormat="1">
      <c r="A128" s="14"/>
      <c r="B128" s="204"/>
      <c r="C128" s="14"/>
      <c r="D128" s="186" t="s">
        <v>241</v>
      </c>
      <c r="E128" s="205" t="s">
        <v>1</v>
      </c>
      <c r="F128" s="206" t="s">
        <v>245</v>
      </c>
      <c r="G128" s="14"/>
      <c r="H128" s="207">
        <v>2</v>
      </c>
      <c r="I128" s="208"/>
      <c r="J128" s="14"/>
      <c r="K128" s="14"/>
      <c r="L128" s="204"/>
      <c r="M128" s="209"/>
      <c r="N128" s="210"/>
      <c r="O128" s="210"/>
      <c r="P128" s="210"/>
      <c r="Q128" s="210"/>
      <c r="R128" s="210"/>
      <c r="S128" s="210"/>
      <c r="T128" s="21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05" t="s">
        <v>241</v>
      </c>
      <c r="AU128" s="205" t="s">
        <v>87</v>
      </c>
      <c r="AV128" s="14" t="s">
        <v>154</v>
      </c>
      <c r="AW128" s="14" t="s">
        <v>34</v>
      </c>
      <c r="AX128" s="14" t="s">
        <v>87</v>
      </c>
      <c r="AY128" s="205" t="s">
        <v>133</v>
      </c>
    </row>
    <row r="129" s="2" customFormat="1" ht="55.5" customHeight="1">
      <c r="A129" s="37"/>
      <c r="B129" s="171"/>
      <c r="C129" s="172" t="s">
        <v>89</v>
      </c>
      <c r="D129" s="172" t="s">
        <v>136</v>
      </c>
      <c r="E129" s="173" t="s">
        <v>1528</v>
      </c>
      <c r="F129" s="174" t="s">
        <v>1529</v>
      </c>
      <c r="G129" s="175" t="s">
        <v>816</v>
      </c>
      <c r="H129" s="176">
        <v>2</v>
      </c>
      <c r="I129" s="177"/>
      <c r="J129" s="178">
        <f>ROUND(I129*H129,2)</f>
        <v>0</v>
      </c>
      <c r="K129" s="179"/>
      <c r="L129" s="38"/>
      <c r="M129" s="180" t="s">
        <v>1</v>
      </c>
      <c r="N129" s="181" t="s">
        <v>44</v>
      </c>
      <c r="O129" s="76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4" t="s">
        <v>154</v>
      </c>
      <c r="AT129" s="184" t="s">
        <v>136</v>
      </c>
      <c r="AU129" s="184" t="s">
        <v>87</v>
      </c>
      <c r="AY129" s="18" t="s">
        <v>133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8" t="s">
        <v>87</v>
      </c>
      <c r="BK129" s="185">
        <f>ROUND(I129*H129,2)</f>
        <v>0</v>
      </c>
      <c r="BL129" s="18" t="s">
        <v>154</v>
      </c>
      <c r="BM129" s="184" t="s">
        <v>154</v>
      </c>
    </row>
    <row r="130" s="13" customFormat="1">
      <c r="A130" s="13"/>
      <c r="B130" s="196"/>
      <c r="C130" s="13"/>
      <c r="D130" s="186" t="s">
        <v>241</v>
      </c>
      <c r="E130" s="197" t="s">
        <v>1</v>
      </c>
      <c r="F130" s="198" t="s">
        <v>1526</v>
      </c>
      <c r="G130" s="13"/>
      <c r="H130" s="199">
        <v>1</v>
      </c>
      <c r="I130" s="200"/>
      <c r="J130" s="13"/>
      <c r="K130" s="13"/>
      <c r="L130" s="196"/>
      <c r="M130" s="201"/>
      <c r="N130" s="202"/>
      <c r="O130" s="202"/>
      <c r="P130" s="202"/>
      <c r="Q130" s="202"/>
      <c r="R130" s="202"/>
      <c r="S130" s="202"/>
      <c r="T130" s="20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7" t="s">
        <v>241</v>
      </c>
      <c r="AU130" s="197" t="s">
        <v>87</v>
      </c>
      <c r="AV130" s="13" t="s">
        <v>89</v>
      </c>
      <c r="AW130" s="13" t="s">
        <v>34</v>
      </c>
      <c r="AX130" s="13" t="s">
        <v>79</v>
      </c>
      <c r="AY130" s="197" t="s">
        <v>133</v>
      </c>
    </row>
    <row r="131" s="13" customFormat="1">
      <c r="A131" s="13"/>
      <c r="B131" s="196"/>
      <c r="C131" s="13"/>
      <c r="D131" s="186" t="s">
        <v>241</v>
      </c>
      <c r="E131" s="197" t="s">
        <v>1</v>
      </c>
      <c r="F131" s="198" t="s">
        <v>1527</v>
      </c>
      <c r="G131" s="13"/>
      <c r="H131" s="199">
        <v>1</v>
      </c>
      <c r="I131" s="200"/>
      <c r="J131" s="13"/>
      <c r="K131" s="13"/>
      <c r="L131" s="196"/>
      <c r="M131" s="201"/>
      <c r="N131" s="202"/>
      <c r="O131" s="202"/>
      <c r="P131" s="202"/>
      <c r="Q131" s="202"/>
      <c r="R131" s="202"/>
      <c r="S131" s="202"/>
      <c r="T131" s="20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7" t="s">
        <v>241</v>
      </c>
      <c r="AU131" s="197" t="s">
        <v>87</v>
      </c>
      <c r="AV131" s="13" t="s">
        <v>89</v>
      </c>
      <c r="AW131" s="13" t="s">
        <v>34</v>
      </c>
      <c r="AX131" s="13" t="s">
        <v>79</v>
      </c>
      <c r="AY131" s="197" t="s">
        <v>133</v>
      </c>
    </row>
    <row r="132" s="14" customFormat="1">
      <c r="A132" s="14"/>
      <c r="B132" s="204"/>
      <c r="C132" s="14"/>
      <c r="D132" s="186" t="s">
        <v>241</v>
      </c>
      <c r="E132" s="205" t="s">
        <v>1</v>
      </c>
      <c r="F132" s="206" t="s">
        <v>245</v>
      </c>
      <c r="G132" s="14"/>
      <c r="H132" s="207">
        <v>2</v>
      </c>
      <c r="I132" s="208"/>
      <c r="J132" s="14"/>
      <c r="K132" s="14"/>
      <c r="L132" s="204"/>
      <c r="M132" s="209"/>
      <c r="N132" s="210"/>
      <c r="O132" s="210"/>
      <c r="P132" s="210"/>
      <c r="Q132" s="210"/>
      <c r="R132" s="210"/>
      <c r="S132" s="210"/>
      <c r="T132" s="21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5" t="s">
        <v>241</v>
      </c>
      <c r="AU132" s="205" t="s">
        <v>87</v>
      </c>
      <c r="AV132" s="14" t="s">
        <v>154</v>
      </c>
      <c r="AW132" s="14" t="s">
        <v>34</v>
      </c>
      <c r="AX132" s="14" t="s">
        <v>87</v>
      </c>
      <c r="AY132" s="205" t="s">
        <v>133</v>
      </c>
    </row>
    <row r="133" s="2" customFormat="1" ht="49.05" customHeight="1">
      <c r="A133" s="37"/>
      <c r="B133" s="171"/>
      <c r="C133" s="172" t="s">
        <v>147</v>
      </c>
      <c r="D133" s="172" t="s">
        <v>136</v>
      </c>
      <c r="E133" s="173" t="s">
        <v>1530</v>
      </c>
      <c r="F133" s="174" t="s">
        <v>1531</v>
      </c>
      <c r="G133" s="175" t="s">
        <v>816</v>
      </c>
      <c r="H133" s="176">
        <v>4</v>
      </c>
      <c r="I133" s="177"/>
      <c r="J133" s="178">
        <f>ROUND(I133*H133,2)</f>
        <v>0</v>
      </c>
      <c r="K133" s="179"/>
      <c r="L133" s="38"/>
      <c r="M133" s="180" t="s">
        <v>1</v>
      </c>
      <c r="N133" s="181" t="s">
        <v>44</v>
      </c>
      <c r="O133" s="76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4" t="s">
        <v>154</v>
      </c>
      <c r="AT133" s="184" t="s">
        <v>136</v>
      </c>
      <c r="AU133" s="184" t="s">
        <v>87</v>
      </c>
      <c r="AY133" s="18" t="s">
        <v>133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8" t="s">
        <v>87</v>
      </c>
      <c r="BK133" s="185">
        <f>ROUND(I133*H133,2)</f>
        <v>0</v>
      </c>
      <c r="BL133" s="18" t="s">
        <v>154</v>
      </c>
      <c r="BM133" s="184" t="s">
        <v>162</v>
      </c>
    </row>
    <row r="134" s="13" customFormat="1">
      <c r="A134" s="13"/>
      <c r="B134" s="196"/>
      <c r="C134" s="13"/>
      <c r="D134" s="186" t="s">
        <v>241</v>
      </c>
      <c r="E134" s="197" t="s">
        <v>1</v>
      </c>
      <c r="F134" s="198" t="s">
        <v>1532</v>
      </c>
      <c r="G134" s="13"/>
      <c r="H134" s="199">
        <v>2</v>
      </c>
      <c r="I134" s="200"/>
      <c r="J134" s="13"/>
      <c r="K134" s="13"/>
      <c r="L134" s="196"/>
      <c r="M134" s="201"/>
      <c r="N134" s="202"/>
      <c r="O134" s="202"/>
      <c r="P134" s="202"/>
      <c r="Q134" s="202"/>
      <c r="R134" s="202"/>
      <c r="S134" s="202"/>
      <c r="T134" s="20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7" t="s">
        <v>241</v>
      </c>
      <c r="AU134" s="197" t="s">
        <v>87</v>
      </c>
      <c r="AV134" s="13" t="s">
        <v>89</v>
      </c>
      <c r="AW134" s="13" t="s">
        <v>34</v>
      </c>
      <c r="AX134" s="13" t="s">
        <v>79</v>
      </c>
      <c r="AY134" s="197" t="s">
        <v>133</v>
      </c>
    </row>
    <row r="135" s="13" customFormat="1">
      <c r="A135" s="13"/>
      <c r="B135" s="196"/>
      <c r="C135" s="13"/>
      <c r="D135" s="186" t="s">
        <v>241</v>
      </c>
      <c r="E135" s="197" t="s">
        <v>1</v>
      </c>
      <c r="F135" s="198" t="s">
        <v>1533</v>
      </c>
      <c r="G135" s="13"/>
      <c r="H135" s="199">
        <v>2</v>
      </c>
      <c r="I135" s="200"/>
      <c r="J135" s="13"/>
      <c r="K135" s="13"/>
      <c r="L135" s="196"/>
      <c r="M135" s="201"/>
      <c r="N135" s="202"/>
      <c r="O135" s="202"/>
      <c r="P135" s="202"/>
      <c r="Q135" s="202"/>
      <c r="R135" s="202"/>
      <c r="S135" s="202"/>
      <c r="T135" s="20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7" t="s">
        <v>241</v>
      </c>
      <c r="AU135" s="197" t="s">
        <v>87</v>
      </c>
      <c r="AV135" s="13" t="s">
        <v>89</v>
      </c>
      <c r="AW135" s="13" t="s">
        <v>34</v>
      </c>
      <c r="AX135" s="13" t="s">
        <v>79</v>
      </c>
      <c r="AY135" s="197" t="s">
        <v>133</v>
      </c>
    </row>
    <row r="136" s="14" customFormat="1">
      <c r="A136" s="14"/>
      <c r="B136" s="204"/>
      <c r="C136" s="14"/>
      <c r="D136" s="186" t="s">
        <v>241</v>
      </c>
      <c r="E136" s="205" t="s">
        <v>1</v>
      </c>
      <c r="F136" s="206" t="s">
        <v>245</v>
      </c>
      <c r="G136" s="14"/>
      <c r="H136" s="207">
        <v>4</v>
      </c>
      <c r="I136" s="208"/>
      <c r="J136" s="14"/>
      <c r="K136" s="14"/>
      <c r="L136" s="204"/>
      <c r="M136" s="209"/>
      <c r="N136" s="210"/>
      <c r="O136" s="210"/>
      <c r="P136" s="210"/>
      <c r="Q136" s="210"/>
      <c r="R136" s="210"/>
      <c r="S136" s="210"/>
      <c r="T136" s="21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5" t="s">
        <v>241</v>
      </c>
      <c r="AU136" s="205" t="s">
        <v>87</v>
      </c>
      <c r="AV136" s="14" t="s">
        <v>154</v>
      </c>
      <c r="AW136" s="14" t="s">
        <v>34</v>
      </c>
      <c r="AX136" s="14" t="s">
        <v>87</v>
      </c>
      <c r="AY136" s="205" t="s">
        <v>133</v>
      </c>
    </row>
    <row r="137" s="2" customFormat="1" ht="44.25" customHeight="1">
      <c r="A137" s="37"/>
      <c r="B137" s="171"/>
      <c r="C137" s="172" t="s">
        <v>154</v>
      </c>
      <c r="D137" s="172" t="s">
        <v>136</v>
      </c>
      <c r="E137" s="173" t="s">
        <v>1534</v>
      </c>
      <c r="F137" s="174" t="s">
        <v>1535</v>
      </c>
      <c r="G137" s="175" t="s">
        <v>259</v>
      </c>
      <c r="H137" s="176">
        <v>10</v>
      </c>
      <c r="I137" s="177"/>
      <c r="J137" s="178">
        <f>ROUND(I137*H137,2)</f>
        <v>0</v>
      </c>
      <c r="K137" s="179"/>
      <c r="L137" s="38"/>
      <c r="M137" s="180" t="s">
        <v>1</v>
      </c>
      <c r="N137" s="181" t="s">
        <v>44</v>
      </c>
      <c r="O137" s="7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154</v>
      </c>
      <c r="AT137" s="184" t="s">
        <v>136</v>
      </c>
      <c r="AU137" s="184" t="s">
        <v>87</v>
      </c>
      <c r="AY137" s="18" t="s">
        <v>133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87</v>
      </c>
      <c r="BK137" s="185">
        <f>ROUND(I137*H137,2)</f>
        <v>0</v>
      </c>
      <c r="BL137" s="18" t="s">
        <v>154</v>
      </c>
      <c r="BM137" s="184" t="s">
        <v>173</v>
      </c>
    </row>
    <row r="138" s="13" customFormat="1">
      <c r="A138" s="13"/>
      <c r="B138" s="196"/>
      <c r="C138" s="13"/>
      <c r="D138" s="186" t="s">
        <v>241</v>
      </c>
      <c r="E138" s="197" t="s">
        <v>1</v>
      </c>
      <c r="F138" s="198" t="s">
        <v>1536</v>
      </c>
      <c r="G138" s="13"/>
      <c r="H138" s="199">
        <v>5</v>
      </c>
      <c r="I138" s="200"/>
      <c r="J138" s="13"/>
      <c r="K138" s="13"/>
      <c r="L138" s="196"/>
      <c r="M138" s="201"/>
      <c r="N138" s="202"/>
      <c r="O138" s="202"/>
      <c r="P138" s="202"/>
      <c r="Q138" s="202"/>
      <c r="R138" s="202"/>
      <c r="S138" s="202"/>
      <c r="T138" s="20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7" t="s">
        <v>241</v>
      </c>
      <c r="AU138" s="197" t="s">
        <v>87</v>
      </c>
      <c r="AV138" s="13" t="s">
        <v>89</v>
      </c>
      <c r="AW138" s="13" t="s">
        <v>34</v>
      </c>
      <c r="AX138" s="13" t="s">
        <v>79</v>
      </c>
      <c r="AY138" s="197" t="s">
        <v>133</v>
      </c>
    </row>
    <row r="139" s="13" customFormat="1">
      <c r="A139" s="13"/>
      <c r="B139" s="196"/>
      <c r="C139" s="13"/>
      <c r="D139" s="186" t="s">
        <v>241</v>
      </c>
      <c r="E139" s="197" t="s">
        <v>1</v>
      </c>
      <c r="F139" s="198" t="s">
        <v>1537</v>
      </c>
      <c r="G139" s="13"/>
      <c r="H139" s="199">
        <v>5</v>
      </c>
      <c r="I139" s="200"/>
      <c r="J139" s="13"/>
      <c r="K139" s="13"/>
      <c r="L139" s="196"/>
      <c r="M139" s="201"/>
      <c r="N139" s="202"/>
      <c r="O139" s="202"/>
      <c r="P139" s="202"/>
      <c r="Q139" s="202"/>
      <c r="R139" s="202"/>
      <c r="S139" s="202"/>
      <c r="T139" s="20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7" t="s">
        <v>241</v>
      </c>
      <c r="AU139" s="197" t="s">
        <v>87</v>
      </c>
      <c r="AV139" s="13" t="s">
        <v>89</v>
      </c>
      <c r="AW139" s="13" t="s">
        <v>34</v>
      </c>
      <c r="AX139" s="13" t="s">
        <v>79</v>
      </c>
      <c r="AY139" s="197" t="s">
        <v>133</v>
      </c>
    </row>
    <row r="140" s="14" customFormat="1">
      <c r="A140" s="14"/>
      <c r="B140" s="204"/>
      <c r="C140" s="14"/>
      <c r="D140" s="186" t="s">
        <v>241</v>
      </c>
      <c r="E140" s="205" t="s">
        <v>1</v>
      </c>
      <c r="F140" s="206" t="s">
        <v>245</v>
      </c>
      <c r="G140" s="14"/>
      <c r="H140" s="207">
        <v>10</v>
      </c>
      <c r="I140" s="208"/>
      <c r="J140" s="14"/>
      <c r="K140" s="14"/>
      <c r="L140" s="204"/>
      <c r="M140" s="209"/>
      <c r="N140" s="210"/>
      <c r="O140" s="210"/>
      <c r="P140" s="210"/>
      <c r="Q140" s="210"/>
      <c r="R140" s="210"/>
      <c r="S140" s="210"/>
      <c r="T140" s="21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5" t="s">
        <v>241</v>
      </c>
      <c r="AU140" s="205" t="s">
        <v>87</v>
      </c>
      <c r="AV140" s="14" t="s">
        <v>154</v>
      </c>
      <c r="AW140" s="14" t="s">
        <v>34</v>
      </c>
      <c r="AX140" s="14" t="s">
        <v>87</v>
      </c>
      <c r="AY140" s="205" t="s">
        <v>133</v>
      </c>
    </row>
    <row r="141" s="2" customFormat="1" ht="37.8" customHeight="1">
      <c r="A141" s="37"/>
      <c r="B141" s="171"/>
      <c r="C141" s="172" t="s">
        <v>153</v>
      </c>
      <c r="D141" s="172" t="s">
        <v>136</v>
      </c>
      <c r="E141" s="173" t="s">
        <v>1538</v>
      </c>
      <c r="F141" s="174" t="s">
        <v>1539</v>
      </c>
      <c r="G141" s="175" t="s">
        <v>1540</v>
      </c>
      <c r="H141" s="176">
        <v>10</v>
      </c>
      <c r="I141" s="177"/>
      <c r="J141" s="178">
        <f>ROUND(I141*H141,2)</f>
        <v>0</v>
      </c>
      <c r="K141" s="179"/>
      <c r="L141" s="38"/>
      <c r="M141" s="180" t="s">
        <v>1</v>
      </c>
      <c r="N141" s="181" t="s">
        <v>44</v>
      </c>
      <c r="O141" s="76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154</v>
      </c>
      <c r="AT141" s="184" t="s">
        <v>136</v>
      </c>
      <c r="AU141" s="184" t="s">
        <v>87</v>
      </c>
      <c r="AY141" s="18" t="s">
        <v>133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87</v>
      </c>
      <c r="BK141" s="185">
        <f>ROUND(I141*H141,2)</f>
        <v>0</v>
      </c>
      <c r="BL141" s="18" t="s">
        <v>154</v>
      </c>
      <c r="BM141" s="184" t="s">
        <v>184</v>
      </c>
    </row>
    <row r="142" s="13" customFormat="1">
      <c r="A142" s="13"/>
      <c r="B142" s="196"/>
      <c r="C142" s="13"/>
      <c r="D142" s="186" t="s">
        <v>241</v>
      </c>
      <c r="E142" s="197" t="s">
        <v>1</v>
      </c>
      <c r="F142" s="198" t="s">
        <v>1536</v>
      </c>
      <c r="G142" s="13"/>
      <c r="H142" s="199">
        <v>5</v>
      </c>
      <c r="I142" s="200"/>
      <c r="J142" s="13"/>
      <c r="K142" s="13"/>
      <c r="L142" s="196"/>
      <c r="M142" s="201"/>
      <c r="N142" s="202"/>
      <c r="O142" s="202"/>
      <c r="P142" s="202"/>
      <c r="Q142" s="202"/>
      <c r="R142" s="202"/>
      <c r="S142" s="202"/>
      <c r="T142" s="20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7" t="s">
        <v>241</v>
      </c>
      <c r="AU142" s="197" t="s">
        <v>87</v>
      </c>
      <c r="AV142" s="13" t="s">
        <v>89</v>
      </c>
      <c r="AW142" s="13" t="s">
        <v>34</v>
      </c>
      <c r="AX142" s="13" t="s">
        <v>79</v>
      </c>
      <c r="AY142" s="197" t="s">
        <v>133</v>
      </c>
    </row>
    <row r="143" s="13" customFormat="1">
      <c r="A143" s="13"/>
      <c r="B143" s="196"/>
      <c r="C143" s="13"/>
      <c r="D143" s="186" t="s">
        <v>241</v>
      </c>
      <c r="E143" s="197" t="s">
        <v>1</v>
      </c>
      <c r="F143" s="198" t="s">
        <v>1537</v>
      </c>
      <c r="G143" s="13"/>
      <c r="H143" s="199">
        <v>5</v>
      </c>
      <c r="I143" s="200"/>
      <c r="J143" s="13"/>
      <c r="K143" s="13"/>
      <c r="L143" s="196"/>
      <c r="M143" s="201"/>
      <c r="N143" s="202"/>
      <c r="O143" s="202"/>
      <c r="P143" s="202"/>
      <c r="Q143" s="202"/>
      <c r="R143" s="202"/>
      <c r="S143" s="202"/>
      <c r="T143" s="20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7" t="s">
        <v>241</v>
      </c>
      <c r="AU143" s="197" t="s">
        <v>87</v>
      </c>
      <c r="AV143" s="13" t="s">
        <v>89</v>
      </c>
      <c r="AW143" s="13" t="s">
        <v>34</v>
      </c>
      <c r="AX143" s="13" t="s">
        <v>79</v>
      </c>
      <c r="AY143" s="197" t="s">
        <v>133</v>
      </c>
    </row>
    <row r="144" s="14" customFormat="1">
      <c r="A144" s="14"/>
      <c r="B144" s="204"/>
      <c r="C144" s="14"/>
      <c r="D144" s="186" t="s">
        <v>241</v>
      </c>
      <c r="E144" s="205" t="s">
        <v>1</v>
      </c>
      <c r="F144" s="206" t="s">
        <v>245</v>
      </c>
      <c r="G144" s="14"/>
      <c r="H144" s="207">
        <v>10</v>
      </c>
      <c r="I144" s="208"/>
      <c r="J144" s="14"/>
      <c r="K144" s="14"/>
      <c r="L144" s="204"/>
      <c r="M144" s="209"/>
      <c r="N144" s="210"/>
      <c r="O144" s="210"/>
      <c r="P144" s="210"/>
      <c r="Q144" s="210"/>
      <c r="R144" s="210"/>
      <c r="S144" s="210"/>
      <c r="T144" s="21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5" t="s">
        <v>241</v>
      </c>
      <c r="AU144" s="205" t="s">
        <v>87</v>
      </c>
      <c r="AV144" s="14" t="s">
        <v>154</v>
      </c>
      <c r="AW144" s="14" t="s">
        <v>34</v>
      </c>
      <c r="AX144" s="14" t="s">
        <v>87</v>
      </c>
      <c r="AY144" s="205" t="s">
        <v>133</v>
      </c>
    </row>
    <row r="145" s="2" customFormat="1" ht="16.5" customHeight="1">
      <c r="A145" s="37"/>
      <c r="B145" s="171"/>
      <c r="C145" s="172" t="s">
        <v>162</v>
      </c>
      <c r="D145" s="172" t="s">
        <v>136</v>
      </c>
      <c r="E145" s="173" t="s">
        <v>1541</v>
      </c>
      <c r="F145" s="174" t="s">
        <v>1542</v>
      </c>
      <c r="G145" s="175" t="s">
        <v>1543</v>
      </c>
      <c r="H145" s="176">
        <v>2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44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154</v>
      </c>
      <c r="AT145" s="184" t="s">
        <v>136</v>
      </c>
      <c r="AU145" s="184" t="s">
        <v>87</v>
      </c>
      <c r="AY145" s="18" t="s">
        <v>133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87</v>
      </c>
      <c r="BK145" s="185">
        <f>ROUND(I145*H145,2)</f>
        <v>0</v>
      </c>
      <c r="BL145" s="18" t="s">
        <v>154</v>
      </c>
      <c r="BM145" s="184" t="s">
        <v>8</v>
      </c>
    </row>
    <row r="146" s="13" customFormat="1">
      <c r="A146" s="13"/>
      <c r="B146" s="196"/>
      <c r="C146" s="13"/>
      <c r="D146" s="186" t="s">
        <v>241</v>
      </c>
      <c r="E146" s="197" t="s">
        <v>1</v>
      </c>
      <c r="F146" s="198" t="s">
        <v>1526</v>
      </c>
      <c r="G146" s="13"/>
      <c r="H146" s="199">
        <v>1</v>
      </c>
      <c r="I146" s="200"/>
      <c r="J146" s="13"/>
      <c r="K146" s="13"/>
      <c r="L146" s="196"/>
      <c r="M146" s="201"/>
      <c r="N146" s="202"/>
      <c r="O146" s="202"/>
      <c r="P146" s="202"/>
      <c r="Q146" s="202"/>
      <c r="R146" s="202"/>
      <c r="S146" s="202"/>
      <c r="T146" s="20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7" t="s">
        <v>241</v>
      </c>
      <c r="AU146" s="197" t="s">
        <v>87</v>
      </c>
      <c r="AV146" s="13" t="s">
        <v>89</v>
      </c>
      <c r="AW146" s="13" t="s">
        <v>34</v>
      </c>
      <c r="AX146" s="13" t="s">
        <v>79</v>
      </c>
      <c r="AY146" s="197" t="s">
        <v>133</v>
      </c>
    </row>
    <row r="147" s="13" customFormat="1">
      <c r="A147" s="13"/>
      <c r="B147" s="196"/>
      <c r="C147" s="13"/>
      <c r="D147" s="186" t="s">
        <v>241</v>
      </c>
      <c r="E147" s="197" t="s">
        <v>1</v>
      </c>
      <c r="F147" s="198" t="s">
        <v>1527</v>
      </c>
      <c r="G147" s="13"/>
      <c r="H147" s="199">
        <v>1</v>
      </c>
      <c r="I147" s="200"/>
      <c r="J147" s="13"/>
      <c r="K147" s="13"/>
      <c r="L147" s="196"/>
      <c r="M147" s="201"/>
      <c r="N147" s="202"/>
      <c r="O147" s="202"/>
      <c r="P147" s="202"/>
      <c r="Q147" s="202"/>
      <c r="R147" s="202"/>
      <c r="S147" s="202"/>
      <c r="T147" s="20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7" t="s">
        <v>241</v>
      </c>
      <c r="AU147" s="197" t="s">
        <v>87</v>
      </c>
      <c r="AV147" s="13" t="s">
        <v>89</v>
      </c>
      <c r="AW147" s="13" t="s">
        <v>34</v>
      </c>
      <c r="AX147" s="13" t="s">
        <v>79</v>
      </c>
      <c r="AY147" s="197" t="s">
        <v>133</v>
      </c>
    </row>
    <row r="148" s="14" customFormat="1">
      <c r="A148" s="14"/>
      <c r="B148" s="204"/>
      <c r="C148" s="14"/>
      <c r="D148" s="186" t="s">
        <v>241</v>
      </c>
      <c r="E148" s="205" t="s">
        <v>1</v>
      </c>
      <c r="F148" s="206" t="s">
        <v>245</v>
      </c>
      <c r="G148" s="14"/>
      <c r="H148" s="207">
        <v>2</v>
      </c>
      <c r="I148" s="208"/>
      <c r="J148" s="14"/>
      <c r="K148" s="14"/>
      <c r="L148" s="204"/>
      <c r="M148" s="209"/>
      <c r="N148" s="210"/>
      <c r="O148" s="210"/>
      <c r="P148" s="210"/>
      <c r="Q148" s="210"/>
      <c r="R148" s="210"/>
      <c r="S148" s="210"/>
      <c r="T148" s="21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5" t="s">
        <v>241</v>
      </c>
      <c r="AU148" s="205" t="s">
        <v>87</v>
      </c>
      <c r="AV148" s="14" t="s">
        <v>154</v>
      </c>
      <c r="AW148" s="14" t="s">
        <v>34</v>
      </c>
      <c r="AX148" s="14" t="s">
        <v>87</v>
      </c>
      <c r="AY148" s="205" t="s">
        <v>133</v>
      </c>
    </row>
    <row r="149" s="12" customFormat="1" ht="25.92" customHeight="1">
      <c r="A149" s="12"/>
      <c r="B149" s="158"/>
      <c r="C149" s="12"/>
      <c r="D149" s="159" t="s">
        <v>78</v>
      </c>
      <c r="E149" s="160" t="s">
        <v>1499</v>
      </c>
      <c r="F149" s="160" t="s">
        <v>1544</v>
      </c>
      <c r="G149" s="12"/>
      <c r="H149" s="12"/>
      <c r="I149" s="161"/>
      <c r="J149" s="162">
        <f>BK149</f>
        <v>0</v>
      </c>
      <c r="K149" s="12"/>
      <c r="L149" s="158"/>
      <c r="M149" s="163"/>
      <c r="N149" s="164"/>
      <c r="O149" s="164"/>
      <c r="P149" s="165">
        <f>SUM(P150:P185)</f>
        <v>0</v>
      </c>
      <c r="Q149" s="164"/>
      <c r="R149" s="165">
        <f>SUM(R150:R185)</f>
        <v>0</v>
      </c>
      <c r="S149" s="164"/>
      <c r="T149" s="166">
        <f>SUM(T150:T185)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9" t="s">
        <v>87</v>
      </c>
      <c r="AT149" s="167" t="s">
        <v>78</v>
      </c>
      <c r="AU149" s="167" t="s">
        <v>79</v>
      </c>
      <c r="AY149" s="159" t="s">
        <v>133</v>
      </c>
      <c r="BK149" s="168">
        <f>SUM(BK150:BK185)</f>
        <v>0</v>
      </c>
    </row>
    <row r="150" s="2" customFormat="1" ht="62.7" customHeight="1">
      <c r="A150" s="37"/>
      <c r="B150" s="171"/>
      <c r="C150" s="172" t="s">
        <v>168</v>
      </c>
      <c r="D150" s="172" t="s">
        <v>136</v>
      </c>
      <c r="E150" s="173" t="s">
        <v>1545</v>
      </c>
      <c r="F150" s="174" t="s">
        <v>1546</v>
      </c>
      <c r="G150" s="175" t="s">
        <v>259</v>
      </c>
      <c r="H150" s="176">
        <v>300</v>
      </c>
      <c r="I150" s="177"/>
      <c r="J150" s="178">
        <f>ROUND(I150*H150,2)</f>
        <v>0</v>
      </c>
      <c r="K150" s="179"/>
      <c r="L150" s="38"/>
      <c r="M150" s="180" t="s">
        <v>1</v>
      </c>
      <c r="N150" s="181" t="s">
        <v>44</v>
      </c>
      <c r="O150" s="76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4" t="s">
        <v>154</v>
      </c>
      <c r="AT150" s="184" t="s">
        <v>136</v>
      </c>
      <c r="AU150" s="184" t="s">
        <v>87</v>
      </c>
      <c r="AY150" s="18" t="s">
        <v>133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8" t="s">
        <v>87</v>
      </c>
      <c r="BK150" s="185">
        <f>ROUND(I150*H150,2)</f>
        <v>0</v>
      </c>
      <c r="BL150" s="18" t="s">
        <v>154</v>
      </c>
      <c r="BM150" s="184" t="s">
        <v>206</v>
      </c>
    </row>
    <row r="151" s="13" customFormat="1">
      <c r="A151" s="13"/>
      <c r="B151" s="196"/>
      <c r="C151" s="13"/>
      <c r="D151" s="186" t="s">
        <v>241</v>
      </c>
      <c r="E151" s="197" t="s">
        <v>1</v>
      </c>
      <c r="F151" s="198" t="s">
        <v>1547</v>
      </c>
      <c r="G151" s="13"/>
      <c r="H151" s="199">
        <v>150</v>
      </c>
      <c r="I151" s="200"/>
      <c r="J151" s="13"/>
      <c r="K151" s="13"/>
      <c r="L151" s="196"/>
      <c r="M151" s="201"/>
      <c r="N151" s="202"/>
      <c r="O151" s="202"/>
      <c r="P151" s="202"/>
      <c r="Q151" s="202"/>
      <c r="R151" s="202"/>
      <c r="S151" s="202"/>
      <c r="T151" s="20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7" t="s">
        <v>241</v>
      </c>
      <c r="AU151" s="197" t="s">
        <v>87</v>
      </c>
      <c r="AV151" s="13" t="s">
        <v>89</v>
      </c>
      <c r="AW151" s="13" t="s">
        <v>34</v>
      </c>
      <c r="AX151" s="13" t="s">
        <v>79</v>
      </c>
      <c r="AY151" s="197" t="s">
        <v>133</v>
      </c>
    </row>
    <row r="152" s="13" customFormat="1">
      <c r="A152" s="13"/>
      <c r="B152" s="196"/>
      <c r="C152" s="13"/>
      <c r="D152" s="186" t="s">
        <v>241</v>
      </c>
      <c r="E152" s="197" t="s">
        <v>1</v>
      </c>
      <c r="F152" s="198" t="s">
        <v>1548</v>
      </c>
      <c r="G152" s="13"/>
      <c r="H152" s="199">
        <v>150</v>
      </c>
      <c r="I152" s="200"/>
      <c r="J152" s="13"/>
      <c r="K152" s="13"/>
      <c r="L152" s="196"/>
      <c r="M152" s="201"/>
      <c r="N152" s="202"/>
      <c r="O152" s="202"/>
      <c r="P152" s="202"/>
      <c r="Q152" s="202"/>
      <c r="R152" s="202"/>
      <c r="S152" s="202"/>
      <c r="T152" s="20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7" t="s">
        <v>241</v>
      </c>
      <c r="AU152" s="197" t="s">
        <v>87</v>
      </c>
      <c r="AV152" s="13" t="s">
        <v>89</v>
      </c>
      <c r="AW152" s="13" t="s">
        <v>34</v>
      </c>
      <c r="AX152" s="13" t="s">
        <v>79</v>
      </c>
      <c r="AY152" s="197" t="s">
        <v>133</v>
      </c>
    </row>
    <row r="153" s="14" customFormat="1">
      <c r="A153" s="14"/>
      <c r="B153" s="204"/>
      <c r="C153" s="14"/>
      <c r="D153" s="186" t="s">
        <v>241</v>
      </c>
      <c r="E153" s="205" t="s">
        <v>1</v>
      </c>
      <c r="F153" s="206" t="s">
        <v>245</v>
      </c>
      <c r="G153" s="14"/>
      <c r="H153" s="207">
        <v>300</v>
      </c>
      <c r="I153" s="208"/>
      <c r="J153" s="14"/>
      <c r="K153" s="14"/>
      <c r="L153" s="204"/>
      <c r="M153" s="209"/>
      <c r="N153" s="210"/>
      <c r="O153" s="210"/>
      <c r="P153" s="210"/>
      <c r="Q153" s="210"/>
      <c r="R153" s="210"/>
      <c r="S153" s="210"/>
      <c r="T153" s="21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5" t="s">
        <v>241</v>
      </c>
      <c r="AU153" s="205" t="s">
        <v>87</v>
      </c>
      <c r="AV153" s="14" t="s">
        <v>154</v>
      </c>
      <c r="AW153" s="14" t="s">
        <v>34</v>
      </c>
      <c r="AX153" s="14" t="s">
        <v>87</v>
      </c>
      <c r="AY153" s="205" t="s">
        <v>133</v>
      </c>
    </row>
    <row r="154" s="2" customFormat="1" ht="62.7" customHeight="1">
      <c r="A154" s="37"/>
      <c r="B154" s="171"/>
      <c r="C154" s="172" t="s">
        <v>173</v>
      </c>
      <c r="D154" s="172" t="s">
        <v>136</v>
      </c>
      <c r="E154" s="173" t="s">
        <v>1549</v>
      </c>
      <c r="F154" s="174" t="s">
        <v>1550</v>
      </c>
      <c r="G154" s="175" t="s">
        <v>816</v>
      </c>
      <c r="H154" s="176">
        <v>6</v>
      </c>
      <c r="I154" s="177"/>
      <c r="J154" s="178">
        <f>ROUND(I154*H154,2)</f>
        <v>0</v>
      </c>
      <c r="K154" s="179"/>
      <c r="L154" s="38"/>
      <c r="M154" s="180" t="s">
        <v>1</v>
      </c>
      <c r="N154" s="181" t="s">
        <v>44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154</v>
      </c>
      <c r="AT154" s="184" t="s">
        <v>136</v>
      </c>
      <c r="AU154" s="184" t="s">
        <v>87</v>
      </c>
      <c r="AY154" s="18" t="s">
        <v>133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87</v>
      </c>
      <c r="BK154" s="185">
        <f>ROUND(I154*H154,2)</f>
        <v>0</v>
      </c>
      <c r="BL154" s="18" t="s">
        <v>154</v>
      </c>
      <c r="BM154" s="184" t="s">
        <v>310</v>
      </c>
    </row>
    <row r="155" s="13" customFormat="1">
      <c r="A155" s="13"/>
      <c r="B155" s="196"/>
      <c r="C155" s="13"/>
      <c r="D155" s="186" t="s">
        <v>241</v>
      </c>
      <c r="E155" s="197" t="s">
        <v>1</v>
      </c>
      <c r="F155" s="198" t="s">
        <v>1551</v>
      </c>
      <c r="G155" s="13"/>
      <c r="H155" s="199">
        <v>3</v>
      </c>
      <c r="I155" s="200"/>
      <c r="J155" s="13"/>
      <c r="K155" s="13"/>
      <c r="L155" s="196"/>
      <c r="M155" s="201"/>
      <c r="N155" s="202"/>
      <c r="O155" s="202"/>
      <c r="P155" s="202"/>
      <c r="Q155" s="202"/>
      <c r="R155" s="202"/>
      <c r="S155" s="202"/>
      <c r="T155" s="20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7" t="s">
        <v>241</v>
      </c>
      <c r="AU155" s="197" t="s">
        <v>87</v>
      </c>
      <c r="AV155" s="13" t="s">
        <v>89</v>
      </c>
      <c r="AW155" s="13" t="s">
        <v>34</v>
      </c>
      <c r="AX155" s="13" t="s">
        <v>79</v>
      </c>
      <c r="AY155" s="197" t="s">
        <v>133</v>
      </c>
    </row>
    <row r="156" s="13" customFormat="1">
      <c r="A156" s="13"/>
      <c r="B156" s="196"/>
      <c r="C156" s="13"/>
      <c r="D156" s="186" t="s">
        <v>241</v>
      </c>
      <c r="E156" s="197" t="s">
        <v>1</v>
      </c>
      <c r="F156" s="198" t="s">
        <v>1552</v>
      </c>
      <c r="G156" s="13"/>
      <c r="H156" s="199">
        <v>3</v>
      </c>
      <c r="I156" s="200"/>
      <c r="J156" s="13"/>
      <c r="K156" s="13"/>
      <c r="L156" s="196"/>
      <c r="M156" s="201"/>
      <c r="N156" s="202"/>
      <c r="O156" s="202"/>
      <c r="P156" s="202"/>
      <c r="Q156" s="202"/>
      <c r="R156" s="202"/>
      <c r="S156" s="202"/>
      <c r="T156" s="20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7" t="s">
        <v>241</v>
      </c>
      <c r="AU156" s="197" t="s">
        <v>87</v>
      </c>
      <c r="AV156" s="13" t="s">
        <v>89</v>
      </c>
      <c r="AW156" s="13" t="s">
        <v>34</v>
      </c>
      <c r="AX156" s="13" t="s">
        <v>79</v>
      </c>
      <c r="AY156" s="197" t="s">
        <v>133</v>
      </c>
    </row>
    <row r="157" s="14" customFormat="1">
      <c r="A157" s="14"/>
      <c r="B157" s="204"/>
      <c r="C157" s="14"/>
      <c r="D157" s="186" t="s">
        <v>241</v>
      </c>
      <c r="E157" s="205" t="s">
        <v>1</v>
      </c>
      <c r="F157" s="206" t="s">
        <v>245</v>
      </c>
      <c r="G157" s="14"/>
      <c r="H157" s="207">
        <v>6</v>
      </c>
      <c r="I157" s="208"/>
      <c r="J157" s="14"/>
      <c r="K157" s="14"/>
      <c r="L157" s="204"/>
      <c r="M157" s="209"/>
      <c r="N157" s="210"/>
      <c r="O157" s="210"/>
      <c r="P157" s="210"/>
      <c r="Q157" s="210"/>
      <c r="R157" s="210"/>
      <c r="S157" s="210"/>
      <c r="T157" s="21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5" t="s">
        <v>241</v>
      </c>
      <c r="AU157" s="205" t="s">
        <v>87</v>
      </c>
      <c r="AV157" s="14" t="s">
        <v>154</v>
      </c>
      <c r="AW157" s="14" t="s">
        <v>34</v>
      </c>
      <c r="AX157" s="14" t="s">
        <v>87</v>
      </c>
      <c r="AY157" s="205" t="s">
        <v>133</v>
      </c>
    </row>
    <row r="158" s="2" customFormat="1" ht="55.5" customHeight="1">
      <c r="A158" s="37"/>
      <c r="B158" s="171"/>
      <c r="C158" s="172" t="s">
        <v>180</v>
      </c>
      <c r="D158" s="172" t="s">
        <v>136</v>
      </c>
      <c r="E158" s="173" t="s">
        <v>1553</v>
      </c>
      <c r="F158" s="174" t="s">
        <v>1554</v>
      </c>
      <c r="G158" s="175" t="s">
        <v>816</v>
      </c>
      <c r="H158" s="176">
        <v>6</v>
      </c>
      <c r="I158" s="177"/>
      <c r="J158" s="178">
        <f>ROUND(I158*H158,2)</f>
        <v>0</v>
      </c>
      <c r="K158" s="179"/>
      <c r="L158" s="38"/>
      <c r="M158" s="180" t="s">
        <v>1</v>
      </c>
      <c r="N158" s="181" t="s">
        <v>44</v>
      </c>
      <c r="O158" s="76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4" t="s">
        <v>154</v>
      </c>
      <c r="AT158" s="184" t="s">
        <v>136</v>
      </c>
      <c r="AU158" s="184" t="s">
        <v>87</v>
      </c>
      <c r="AY158" s="18" t="s">
        <v>133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8" t="s">
        <v>87</v>
      </c>
      <c r="BK158" s="185">
        <f>ROUND(I158*H158,2)</f>
        <v>0</v>
      </c>
      <c r="BL158" s="18" t="s">
        <v>154</v>
      </c>
      <c r="BM158" s="184" t="s">
        <v>321</v>
      </c>
    </row>
    <row r="159" s="13" customFormat="1">
      <c r="A159" s="13"/>
      <c r="B159" s="196"/>
      <c r="C159" s="13"/>
      <c r="D159" s="186" t="s">
        <v>241</v>
      </c>
      <c r="E159" s="197" t="s">
        <v>1</v>
      </c>
      <c r="F159" s="198" t="s">
        <v>1551</v>
      </c>
      <c r="G159" s="13"/>
      <c r="H159" s="199">
        <v>3</v>
      </c>
      <c r="I159" s="200"/>
      <c r="J159" s="13"/>
      <c r="K159" s="13"/>
      <c r="L159" s="196"/>
      <c r="M159" s="201"/>
      <c r="N159" s="202"/>
      <c r="O159" s="202"/>
      <c r="P159" s="202"/>
      <c r="Q159" s="202"/>
      <c r="R159" s="202"/>
      <c r="S159" s="202"/>
      <c r="T159" s="20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7" t="s">
        <v>241</v>
      </c>
      <c r="AU159" s="197" t="s">
        <v>87</v>
      </c>
      <c r="AV159" s="13" t="s">
        <v>89</v>
      </c>
      <c r="AW159" s="13" t="s">
        <v>34</v>
      </c>
      <c r="AX159" s="13" t="s">
        <v>79</v>
      </c>
      <c r="AY159" s="197" t="s">
        <v>133</v>
      </c>
    </row>
    <row r="160" s="13" customFormat="1">
      <c r="A160" s="13"/>
      <c r="B160" s="196"/>
      <c r="C160" s="13"/>
      <c r="D160" s="186" t="s">
        <v>241</v>
      </c>
      <c r="E160" s="197" t="s">
        <v>1</v>
      </c>
      <c r="F160" s="198" t="s">
        <v>1552</v>
      </c>
      <c r="G160" s="13"/>
      <c r="H160" s="199">
        <v>3</v>
      </c>
      <c r="I160" s="200"/>
      <c r="J160" s="13"/>
      <c r="K160" s="13"/>
      <c r="L160" s="196"/>
      <c r="M160" s="201"/>
      <c r="N160" s="202"/>
      <c r="O160" s="202"/>
      <c r="P160" s="202"/>
      <c r="Q160" s="202"/>
      <c r="R160" s="202"/>
      <c r="S160" s="202"/>
      <c r="T160" s="20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7" t="s">
        <v>241</v>
      </c>
      <c r="AU160" s="197" t="s">
        <v>87</v>
      </c>
      <c r="AV160" s="13" t="s">
        <v>89</v>
      </c>
      <c r="AW160" s="13" t="s">
        <v>34</v>
      </c>
      <c r="AX160" s="13" t="s">
        <v>79</v>
      </c>
      <c r="AY160" s="197" t="s">
        <v>133</v>
      </c>
    </row>
    <row r="161" s="14" customFormat="1">
      <c r="A161" s="14"/>
      <c r="B161" s="204"/>
      <c r="C161" s="14"/>
      <c r="D161" s="186" t="s">
        <v>241</v>
      </c>
      <c r="E161" s="205" t="s">
        <v>1</v>
      </c>
      <c r="F161" s="206" t="s">
        <v>245</v>
      </c>
      <c r="G161" s="14"/>
      <c r="H161" s="207">
        <v>6</v>
      </c>
      <c r="I161" s="208"/>
      <c r="J161" s="14"/>
      <c r="K161" s="14"/>
      <c r="L161" s="204"/>
      <c r="M161" s="209"/>
      <c r="N161" s="210"/>
      <c r="O161" s="210"/>
      <c r="P161" s="210"/>
      <c r="Q161" s="210"/>
      <c r="R161" s="210"/>
      <c r="S161" s="210"/>
      <c r="T161" s="21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5" t="s">
        <v>241</v>
      </c>
      <c r="AU161" s="205" t="s">
        <v>87</v>
      </c>
      <c r="AV161" s="14" t="s">
        <v>154</v>
      </c>
      <c r="AW161" s="14" t="s">
        <v>34</v>
      </c>
      <c r="AX161" s="14" t="s">
        <v>87</v>
      </c>
      <c r="AY161" s="205" t="s">
        <v>133</v>
      </c>
    </row>
    <row r="162" s="2" customFormat="1" ht="55.5" customHeight="1">
      <c r="A162" s="37"/>
      <c r="B162" s="171"/>
      <c r="C162" s="172" t="s">
        <v>184</v>
      </c>
      <c r="D162" s="172" t="s">
        <v>136</v>
      </c>
      <c r="E162" s="173" t="s">
        <v>1555</v>
      </c>
      <c r="F162" s="174" t="s">
        <v>1556</v>
      </c>
      <c r="G162" s="175" t="s">
        <v>816</v>
      </c>
      <c r="H162" s="176">
        <v>200</v>
      </c>
      <c r="I162" s="177"/>
      <c r="J162" s="178">
        <f>ROUND(I162*H162,2)</f>
        <v>0</v>
      </c>
      <c r="K162" s="179"/>
      <c r="L162" s="38"/>
      <c r="M162" s="180" t="s">
        <v>1</v>
      </c>
      <c r="N162" s="181" t="s">
        <v>44</v>
      </c>
      <c r="O162" s="76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4" t="s">
        <v>154</v>
      </c>
      <c r="AT162" s="184" t="s">
        <v>136</v>
      </c>
      <c r="AU162" s="184" t="s">
        <v>87</v>
      </c>
      <c r="AY162" s="18" t="s">
        <v>133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8" t="s">
        <v>87</v>
      </c>
      <c r="BK162" s="185">
        <f>ROUND(I162*H162,2)</f>
        <v>0</v>
      </c>
      <c r="BL162" s="18" t="s">
        <v>154</v>
      </c>
      <c r="BM162" s="184" t="s">
        <v>329</v>
      </c>
    </row>
    <row r="163" s="13" customFormat="1">
      <c r="A163" s="13"/>
      <c r="B163" s="196"/>
      <c r="C163" s="13"/>
      <c r="D163" s="186" t="s">
        <v>241</v>
      </c>
      <c r="E163" s="197" t="s">
        <v>1</v>
      </c>
      <c r="F163" s="198" t="s">
        <v>1557</v>
      </c>
      <c r="G163" s="13"/>
      <c r="H163" s="199">
        <v>100</v>
      </c>
      <c r="I163" s="200"/>
      <c r="J163" s="13"/>
      <c r="K163" s="13"/>
      <c r="L163" s="196"/>
      <c r="M163" s="201"/>
      <c r="N163" s="202"/>
      <c r="O163" s="202"/>
      <c r="P163" s="202"/>
      <c r="Q163" s="202"/>
      <c r="R163" s="202"/>
      <c r="S163" s="202"/>
      <c r="T163" s="20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7" t="s">
        <v>241</v>
      </c>
      <c r="AU163" s="197" t="s">
        <v>87</v>
      </c>
      <c r="AV163" s="13" t="s">
        <v>89</v>
      </c>
      <c r="AW163" s="13" t="s">
        <v>34</v>
      </c>
      <c r="AX163" s="13" t="s">
        <v>79</v>
      </c>
      <c r="AY163" s="197" t="s">
        <v>133</v>
      </c>
    </row>
    <row r="164" s="13" customFormat="1">
      <c r="A164" s="13"/>
      <c r="B164" s="196"/>
      <c r="C164" s="13"/>
      <c r="D164" s="186" t="s">
        <v>241</v>
      </c>
      <c r="E164" s="197" t="s">
        <v>1</v>
      </c>
      <c r="F164" s="198" t="s">
        <v>1558</v>
      </c>
      <c r="G164" s="13"/>
      <c r="H164" s="199">
        <v>100</v>
      </c>
      <c r="I164" s="200"/>
      <c r="J164" s="13"/>
      <c r="K164" s="13"/>
      <c r="L164" s="196"/>
      <c r="M164" s="201"/>
      <c r="N164" s="202"/>
      <c r="O164" s="202"/>
      <c r="P164" s="202"/>
      <c r="Q164" s="202"/>
      <c r="R164" s="202"/>
      <c r="S164" s="202"/>
      <c r="T164" s="20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7" t="s">
        <v>241</v>
      </c>
      <c r="AU164" s="197" t="s">
        <v>87</v>
      </c>
      <c r="AV164" s="13" t="s">
        <v>89</v>
      </c>
      <c r="AW164" s="13" t="s">
        <v>34</v>
      </c>
      <c r="AX164" s="13" t="s">
        <v>79</v>
      </c>
      <c r="AY164" s="197" t="s">
        <v>133</v>
      </c>
    </row>
    <row r="165" s="14" customFormat="1">
      <c r="A165" s="14"/>
      <c r="B165" s="204"/>
      <c r="C165" s="14"/>
      <c r="D165" s="186" t="s">
        <v>241</v>
      </c>
      <c r="E165" s="205" t="s">
        <v>1</v>
      </c>
      <c r="F165" s="206" t="s">
        <v>245</v>
      </c>
      <c r="G165" s="14"/>
      <c r="H165" s="207">
        <v>200</v>
      </c>
      <c r="I165" s="208"/>
      <c r="J165" s="14"/>
      <c r="K165" s="14"/>
      <c r="L165" s="204"/>
      <c r="M165" s="209"/>
      <c r="N165" s="210"/>
      <c r="O165" s="210"/>
      <c r="P165" s="210"/>
      <c r="Q165" s="210"/>
      <c r="R165" s="210"/>
      <c r="S165" s="210"/>
      <c r="T165" s="21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5" t="s">
        <v>241</v>
      </c>
      <c r="AU165" s="205" t="s">
        <v>87</v>
      </c>
      <c r="AV165" s="14" t="s">
        <v>154</v>
      </c>
      <c r="AW165" s="14" t="s">
        <v>34</v>
      </c>
      <c r="AX165" s="14" t="s">
        <v>87</v>
      </c>
      <c r="AY165" s="205" t="s">
        <v>133</v>
      </c>
    </row>
    <row r="166" s="2" customFormat="1" ht="49.05" customHeight="1">
      <c r="A166" s="37"/>
      <c r="B166" s="171"/>
      <c r="C166" s="172" t="s">
        <v>191</v>
      </c>
      <c r="D166" s="172" t="s">
        <v>136</v>
      </c>
      <c r="E166" s="173" t="s">
        <v>1559</v>
      </c>
      <c r="F166" s="174" t="s">
        <v>1560</v>
      </c>
      <c r="G166" s="175" t="s">
        <v>816</v>
      </c>
      <c r="H166" s="176">
        <v>30</v>
      </c>
      <c r="I166" s="177"/>
      <c r="J166" s="178">
        <f>ROUND(I166*H166,2)</f>
        <v>0</v>
      </c>
      <c r="K166" s="179"/>
      <c r="L166" s="38"/>
      <c r="M166" s="180" t="s">
        <v>1</v>
      </c>
      <c r="N166" s="181" t="s">
        <v>44</v>
      </c>
      <c r="O166" s="76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4" t="s">
        <v>154</v>
      </c>
      <c r="AT166" s="184" t="s">
        <v>136</v>
      </c>
      <c r="AU166" s="184" t="s">
        <v>87</v>
      </c>
      <c r="AY166" s="18" t="s">
        <v>133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8" t="s">
        <v>87</v>
      </c>
      <c r="BK166" s="185">
        <f>ROUND(I166*H166,2)</f>
        <v>0</v>
      </c>
      <c r="BL166" s="18" t="s">
        <v>154</v>
      </c>
      <c r="BM166" s="184" t="s">
        <v>338</v>
      </c>
    </row>
    <row r="167" s="13" customFormat="1">
      <c r="A167" s="13"/>
      <c r="B167" s="196"/>
      <c r="C167" s="13"/>
      <c r="D167" s="186" t="s">
        <v>241</v>
      </c>
      <c r="E167" s="197" t="s">
        <v>1</v>
      </c>
      <c r="F167" s="198" t="s">
        <v>1561</v>
      </c>
      <c r="G167" s="13"/>
      <c r="H167" s="199">
        <v>15</v>
      </c>
      <c r="I167" s="200"/>
      <c r="J167" s="13"/>
      <c r="K167" s="13"/>
      <c r="L167" s="196"/>
      <c r="M167" s="201"/>
      <c r="N167" s="202"/>
      <c r="O167" s="202"/>
      <c r="P167" s="202"/>
      <c r="Q167" s="202"/>
      <c r="R167" s="202"/>
      <c r="S167" s="202"/>
      <c r="T167" s="20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7" t="s">
        <v>241</v>
      </c>
      <c r="AU167" s="197" t="s">
        <v>87</v>
      </c>
      <c r="AV167" s="13" t="s">
        <v>89</v>
      </c>
      <c r="AW167" s="13" t="s">
        <v>34</v>
      </c>
      <c r="AX167" s="13" t="s">
        <v>79</v>
      </c>
      <c r="AY167" s="197" t="s">
        <v>133</v>
      </c>
    </row>
    <row r="168" s="13" customFormat="1">
      <c r="A168" s="13"/>
      <c r="B168" s="196"/>
      <c r="C168" s="13"/>
      <c r="D168" s="186" t="s">
        <v>241</v>
      </c>
      <c r="E168" s="197" t="s">
        <v>1</v>
      </c>
      <c r="F168" s="198" t="s">
        <v>1562</v>
      </c>
      <c r="G168" s="13"/>
      <c r="H168" s="199">
        <v>15</v>
      </c>
      <c r="I168" s="200"/>
      <c r="J168" s="13"/>
      <c r="K168" s="13"/>
      <c r="L168" s="196"/>
      <c r="M168" s="201"/>
      <c r="N168" s="202"/>
      <c r="O168" s="202"/>
      <c r="P168" s="202"/>
      <c r="Q168" s="202"/>
      <c r="R168" s="202"/>
      <c r="S168" s="202"/>
      <c r="T168" s="20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7" t="s">
        <v>241</v>
      </c>
      <c r="AU168" s="197" t="s">
        <v>87</v>
      </c>
      <c r="AV168" s="13" t="s">
        <v>89</v>
      </c>
      <c r="AW168" s="13" t="s">
        <v>34</v>
      </c>
      <c r="AX168" s="13" t="s">
        <v>79</v>
      </c>
      <c r="AY168" s="197" t="s">
        <v>133</v>
      </c>
    </row>
    <row r="169" s="14" customFormat="1">
      <c r="A169" s="14"/>
      <c r="B169" s="204"/>
      <c r="C169" s="14"/>
      <c r="D169" s="186" t="s">
        <v>241</v>
      </c>
      <c r="E169" s="205" t="s">
        <v>1</v>
      </c>
      <c r="F169" s="206" t="s">
        <v>245</v>
      </c>
      <c r="G169" s="14"/>
      <c r="H169" s="207">
        <v>30</v>
      </c>
      <c r="I169" s="208"/>
      <c r="J169" s="14"/>
      <c r="K169" s="14"/>
      <c r="L169" s="204"/>
      <c r="M169" s="209"/>
      <c r="N169" s="210"/>
      <c r="O169" s="210"/>
      <c r="P169" s="210"/>
      <c r="Q169" s="210"/>
      <c r="R169" s="210"/>
      <c r="S169" s="210"/>
      <c r="T169" s="21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5" t="s">
        <v>241</v>
      </c>
      <c r="AU169" s="205" t="s">
        <v>87</v>
      </c>
      <c r="AV169" s="14" t="s">
        <v>154</v>
      </c>
      <c r="AW169" s="14" t="s">
        <v>34</v>
      </c>
      <c r="AX169" s="14" t="s">
        <v>87</v>
      </c>
      <c r="AY169" s="205" t="s">
        <v>133</v>
      </c>
    </row>
    <row r="170" s="2" customFormat="1" ht="49.05" customHeight="1">
      <c r="A170" s="37"/>
      <c r="B170" s="171"/>
      <c r="C170" s="172" t="s">
        <v>8</v>
      </c>
      <c r="D170" s="172" t="s">
        <v>136</v>
      </c>
      <c r="E170" s="173" t="s">
        <v>1563</v>
      </c>
      <c r="F170" s="174" t="s">
        <v>1564</v>
      </c>
      <c r="G170" s="175" t="s">
        <v>816</v>
      </c>
      <c r="H170" s="176">
        <v>30</v>
      </c>
      <c r="I170" s="177"/>
      <c r="J170" s="178">
        <f>ROUND(I170*H170,2)</f>
        <v>0</v>
      </c>
      <c r="K170" s="179"/>
      <c r="L170" s="38"/>
      <c r="M170" s="180" t="s">
        <v>1</v>
      </c>
      <c r="N170" s="181" t="s">
        <v>44</v>
      </c>
      <c r="O170" s="76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4" t="s">
        <v>154</v>
      </c>
      <c r="AT170" s="184" t="s">
        <v>136</v>
      </c>
      <c r="AU170" s="184" t="s">
        <v>87</v>
      </c>
      <c r="AY170" s="18" t="s">
        <v>133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8" t="s">
        <v>87</v>
      </c>
      <c r="BK170" s="185">
        <f>ROUND(I170*H170,2)</f>
        <v>0</v>
      </c>
      <c r="BL170" s="18" t="s">
        <v>154</v>
      </c>
      <c r="BM170" s="184" t="s">
        <v>349</v>
      </c>
    </row>
    <row r="171" s="13" customFormat="1">
      <c r="A171" s="13"/>
      <c r="B171" s="196"/>
      <c r="C171" s="13"/>
      <c r="D171" s="186" t="s">
        <v>241</v>
      </c>
      <c r="E171" s="197" t="s">
        <v>1</v>
      </c>
      <c r="F171" s="198" t="s">
        <v>1561</v>
      </c>
      <c r="G171" s="13"/>
      <c r="H171" s="199">
        <v>15</v>
      </c>
      <c r="I171" s="200"/>
      <c r="J171" s="13"/>
      <c r="K171" s="13"/>
      <c r="L171" s="196"/>
      <c r="M171" s="201"/>
      <c r="N171" s="202"/>
      <c r="O171" s="202"/>
      <c r="P171" s="202"/>
      <c r="Q171" s="202"/>
      <c r="R171" s="202"/>
      <c r="S171" s="202"/>
      <c r="T171" s="20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7" t="s">
        <v>241</v>
      </c>
      <c r="AU171" s="197" t="s">
        <v>87</v>
      </c>
      <c r="AV171" s="13" t="s">
        <v>89</v>
      </c>
      <c r="AW171" s="13" t="s">
        <v>34</v>
      </c>
      <c r="AX171" s="13" t="s">
        <v>79</v>
      </c>
      <c r="AY171" s="197" t="s">
        <v>133</v>
      </c>
    </row>
    <row r="172" s="13" customFormat="1">
      <c r="A172" s="13"/>
      <c r="B172" s="196"/>
      <c r="C172" s="13"/>
      <c r="D172" s="186" t="s">
        <v>241</v>
      </c>
      <c r="E172" s="197" t="s">
        <v>1</v>
      </c>
      <c r="F172" s="198" t="s">
        <v>1562</v>
      </c>
      <c r="G172" s="13"/>
      <c r="H172" s="199">
        <v>15</v>
      </c>
      <c r="I172" s="200"/>
      <c r="J172" s="13"/>
      <c r="K172" s="13"/>
      <c r="L172" s="196"/>
      <c r="M172" s="201"/>
      <c r="N172" s="202"/>
      <c r="O172" s="202"/>
      <c r="P172" s="202"/>
      <c r="Q172" s="202"/>
      <c r="R172" s="202"/>
      <c r="S172" s="202"/>
      <c r="T172" s="20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7" t="s">
        <v>241</v>
      </c>
      <c r="AU172" s="197" t="s">
        <v>87</v>
      </c>
      <c r="AV172" s="13" t="s">
        <v>89</v>
      </c>
      <c r="AW172" s="13" t="s">
        <v>34</v>
      </c>
      <c r="AX172" s="13" t="s">
        <v>79</v>
      </c>
      <c r="AY172" s="197" t="s">
        <v>133</v>
      </c>
    </row>
    <row r="173" s="14" customFormat="1">
      <c r="A173" s="14"/>
      <c r="B173" s="204"/>
      <c r="C173" s="14"/>
      <c r="D173" s="186" t="s">
        <v>241</v>
      </c>
      <c r="E173" s="205" t="s">
        <v>1</v>
      </c>
      <c r="F173" s="206" t="s">
        <v>245</v>
      </c>
      <c r="G173" s="14"/>
      <c r="H173" s="207">
        <v>30</v>
      </c>
      <c r="I173" s="208"/>
      <c r="J173" s="14"/>
      <c r="K173" s="14"/>
      <c r="L173" s="204"/>
      <c r="M173" s="209"/>
      <c r="N173" s="210"/>
      <c r="O173" s="210"/>
      <c r="P173" s="210"/>
      <c r="Q173" s="210"/>
      <c r="R173" s="210"/>
      <c r="S173" s="210"/>
      <c r="T173" s="21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5" t="s">
        <v>241</v>
      </c>
      <c r="AU173" s="205" t="s">
        <v>87</v>
      </c>
      <c r="AV173" s="14" t="s">
        <v>154</v>
      </c>
      <c r="AW173" s="14" t="s">
        <v>34</v>
      </c>
      <c r="AX173" s="14" t="s">
        <v>87</v>
      </c>
      <c r="AY173" s="205" t="s">
        <v>133</v>
      </c>
    </row>
    <row r="174" s="2" customFormat="1" ht="44.25" customHeight="1">
      <c r="A174" s="37"/>
      <c r="B174" s="171"/>
      <c r="C174" s="172" t="s">
        <v>201</v>
      </c>
      <c r="D174" s="172" t="s">
        <v>136</v>
      </c>
      <c r="E174" s="173" t="s">
        <v>1565</v>
      </c>
      <c r="F174" s="174" t="s">
        <v>1566</v>
      </c>
      <c r="G174" s="175" t="s">
        <v>816</v>
      </c>
      <c r="H174" s="176">
        <v>6</v>
      </c>
      <c r="I174" s="177"/>
      <c r="J174" s="178">
        <f>ROUND(I174*H174,2)</f>
        <v>0</v>
      </c>
      <c r="K174" s="179"/>
      <c r="L174" s="38"/>
      <c r="M174" s="180" t="s">
        <v>1</v>
      </c>
      <c r="N174" s="181" t="s">
        <v>44</v>
      </c>
      <c r="O174" s="76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4" t="s">
        <v>154</v>
      </c>
      <c r="AT174" s="184" t="s">
        <v>136</v>
      </c>
      <c r="AU174" s="184" t="s">
        <v>87</v>
      </c>
      <c r="AY174" s="18" t="s">
        <v>133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8" t="s">
        <v>87</v>
      </c>
      <c r="BK174" s="185">
        <f>ROUND(I174*H174,2)</f>
        <v>0</v>
      </c>
      <c r="BL174" s="18" t="s">
        <v>154</v>
      </c>
      <c r="BM174" s="184" t="s">
        <v>363</v>
      </c>
    </row>
    <row r="175" s="13" customFormat="1">
      <c r="A175" s="13"/>
      <c r="B175" s="196"/>
      <c r="C175" s="13"/>
      <c r="D175" s="186" t="s">
        <v>241</v>
      </c>
      <c r="E175" s="197" t="s">
        <v>1</v>
      </c>
      <c r="F175" s="198" t="s">
        <v>1551</v>
      </c>
      <c r="G175" s="13"/>
      <c r="H175" s="199">
        <v>3</v>
      </c>
      <c r="I175" s="200"/>
      <c r="J175" s="13"/>
      <c r="K175" s="13"/>
      <c r="L175" s="196"/>
      <c r="M175" s="201"/>
      <c r="N175" s="202"/>
      <c r="O175" s="202"/>
      <c r="P175" s="202"/>
      <c r="Q175" s="202"/>
      <c r="R175" s="202"/>
      <c r="S175" s="202"/>
      <c r="T175" s="20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7" t="s">
        <v>241</v>
      </c>
      <c r="AU175" s="197" t="s">
        <v>87</v>
      </c>
      <c r="AV175" s="13" t="s">
        <v>89</v>
      </c>
      <c r="AW175" s="13" t="s">
        <v>34</v>
      </c>
      <c r="AX175" s="13" t="s">
        <v>79</v>
      </c>
      <c r="AY175" s="197" t="s">
        <v>133</v>
      </c>
    </row>
    <row r="176" s="13" customFormat="1">
      <c r="A176" s="13"/>
      <c r="B176" s="196"/>
      <c r="C176" s="13"/>
      <c r="D176" s="186" t="s">
        <v>241</v>
      </c>
      <c r="E176" s="197" t="s">
        <v>1</v>
      </c>
      <c r="F176" s="198" t="s">
        <v>1552</v>
      </c>
      <c r="G176" s="13"/>
      <c r="H176" s="199">
        <v>3</v>
      </c>
      <c r="I176" s="200"/>
      <c r="J176" s="13"/>
      <c r="K176" s="13"/>
      <c r="L176" s="196"/>
      <c r="M176" s="201"/>
      <c r="N176" s="202"/>
      <c r="O176" s="202"/>
      <c r="P176" s="202"/>
      <c r="Q176" s="202"/>
      <c r="R176" s="202"/>
      <c r="S176" s="202"/>
      <c r="T176" s="20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7" t="s">
        <v>241</v>
      </c>
      <c r="AU176" s="197" t="s">
        <v>87</v>
      </c>
      <c r="AV176" s="13" t="s">
        <v>89</v>
      </c>
      <c r="AW176" s="13" t="s">
        <v>34</v>
      </c>
      <c r="AX176" s="13" t="s">
        <v>79</v>
      </c>
      <c r="AY176" s="197" t="s">
        <v>133</v>
      </c>
    </row>
    <row r="177" s="14" customFormat="1">
      <c r="A177" s="14"/>
      <c r="B177" s="204"/>
      <c r="C177" s="14"/>
      <c r="D177" s="186" t="s">
        <v>241</v>
      </c>
      <c r="E177" s="205" t="s">
        <v>1</v>
      </c>
      <c r="F177" s="206" t="s">
        <v>245</v>
      </c>
      <c r="G177" s="14"/>
      <c r="H177" s="207">
        <v>6</v>
      </c>
      <c r="I177" s="208"/>
      <c r="J177" s="14"/>
      <c r="K177" s="14"/>
      <c r="L177" s="204"/>
      <c r="M177" s="209"/>
      <c r="N177" s="210"/>
      <c r="O177" s="210"/>
      <c r="P177" s="210"/>
      <c r="Q177" s="210"/>
      <c r="R177" s="210"/>
      <c r="S177" s="210"/>
      <c r="T177" s="21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5" t="s">
        <v>241</v>
      </c>
      <c r="AU177" s="205" t="s">
        <v>87</v>
      </c>
      <c r="AV177" s="14" t="s">
        <v>154</v>
      </c>
      <c r="AW177" s="14" t="s">
        <v>34</v>
      </c>
      <c r="AX177" s="14" t="s">
        <v>87</v>
      </c>
      <c r="AY177" s="205" t="s">
        <v>133</v>
      </c>
    </row>
    <row r="178" s="2" customFormat="1" ht="49.05" customHeight="1">
      <c r="A178" s="37"/>
      <c r="B178" s="171"/>
      <c r="C178" s="172" t="s">
        <v>206</v>
      </c>
      <c r="D178" s="172" t="s">
        <v>136</v>
      </c>
      <c r="E178" s="173" t="s">
        <v>1567</v>
      </c>
      <c r="F178" s="174" t="s">
        <v>1568</v>
      </c>
      <c r="G178" s="175" t="s">
        <v>816</v>
      </c>
      <c r="H178" s="176">
        <v>6</v>
      </c>
      <c r="I178" s="177"/>
      <c r="J178" s="178">
        <f>ROUND(I178*H178,2)</f>
        <v>0</v>
      </c>
      <c r="K178" s="179"/>
      <c r="L178" s="38"/>
      <c r="M178" s="180" t="s">
        <v>1</v>
      </c>
      <c r="N178" s="181" t="s">
        <v>44</v>
      </c>
      <c r="O178" s="76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4" t="s">
        <v>154</v>
      </c>
      <c r="AT178" s="184" t="s">
        <v>136</v>
      </c>
      <c r="AU178" s="184" t="s">
        <v>87</v>
      </c>
      <c r="AY178" s="18" t="s">
        <v>133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8" t="s">
        <v>87</v>
      </c>
      <c r="BK178" s="185">
        <f>ROUND(I178*H178,2)</f>
        <v>0</v>
      </c>
      <c r="BL178" s="18" t="s">
        <v>154</v>
      </c>
      <c r="BM178" s="184" t="s">
        <v>375</v>
      </c>
    </row>
    <row r="179" s="13" customFormat="1">
      <c r="A179" s="13"/>
      <c r="B179" s="196"/>
      <c r="C179" s="13"/>
      <c r="D179" s="186" t="s">
        <v>241</v>
      </c>
      <c r="E179" s="197" t="s">
        <v>1</v>
      </c>
      <c r="F179" s="198" t="s">
        <v>1551</v>
      </c>
      <c r="G179" s="13"/>
      <c r="H179" s="199">
        <v>3</v>
      </c>
      <c r="I179" s="200"/>
      <c r="J179" s="13"/>
      <c r="K179" s="13"/>
      <c r="L179" s="196"/>
      <c r="M179" s="201"/>
      <c r="N179" s="202"/>
      <c r="O179" s="202"/>
      <c r="P179" s="202"/>
      <c r="Q179" s="202"/>
      <c r="R179" s="202"/>
      <c r="S179" s="202"/>
      <c r="T179" s="20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7" t="s">
        <v>241</v>
      </c>
      <c r="AU179" s="197" t="s">
        <v>87</v>
      </c>
      <c r="AV179" s="13" t="s">
        <v>89</v>
      </c>
      <c r="AW179" s="13" t="s">
        <v>34</v>
      </c>
      <c r="AX179" s="13" t="s">
        <v>79</v>
      </c>
      <c r="AY179" s="197" t="s">
        <v>133</v>
      </c>
    </row>
    <row r="180" s="13" customFormat="1">
      <c r="A180" s="13"/>
      <c r="B180" s="196"/>
      <c r="C180" s="13"/>
      <c r="D180" s="186" t="s">
        <v>241</v>
      </c>
      <c r="E180" s="197" t="s">
        <v>1</v>
      </c>
      <c r="F180" s="198" t="s">
        <v>1552</v>
      </c>
      <c r="G180" s="13"/>
      <c r="H180" s="199">
        <v>3</v>
      </c>
      <c r="I180" s="200"/>
      <c r="J180" s="13"/>
      <c r="K180" s="13"/>
      <c r="L180" s="196"/>
      <c r="M180" s="201"/>
      <c r="N180" s="202"/>
      <c r="O180" s="202"/>
      <c r="P180" s="202"/>
      <c r="Q180" s="202"/>
      <c r="R180" s="202"/>
      <c r="S180" s="202"/>
      <c r="T180" s="20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7" t="s">
        <v>241</v>
      </c>
      <c r="AU180" s="197" t="s">
        <v>87</v>
      </c>
      <c r="AV180" s="13" t="s">
        <v>89</v>
      </c>
      <c r="AW180" s="13" t="s">
        <v>34</v>
      </c>
      <c r="AX180" s="13" t="s">
        <v>79</v>
      </c>
      <c r="AY180" s="197" t="s">
        <v>133</v>
      </c>
    </row>
    <row r="181" s="14" customFormat="1">
      <c r="A181" s="14"/>
      <c r="B181" s="204"/>
      <c r="C181" s="14"/>
      <c r="D181" s="186" t="s">
        <v>241</v>
      </c>
      <c r="E181" s="205" t="s">
        <v>1</v>
      </c>
      <c r="F181" s="206" t="s">
        <v>245</v>
      </c>
      <c r="G181" s="14"/>
      <c r="H181" s="207">
        <v>6</v>
      </c>
      <c r="I181" s="208"/>
      <c r="J181" s="14"/>
      <c r="K181" s="14"/>
      <c r="L181" s="204"/>
      <c r="M181" s="209"/>
      <c r="N181" s="210"/>
      <c r="O181" s="210"/>
      <c r="P181" s="210"/>
      <c r="Q181" s="210"/>
      <c r="R181" s="210"/>
      <c r="S181" s="210"/>
      <c r="T181" s="21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5" t="s">
        <v>241</v>
      </c>
      <c r="AU181" s="205" t="s">
        <v>87</v>
      </c>
      <c r="AV181" s="14" t="s">
        <v>154</v>
      </c>
      <c r="AW181" s="14" t="s">
        <v>34</v>
      </c>
      <c r="AX181" s="14" t="s">
        <v>87</v>
      </c>
      <c r="AY181" s="205" t="s">
        <v>133</v>
      </c>
    </row>
    <row r="182" s="2" customFormat="1" ht="16.5" customHeight="1">
      <c r="A182" s="37"/>
      <c r="B182" s="171"/>
      <c r="C182" s="172" t="s">
        <v>303</v>
      </c>
      <c r="D182" s="172" t="s">
        <v>136</v>
      </c>
      <c r="E182" s="173" t="s">
        <v>1569</v>
      </c>
      <c r="F182" s="174" t="s">
        <v>1570</v>
      </c>
      <c r="G182" s="175" t="s">
        <v>1543</v>
      </c>
      <c r="H182" s="176">
        <v>2</v>
      </c>
      <c r="I182" s="177"/>
      <c r="J182" s="178">
        <f>ROUND(I182*H182,2)</f>
        <v>0</v>
      </c>
      <c r="K182" s="179"/>
      <c r="L182" s="38"/>
      <c r="M182" s="180" t="s">
        <v>1</v>
      </c>
      <c r="N182" s="181" t="s">
        <v>44</v>
      </c>
      <c r="O182" s="76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4" t="s">
        <v>154</v>
      </c>
      <c r="AT182" s="184" t="s">
        <v>136</v>
      </c>
      <c r="AU182" s="184" t="s">
        <v>87</v>
      </c>
      <c r="AY182" s="18" t="s">
        <v>133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8" t="s">
        <v>87</v>
      </c>
      <c r="BK182" s="185">
        <f>ROUND(I182*H182,2)</f>
        <v>0</v>
      </c>
      <c r="BL182" s="18" t="s">
        <v>154</v>
      </c>
      <c r="BM182" s="184" t="s">
        <v>387</v>
      </c>
    </row>
    <row r="183" s="13" customFormat="1">
      <c r="A183" s="13"/>
      <c r="B183" s="196"/>
      <c r="C183" s="13"/>
      <c r="D183" s="186" t="s">
        <v>241</v>
      </c>
      <c r="E183" s="197" t="s">
        <v>1</v>
      </c>
      <c r="F183" s="198" t="s">
        <v>1526</v>
      </c>
      <c r="G183" s="13"/>
      <c r="H183" s="199">
        <v>1</v>
      </c>
      <c r="I183" s="200"/>
      <c r="J183" s="13"/>
      <c r="K183" s="13"/>
      <c r="L183" s="196"/>
      <c r="M183" s="201"/>
      <c r="N183" s="202"/>
      <c r="O183" s="202"/>
      <c r="P183" s="202"/>
      <c r="Q183" s="202"/>
      <c r="R183" s="202"/>
      <c r="S183" s="202"/>
      <c r="T183" s="20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7" t="s">
        <v>241</v>
      </c>
      <c r="AU183" s="197" t="s">
        <v>87</v>
      </c>
      <c r="AV183" s="13" t="s">
        <v>89</v>
      </c>
      <c r="AW183" s="13" t="s">
        <v>34</v>
      </c>
      <c r="AX183" s="13" t="s">
        <v>79</v>
      </c>
      <c r="AY183" s="197" t="s">
        <v>133</v>
      </c>
    </row>
    <row r="184" s="13" customFormat="1">
      <c r="A184" s="13"/>
      <c r="B184" s="196"/>
      <c r="C184" s="13"/>
      <c r="D184" s="186" t="s">
        <v>241</v>
      </c>
      <c r="E184" s="197" t="s">
        <v>1</v>
      </c>
      <c r="F184" s="198" t="s">
        <v>1527</v>
      </c>
      <c r="G184" s="13"/>
      <c r="H184" s="199">
        <v>1</v>
      </c>
      <c r="I184" s="200"/>
      <c r="J184" s="13"/>
      <c r="K184" s="13"/>
      <c r="L184" s="196"/>
      <c r="M184" s="201"/>
      <c r="N184" s="202"/>
      <c r="O184" s="202"/>
      <c r="P184" s="202"/>
      <c r="Q184" s="202"/>
      <c r="R184" s="202"/>
      <c r="S184" s="202"/>
      <c r="T184" s="20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7" t="s">
        <v>241</v>
      </c>
      <c r="AU184" s="197" t="s">
        <v>87</v>
      </c>
      <c r="AV184" s="13" t="s">
        <v>89</v>
      </c>
      <c r="AW184" s="13" t="s">
        <v>34</v>
      </c>
      <c r="AX184" s="13" t="s">
        <v>79</v>
      </c>
      <c r="AY184" s="197" t="s">
        <v>133</v>
      </c>
    </row>
    <row r="185" s="14" customFormat="1">
      <c r="A185" s="14"/>
      <c r="B185" s="204"/>
      <c r="C185" s="14"/>
      <c r="D185" s="186" t="s">
        <v>241</v>
      </c>
      <c r="E185" s="205" t="s">
        <v>1</v>
      </c>
      <c r="F185" s="206" t="s">
        <v>245</v>
      </c>
      <c r="G185" s="14"/>
      <c r="H185" s="207">
        <v>2</v>
      </c>
      <c r="I185" s="208"/>
      <c r="J185" s="14"/>
      <c r="K185" s="14"/>
      <c r="L185" s="204"/>
      <c r="M185" s="209"/>
      <c r="N185" s="210"/>
      <c r="O185" s="210"/>
      <c r="P185" s="210"/>
      <c r="Q185" s="210"/>
      <c r="R185" s="210"/>
      <c r="S185" s="210"/>
      <c r="T185" s="21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5" t="s">
        <v>241</v>
      </c>
      <c r="AU185" s="205" t="s">
        <v>87</v>
      </c>
      <c r="AV185" s="14" t="s">
        <v>154</v>
      </c>
      <c r="AW185" s="14" t="s">
        <v>34</v>
      </c>
      <c r="AX185" s="14" t="s">
        <v>87</v>
      </c>
      <c r="AY185" s="205" t="s">
        <v>133</v>
      </c>
    </row>
    <row r="186" s="12" customFormat="1" ht="25.92" customHeight="1">
      <c r="A186" s="12"/>
      <c r="B186" s="158"/>
      <c r="C186" s="12"/>
      <c r="D186" s="159" t="s">
        <v>78</v>
      </c>
      <c r="E186" s="160" t="s">
        <v>1571</v>
      </c>
      <c r="F186" s="160" t="s">
        <v>1572</v>
      </c>
      <c r="G186" s="12"/>
      <c r="H186" s="12"/>
      <c r="I186" s="161"/>
      <c r="J186" s="162">
        <f>BK186</f>
        <v>0</v>
      </c>
      <c r="K186" s="12"/>
      <c r="L186" s="158"/>
      <c r="M186" s="163"/>
      <c r="N186" s="164"/>
      <c r="O186" s="164"/>
      <c r="P186" s="165">
        <f>SUM(P187:P238)</f>
        <v>0</v>
      </c>
      <c r="Q186" s="164"/>
      <c r="R186" s="165">
        <f>SUM(R187:R238)</f>
        <v>0</v>
      </c>
      <c r="S186" s="164"/>
      <c r="T186" s="166">
        <f>SUM(T187:T238)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59" t="s">
        <v>87</v>
      </c>
      <c r="AT186" s="167" t="s">
        <v>78</v>
      </c>
      <c r="AU186" s="167" t="s">
        <v>79</v>
      </c>
      <c r="AY186" s="159" t="s">
        <v>133</v>
      </c>
      <c r="BK186" s="168">
        <f>SUM(BK187:BK238)</f>
        <v>0</v>
      </c>
    </row>
    <row r="187" s="2" customFormat="1" ht="24.15" customHeight="1">
      <c r="A187" s="37"/>
      <c r="B187" s="171"/>
      <c r="C187" s="172" t="s">
        <v>310</v>
      </c>
      <c r="D187" s="172" t="s">
        <v>136</v>
      </c>
      <c r="E187" s="173" t="s">
        <v>1573</v>
      </c>
      <c r="F187" s="174" t="s">
        <v>1574</v>
      </c>
      <c r="G187" s="175" t="s">
        <v>816</v>
      </c>
      <c r="H187" s="176">
        <v>4</v>
      </c>
      <c r="I187" s="177"/>
      <c r="J187" s="178">
        <f>ROUND(I187*H187,2)</f>
        <v>0</v>
      </c>
      <c r="K187" s="179"/>
      <c r="L187" s="38"/>
      <c r="M187" s="180" t="s">
        <v>1</v>
      </c>
      <c r="N187" s="181" t="s">
        <v>44</v>
      </c>
      <c r="O187" s="76"/>
      <c r="P187" s="182">
        <f>O187*H187</f>
        <v>0</v>
      </c>
      <c r="Q187" s="182">
        <v>0</v>
      </c>
      <c r="R187" s="182">
        <f>Q187*H187</f>
        <v>0</v>
      </c>
      <c r="S187" s="182">
        <v>0</v>
      </c>
      <c r="T187" s="18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4" t="s">
        <v>154</v>
      </c>
      <c r="AT187" s="184" t="s">
        <v>136</v>
      </c>
      <c r="AU187" s="184" t="s">
        <v>87</v>
      </c>
      <c r="AY187" s="18" t="s">
        <v>133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8" t="s">
        <v>87</v>
      </c>
      <c r="BK187" s="185">
        <f>ROUND(I187*H187,2)</f>
        <v>0</v>
      </c>
      <c r="BL187" s="18" t="s">
        <v>154</v>
      </c>
      <c r="BM187" s="184" t="s">
        <v>401</v>
      </c>
    </row>
    <row r="188" s="13" customFormat="1">
      <c r="A188" s="13"/>
      <c r="B188" s="196"/>
      <c r="C188" s="13"/>
      <c r="D188" s="186" t="s">
        <v>241</v>
      </c>
      <c r="E188" s="197" t="s">
        <v>1</v>
      </c>
      <c r="F188" s="198" t="s">
        <v>1532</v>
      </c>
      <c r="G188" s="13"/>
      <c r="H188" s="199">
        <v>2</v>
      </c>
      <c r="I188" s="200"/>
      <c r="J188" s="13"/>
      <c r="K188" s="13"/>
      <c r="L188" s="196"/>
      <c r="M188" s="201"/>
      <c r="N188" s="202"/>
      <c r="O188" s="202"/>
      <c r="P188" s="202"/>
      <c r="Q188" s="202"/>
      <c r="R188" s="202"/>
      <c r="S188" s="202"/>
      <c r="T188" s="20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7" t="s">
        <v>241</v>
      </c>
      <c r="AU188" s="197" t="s">
        <v>87</v>
      </c>
      <c r="AV188" s="13" t="s">
        <v>89</v>
      </c>
      <c r="AW188" s="13" t="s">
        <v>34</v>
      </c>
      <c r="AX188" s="13" t="s">
        <v>79</v>
      </c>
      <c r="AY188" s="197" t="s">
        <v>133</v>
      </c>
    </row>
    <row r="189" s="13" customFormat="1">
      <c r="A189" s="13"/>
      <c r="B189" s="196"/>
      <c r="C189" s="13"/>
      <c r="D189" s="186" t="s">
        <v>241</v>
      </c>
      <c r="E189" s="197" t="s">
        <v>1</v>
      </c>
      <c r="F189" s="198" t="s">
        <v>1533</v>
      </c>
      <c r="G189" s="13"/>
      <c r="H189" s="199">
        <v>2</v>
      </c>
      <c r="I189" s="200"/>
      <c r="J189" s="13"/>
      <c r="K189" s="13"/>
      <c r="L189" s="196"/>
      <c r="M189" s="201"/>
      <c r="N189" s="202"/>
      <c r="O189" s="202"/>
      <c r="P189" s="202"/>
      <c r="Q189" s="202"/>
      <c r="R189" s="202"/>
      <c r="S189" s="202"/>
      <c r="T189" s="20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7" t="s">
        <v>241</v>
      </c>
      <c r="AU189" s="197" t="s">
        <v>87</v>
      </c>
      <c r="AV189" s="13" t="s">
        <v>89</v>
      </c>
      <c r="AW189" s="13" t="s">
        <v>34</v>
      </c>
      <c r="AX189" s="13" t="s">
        <v>79</v>
      </c>
      <c r="AY189" s="197" t="s">
        <v>133</v>
      </c>
    </row>
    <row r="190" s="14" customFormat="1">
      <c r="A190" s="14"/>
      <c r="B190" s="204"/>
      <c r="C190" s="14"/>
      <c r="D190" s="186" t="s">
        <v>241</v>
      </c>
      <c r="E190" s="205" t="s">
        <v>1</v>
      </c>
      <c r="F190" s="206" t="s">
        <v>245</v>
      </c>
      <c r="G190" s="14"/>
      <c r="H190" s="207">
        <v>4</v>
      </c>
      <c r="I190" s="208"/>
      <c r="J190" s="14"/>
      <c r="K190" s="14"/>
      <c r="L190" s="204"/>
      <c r="M190" s="209"/>
      <c r="N190" s="210"/>
      <c r="O190" s="210"/>
      <c r="P190" s="210"/>
      <c r="Q190" s="210"/>
      <c r="R190" s="210"/>
      <c r="S190" s="210"/>
      <c r="T190" s="21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5" t="s">
        <v>241</v>
      </c>
      <c r="AU190" s="205" t="s">
        <v>87</v>
      </c>
      <c r="AV190" s="14" t="s">
        <v>154</v>
      </c>
      <c r="AW190" s="14" t="s">
        <v>34</v>
      </c>
      <c r="AX190" s="14" t="s">
        <v>87</v>
      </c>
      <c r="AY190" s="205" t="s">
        <v>133</v>
      </c>
    </row>
    <row r="191" s="2" customFormat="1" ht="24.15" customHeight="1">
      <c r="A191" s="37"/>
      <c r="B191" s="171"/>
      <c r="C191" s="172" t="s">
        <v>315</v>
      </c>
      <c r="D191" s="172" t="s">
        <v>136</v>
      </c>
      <c r="E191" s="173" t="s">
        <v>1575</v>
      </c>
      <c r="F191" s="174" t="s">
        <v>1576</v>
      </c>
      <c r="G191" s="175" t="s">
        <v>816</v>
      </c>
      <c r="H191" s="176">
        <v>4</v>
      </c>
      <c r="I191" s="177"/>
      <c r="J191" s="178">
        <f>ROUND(I191*H191,2)</f>
        <v>0</v>
      </c>
      <c r="K191" s="179"/>
      <c r="L191" s="38"/>
      <c r="M191" s="180" t="s">
        <v>1</v>
      </c>
      <c r="N191" s="181" t="s">
        <v>44</v>
      </c>
      <c r="O191" s="76"/>
      <c r="P191" s="182">
        <f>O191*H191</f>
        <v>0</v>
      </c>
      <c r="Q191" s="182">
        <v>0</v>
      </c>
      <c r="R191" s="182">
        <f>Q191*H191</f>
        <v>0</v>
      </c>
      <c r="S191" s="182">
        <v>0</v>
      </c>
      <c r="T191" s="18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4" t="s">
        <v>154</v>
      </c>
      <c r="AT191" s="184" t="s">
        <v>136</v>
      </c>
      <c r="AU191" s="184" t="s">
        <v>87</v>
      </c>
      <c r="AY191" s="18" t="s">
        <v>133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8" t="s">
        <v>87</v>
      </c>
      <c r="BK191" s="185">
        <f>ROUND(I191*H191,2)</f>
        <v>0</v>
      </c>
      <c r="BL191" s="18" t="s">
        <v>154</v>
      </c>
      <c r="BM191" s="184" t="s">
        <v>412</v>
      </c>
    </row>
    <row r="192" s="13" customFormat="1">
      <c r="A192" s="13"/>
      <c r="B192" s="196"/>
      <c r="C192" s="13"/>
      <c r="D192" s="186" t="s">
        <v>241</v>
      </c>
      <c r="E192" s="197" t="s">
        <v>1</v>
      </c>
      <c r="F192" s="198" t="s">
        <v>1532</v>
      </c>
      <c r="G192" s="13"/>
      <c r="H192" s="199">
        <v>2</v>
      </c>
      <c r="I192" s="200"/>
      <c r="J192" s="13"/>
      <c r="K192" s="13"/>
      <c r="L192" s="196"/>
      <c r="M192" s="201"/>
      <c r="N192" s="202"/>
      <c r="O192" s="202"/>
      <c r="P192" s="202"/>
      <c r="Q192" s="202"/>
      <c r="R192" s="202"/>
      <c r="S192" s="202"/>
      <c r="T192" s="20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7" t="s">
        <v>241</v>
      </c>
      <c r="AU192" s="197" t="s">
        <v>87</v>
      </c>
      <c r="AV192" s="13" t="s">
        <v>89</v>
      </c>
      <c r="AW192" s="13" t="s">
        <v>34</v>
      </c>
      <c r="AX192" s="13" t="s">
        <v>79</v>
      </c>
      <c r="AY192" s="197" t="s">
        <v>133</v>
      </c>
    </row>
    <row r="193" s="13" customFormat="1">
      <c r="A193" s="13"/>
      <c r="B193" s="196"/>
      <c r="C193" s="13"/>
      <c r="D193" s="186" t="s">
        <v>241</v>
      </c>
      <c r="E193" s="197" t="s">
        <v>1</v>
      </c>
      <c r="F193" s="198" t="s">
        <v>1533</v>
      </c>
      <c r="G193" s="13"/>
      <c r="H193" s="199">
        <v>2</v>
      </c>
      <c r="I193" s="200"/>
      <c r="J193" s="13"/>
      <c r="K193" s="13"/>
      <c r="L193" s="196"/>
      <c r="M193" s="201"/>
      <c r="N193" s="202"/>
      <c r="O193" s="202"/>
      <c r="P193" s="202"/>
      <c r="Q193" s="202"/>
      <c r="R193" s="202"/>
      <c r="S193" s="202"/>
      <c r="T193" s="20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7" t="s">
        <v>241</v>
      </c>
      <c r="AU193" s="197" t="s">
        <v>87</v>
      </c>
      <c r="AV193" s="13" t="s">
        <v>89</v>
      </c>
      <c r="AW193" s="13" t="s">
        <v>34</v>
      </c>
      <c r="AX193" s="13" t="s">
        <v>79</v>
      </c>
      <c r="AY193" s="197" t="s">
        <v>133</v>
      </c>
    </row>
    <row r="194" s="14" customFormat="1">
      <c r="A194" s="14"/>
      <c r="B194" s="204"/>
      <c r="C194" s="14"/>
      <c r="D194" s="186" t="s">
        <v>241</v>
      </c>
      <c r="E194" s="205" t="s">
        <v>1</v>
      </c>
      <c r="F194" s="206" t="s">
        <v>245</v>
      </c>
      <c r="G194" s="14"/>
      <c r="H194" s="207">
        <v>4</v>
      </c>
      <c r="I194" s="208"/>
      <c r="J194" s="14"/>
      <c r="K194" s="14"/>
      <c r="L194" s="204"/>
      <c r="M194" s="209"/>
      <c r="N194" s="210"/>
      <c r="O194" s="210"/>
      <c r="P194" s="210"/>
      <c r="Q194" s="210"/>
      <c r="R194" s="210"/>
      <c r="S194" s="210"/>
      <c r="T194" s="21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5" t="s">
        <v>241</v>
      </c>
      <c r="AU194" s="205" t="s">
        <v>87</v>
      </c>
      <c r="AV194" s="14" t="s">
        <v>154</v>
      </c>
      <c r="AW194" s="14" t="s">
        <v>34</v>
      </c>
      <c r="AX194" s="14" t="s">
        <v>87</v>
      </c>
      <c r="AY194" s="205" t="s">
        <v>133</v>
      </c>
    </row>
    <row r="195" s="2" customFormat="1" ht="24.15" customHeight="1">
      <c r="A195" s="37"/>
      <c r="B195" s="171"/>
      <c r="C195" s="172" t="s">
        <v>321</v>
      </c>
      <c r="D195" s="172" t="s">
        <v>136</v>
      </c>
      <c r="E195" s="173" t="s">
        <v>1577</v>
      </c>
      <c r="F195" s="174" t="s">
        <v>1578</v>
      </c>
      <c r="G195" s="175" t="s">
        <v>816</v>
      </c>
      <c r="H195" s="176">
        <v>2</v>
      </c>
      <c r="I195" s="177"/>
      <c r="J195" s="178">
        <f>ROUND(I195*H195,2)</f>
        <v>0</v>
      </c>
      <c r="K195" s="179"/>
      <c r="L195" s="38"/>
      <c r="M195" s="180" t="s">
        <v>1</v>
      </c>
      <c r="N195" s="181" t="s">
        <v>44</v>
      </c>
      <c r="O195" s="76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4" t="s">
        <v>154</v>
      </c>
      <c r="AT195" s="184" t="s">
        <v>136</v>
      </c>
      <c r="AU195" s="184" t="s">
        <v>87</v>
      </c>
      <c r="AY195" s="18" t="s">
        <v>133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8" t="s">
        <v>87</v>
      </c>
      <c r="BK195" s="185">
        <f>ROUND(I195*H195,2)</f>
        <v>0</v>
      </c>
      <c r="BL195" s="18" t="s">
        <v>154</v>
      </c>
      <c r="BM195" s="184" t="s">
        <v>424</v>
      </c>
    </row>
    <row r="196" s="13" customFormat="1">
      <c r="A196" s="13"/>
      <c r="B196" s="196"/>
      <c r="C196" s="13"/>
      <c r="D196" s="186" t="s">
        <v>241</v>
      </c>
      <c r="E196" s="197" t="s">
        <v>1</v>
      </c>
      <c r="F196" s="198" t="s">
        <v>1526</v>
      </c>
      <c r="G196" s="13"/>
      <c r="H196" s="199">
        <v>1</v>
      </c>
      <c r="I196" s="200"/>
      <c r="J196" s="13"/>
      <c r="K196" s="13"/>
      <c r="L196" s="196"/>
      <c r="M196" s="201"/>
      <c r="N196" s="202"/>
      <c r="O196" s="202"/>
      <c r="P196" s="202"/>
      <c r="Q196" s="202"/>
      <c r="R196" s="202"/>
      <c r="S196" s="202"/>
      <c r="T196" s="20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7" t="s">
        <v>241</v>
      </c>
      <c r="AU196" s="197" t="s">
        <v>87</v>
      </c>
      <c r="AV196" s="13" t="s">
        <v>89</v>
      </c>
      <c r="AW196" s="13" t="s">
        <v>34</v>
      </c>
      <c r="AX196" s="13" t="s">
        <v>79</v>
      </c>
      <c r="AY196" s="197" t="s">
        <v>133</v>
      </c>
    </row>
    <row r="197" s="13" customFormat="1">
      <c r="A197" s="13"/>
      <c r="B197" s="196"/>
      <c r="C197" s="13"/>
      <c r="D197" s="186" t="s">
        <v>241</v>
      </c>
      <c r="E197" s="197" t="s">
        <v>1</v>
      </c>
      <c r="F197" s="198" t="s">
        <v>1527</v>
      </c>
      <c r="G197" s="13"/>
      <c r="H197" s="199">
        <v>1</v>
      </c>
      <c r="I197" s="200"/>
      <c r="J197" s="13"/>
      <c r="K197" s="13"/>
      <c r="L197" s="196"/>
      <c r="M197" s="201"/>
      <c r="N197" s="202"/>
      <c r="O197" s="202"/>
      <c r="P197" s="202"/>
      <c r="Q197" s="202"/>
      <c r="R197" s="202"/>
      <c r="S197" s="202"/>
      <c r="T197" s="20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7" t="s">
        <v>241</v>
      </c>
      <c r="AU197" s="197" t="s">
        <v>87</v>
      </c>
      <c r="AV197" s="13" t="s">
        <v>89</v>
      </c>
      <c r="AW197" s="13" t="s">
        <v>34</v>
      </c>
      <c r="AX197" s="13" t="s">
        <v>79</v>
      </c>
      <c r="AY197" s="197" t="s">
        <v>133</v>
      </c>
    </row>
    <row r="198" s="14" customFormat="1">
      <c r="A198" s="14"/>
      <c r="B198" s="204"/>
      <c r="C198" s="14"/>
      <c r="D198" s="186" t="s">
        <v>241</v>
      </c>
      <c r="E198" s="205" t="s">
        <v>1</v>
      </c>
      <c r="F198" s="206" t="s">
        <v>245</v>
      </c>
      <c r="G198" s="14"/>
      <c r="H198" s="207">
        <v>2</v>
      </c>
      <c r="I198" s="208"/>
      <c r="J198" s="14"/>
      <c r="K198" s="14"/>
      <c r="L198" s="204"/>
      <c r="M198" s="209"/>
      <c r="N198" s="210"/>
      <c r="O198" s="210"/>
      <c r="P198" s="210"/>
      <c r="Q198" s="210"/>
      <c r="R198" s="210"/>
      <c r="S198" s="210"/>
      <c r="T198" s="21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5" t="s">
        <v>241</v>
      </c>
      <c r="AU198" s="205" t="s">
        <v>87</v>
      </c>
      <c r="AV198" s="14" t="s">
        <v>154</v>
      </c>
      <c r="AW198" s="14" t="s">
        <v>34</v>
      </c>
      <c r="AX198" s="14" t="s">
        <v>87</v>
      </c>
      <c r="AY198" s="205" t="s">
        <v>133</v>
      </c>
    </row>
    <row r="199" s="2" customFormat="1" ht="44.25" customHeight="1">
      <c r="A199" s="37"/>
      <c r="B199" s="171"/>
      <c r="C199" s="172" t="s">
        <v>326</v>
      </c>
      <c r="D199" s="172" t="s">
        <v>136</v>
      </c>
      <c r="E199" s="173" t="s">
        <v>1579</v>
      </c>
      <c r="F199" s="174" t="s">
        <v>1580</v>
      </c>
      <c r="G199" s="175" t="s">
        <v>816</v>
      </c>
      <c r="H199" s="176">
        <v>2</v>
      </c>
      <c r="I199" s="177"/>
      <c r="J199" s="178">
        <f>ROUND(I199*H199,2)</f>
        <v>0</v>
      </c>
      <c r="K199" s="179"/>
      <c r="L199" s="38"/>
      <c r="M199" s="180" t="s">
        <v>1</v>
      </c>
      <c r="N199" s="181" t="s">
        <v>44</v>
      </c>
      <c r="O199" s="76"/>
      <c r="P199" s="182">
        <f>O199*H199</f>
        <v>0</v>
      </c>
      <c r="Q199" s="182">
        <v>0</v>
      </c>
      <c r="R199" s="182">
        <f>Q199*H199</f>
        <v>0</v>
      </c>
      <c r="S199" s="182">
        <v>0</v>
      </c>
      <c r="T199" s="18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4" t="s">
        <v>154</v>
      </c>
      <c r="AT199" s="184" t="s">
        <v>136</v>
      </c>
      <c r="AU199" s="184" t="s">
        <v>87</v>
      </c>
      <c r="AY199" s="18" t="s">
        <v>133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8" t="s">
        <v>87</v>
      </c>
      <c r="BK199" s="185">
        <f>ROUND(I199*H199,2)</f>
        <v>0</v>
      </c>
      <c r="BL199" s="18" t="s">
        <v>154</v>
      </c>
      <c r="BM199" s="184" t="s">
        <v>434</v>
      </c>
    </row>
    <row r="200" s="13" customFormat="1">
      <c r="A200" s="13"/>
      <c r="B200" s="196"/>
      <c r="C200" s="13"/>
      <c r="D200" s="186" t="s">
        <v>241</v>
      </c>
      <c r="E200" s="197" t="s">
        <v>1</v>
      </c>
      <c r="F200" s="198" t="s">
        <v>1526</v>
      </c>
      <c r="G200" s="13"/>
      <c r="H200" s="199">
        <v>1</v>
      </c>
      <c r="I200" s="200"/>
      <c r="J200" s="13"/>
      <c r="K200" s="13"/>
      <c r="L200" s="196"/>
      <c r="M200" s="201"/>
      <c r="N200" s="202"/>
      <c r="O200" s="202"/>
      <c r="P200" s="202"/>
      <c r="Q200" s="202"/>
      <c r="R200" s="202"/>
      <c r="S200" s="202"/>
      <c r="T200" s="20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7" t="s">
        <v>241</v>
      </c>
      <c r="AU200" s="197" t="s">
        <v>87</v>
      </c>
      <c r="AV200" s="13" t="s">
        <v>89</v>
      </c>
      <c r="AW200" s="13" t="s">
        <v>34</v>
      </c>
      <c r="AX200" s="13" t="s">
        <v>79</v>
      </c>
      <c r="AY200" s="197" t="s">
        <v>133</v>
      </c>
    </row>
    <row r="201" s="13" customFormat="1">
      <c r="A201" s="13"/>
      <c r="B201" s="196"/>
      <c r="C201" s="13"/>
      <c r="D201" s="186" t="s">
        <v>241</v>
      </c>
      <c r="E201" s="197" t="s">
        <v>1</v>
      </c>
      <c r="F201" s="198" t="s">
        <v>1527</v>
      </c>
      <c r="G201" s="13"/>
      <c r="H201" s="199">
        <v>1</v>
      </c>
      <c r="I201" s="200"/>
      <c r="J201" s="13"/>
      <c r="K201" s="13"/>
      <c r="L201" s="196"/>
      <c r="M201" s="201"/>
      <c r="N201" s="202"/>
      <c r="O201" s="202"/>
      <c r="P201" s="202"/>
      <c r="Q201" s="202"/>
      <c r="R201" s="202"/>
      <c r="S201" s="202"/>
      <c r="T201" s="20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7" t="s">
        <v>241</v>
      </c>
      <c r="AU201" s="197" t="s">
        <v>87</v>
      </c>
      <c r="AV201" s="13" t="s">
        <v>89</v>
      </c>
      <c r="AW201" s="13" t="s">
        <v>34</v>
      </c>
      <c r="AX201" s="13" t="s">
        <v>79</v>
      </c>
      <c r="AY201" s="197" t="s">
        <v>133</v>
      </c>
    </row>
    <row r="202" s="14" customFormat="1">
      <c r="A202" s="14"/>
      <c r="B202" s="204"/>
      <c r="C202" s="14"/>
      <c r="D202" s="186" t="s">
        <v>241</v>
      </c>
      <c r="E202" s="205" t="s">
        <v>1</v>
      </c>
      <c r="F202" s="206" t="s">
        <v>245</v>
      </c>
      <c r="G202" s="14"/>
      <c r="H202" s="207">
        <v>2</v>
      </c>
      <c r="I202" s="208"/>
      <c r="J202" s="14"/>
      <c r="K202" s="14"/>
      <c r="L202" s="204"/>
      <c r="M202" s="209"/>
      <c r="N202" s="210"/>
      <c r="O202" s="210"/>
      <c r="P202" s="210"/>
      <c r="Q202" s="210"/>
      <c r="R202" s="210"/>
      <c r="S202" s="210"/>
      <c r="T202" s="21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5" t="s">
        <v>241</v>
      </c>
      <c r="AU202" s="205" t="s">
        <v>87</v>
      </c>
      <c r="AV202" s="14" t="s">
        <v>154</v>
      </c>
      <c r="AW202" s="14" t="s">
        <v>34</v>
      </c>
      <c r="AX202" s="14" t="s">
        <v>87</v>
      </c>
      <c r="AY202" s="205" t="s">
        <v>133</v>
      </c>
    </row>
    <row r="203" s="2" customFormat="1" ht="24.15" customHeight="1">
      <c r="A203" s="37"/>
      <c r="B203" s="171"/>
      <c r="C203" s="172" t="s">
        <v>329</v>
      </c>
      <c r="D203" s="172" t="s">
        <v>136</v>
      </c>
      <c r="E203" s="173" t="s">
        <v>1581</v>
      </c>
      <c r="F203" s="174" t="s">
        <v>1582</v>
      </c>
      <c r="G203" s="175" t="s">
        <v>816</v>
      </c>
      <c r="H203" s="176">
        <v>2</v>
      </c>
      <c r="I203" s="177"/>
      <c r="J203" s="178">
        <f>ROUND(I203*H203,2)</f>
        <v>0</v>
      </c>
      <c r="K203" s="179"/>
      <c r="L203" s="38"/>
      <c r="M203" s="180" t="s">
        <v>1</v>
      </c>
      <c r="N203" s="181" t="s">
        <v>44</v>
      </c>
      <c r="O203" s="76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4" t="s">
        <v>154</v>
      </c>
      <c r="AT203" s="184" t="s">
        <v>136</v>
      </c>
      <c r="AU203" s="184" t="s">
        <v>87</v>
      </c>
      <c r="AY203" s="18" t="s">
        <v>133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8" t="s">
        <v>87</v>
      </c>
      <c r="BK203" s="185">
        <f>ROUND(I203*H203,2)</f>
        <v>0</v>
      </c>
      <c r="BL203" s="18" t="s">
        <v>154</v>
      </c>
      <c r="BM203" s="184" t="s">
        <v>442</v>
      </c>
    </row>
    <row r="204" s="13" customFormat="1">
      <c r="A204" s="13"/>
      <c r="B204" s="196"/>
      <c r="C204" s="13"/>
      <c r="D204" s="186" t="s">
        <v>241</v>
      </c>
      <c r="E204" s="197" t="s">
        <v>1</v>
      </c>
      <c r="F204" s="198" t="s">
        <v>1526</v>
      </c>
      <c r="G204" s="13"/>
      <c r="H204" s="199">
        <v>1</v>
      </c>
      <c r="I204" s="200"/>
      <c r="J204" s="13"/>
      <c r="K204" s="13"/>
      <c r="L204" s="196"/>
      <c r="M204" s="201"/>
      <c r="N204" s="202"/>
      <c r="O204" s="202"/>
      <c r="P204" s="202"/>
      <c r="Q204" s="202"/>
      <c r="R204" s="202"/>
      <c r="S204" s="202"/>
      <c r="T204" s="20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7" t="s">
        <v>241</v>
      </c>
      <c r="AU204" s="197" t="s">
        <v>87</v>
      </c>
      <c r="AV204" s="13" t="s">
        <v>89</v>
      </c>
      <c r="AW204" s="13" t="s">
        <v>34</v>
      </c>
      <c r="AX204" s="13" t="s">
        <v>79</v>
      </c>
      <c r="AY204" s="197" t="s">
        <v>133</v>
      </c>
    </row>
    <row r="205" s="13" customFormat="1">
      <c r="A205" s="13"/>
      <c r="B205" s="196"/>
      <c r="C205" s="13"/>
      <c r="D205" s="186" t="s">
        <v>241</v>
      </c>
      <c r="E205" s="197" t="s">
        <v>1</v>
      </c>
      <c r="F205" s="198" t="s">
        <v>1527</v>
      </c>
      <c r="G205" s="13"/>
      <c r="H205" s="199">
        <v>1</v>
      </c>
      <c r="I205" s="200"/>
      <c r="J205" s="13"/>
      <c r="K205" s="13"/>
      <c r="L205" s="196"/>
      <c r="M205" s="201"/>
      <c r="N205" s="202"/>
      <c r="O205" s="202"/>
      <c r="P205" s="202"/>
      <c r="Q205" s="202"/>
      <c r="R205" s="202"/>
      <c r="S205" s="202"/>
      <c r="T205" s="20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7" t="s">
        <v>241</v>
      </c>
      <c r="AU205" s="197" t="s">
        <v>87</v>
      </c>
      <c r="AV205" s="13" t="s">
        <v>89</v>
      </c>
      <c r="AW205" s="13" t="s">
        <v>34</v>
      </c>
      <c r="AX205" s="13" t="s">
        <v>79</v>
      </c>
      <c r="AY205" s="197" t="s">
        <v>133</v>
      </c>
    </row>
    <row r="206" s="14" customFormat="1">
      <c r="A206" s="14"/>
      <c r="B206" s="204"/>
      <c r="C206" s="14"/>
      <c r="D206" s="186" t="s">
        <v>241</v>
      </c>
      <c r="E206" s="205" t="s">
        <v>1</v>
      </c>
      <c r="F206" s="206" t="s">
        <v>245</v>
      </c>
      <c r="G206" s="14"/>
      <c r="H206" s="207">
        <v>2</v>
      </c>
      <c r="I206" s="208"/>
      <c r="J206" s="14"/>
      <c r="K206" s="14"/>
      <c r="L206" s="204"/>
      <c r="M206" s="209"/>
      <c r="N206" s="210"/>
      <c r="O206" s="210"/>
      <c r="P206" s="210"/>
      <c r="Q206" s="210"/>
      <c r="R206" s="210"/>
      <c r="S206" s="210"/>
      <c r="T206" s="21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5" t="s">
        <v>241</v>
      </c>
      <c r="AU206" s="205" t="s">
        <v>87</v>
      </c>
      <c r="AV206" s="14" t="s">
        <v>154</v>
      </c>
      <c r="AW206" s="14" t="s">
        <v>34</v>
      </c>
      <c r="AX206" s="14" t="s">
        <v>87</v>
      </c>
      <c r="AY206" s="205" t="s">
        <v>133</v>
      </c>
    </row>
    <row r="207" s="2" customFormat="1" ht="21.75" customHeight="1">
      <c r="A207" s="37"/>
      <c r="B207" s="171"/>
      <c r="C207" s="172" t="s">
        <v>7</v>
      </c>
      <c r="D207" s="172" t="s">
        <v>136</v>
      </c>
      <c r="E207" s="173" t="s">
        <v>1583</v>
      </c>
      <c r="F207" s="174" t="s">
        <v>1584</v>
      </c>
      <c r="G207" s="175" t="s">
        <v>816</v>
      </c>
      <c r="H207" s="176">
        <v>4</v>
      </c>
      <c r="I207" s="177"/>
      <c r="J207" s="178">
        <f>ROUND(I207*H207,2)</f>
        <v>0</v>
      </c>
      <c r="K207" s="179"/>
      <c r="L207" s="38"/>
      <c r="M207" s="180" t="s">
        <v>1</v>
      </c>
      <c r="N207" s="181" t="s">
        <v>44</v>
      </c>
      <c r="O207" s="76"/>
      <c r="P207" s="182">
        <f>O207*H207</f>
        <v>0</v>
      </c>
      <c r="Q207" s="182">
        <v>0</v>
      </c>
      <c r="R207" s="182">
        <f>Q207*H207</f>
        <v>0</v>
      </c>
      <c r="S207" s="182">
        <v>0</v>
      </c>
      <c r="T207" s="18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4" t="s">
        <v>154</v>
      </c>
      <c r="AT207" s="184" t="s">
        <v>136</v>
      </c>
      <c r="AU207" s="184" t="s">
        <v>87</v>
      </c>
      <c r="AY207" s="18" t="s">
        <v>133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18" t="s">
        <v>87</v>
      </c>
      <c r="BK207" s="185">
        <f>ROUND(I207*H207,2)</f>
        <v>0</v>
      </c>
      <c r="BL207" s="18" t="s">
        <v>154</v>
      </c>
      <c r="BM207" s="184" t="s">
        <v>451</v>
      </c>
    </row>
    <row r="208" s="13" customFormat="1">
      <c r="A208" s="13"/>
      <c r="B208" s="196"/>
      <c r="C208" s="13"/>
      <c r="D208" s="186" t="s">
        <v>241</v>
      </c>
      <c r="E208" s="197" t="s">
        <v>1</v>
      </c>
      <c r="F208" s="198" t="s">
        <v>1532</v>
      </c>
      <c r="G208" s="13"/>
      <c r="H208" s="199">
        <v>2</v>
      </c>
      <c r="I208" s="200"/>
      <c r="J208" s="13"/>
      <c r="K208" s="13"/>
      <c r="L208" s="196"/>
      <c r="M208" s="201"/>
      <c r="N208" s="202"/>
      <c r="O208" s="202"/>
      <c r="P208" s="202"/>
      <c r="Q208" s="202"/>
      <c r="R208" s="202"/>
      <c r="S208" s="202"/>
      <c r="T208" s="20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7" t="s">
        <v>241</v>
      </c>
      <c r="AU208" s="197" t="s">
        <v>87</v>
      </c>
      <c r="AV208" s="13" t="s">
        <v>89</v>
      </c>
      <c r="AW208" s="13" t="s">
        <v>34</v>
      </c>
      <c r="AX208" s="13" t="s">
        <v>79</v>
      </c>
      <c r="AY208" s="197" t="s">
        <v>133</v>
      </c>
    </row>
    <row r="209" s="13" customFormat="1">
      <c r="A209" s="13"/>
      <c r="B209" s="196"/>
      <c r="C209" s="13"/>
      <c r="D209" s="186" t="s">
        <v>241</v>
      </c>
      <c r="E209" s="197" t="s">
        <v>1</v>
      </c>
      <c r="F209" s="198" t="s">
        <v>1533</v>
      </c>
      <c r="G209" s="13"/>
      <c r="H209" s="199">
        <v>2</v>
      </c>
      <c r="I209" s="200"/>
      <c r="J209" s="13"/>
      <c r="K209" s="13"/>
      <c r="L209" s="196"/>
      <c r="M209" s="201"/>
      <c r="N209" s="202"/>
      <c r="O209" s="202"/>
      <c r="P209" s="202"/>
      <c r="Q209" s="202"/>
      <c r="R209" s="202"/>
      <c r="S209" s="202"/>
      <c r="T209" s="20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7" t="s">
        <v>241</v>
      </c>
      <c r="AU209" s="197" t="s">
        <v>87</v>
      </c>
      <c r="AV209" s="13" t="s">
        <v>89</v>
      </c>
      <c r="AW209" s="13" t="s">
        <v>34</v>
      </c>
      <c r="AX209" s="13" t="s">
        <v>79</v>
      </c>
      <c r="AY209" s="197" t="s">
        <v>133</v>
      </c>
    </row>
    <row r="210" s="14" customFormat="1">
      <c r="A210" s="14"/>
      <c r="B210" s="204"/>
      <c r="C210" s="14"/>
      <c r="D210" s="186" t="s">
        <v>241</v>
      </c>
      <c r="E210" s="205" t="s">
        <v>1</v>
      </c>
      <c r="F210" s="206" t="s">
        <v>245</v>
      </c>
      <c r="G210" s="14"/>
      <c r="H210" s="207">
        <v>4</v>
      </c>
      <c r="I210" s="208"/>
      <c r="J210" s="14"/>
      <c r="K210" s="14"/>
      <c r="L210" s="204"/>
      <c r="M210" s="209"/>
      <c r="N210" s="210"/>
      <c r="O210" s="210"/>
      <c r="P210" s="210"/>
      <c r="Q210" s="210"/>
      <c r="R210" s="210"/>
      <c r="S210" s="210"/>
      <c r="T210" s="21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5" t="s">
        <v>241</v>
      </c>
      <c r="AU210" s="205" t="s">
        <v>87</v>
      </c>
      <c r="AV210" s="14" t="s">
        <v>154</v>
      </c>
      <c r="AW210" s="14" t="s">
        <v>34</v>
      </c>
      <c r="AX210" s="14" t="s">
        <v>87</v>
      </c>
      <c r="AY210" s="205" t="s">
        <v>133</v>
      </c>
    </row>
    <row r="211" s="2" customFormat="1" ht="55.5" customHeight="1">
      <c r="A211" s="37"/>
      <c r="B211" s="171"/>
      <c r="C211" s="172" t="s">
        <v>338</v>
      </c>
      <c r="D211" s="172" t="s">
        <v>136</v>
      </c>
      <c r="E211" s="173" t="s">
        <v>1585</v>
      </c>
      <c r="F211" s="174" t="s">
        <v>1586</v>
      </c>
      <c r="G211" s="175" t="s">
        <v>816</v>
      </c>
      <c r="H211" s="176">
        <v>2</v>
      </c>
      <c r="I211" s="177"/>
      <c r="J211" s="178">
        <f>ROUND(I211*H211,2)</f>
        <v>0</v>
      </c>
      <c r="K211" s="179"/>
      <c r="L211" s="38"/>
      <c r="M211" s="180" t="s">
        <v>1</v>
      </c>
      <c r="N211" s="181" t="s">
        <v>44</v>
      </c>
      <c r="O211" s="76"/>
      <c r="P211" s="182">
        <f>O211*H211</f>
        <v>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4" t="s">
        <v>154</v>
      </c>
      <c r="AT211" s="184" t="s">
        <v>136</v>
      </c>
      <c r="AU211" s="184" t="s">
        <v>87</v>
      </c>
      <c r="AY211" s="18" t="s">
        <v>133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8" t="s">
        <v>87</v>
      </c>
      <c r="BK211" s="185">
        <f>ROUND(I211*H211,2)</f>
        <v>0</v>
      </c>
      <c r="BL211" s="18" t="s">
        <v>154</v>
      </c>
      <c r="BM211" s="184" t="s">
        <v>469</v>
      </c>
    </row>
    <row r="212" s="13" customFormat="1">
      <c r="A212" s="13"/>
      <c r="B212" s="196"/>
      <c r="C212" s="13"/>
      <c r="D212" s="186" t="s">
        <v>241</v>
      </c>
      <c r="E212" s="197" t="s">
        <v>1</v>
      </c>
      <c r="F212" s="198" t="s">
        <v>1526</v>
      </c>
      <c r="G212" s="13"/>
      <c r="H212" s="199">
        <v>1</v>
      </c>
      <c r="I212" s="200"/>
      <c r="J212" s="13"/>
      <c r="K212" s="13"/>
      <c r="L212" s="196"/>
      <c r="M212" s="201"/>
      <c r="N212" s="202"/>
      <c r="O212" s="202"/>
      <c r="P212" s="202"/>
      <c r="Q212" s="202"/>
      <c r="R212" s="202"/>
      <c r="S212" s="202"/>
      <c r="T212" s="20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7" t="s">
        <v>241</v>
      </c>
      <c r="AU212" s="197" t="s">
        <v>87</v>
      </c>
      <c r="AV212" s="13" t="s">
        <v>89</v>
      </c>
      <c r="AW212" s="13" t="s">
        <v>34</v>
      </c>
      <c r="AX212" s="13" t="s">
        <v>79</v>
      </c>
      <c r="AY212" s="197" t="s">
        <v>133</v>
      </c>
    </row>
    <row r="213" s="13" customFormat="1">
      <c r="A213" s="13"/>
      <c r="B213" s="196"/>
      <c r="C213" s="13"/>
      <c r="D213" s="186" t="s">
        <v>241</v>
      </c>
      <c r="E213" s="197" t="s">
        <v>1</v>
      </c>
      <c r="F213" s="198" t="s">
        <v>1527</v>
      </c>
      <c r="G213" s="13"/>
      <c r="H213" s="199">
        <v>1</v>
      </c>
      <c r="I213" s="200"/>
      <c r="J213" s="13"/>
      <c r="K213" s="13"/>
      <c r="L213" s="196"/>
      <c r="M213" s="201"/>
      <c r="N213" s="202"/>
      <c r="O213" s="202"/>
      <c r="P213" s="202"/>
      <c r="Q213" s="202"/>
      <c r="R213" s="202"/>
      <c r="S213" s="202"/>
      <c r="T213" s="20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7" t="s">
        <v>241</v>
      </c>
      <c r="AU213" s="197" t="s">
        <v>87</v>
      </c>
      <c r="AV213" s="13" t="s">
        <v>89</v>
      </c>
      <c r="AW213" s="13" t="s">
        <v>34</v>
      </c>
      <c r="AX213" s="13" t="s">
        <v>79</v>
      </c>
      <c r="AY213" s="197" t="s">
        <v>133</v>
      </c>
    </row>
    <row r="214" s="14" customFormat="1">
      <c r="A214" s="14"/>
      <c r="B214" s="204"/>
      <c r="C214" s="14"/>
      <c r="D214" s="186" t="s">
        <v>241</v>
      </c>
      <c r="E214" s="205" t="s">
        <v>1</v>
      </c>
      <c r="F214" s="206" t="s">
        <v>245</v>
      </c>
      <c r="G214" s="14"/>
      <c r="H214" s="207">
        <v>2</v>
      </c>
      <c r="I214" s="208"/>
      <c r="J214" s="14"/>
      <c r="K214" s="14"/>
      <c r="L214" s="204"/>
      <c r="M214" s="209"/>
      <c r="N214" s="210"/>
      <c r="O214" s="210"/>
      <c r="P214" s="210"/>
      <c r="Q214" s="210"/>
      <c r="R214" s="210"/>
      <c r="S214" s="210"/>
      <c r="T214" s="21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5" t="s">
        <v>241</v>
      </c>
      <c r="AU214" s="205" t="s">
        <v>87</v>
      </c>
      <c r="AV214" s="14" t="s">
        <v>154</v>
      </c>
      <c r="AW214" s="14" t="s">
        <v>34</v>
      </c>
      <c r="AX214" s="14" t="s">
        <v>87</v>
      </c>
      <c r="AY214" s="205" t="s">
        <v>133</v>
      </c>
    </row>
    <row r="215" s="2" customFormat="1" ht="55.5" customHeight="1">
      <c r="A215" s="37"/>
      <c r="B215" s="171"/>
      <c r="C215" s="172" t="s">
        <v>343</v>
      </c>
      <c r="D215" s="172" t="s">
        <v>136</v>
      </c>
      <c r="E215" s="173" t="s">
        <v>1587</v>
      </c>
      <c r="F215" s="174" t="s">
        <v>1588</v>
      </c>
      <c r="G215" s="175" t="s">
        <v>816</v>
      </c>
      <c r="H215" s="176">
        <v>2</v>
      </c>
      <c r="I215" s="177"/>
      <c r="J215" s="178">
        <f>ROUND(I215*H215,2)</f>
        <v>0</v>
      </c>
      <c r="K215" s="179"/>
      <c r="L215" s="38"/>
      <c r="M215" s="180" t="s">
        <v>1</v>
      </c>
      <c r="N215" s="181" t="s">
        <v>44</v>
      </c>
      <c r="O215" s="76"/>
      <c r="P215" s="182">
        <f>O215*H215</f>
        <v>0</v>
      </c>
      <c r="Q215" s="182">
        <v>0</v>
      </c>
      <c r="R215" s="182">
        <f>Q215*H215</f>
        <v>0</v>
      </c>
      <c r="S215" s="182">
        <v>0</v>
      </c>
      <c r="T215" s="18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4" t="s">
        <v>154</v>
      </c>
      <c r="AT215" s="184" t="s">
        <v>136</v>
      </c>
      <c r="AU215" s="184" t="s">
        <v>87</v>
      </c>
      <c r="AY215" s="18" t="s">
        <v>133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8" t="s">
        <v>87</v>
      </c>
      <c r="BK215" s="185">
        <f>ROUND(I215*H215,2)</f>
        <v>0</v>
      </c>
      <c r="BL215" s="18" t="s">
        <v>154</v>
      </c>
      <c r="BM215" s="184" t="s">
        <v>481</v>
      </c>
    </row>
    <row r="216" s="13" customFormat="1">
      <c r="A216" s="13"/>
      <c r="B216" s="196"/>
      <c r="C216" s="13"/>
      <c r="D216" s="186" t="s">
        <v>241</v>
      </c>
      <c r="E216" s="197" t="s">
        <v>1</v>
      </c>
      <c r="F216" s="198" t="s">
        <v>1526</v>
      </c>
      <c r="G216" s="13"/>
      <c r="H216" s="199">
        <v>1</v>
      </c>
      <c r="I216" s="200"/>
      <c r="J216" s="13"/>
      <c r="K216" s="13"/>
      <c r="L216" s="196"/>
      <c r="M216" s="201"/>
      <c r="N216" s="202"/>
      <c r="O216" s="202"/>
      <c r="P216" s="202"/>
      <c r="Q216" s="202"/>
      <c r="R216" s="202"/>
      <c r="S216" s="202"/>
      <c r="T216" s="20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7" t="s">
        <v>241</v>
      </c>
      <c r="AU216" s="197" t="s">
        <v>87</v>
      </c>
      <c r="AV216" s="13" t="s">
        <v>89</v>
      </c>
      <c r="AW216" s="13" t="s">
        <v>34</v>
      </c>
      <c r="AX216" s="13" t="s">
        <v>79</v>
      </c>
      <c r="AY216" s="197" t="s">
        <v>133</v>
      </c>
    </row>
    <row r="217" s="13" customFormat="1">
      <c r="A217" s="13"/>
      <c r="B217" s="196"/>
      <c r="C217" s="13"/>
      <c r="D217" s="186" t="s">
        <v>241</v>
      </c>
      <c r="E217" s="197" t="s">
        <v>1</v>
      </c>
      <c r="F217" s="198" t="s">
        <v>1527</v>
      </c>
      <c r="G217" s="13"/>
      <c r="H217" s="199">
        <v>1</v>
      </c>
      <c r="I217" s="200"/>
      <c r="J217" s="13"/>
      <c r="K217" s="13"/>
      <c r="L217" s="196"/>
      <c r="M217" s="201"/>
      <c r="N217" s="202"/>
      <c r="O217" s="202"/>
      <c r="P217" s="202"/>
      <c r="Q217" s="202"/>
      <c r="R217" s="202"/>
      <c r="S217" s="202"/>
      <c r="T217" s="20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7" t="s">
        <v>241</v>
      </c>
      <c r="AU217" s="197" t="s">
        <v>87</v>
      </c>
      <c r="AV217" s="13" t="s">
        <v>89</v>
      </c>
      <c r="AW217" s="13" t="s">
        <v>34</v>
      </c>
      <c r="AX217" s="13" t="s">
        <v>79</v>
      </c>
      <c r="AY217" s="197" t="s">
        <v>133</v>
      </c>
    </row>
    <row r="218" s="14" customFormat="1">
      <c r="A218" s="14"/>
      <c r="B218" s="204"/>
      <c r="C218" s="14"/>
      <c r="D218" s="186" t="s">
        <v>241</v>
      </c>
      <c r="E218" s="205" t="s">
        <v>1</v>
      </c>
      <c r="F218" s="206" t="s">
        <v>245</v>
      </c>
      <c r="G218" s="14"/>
      <c r="H218" s="207">
        <v>2</v>
      </c>
      <c r="I218" s="208"/>
      <c r="J218" s="14"/>
      <c r="K218" s="14"/>
      <c r="L218" s="204"/>
      <c r="M218" s="209"/>
      <c r="N218" s="210"/>
      <c r="O218" s="210"/>
      <c r="P218" s="210"/>
      <c r="Q218" s="210"/>
      <c r="R218" s="210"/>
      <c r="S218" s="210"/>
      <c r="T218" s="21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5" t="s">
        <v>241</v>
      </c>
      <c r="AU218" s="205" t="s">
        <v>87</v>
      </c>
      <c r="AV218" s="14" t="s">
        <v>154</v>
      </c>
      <c r="AW218" s="14" t="s">
        <v>34</v>
      </c>
      <c r="AX218" s="14" t="s">
        <v>87</v>
      </c>
      <c r="AY218" s="205" t="s">
        <v>133</v>
      </c>
    </row>
    <row r="219" s="2" customFormat="1" ht="16.5" customHeight="1">
      <c r="A219" s="37"/>
      <c r="B219" s="171"/>
      <c r="C219" s="172" t="s">
        <v>349</v>
      </c>
      <c r="D219" s="172" t="s">
        <v>136</v>
      </c>
      <c r="E219" s="173" t="s">
        <v>1589</v>
      </c>
      <c r="F219" s="174" t="s">
        <v>1590</v>
      </c>
      <c r="G219" s="175" t="s">
        <v>816</v>
      </c>
      <c r="H219" s="176">
        <v>2</v>
      </c>
      <c r="I219" s="177"/>
      <c r="J219" s="178">
        <f>ROUND(I219*H219,2)</f>
        <v>0</v>
      </c>
      <c r="K219" s="179"/>
      <c r="L219" s="38"/>
      <c r="M219" s="180" t="s">
        <v>1</v>
      </c>
      <c r="N219" s="181" t="s">
        <v>44</v>
      </c>
      <c r="O219" s="76"/>
      <c r="P219" s="182">
        <f>O219*H219</f>
        <v>0</v>
      </c>
      <c r="Q219" s="182">
        <v>0</v>
      </c>
      <c r="R219" s="182">
        <f>Q219*H219</f>
        <v>0</v>
      </c>
      <c r="S219" s="182">
        <v>0</v>
      </c>
      <c r="T219" s="18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4" t="s">
        <v>154</v>
      </c>
      <c r="AT219" s="184" t="s">
        <v>136</v>
      </c>
      <c r="AU219" s="184" t="s">
        <v>87</v>
      </c>
      <c r="AY219" s="18" t="s">
        <v>133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8" t="s">
        <v>87</v>
      </c>
      <c r="BK219" s="185">
        <f>ROUND(I219*H219,2)</f>
        <v>0</v>
      </c>
      <c r="BL219" s="18" t="s">
        <v>154</v>
      </c>
      <c r="BM219" s="184" t="s">
        <v>491</v>
      </c>
    </row>
    <row r="220" s="13" customFormat="1">
      <c r="A220" s="13"/>
      <c r="B220" s="196"/>
      <c r="C220" s="13"/>
      <c r="D220" s="186" t="s">
        <v>241</v>
      </c>
      <c r="E220" s="197" t="s">
        <v>1</v>
      </c>
      <c r="F220" s="198" t="s">
        <v>1526</v>
      </c>
      <c r="G220" s="13"/>
      <c r="H220" s="199">
        <v>1</v>
      </c>
      <c r="I220" s="200"/>
      <c r="J220" s="13"/>
      <c r="K220" s="13"/>
      <c r="L220" s="196"/>
      <c r="M220" s="201"/>
      <c r="N220" s="202"/>
      <c r="O220" s="202"/>
      <c r="P220" s="202"/>
      <c r="Q220" s="202"/>
      <c r="R220" s="202"/>
      <c r="S220" s="202"/>
      <c r="T220" s="20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7" t="s">
        <v>241</v>
      </c>
      <c r="AU220" s="197" t="s">
        <v>87</v>
      </c>
      <c r="AV220" s="13" t="s">
        <v>89</v>
      </c>
      <c r="AW220" s="13" t="s">
        <v>34</v>
      </c>
      <c r="AX220" s="13" t="s">
        <v>79</v>
      </c>
      <c r="AY220" s="197" t="s">
        <v>133</v>
      </c>
    </row>
    <row r="221" s="13" customFormat="1">
      <c r="A221" s="13"/>
      <c r="B221" s="196"/>
      <c r="C221" s="13"/>
      <c r="D221" s="186" t="s">
        <v>241</v>
      </c>
      <c r="E221" s="197" t="s">
        <v>1</v>
      </c>
      <c r="F221" s="198" t="s">
        <v>1527</v>
      </c>
      <c r="G221" s="13"/>
      <c r="H221" s="199">
        <v>1</v>
      </c>
      <c r="I221" s="200"/>
      <c r="J221" s="13"/>
      <c r="K221" s="13"/>
      <c r="L221" s="196"/>
      <c r="M221" s="201"/>
      <c r="N221" s="202"/>
      <c r="O221" s="202"/>
      <c r="P221" s="202"/>
      <c r="Q221" s="202"/>
      <c r="R221" s="202"/>
      <c r="S221" s="202"/>
      <c r="T221" s="20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7" t="s">
        <v>241</v>
      </c>
      <c r="AU221" s="197" t="s">
        <v>87</v>
      </c>
      <c r="AV221" s="13" t="s">
        <v>89</v>
      </c>
      <c r="AW221" s="13" t="s">
        <v>34</v>
      </c>
      <c r="AX221" s="13" t="s">
        <v>79</v>
      </c>
      <c r="AY221" s="197" t="s">
        <v>133</v>
      </c>
    </row>
    <row r="222" s="14" customFormat="1">
      <c r="A222" s="14"/>
      <c r="B222" s="204"/>
      <c r="C222" s="14"/>
      <c r="D222" s="186" t="s">
        <v>241</v>
      </c>
      <c r="E222" s="205" t="s">
        <v>1</v>
      </c>
      <c r="F222" s="206" t="s">
        <v>245</v>
      </c>
      <c r="G222" s="14"/>
      <c r="H222" s="207">
        <v>2</v>
      </c>
      <c r="I222" s="208"/>
      <c r="J222" s="14"/>
      <c r="K222" s="14"/>
      <c r="L222" s="204"/>
      <c r="M222" s="209"/>
      <c r="N222" s="210"/>
      <c r="O222" s="210"/>
      <c r="P222" s="210"/>
      <c r="Q222" s="210"/>
      <c r="R222" s="210"/>
      <c r="S222" s="210"/>
      <c r="T222" s="21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5" t="s">
        <v>241</v>
      </c>
      <c r="AU222" s="205" t="s">
        <v>87</v>
      </c>
      <c r="AV222" s="14" t="s">
        <v>154</v>
      </c>
      <c r="AW222" s="14" t="s">
        <v>34</v>
      </c>
      <c r="AX222" s="14" t="s">
        <v>87</v>
      </c>
      <c r="AY222" s="205" t="s">
        <v>133</v>
      </c>
    </row>
    <row r="223" s="2" customFormat="1" ht="24.15" customHeight="1">
      <c r="A223" s="37"/>
      <c r="B223" s="171"/>
      <c r="C223" s="172" t="s">
        <v>355</v>
      </c>
      <c r="D223" s="172" t="s">
        <v>136</v>
      </c>
      <c r="E223" s="173" t="s">
        <v>1591</v>
      </c>
      <c r="F223" s="174" t="s">
        <v>1592</v>
      </c>
      <c r="G223" s="175" t="s">
        <v>816</v>
      </c>
      <c r="H223" s="176">
        <v>2</v>
      </c>
      <c r="I223" s="177"/>
      <c r="J223" s="178">
        <f>ROUND(I223*H223,2)</f>
        <v>0</v>
      </c>
      <c r="K223" s="179"/>
      <c r="L223" s="38"/>
      <c r="M223" s="180" t="s">
        <v>1</v>
      </c>
      <c r="N223" s="181" t="s">
        <v>44</v>
      </c>
      <c r="O223" s="76"/>
      <c r="P223" s="182">
        <f>O223*H223</f>
        <v>0</v>
      </c>
      <c r="Q223" s="182">
        <v>0</v>
      </c>
      <c r="R223" s="182">
        <f>Q223*H223</f>
        <v>0</v>
      </c>
      <c r="S223" s="182">
        <v>0</v>
      </c>
      <c r="T223" s="18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4" t="s">
        <v>154</v>
      </c>
      <c r="AT223" s="184" t="s">
        <v>136</v>
      </c>
      <c r="AU223" s="184" t="s">
        <v>87</v>
      </c>
      <c r="AY223" s="18" t="s">
        <v>133</v>
      </c>
      <c r="BE223" s="185">
        <f>IF(N223="základní",J223,0)</f>
        <v>0</v>
      </c>
      <c r="BF223" s="185">
        <f>IF(N223="snížená",J223,0)</f>
        <v>0</v>
      </c>
      <c r="BG223" s="185">
        <f>IF(N223="zákl. přenesená",J223,0)</f>
        <v>0</v>
      </c>
      <c r="BH223" s="185">
        <f>IF(N223="sníž. přenesená",J223,0)</f>
        <v>0</v>
      </c>
      <c r="BI223" s="185">
        <f>IF(N223="nulová",J223,0)</f>
        <v>0</v>
      </c>
      <c r="BJ223" s="18" t="s">
        <v>87</v>
      </c>
      <c r="BK223" s="185">
        <f>ROUND(I223*H223,2)</f>
        <v>0</v>
      </c>
      <c r="BL223" s="18" t="s">
        <v>154</v>
      </c>
      <c r="BM223" s="184" t="s">
        <v>502</v>
      </c>
    </row>
    <row r="224" s="13" customFormat="1">
      <c r="A224" s="13"/>
      <c r="B224" s="196"/>
      <c r="C224" s="13"/>
      <c r="D224" s="186" t="s">
        <v>241</v>
      </c>
      <c r="E224" s="197" t="s">
        <v>1</v>
      </c>
      <c r="F224" s="198" t="s">
        <v>1526</v>
      </c>
      <c r="G224" s="13"/>
      <c r="H224" s="199">
        <v>1</v>
      </c>
      <c r="I224" s="200"/>
      <c r="J224" s="13"/>
      <c r="K224" s="13"/>
      <c r="L224" s="196"/>
      <c r="M224" s="201"/>
      <c r="N224" s="202"/>
      <c r="O224" s="202"/>
      <c r="P224" s="202"/>
      <c r="Q224" s="202"/>
      <c r="R224" s="202"/>
      <c r="S224" s="202"/>
      <c r="T224" s="20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7" t="s">
        <v>241</v>
      </c>
      <c r="AU224" s="197" t="s">
        <v>87</v>
      </c>
      <c r="AV224" s="13" t="s">
        <v>89</v>
      </c>
      <c r="AW224" s="13" t="s">
        <v>34</v>
      </c>
      <c r="AX224" s="13" t="s">
        <v>79</v>
      </c>
      <c r="AY224" s="197" t="s">
        <v>133</v>
      </c>
    </row>
    <row r="225" s="13" customFormat="1">
      <c r="A225" s="13"/>
      <c r="B225" s="196"/>
      <c r="C225" s="13"/>
      <c r="D225" s="186" t="s">
        <v>241</v>
      </c>
      <c r="E225" s="197" t="s">
        <v>1</v>
      </c>
      <c r="F225" s="198" t="s">
        <v>1527</v>
      </c>
      <c r="G225" s="13"/>
      <c r="H225" s="199">
        <v>1</v>
      </c>
      <c r="I225" s="200"/>
      <c r="J225" s="13"/>
      <c r="K225" s="13"/>
      <c r="L225" s="196"/>
      <c r="M225" s="201"/>
      <c r="N225" s="202"/>
      <c r="O225" s="202"/>
      <c r="P225" s="202"/>
      <c r="Q225" s="202"/>
      <c r="R225" s="202"/>
      <c r="S225" s="202"/>
      <c r="T225" s="20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7" t="s">
        <v>241</v>
      </c>
      <c r="AU225" s="197" t="s">
        <v>87</v>
      </c>
      <c r="AV225" s="13" t="s">
        <v>89</v>
      </c>
      <c r="AW225" s="13" t="s">
        <v>34</v>
      </c>
      <c r="AX225" s="13" t="s">
        <v>79</v>
      </c>
      <c r="AY225" s="197" t="s">
        <v>133</v>
      </c>
    </row>
    <row r="226" s="14" customFormat="1">
      <c r="A226" s="14"/>
      <c r="B226" s="204"/>
      <c r="C226" s="14"/>
      <c r="D226" s="186" t="s">
        <v>241</v>
      </c>
      <c r="E226" s="205" t="s">
        <v>1</v>
      </c>
      <c r="F226" s="206" t="s">
        <v>245</v>
      </c>
      <c r="G226" s="14"/>
      <c r="H226" s="207">
        <v>2</v>
      </c>
      <c r="I226" s="208"/>
      <c r="J226" s="14"/>
      <c r="K226" s="14"/>
      <c r="L226" s="204"/>
      <c r="M226" s="209"/>
      <c r="N226" s="210"/>
      <c r="O226" s="210"/>
      <c r="P226" s="210"/>
      <c r="Q226" s="210"/>
      <c r="R226" s="210"/>
      <c r="S226" s="210"/>
      <c r="T226" s="21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05" t="s">
        <v>241</v>
      </c>
      <c r="AU226" s="205" t="s">
        <v>87</v>
      </c>
      <c r="AV226" s="14" t="s">
        <v>154</v>
      </c>
      <c r="AW226" s="14" t="s">
        <v>34</v>
      </c>
      <c r="AX226" s="14" t="s">
        <v>87</v>
      </c>
      <c r="AY226" s="205" t="s">
        <v>133</v>
      </c>
    </row>
    <row r="227" s="2" customFormat="1" ht="33" customHeight="1">
      <c r="A227" s="37"/>
      <c r="B227" s="171"/>
      <c r="C227" s="172" t="s">
        <v>363</v>
      </c>
      <c r="D227" s="172" t="s">
        <v>136</v>
      </c>
      <c r="E227" s="173" t="s">
        <v>1593</v>
      </c>
      <c r="F227" s="174" t="s">
        <v>1594</v>
      </c>
      <c r="G227" s="175" t="s">
        <v>816</v>
      </c>
      <c r="H227" s="176">
        <v>2</v>
      </c>
      <c r="I227" s="177"/>
      <c r="J227" s="178">
        <f>ROUND(I227*H227,2)</f>
        <v>0</v>
      </c>
      <c r="K227" s="179"/>
      <c r="L227" s="38"/>
      <c r="M227" s="180" t="s">
        <v>1</v>
      </c>
      <c r="N227" s="181" t="s">
        <v>44</v>
      </c>
      <c r="O227" s="76"/>
      <c r="P227" s="182">
        <f>O227*H227</f>
        <v>0</v>
      </c>
      <c r="Q227" s="182">
        <v>0</v>
      </c>
      <c r="R227" s="182">
        <f>Q227*H227</f>
        <v>0</v>
      </c>
      <c r="S227" s="182">
        <v>0</v>
      </c>
      <c r="T227" s="183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4" t="s">
        <v>154</v>
      </c>
      <c r="AT227" s="184" t="s">
        <v>136</v>
      </c>
      <c r="AU227" s="184" t="s">
        <v>87</v>
      </c>
      <c r="AY227" s="18" t="s">
        <v>133</v>
      </c>
      <c r="BE227" s="185">
        <f>IF(N227="základní",J227,0)</f>
        <v>0</v>
      </c>
      <c r="BF227" s="185">
        <f>IF(N227="snížená",J227,0)</f>
        <v>0</v>
      </c>
      <c r="BG227" s="185">
        <f>IF(N227="zákl. přenesená",J227,0)</f>
        <v>0</v>
      </c>
      <c r="BH227" s="185">
        <f>IF(N227="sníž. přenesená",J227,0)</f>
        <v>0</v>
      </c>
      <c r="BI227" s="185">
        <f>IF(N227="nulová",J227,0)</f>
        <v>0</v>
      </c>
      <c r="BJ227" s="18" t="s">
        <v>87</v>
      </c>
      <c r="BK227" s="185">
        <f>ROUND(I227*H227,2)</f>
        <v>0</v>
      </c>
      <c r="BL227" s="18" t="s">
        <v>154</v>
      </c>
      <c r="BM227" s="184" t="s">
        <v>511</v>
      </c>
    </row>
    <row r="228" s="13" customFormat="1">
      <c r="A228" s="13"/>
      <c r="B228" s="196"/>
      <c r="C228" s="13"/>
      <c r="D228" s="186" t="s">
        <v>241</v>
      </c>
      <c r="E228" s="197" t="s">
        <v>1</v>
      </c>
      <c r="F228" s="198" t="s">
        <v>1526</v>
      </c>
      <c r="G228" s="13"/>
      <c r="H228" s="199">
        <v>1</v>
      </c>
      <c r="I228" s="200"/>
      <c r="J228" s="13"/>
      <c r="K228" s="13"/>
      <c r="L228" s="196"/>
      <c r="M228" s="201"/>
      <c r="N228" s="202"/>
      <c r="O228" s="202"/>
      <c r="P228" s="202"/>
      <c r="Q228" s="202"/>
      <c r="R228" s="202"/>
      <c r="S228" s="202"/>
      <c r="T228" s="20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7" t="s">
        <v>241</v>
      </c>
      <c r="AU228" s="197" t="s">
        <v>87</v>
      </c>
      <c r="AV228" s="13" t="s">
        <v>89</v>
      </c>
      <c r="AW228" s="13" t="s">
        <v>34</v>
      </c>
      <c r="AX228" s="13" t="s">
        <v>79</v>
      </c>
      <c r="AY228" s="197" t="s">
        <v>133</v>
      </c>
    </row>
    <row r="229" s="13" customFormat="1">
      <c r="A229" s="13"/>
      <c r="B229" s="196"/>
      <c r="C229" s="13"/>
      <c r="D229" s="186" t="s">
        <v>241</v>
      </c>
      <c r="E229" s="197" t="s">
        <v>1</v>
      </c>
      <c r="F229" s="198" t="s">
        <v>1527</v>
      </c>
      <c r="G229" s="13"/>
      <c r="H229" s="199">
        <v>1</v>
      </c>
      <c r="I229" s="200"/>
      <c r="J229" s="13"/>
      <c r="K229" s="13"/>
      <c r="L229" s="196"/>
      <c r="M229" s="201"/>
      <c r="N229" s="202"/>
      <c r="O229" s="202"/>
      <c r="P229" s="202"/>
      <c r="Q229" s="202"/>
      <c r="R229" s="202"/>
      <c r="S229" s="202"/>
      <c r="T229" s="20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7" t="s">
        <v>241</v>
      </c>
      <c r="AU229" s="197" t="s">
        <v>87</v>
      </c>
      <c r="AV229" s="13" t="s">
        <v>89</v>
      </c>
      <c r="AW229" s="13" t="s">
        <v>34</v>
      </c>
      <c r="AX229" s="13" t="s">
        <v>79</v>
      </c>
      <c r="AY229" s="197" t="s">
        <v>133</v>
      </c>
    </row>
    <row r="230" s="14" customFormat="1">
      <c r="A230" s="14"/>
      <c r="B230" s="204"/>
      <c r="C230" s="14"/>
      <c r="D230" s="186" t="s">
        <v>241</v>
      </c>
      <c r="E230" s="205" t="s">
        <v>1</v>
      </c>
      <c r="F230" s="206" t="s">
        <v>245</v>
      </c>
      <c r="G230" s="14"/>
      <c r="H230" s="207">
        <v>2</v>
      </c>
      <c r="I230" s="208"/>
      <c r="J230" s="14"/>
      <c r="K230" s="14"/>
      <c r="L230" s="204"/>
      <c r="M230" s="209"/>
      <c r="N230" s="210"/>
      <c r="O230" s="210"/>
      <c r="P230" s="210"/>
      <c r="Q230" s="210"/>
      <c r="R230" s="210"/>
      <c r="S230" s="210"/>
      <c r="T230" s="21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5" t="s">
        <v>241</v>
      </c>
      <c r="AU230" s="205" t="s">
        <v>87</v>
      </c>
      <c r="AV230" s="14" t="s">
        <v>154</v>
      </c>
      <c r="AW230" s="14" t="s">
        <v>34</v>
      </c>
      <c r="AX230" s="14" t="s">
        <v>87</v>
      </c>
      <c r="AY230" s="205" t="s">
        <v>133</v>
      </c>
    </row>
    <row r="231" s="2" customFormat="1" ht="55.5" customHeight="1">
      <c r="A231" s="37"/>
      <c r="B231" s="171"/>
      <c r="C231" s="172" t="s">
        <v>369</v>
      </c>
      <c r="D231" s="172" t="s">
        <v>136</v>
      </c>
      <c r="E231" s="173" t="s">
        <v>1595</v>
      </c>
      <c r="F231" s="174" t="s">
        <v>1596</v>
      </c>
      <c r="G231" s="175" t="s">
        <v>816</v>
      </c>
      <c r="H231" s="176">
        <v>2</v>
      </c>
      <c r="I231" s="177"/>
      <c r="J231" s="178">
        <f>ROUND(I231*H231,2)</f>
        <v>0</v>
      </c>
      <c r="K231" s="179"/>
      <c r="L231" s="38"/>
      <c r="M231" s="180" t="s">
        <v>1</v>
      </c>
      <c r="N231" s="181" t="s">
        <v>44</v>
      </c>
      <c r="O231" s="76"/>
      <c r="P231" s="182">
        <f>O231*H231</f>
        <v>0</v>
      </c>
      <c r="Q231" s="182">
        <v>0</v>
      </c>
      <c r="R231" s="182">
        <f>Q231*H231</f>
        <v>0</v>
      </c>
      <c r="S231" s="182">
        <v>0</v>
      </c>
      <c r="T231" s="18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4" t="s">
        <v>154</v>
      </c>
      <c r="AT231" s="184" t="s">
        <v>136</v>
      </c>
      <c r="AU231" s="184" t="s">
        <v>87</v>
      </c>
      <c r="AY231" s="18" t="s">
        <v>133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8" t="s">
        <v>87</v>
      </c>
      <c r="BK231" s="185">
        <f>ROUND(I231*H231,2)</f>
        <v>0</v>
      </c>
      <c r="BL231" s="18" t="s">
        <v>154</v>
      </c>
      <c r="BM231" s="184" t="s">
        <v>522</v>
      </c>
    </row>
    <row r="232" s="13" customFormat="1">
      <c r="A232" s="13"/>
      <c r="B232" s="196"/>
      <c r="C232" s="13"/>
      <c r="D232" s="186" t="s">
        <v>241</v>
      </c>
      <c r="E232" s="197" t="s">
        <v>1</v>
      </c>
      <c r="F232" s="198" t="s">
        <v>1526</v>
      </c>
      <c r="G232" s="13"/>
      <c r="H232" s="199">
        <v>1</v>
      </c>
      <c r="I232" s="200"/>
      <c r="J232" s="13"/>
      <c r="K232" s="13"/>
      <c r="L232" s="196"/>
      <c r="M232" s="201"/>
      <c r="N232" s="202"/>
      <c r="O232" s="202"/>
      <c r="P232" s="202"/>
      <c r="Q232" s="202"/>
      <c r="R232" s="202"/>
      <c r="S232" s="202"/>
      <c r="T232" s="20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7" t="s">
        <v>241</v>
      </c>
      <c r="AU232" s="197" t="s">
        <v>87</v>
      </c>
      <c r="AV232" s="13" t="s">
        <v>89</v>
      </c>
      <c r="AW232" s="13" t="s">
        <v>34</v>
      </c>
      <c r="AX232" s="13" t="s">
        <v>79</v>
      </c>
      <c r="AY232" s="197" t="s">
        <v>133</v>
      </c>
    </row>
    <row r="233" s="13" customFormat="1">
      <c r="A233" s="13"/>
      <c r="B233" s="196"/>
      <c r="C233" s="13"/>
      <c r="D233" s="186" t="s">
        <v>241</v>
      </c>
      <c r="E233" s="197" t="s">
        <v>1</v>
      </c>
      <c r="F233" s="198" t="s">
        <v>1527</v>
      </c>
      <c r="G233" s="13"/>
      <c r="H233" s="199">
        <v>1</v>
      </c>
      <c r="I233" s="200"/>
      <c r="J233" s="13"/>
      <c r="K233" s="13"/>
      <c r="L233" s="196"/>
      <c r="M233" s="201"/>
      <c r="N233" s="202"/>
      <c r="O233" s="202"/>
      <c r="P233" s="202"/>
      <c r="Q233" s="202"/>
      <c r="R233" s="202"/>
      <c r="S233" s="202"/>
      <c r="T233" s="20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7" t="s">
        <v>241</v>
      </c>
      <c r="AU233" s="197" t="s">
        <v>87</v>
      </c>
      <c r="AV233" s="13" t="s">
        <v>89</v>
      </c>
      <c r="AW233" s="13" t="s">
        <v>34</v>
      </c>
      <c r="AX233" s="13" t="s">
        <v>79</v>
      </c>
      <c r="AY233" s="197" t="s">
        <v>133</v>
      </c>
    </row>
    <row r="234" s="14" customFormat="1">
      <c r="A234" s="14"/>
      <c r="B234" s="204"/>
      <c r="C234" s="14"/>
      <c r="D234" s="186" t="s">
        <v>241</v>
      </c>
      <c r="E234" s="205" t="s">
        <v>1</v>
      </c>
      <c r="F234" s="206" t="s">
        <v>245</v>
      </c>
      <c r="G234" s="14"/>
      <c r="H234" s="207">
        <v>2</v>
      </c>
      <c r="I234" s="208"/>
      <c r="J234" s="14"/>
      <c r="K234" s="14"/>
      <c r="L234" s="204"/>
      <c r="M234" s="209"/>
      <c r="N234" s="210"/>
      <c r="O234" s="210"/>
      <c r="P234" s="210"/>
      <c r="Q234" s="210"/>
      <c r="R234" s="210"/>
      <c r="S234" s="210"/>
      <c r="T234" s="21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05" t="s">
        <v>241</v>
      </c>
      <c r="AU234" s="205" t="s">
        <v>87</v>
      </c>
      <c r="AV234" s="14" t="s">
        <v>154</v>
      </c>
      <c r="AW234" s="14" t="s">
        <v>34</v>
      </c>
      <c r="AX234" s="14" t="s">
        <v>87</v>
      </c>
      <c r="AY234" s="205" t="s">
        <v>133</v>
      </c>
    </row>
    <row r="235" s="2" customFormat="1" ht="49.05" customHeight="1">
      <c r="A235" s="37"/>
      <c r="B235" s="171"/>
      <c r="C235" s="172" t="s">
        <v>375</v>
      </c>
      <c r="D235" s="172" t="s">
        <v>136</v>
      </c>
      <c r="E235" s="173" t="s">
        <v>1530</v>
      </c>
      <c r="F235" s="174" t="s">
        <v>1531</v>
      </c>
      <c r="G235" s="175" t="s">
        <v>816</v>
      </c>
      <c r="H235" s="176">
        <v>8</v>
      </c>
      <c r="I235" s="177"/>
      <c r="J235" s="178">
        <f>ROUND(I235*H235,2)</f>
        <v>0</v>
      </c>
      <c r="K235" s="179"/>
      <c r="L235" s="38"/>
      <c r="M235" s="180" t="s">
        <v>1</v>
      </c>
      <c r="N235" s="181" t="s">
        <v>44</v>
      </c>
      <c r="O235" s="76"/>
      <c r="P235" s="182">
        <f>O235*H235</f>
        <v>0</v>
      </c>
      <c r="Q235" s="182">
        <v>0</v>
      </c>
      <c r="R235" s="182">
        <f>Q235*H235</f>
        <v>0</v>
      </c>
      <c r="S235" s="182">
        <v>0</v>
      </c>
      <c r="T235" s="18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4" t="s">
        <v>154</v>
      </c>
      <c r="AT235" s="184" t="s">
        <v>136</v>
      </c>
      <c r="AU235" s="184" t="s">
        <v>87</v>
      </c>
      <c r="AY235" s="18" t="s">
        <v>133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18" t="s">
        <v>87</v>
      </c>
      <c r="BK235" s="185">
        <f>ROUND(I235*H235,2)</f>
        <v>0</v>
      </c>
      <c r="BL235" s="18" t="s">
        <v>154</v>
      </c>
      <c r="BM235" s="184" t="s">
        <v>534</v>
      </c>
    </row>
    <row r="236" s="13" customFormat="1">
      <c r="A236" s="13"/>
      <c r="B236" s="196"/>
      <c r="C236" s="13"/>
      <c r="D236" s="186" t="s">
        <v>241</v>
      </c>
      <c r="E236" s="197" t="s">
        <v>1</v>
      </c>
      <c r="F236" s="198" t="s">
        <v>1597</v>
      </c>
      <c r="G236" s="13"/>
      <c r="H236" s="199">
        <v>4</v>
      </c>
      <c r="I236" s="200"/>
      <c r="J236" s="13"/>
      <c r="K236" s="13"/>
      <c r="L236" s="196"/>
      <c r="M236" s="201"/>
      <c r="N236" s="202"/>
      <c r="O236" s="202"/>
      <c r="P236" s="202"/>
      <c r="Q236" s="202"/>
      <c r="R236" s="202"/>
      <c r="S236" s="202"/>
      <c r="T236" s="20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7" t="s">
        <v>241</v>
      </c>
      <c r="AU236" s="197" t="s">
        <v>87</v>
      </c>
      <c r="AV236" s="13" t="s">
        <v>89</v>
      </c>
      <c r="AW236" s="13" t="s">
        <v>34</v>
      </c>
      <c r="AX236" s="13" t="s">
        <v>79</v>
      </c>
      <c r="AY236" s="197" t="s">
        <v>133</v>
      </c>
    </row>
    <row r="237" s="13" customFormat="1">
      <c r="A237" s="13"/>
      <c r="B237" s="196"/>
      <c r="C237" s="13"/>
      <c r="D237" s="186" t="s">
        <v>241</v>
      </c>
      <c r="E237" s="197" t="s">
        <v>1</v>
      </c>
      <c r="F237" s="198" t="s">
        <v>1598</v>
      </c>
      <c r="G237" s="13"/>
      <c r="H237" s="199">
        <v>4</v>
      </c>
      <c r="I237" s="200"/>
      <c r="J237" s="13"/>
      <c r="K237" s="13"/>
      <c r="L237" s="196"/>
      <c r="M237" s="201"/>
      <c r="N237" s="202"/>
      <c r="O237" s="202"/>
      <c r="P237" s="202"/>
      <c r="Q237" s="202"/>
      <c r="R237" s="202"/>
      <c r="S237" s="202"/>
      <c r="T237" s="20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7" t="s">
        <v>241</v>
      </c>
      <c r="AU237" s="197" t="s">
        <v>87</v>
      </c>
      <c r="AV237" s="13" t="s">
        <v>89</v>
      </c>
      <c r="AW237" s="13" t="s">
        <v>34</v>
      </c>
      <c r="AX237" s="13" t="s">
        <v>79</v>
      </c>
      <c r="AY237" s="197" t="s">
        <v>133</v>
      </c>
    </row>
    <row r="238" s="14" customFormat="1">
      <c r="A238" s="14"/>
      <c r="B238" s="204"/>
      <c r="C238" s="14"/>
      <c r="D238" s="186" t="s">
        <v>241</v>
      </c>
      <c r="E238" s="205" t="s">
        <v>1</v>
      </c>
      <c r="F238" s="206" t="s">
        <v>245</v>
      </c>
      <c r="G238" s="14"/>
      <c r="H238" s="207">
        <v>8</v>
      </c>
      <c r="I238" s="208"/>
      <c r="J238" s="14"/>
      <c r="K238" s="14"/>
      <c r="L238" s="204"/>
      <c r="M238" s="209"/>
      <c r="N238" s="210"/>
      <c r="O238" s="210"/>
      <c r="P238" s="210"/>
      <c r="Q238" s="210"/>
      <c r="R238" s="210"/>
      <c r="S238" s="210"/>
      <c r="T238" s="21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05" t="s">
        <v>241</v>
      </c>
      <c r="AU238" s="205" t="s">
        <v>87</v>
      </c>
      <c r="AV238" s="14" t="s">
        <v>154</v>
      </c>
      <c r="AW238" s="14" t="s">
        <v>34</v>
      </c>
      <c r="AX238" s="14" t="s">
        <v>87</v>
      </c>
      <c r="AY238" s="205" t="s">
        <v>133</v>
      </c>
    </row>
    <row r="239" s="12" customFormat="1" ht="25.92" customHeight="1">
      <c r="A239" s="12"/>
      <c r="B239" s="158"/>
      <c r="C239" s="12"/>
      <c r="D239" s="159" t="s">
        <v>78</v>
      </c>
      <c r="E239" s="160" t="s">
        <v>1599</v>
      </c>
      <c r="F239" s="160" t="s">
        <v>1600</v>
      </c>
      <c r="G239" s="12"/>
      <c r="H239" s="12"/>
      <c r="I239" s="161"/>
      <c r="J239" s="162">
        <f>BK239</f>
        <v>0</v>
      </c>
      <c r="K239" s="12"/>
      <c r="L239" s="158"/>
      <c r="M239" s="163"/>
      <c r="N239" s="164"/>
      <c r="O239" s="164"/>
      <c r="P239" s="165">
        <f>SUM(P240:P247)</f>
        <v>0</v>
      </c>
      <c r="Q239" s="164"/>
      <c r="R239" s="165">
        <f>SUM(R240:R247)</f>
        <v>0</v>
      </c>
      <c r="S239" s="164"/>
      <c r="T239" s="166">
        <f>SUM(T240:T247)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59" t="s">
        <v>87</v>
      </c>
      <c r="AT239" s="167" t="s">
        <v>78</v>
      </c>
      <c r="AU239" s="167" t="s">
        <v>79</v>
      </c>
      <c r="AY239" s="159" t="s">
        <v>133</v>
      </c>
      <c r="BK239" s="168">
        <f>SUM(BK240:BK247)</f>
        <v>0</v>
      </c>
    </row>
    <row r="240" s="2" customFormat="1" ht="24.15" customHeight="1">
      <c r="A240" s="37"/>
      <c r="B240" s="171"/>
      <c r="C240" s="172" t="s">
        <v>381</v>
      </c>
      <c r="D240" s="172" t="s">
        <v>136</v>
      </c>
      <c r="E240" s="173" t="s">
        <v>1601</v>
      </c>
      <c r="F240" s="174" t="s">
        <v>1602</v>
      </c>
      <c r="G240" s="175" t="s">
        <v>816</v>
      </c>
      <c r="H240" s="176">
        <v>2</v>
      </c>
      <c r="I240" s="177"/>
      <c r="J240" s="178">
        <f>ROUND(I240*H240,2)</f>
        <v>0</v>
      </c>
      <c r="K240" s="179"/>
      <c r="L240" s="38"/>
      <c r="M240" s="180" t="s">
        <v>1</v>
      </c>
      <c r="N240" s="181" t="s">
        <v>44</v>
      </c>
      <c r="O240" s="76"/>
      <c r="P240" s="182">
        <f>O240*H240</f>
        <v>0</v>
      </c>
      <c r="Q240" s="182">
        <v>0</v>
      </c>
      <c r="R240" s="182">
        <f>Q240*H240</f>
        <v>0</v>
      </c>
      <c r="S240" s="182">
        <v>0</v>
      </c>
      <c r="T240" s="18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4" t="s">
        <v>154</v>
      </c>
      <c r="AT240" s="184" t="s">
        <v>136</v>
      </c>
      <c r="AU240" s="184" t="s">
        <v>87</v>
      </c>
      <c r="AY240" s="18" t="s">
        <v>133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8" t="s">
        <v>87</v>
      </c>
      <c r="BK240" s="185">
        <f>ROUND(I240*H240,2)</f>
        <v>0</v>
      </c>
      <c r="BL240" s="18" t="s">
        <v>154</v>
      </c>
      <c r="BM240" s="184" t="s">
        <v>544</v>
      </c>
    </row>
    <row r="241" s="13" customFormat="1">
      <c r="A241" s="13"/>
      <c r="B241" s="196"/>
      <c r="C241" s="13"/>
      <c r="D241" s="186" t="s">
        <v>241</v>
      </c>
      <c r="E241" s="197" t="s">
        <v>1</v>
      </c>
      <c r="F241" s="198" t="s">
        <v>1526</v>
      </c>
      <c r="G241" s="13"/>
      <c r="H241" s="199">
        <v>1</v>
      </c>
      <c r="I241" s="200"/>
      <c r="J241" s="13"/>
      <c r="K241" s="13"/>
      <c r="L241" s="196"/>
      <c r="M241" s="201"/>
      <c r="N241" s="202"/>
      <c r="O241" s="202"/>
      <c r="P241" s="202"/>
      <c r="Q241" s="202"/>
      <c r="R241" s="202"/>
      <c r="S241" s="202"/>
      <c r="T241" s="20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7" t="s">
        <v>241</v>
      </c>
      <c r="AU241" s="197" t="s">
        <v>87</v>
      </c>
      <c r="AV241" s="13" t="s">
        <v>89</v>
      </c>
      <c r="AW241" s="13" t="s">
        <v>34</v>
      </c>
      <c r="AX241" s="13" t="s">
        <v>79</v>
      </c>
      <c r="AY241" s="197" t="s">
        <v>133</v>
      </c>
    </row>
    <row r="242" s="13" customFormat="1">
      <c r="A242" s="13"/>
      <c r="B242" s="196"/>
      <c r="C242" s="13"/>
      <c r="D242" s="186" t="s">
        <v>241</v>
      </c>
      <c r="E242" s="197" t="s">
        <v>1</v>
      </c>
      <c r="F242" s="198" t="s">
        <v>1527</v>
      </c>
      <c r="G242" s="13"/>
      <c r="H242" s="199">
        <v>1</v>
      </c>
      <c r="I242" s="200"/>
      <c r="J242" s="13"/>
      <c r="K242" s="13"/>
      <c r="L242" s="196"/>
      <c r="M242" s="201"/>
      <c r="N242" s="202"/>
      <c r="O242" s="202"/>
      <c r="P242" s="202"/>
      <c r="Q242" s="202"/>
      <c r="R242" s="202"/>
      <c r="S242" s="202"/>
      <c r="T242" s="20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7" t="s">
        <v>241</v>
      </c>
      <c r="AU242" s="197" t="s">
        <v>87</v>
      </c>
      <c r="AV242" s="13" t="s">
        <v>89</v>
      </c>
      <c r="AW242" s="13" t="s">
        <v>34</v>
      </c>
      <c r="AX242" s="13" t="s">
        <v>79</v>
      </c>
      <c r="AY242" s="197" t="s">
        <v>133</v>
      </c>
    </row>
    <row r="243" s="14" customFormat="1">
      <c r="A243" s="14"/>
      <c r="B243" s="204"/>
      <c r="C243" s="14"/>
      <c r="D243" s="186" t="s">
        <v>241</v>
      </c>
      <c r="E243" s="205" t="s">
        <v>1</v>
      </c>
      <c r="F243" s="206" t="s">
        <v>245</v>
      </c>
      <c r="G243" s="14"/>
      <c r="H243" s="207">
        <v>2</v>
      </c>
      <c r="I243" s="208"/>
      <c r="J243" s="14"/>
      <c r="K243" s="14"/>
      <c r="L243" s="204"/>
      <c r="M243" s="209"/>
      <c r="N243" s="210"/>
      <c r="O243" s="210"/>
      <c r="P243" s="210"/>
      <c r="Q243" s="210"/>
      <c r="R243" s="210"/>
      <c r="S243" s="210"/>
      <c r="T243" s="21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05" t="s">
        <v>241</v>
      </c>
      <c r="AU243" s="205" t="s">
        <v>87</v>
      </c>
      <c r="AV243" s="14" t="s">
        <v>154</v>
      </c>
      <c r="AW243" s="14" t="s">
        <v>34</v>
      </c>
      <c r="AX243" s="14" t="s">
        <v>87</v>
      </c>
      <c r="AY243" s="205" t="s">
        <v>133</v>
      </c>
    </row>
    <row r="244" s="2" customFormat="1" ht="55.5" customHeight="1">
      <c r="A244" s="37"/>
      <c r="B244" s="171"/>
      <c r="C244" s="172" t="s">
        <v>387</v>
      </c>
      <c r="D244" s="172" t="s">
        <v>136</v>
      </c>
      <c r="E244" s="173" t="s">
        <v>1603</v>
      </c>
      <c r="F244" s="174" t="s">
        <v>1604</v>
      </c>
      <c r="G244" s="175" t="s">
        <v>816</v>
      </c>
      <c r="H244" s="176">
        <v>6</v>
      </c>
      <c r="I244" s="177"/>
      <c r="J244" s="178">
        <f>ROUND(I244*H244,2)</f>
        <v>0</v>
      </c>
      <c r="K244" s="179"/>
      <c r="L244" s="38"/>
      <c r="M244" s="180" t="s">
        <v>1</v>
      </c>
      <c r="N244" s="181" t="s">
        <v>44</v>
      </c>
      <c r="O244" s="76"/>
      <c r="P244" s="182">
        <f>O244*H244</f>
        <v>0</v>
      </c>
      <c r="Q244" s="182">
        <v>0</v>
      </c>
      <c r="R244" s="182">
        <f>Q244*H244</f>
        <v>0</v>
      </c>
      <c r="S244" s="182">
        <v>0</v>
      </c>
      <c r="T244" s="18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4" t="s">
        <v>154</v>
      </c>
      <c r="AT244" s="184" t="s">
        <v>136</v>
      </c>
      <c r="AU244" s="184" t="s">
        <v>87</v>
      </c>
      <c r="AY244" s="18" t="s">
        <v>133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8" t="s">
        <v>87</v>
      </c>
      <c r="BK244" s="185">
        <f>ROUND(I244*H244,2)</f>
        <v>0</v>
      </c>
      <c r="BL244" s="18" t="s">
        <v>154</v>
      </c>
      <c r="BM244" s="184" t="s">
        <v>554</v>
      </c>
    </row>
    <row r="245" s="13" customFormat="1">
      <c r="A245" s="13"/>
      <c r="B245" s="196"/>
      <c r="C245" s="13"/>
      <c r="D245" s="186" t="s">
        <v>241</v>
      </c>
      <c r="E245" s="197" t="s">
        <v>1</v>
      </c>
      <c r="F245" s="198" t="s">
        <v>1551</v>
      </c>
      <c r="G245" s="13"/>
      <c r="H245" s="199">
        <v>3</v>
      </c>
      <c r="I245" s="200"/>
      <c r="J245" s="13"/>
      <c r="K245" s="13"/>
      <c r="L245" s="196"/>
      <c r="M245" s="201"/>
      <c r="N245" s="202"/>
      <c r="O245" s="202"/>
      <c r="P245" s="202"/>
      <c r="Q245" s="202"/>
      <c r="R245" s="202"/>
      <c r="S245" s="202"/>
      <c r="T245" s="20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7" t="s">
        <v>241</v>
      </c>
      <c r="AU245" s="197" t="s">
        <v>87</v>
      </c>
      <c r="AV245" s="13" t="s">
        <v>89</v>
      </c>
      <c r="AW245" s="13" t="s">
        <v>34</v>
      </c>
      <c r="AX245" s="13" t="s">
        <v>79</v>
      </c>
      <c r="AY245" s="197" t="s">
        <v>133</v>
      </c>
    </row>
    <row r="246" s="13" customFormat="1">
      <c r="A246" s="13"/>
      <c r="B246" s="196"/>
      <c r="C246" s="13"/>
      <c r="D246" s="186" t="s">
        <v>241</v>
      </c>
      <c r="E246" s="197" t="s">
        <v>1</v>
      </c>
      <c r="F246" s="198" t="s">
        <v>1552</v>
      </c>
      <c r="G246" s="13"/>
      <c r="H246" s="199">
        <v>3</v>
      </c>
      <c r="I246" s="200"/>
      <c r="J246" s="13"/>
      <c r="K246" s="13"/>
      <c r="L246" s="196"/>
      <c r="M246" s="201"/>
      <c r="N246" s="202"/>
      <c r="O246" s="202"/>
      <c r="P246" s="202"/>
      <c r="Q246" s="202"/>
      <c r="R246" s="202"/>
      <c r="S246" s="202"/>
      <c r="T246" s="20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7" t="s">
        <v>241</v>
      </c>
      <c r="AU246" s="197" t="s">
        <v>87</v>
      </c>
      <c r="AV246" s="13" t="s">
        <v>89</v>
      </c>
      <c r="AW246" s="13" t="s">
        <v>34</v>
      </c>
      <c r="AX246" s="13" t="s">
        <v>79</v>
      </c>
      <c r="AY246" s="197" t="s">
        <v>133</v>
      </c>
    </row>
    <row r="247" s="14" customFormat="1">
      <c r="A247" s="14"/>
      <c r="B247" s="204"/>
      <c r="C247" s="14"/>
      <c r="D247" s="186" t="s">
        <v>241</v>
      </c>
      <c r="E247" s="205" t="s">
        <v>1</v>
      </c>
      <c r="F247" s="206" t="s">
        <v>245</v>
      </c>
      <c r="G247" s="14"/>
      <c r="H247" s="207">
        <v>6</v>
      </c>
      <c r="I247" s="208"/>
      <c r="J247" s="14"/>
      <c r="K247" s="14"/>
      <c r="L247" s="204"/>
      <c r="M247" s="209"/>
      <c r="N247" s="210"/>
      <c r="O247" s="210"/>
      <c r="P247" s="210"/>
      <c r="Q247" s="210"/>
      <c r="R247" s="210"/>
      <c r="S247" s="210"/>
      <c r="T247" s="21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05" t="s">
        <v>241</v>
      </c>
      <c r="AU247" s="205" t="s">
        <v>87</v>
      </c>
      <c r="AV247" s="14" t="s">
        <v>154</v>
      </c>
      <c r="AW247" s="14" t="s">
        <v>34</v>
      </c>
      <c r="AX247" s="14" t="s">
        <v>87</v>
      </c>
      <c r="AY247" s="205" t="s">
        <v>133</v>
      </c>
    </row>
    <row r="248" s="12" customFormat="1" ht="25.92" customHeight="1">
      <c r="A248" s="12"/>
      <c r="B248" s="158"/>
      <c r="C248" s="12"/>
      <c r="D248" s="159" t="s">
        <v>78</v>
      </c>
      <c r="E248" s="160" t="s">
        <v>1605</v>
      </c>
      <c r="F248" s="160" t="s">
        <v>1606</v>
      </c>
      <c r="G248" s="12"/>
      <c r="H248" s="12"/>
      <c r="I248" s="161"/>
      <c r="J248" s="162">
        <f>BK248</f>
        <v>0</v>
      </c>
      <c r="K248" s="12"/>
      <c r="L248" s="158"/>
      <c r="M248" s="163"/>
      <c r="N248" s="164"/>
      <c r="O248" s="164"/>
      <c r="P248" s="165">
        <f>SUM(P249:P261)</f>
        <v>0</v>
      </c>
      <c r="Q248" s="164"/>
      <c r="R248" s="165">
        <f>SUM(R249:R261)</f>
        <v>0</v>
      </c>
      <c r="S248" s="164"/>
      <c r="T248" s="166">
        <f>SUM(T249:T261)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59" t="s">
        <v>87</v>
      </c>
      <c r="AT248" s="167" t="s">
        <v>78</v>
      </c>
      <c r="AU248" s="167" t="s">
        <v>79</v>
      </c>
      <c r="AY248" s="159" t="s">
        <v>133</v>
      </c>
      <c r="BK248" s="168">
        <f>SUM(BK249:BK261)</f>
        <v>0</v>
      </c>
    </row>
    <row r="249" s="2" customFormat="1" ht="21.75" customHeight="1">
      <c r="A249" s="37"/>
      <c r="B249" s="171"/>
      <c r="C249" s="172" t="s">
        <v>395</v>
      </c>
      <c r="D249" s="172" t="s">
        <v>136</v>
      </c>
      <c r="E249" s="173" t="s">
        <v>1607</v>
      </c>
      <c r="F249" s="174" t="s">
        <v>1608</v>
      </c>
      <c r="G249" s="175" t="s">
        <v>1543</v>
      </c>
      <c r="H249" s="176">
        <v>2</v>
      </c>
      <c r="I249" s="177"/>
      <c r="J249" s="178">
        <f>ROUND(I249*H249,2)</f>
        <v>0</v>
      </c>
      <c r="K249" s="179"/>
      <c r="L249" s="38"/>
      <c r="M249" s="180" t="s">
        <v>1</v>
      </c>
      <c r="N249" s="181" t="s">
        <v>44</v>
      </c>
      <c r="O249" s="76"/>
      <c r="P249" s="182">
        <f>O249*H249</f>
        <v>0</v>
      </c>
      <c r="Q249" s="182">
        <v>0</v>
      </c>
      <c r="R249" s="182">
        <f>Q249*H249</f>
        <v>0</v>
      </c>
      <c r="S249" s="182">
        <v>0</v>
      </c>
      <c r="T249" s="18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4" t="s">
        <v>154</v>
      </c>
      <c r="AT249" s="184" t="s">
        <v>136</v>
      </c>
      <c r="AU249" s="184" t="s">
        <v>87</v>
      </c>
      <c r="AY249" s="18" t="s">
        <v>133</v>
      </c>
      <c r="BE249" s="185">
        <f>IF(N249="základní",J249,0)</f>
        <v>0</v>
      </c>
      <c r="BF249" s="185">
        <f>IF(N249="snížená",J249,0)</f>
        <v>0</v>
      </c>
      <c r="BG249" s="185">
        <f>IF(N249="zákl. přenesená",J249,0)</f>
        <v>0</v>
      </c>
      <c r="BH249" s="185">
        <f>IF(N249="sníž. přenesená",J249,0)</f>
        <v>0</v>
      </c>
      <c r="BI249" s="185">
        <f>IF(N249="nulová",J249,0)</f>
        <v>0</v>
      </c>
      <c r="BJ249" s="18" t="s">
        <v>87</v>
      </c>
      <c r="BK249" s="185">
        <f>ROUND(I249*H249,2)</f>
        <v>0</v>
      </c>
      <c r="BL249" s="18" t="s">
        <v>154</v>
      </c>
      <c r="BM249" s="184" t="s">
        <v>564</v>
      </c>
    </row>
    <row r="250" s="13" customFormat="1">
      <c r="A250" s="13"/>
      <c r="B250" s="196"/>
      <c r="C250" s="13"/>
      <c r="D250" s="186" t="s">
        <v>241</v>
      </c>
      <c r="E250" s="197" t="s">
        <v>1</v>
      </c>
      <c r="F250" s="198" t="s">
        <v>1526</v>
      </c>
      <c r="G250" s="13"/>
      <c r="H250" s="199">
        <v>1</v>
      </c>
      <c r="I250" s="200"/>
      <c r="J250" s="13"/>
      <c r="K250" s="13"/>
      <c r="L250" s="196"/>
      <c r="M250" s="201"/>
      <c r="N250" s="202"/>
      <c r="O250" s="202"/>
      <c r="P250" s="202"/>
      <c r="Q250" s="202"/>
      <c r="R250" s="202"/>
      <c r="S250" s="202"/>
      <c r="T250" s="20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7" t="s">
        <v>241</v>
      </c>
      <c r="AU250" s="197" t="s">
        <v>87</v>
      </c>
      <c r="AV250" s="13" t="s">
        <v>89</v>
      </c>
      <c r="AW250" s="13" t="s">
        <v>34</v>
      </c>
      <c r="AX250" s="13" t="s">
        <v>79</v>
      </c>
      <c r="AY250" s="197" t="s">
        <v>133</v>
      </c>
    </row>
    <row r="251" s="13" customFormat="1">
      <c r="A251" s="13"/>
      <c r="B251" s="196"/>
      <c r="C251" s="13"/>
      <c r="D251" s="186" t="s">
        <v>241</v>
      </c>
      <c r="E251" s="197" t="s">
        <v>1</v>
      </c>
      <c r="F251" s="198" t="s">
        <v>1527</v>
      </c>
      <c r="G251" s="13"/>
      <c r="H251" s="199">
        <v>1</v>
      </c>
      <c r="I251" s="200"/>
      <c r="J251" s="13"/>
      <c r="K251" s="13"/>
      <c r="L251" s="196"/>
      <c r="M251" s="201"/>
      <c r="N251" s="202"/>
      <c r="O251" s="202"/>
      <c r="P251" s="202"/>
      <c r="Q251" s="202"/>
      <c r="R251" s="202"/>
      <c r="S251" s="202"/>
      <c r="T251" s="20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7" t="s">
        <v>241</v>
      </c>
      <c r="AU251" s="197" t="s">
        <v>87</v>
      </c>
      <c r="AV251" s="13" t="s">
        <v>89</v>
      </c>
      <c r="AW251" s="13" t="s">
        <v>34</v>
      </c>
      <c r="AX251" s="13" t="s">
        <v>79</v>
      </c>
      <c r="AY251" s="197" t="s">
        <v>133</v>
      </c>
    </row>
    <row r="252" s="14" customFormat="1">
      <c r="A252" s="14"/>
      <c r="B252" s="204"/>
      <c r="C252" s="14"/>
      <c r="D252" s="186" t="s">
        <v>241</v>
      </c>
      <c r="E252" s="205" t="s">
        <v>1</v>
      </c>
      <c r="F252" s="206" t="s">
        <v>245</v>
      </c>
      <c r="G252" s="14"/>
      <c r="H252" s="207">
        <v>2</v>
      </c>
      <c r="I252" s="208"/>
      <c r="J252" s="14"/>
      <c r="K252" s="14"/>
      <c r="L252" s="204"/>
      <c r="M252" s="209"/>
      <c r="N252" s="210"/>
      <c r="O252" s="210"/>
      <c r="P252" s="210"/>
      <c r="Q252" s="210"/>
      <c r="R252" s="210"/>
      <c r="S252" s="210"/>
      <c r="T252" s="21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05" t="s">
        <v>241</v>
      </c>
      <c r="AU252" s="205" t="s">
        <v>87</v>
      </c>
      <c r="AV252" s="14" t="s">
        <v>154</v>
      </c>
      <c r="AW252" s="14" t="s">
        <v>34</v>
      </c>
      <c r="AX252" s="14" t="s">
        <v>87</v>
      </c>
      <c r="AY252" s="205" t="s">
        <v>133</v>
      </c>
    </row>
    <row r="253" s="2" customFormat="1" ht="24.15" customHeight="1">
      <c r="A253" s="37"/>
      <c r="B253" s="171"/>
      <c r="C253" s="172" t="s">
        <v>401</v>
      </c>
      <c r="D253" s="172" t="s">
        <v>136</v>
      </c>
      <c r="E253" s="173" t="s">
        <v>1609</v>
      </c>
      <c r="F253" s="174" t="s">
        <v>1610</v>
      </c>
      <c r="G253" s="175" t="s">
        <v>1543</v>
      </c>
      <c r="H253" s="176">
        <v>2</v>
      </c>
      <c r="I253" s="177"/>
      <c r="J253" s="178">
        <f>ROUND(I253*H253,2)</f>
        <v>0</v>
      </c>
      <c r="K253" s="179"/>
      <c r="L253" s="38"/>
      <c r="M253" s="180" t="s">
        <v>1</v>
      </c>
      <c r="N253" s="181" t="s">
        <v>44</v>
      </c>
      <c r="O253" s="76"/>
      <c r="P253" s="182">
        <f>O253*H253</f>
        <v>0</v>
      </c>
      <c r="Q253" s="182">
        <v>0</v>
      </c>
      <c r="R253" s="182">
        <f>Q253*H253</f>
        <v>0</v>
      </c>
      <c r="S253" s="182">
        <v>0</v>
      </c>
      <c r="T253" s="18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4" t="s">
        <v>154</v>
      </c>
      <c r="AT253" s="184" t="s">
        <v>136</v>
      </c>
      <c r="AU253" s="184" t="s">
        <v>87</v>
      </c>
      <c r="AY253" s="18" t="s">
        <v>133</v>
      </c>
      <c r="BE253" s="185">
        <f>IF(N253="základní",J253,0)</f>
        <v>0</v>
      </c>
      <c r="BF253" s="185">
        <f>IF(N253="snížená",J253,0)</f>
        <v>0</v>
      </c>
      <c r="BG253" s="185">
        <f>IF(N253="zákl. přenesená",J253,0)</f>
        <v>0</v>
      </c>
      <c r="BH253" s="185">
        <f>IF(N253="sníž. přenesená",J253,0)</f>
        <v>0</v>
      </c>
      <c r="BI253" s="185">
        <f>IF(N253="nulová",J253,0)</f>
        <v>0</v>
      </c>
      <c r="BJ253" s="18" t="s">
        <v>87</v>
      </c>
      <c r="BK253" s="185">
        <f>ROUND(I253*H253,2)</f>
        <v>0</v>
      </c>
      <c r="BL253" s="18" t="s">
        <v>154</v>
      </c>
      <c r="BM253" s="184" t="s">
        <v>274</v>
      </c>
    </row>
    <row r="254" s="2" customFormat="1">
      <c r="A254" s="37"/>
      <c r="B254" s="38"/>
      <c r="C254" s="37"/>
      <c r="D254" s="186" t="s">
        <v>142</v>
      </c>
      <c r="E254" s="37"/>
      <c r="F254" s="187" t="s">
        <v>1611</v>
      </c>
      <c r="G254" s="37"/>
      <c r="H254" s="37"/>
      <c r="I254" s="188"/>
      <c r="J254" s="37"/>
      <c r="K254" s="37"/>
      <c r="L254" s="38"/>
      <c r="M254" s="189"/>
      <c r="N254" s="190"/>
      <c r="O254" s="76"/>
      <c r="P254" s="76"/>
      <c r="Q254" s="76"/>
      <c r="R254" s="76"/>
      <c r="S254" s="76"/>
      <c r="T254" s="7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8" t="s">
        <v>142</v>
      </c>
      <c r="AU254" s="18" t="s">
        <v>87</v>
      </c>
    </row>
    <row r="255" s="13" customFormat="1">
      <c r="A255" s="13"/>
      <c r="B255" s="196"/>
      <c r="C255" s="13"/>
      <c r="D255" s="186" t="s">
        <v>241</v>
      </c>
      <c r="E255" s="197" t="s">
        <v>1</v>
      </c>
      <c r="F255" s="198" t="s">
        <v>1526</v>
      </c>
      <c r="G255" s="13"/>
      <c r="H255" s="199">
        <v>1</v>
      </c>
      <c r="I255" s="200"/>
      <c r="J255" s="13"/>
      <c r="K255" s="13"/>
      <c r="L255" s="196"/>
      <c r="M255" s="201"/>
      <c r="N255" s="202"/>
      <c r="O255" s="202"/>
      <c r="P255" s="202"/>
      <c r="Q255" s="202"/>
      <c r="R255" s="202"/>
      <c r="S255" s="202"/>
      <c r="T255" s="20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7" t="s">
        <v>241</v>
      </c>
      <c r="AU255" s="197" t="s">
        <v>87</v>
      </c>
      <c r="AV255" s="13" t="s">
        <v>89</v>
      </c>
      <c r="AW255" s="13" t="s">
        <v>34</v>
      </c>
      <c r="AX255" s="13" t="s">
        <v>79</v>
      </c>
      <c r="AY255" s="197" t="s">
        <v>133</v>
      </c>
    </row>
    <row r="256" s="13" customFormat="1">
      <c r="A256" s="13"/>
      <c r="B256" s="196"/>
      <c r="C256" s="13"/>
      <c r="D256" s="186" t="s">
        <v>241</v>
      </c>
      <c r="E256" s="197" t="s">
        <v>1</v>
      </c>
      <c r="F256" s="198" t="s">
        <v>1527</v>
      </c>
      <c r="G256" s="13"/>
      <c r="H256" s="199">
        <v>1</v>
      </c>
      <c r="I256" s="200"/>
      <c r="J256" s="13"/>
      <c r="K256" s="13"/>
      <c r="L256" s="196"/>
      <c r="M256" s="201"/>
      <c r="N256" s="202"/>
      <c r="O256" s="202"/>
      <c r="P256" s="202"/>
      <c r="Q256" s="202"/>
      <c r="R256" s="202"/>
      <c r="S256" s="202"/>
      <c r="T256" s="20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7" t="s">
        <v>241</v>
      </c>
      <c r="AU256" s="197" t="s">
        <v>87</v>
      </c>
      <c r="AV256" s="13" t="s">
        <v>89</v>
      </c>
      <c r="AW256" s="13" t="s">
        <v>34</v>
      </c>
      <c r="AX256" s="13" t="s">
        <v>79</v>
      </c>
      <c r="AY256" s="197" t="s">
        <v>133</v>
      </c>
    </row>
    <row r="257" s="14" customFormat="1">
      <c r="A257" s="14"/>
      <c r="B257" s="204"/>
      <c r="C257" s="14"/>
      <c r="D257" s="186" t="s">
        <v>241</v>
      </c>
      <c r="E257" s="205" t="s">
        <v>1</v>
      </c>
      <c r="F257" s="206" t="s">
        <v>245</v>
      </c>
      <c r="G257" s="14"/>
      <c r="H257" s="207">
        <v>2</v>
      </c>
      <c r="I257" s="208"/>
      <c r="J257" s="14"/>
      <c r="K257" s="14"/>
      <c r="L257" s="204"/>
      <c r="M257" s="209"/>
      <c r="N257" s="210"/>
      <c r="O257" s="210"/>
      <c r="P257" s="210"/>
      <c r="Q257" s="210"/>
      <c r="R257" s="210"/>
      <c r="S257" s="210"/>
      <c r="T257" s="21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05" t="s">
        <v>241</v>
      </c>
      <c r="AU257" s="205" t="s">
        <v>87</v>
      </c>
      <c r="AV257" s="14" t="s">
        <v>154</v>
      </c>
      <c r="AW257" s="14" t="s">
        <v>34</v>
      </c>
      <c r="AX257" s="14" t="s">
        <v>87</v>
      </c>
      <c r="AY257" s="205" t="s">
        <v>133</v>
      </c>
    </row>
    <row r="258" s="2" customFormat="1" ht="49.05" customHeight="1">
      <c r="A258" s="37"/>
      <c r="B258" s="171"/>
      <c r="C258" s="172" t="s">
        <v>407</v>
      </c>
      <c r="D258" s="172" t="s">
        <v>136</v>
      </c>
      <c r="E258" s="173" t="s">
        <v>1612</v>
      </c>
      <c r="F258" s="174" t="s">
        <v>1613</v>
      </c>
      <c r="G258" s="175" t="s">
        <v>1543</v>
      </c>
      <c r="H258" s="176">
        <v>2</v>
      </c>
      <c r="I258" s="177"/>
      <c r="J258" s="178">
        <f>ROUND(I258*H258,2)</f>
        <v>0</v>
      </c>
      <c r="K258" s="179"/>
      <c r="L258" s="38"/>
      <c r="M258" s="180" t="s">
        <v>1</v>
      </c>
      <c r="N258" s="181" t="s">
        <v>44</v>
      </c>
      <c r="O258" s="76"/>
      <c r="P258" s="182">
        <f>O258*H258</f>
        <v>0</v>
      </c>
      <c r="Q258" s="182">
        <v>0</v>
      </c>
      <c r="R258" s="182">
        <f>Q258*H258</f>
        <v>0</v>
      </c>
      <c r="S258" s="182">
        <v>0</v>
      </c>
      <c r="T258" s="18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4" t="s">
        <v>154</v>
      </c>
      <c r="AT258" s="184" t="s">
        <v>136</v>
      </c>
      <c r="AU258" s="184" t="s">
        <v>87</v>
      </c>
      <c r="AY258" s="18" t="s">
        <v>133</v>
      </c>
      <c r="BE258" s="185">
        <f>IF(N258="základní",J258,0)</f>
        <v>0</v>
      </c>
      <c r="BF258" s="185">
        <f>IF(N258="snížená",J258,0)</f>
        <v>0</v>
      </c>
      <c r="BG258" s="185">
        <f>IF(N258="zákl. přenesená",J258,0)</f>
        <v>0</v>
      </c>
      <c r="BH258" s="185">
        <f>IF(N258="sníž. přenesená",J258,0)</f>
        <v>0</v>
      </c>
      <c r="BI258" s="185">
        <f>IF(N258="nulová",J258,0)</f>
        <v>0</v>
      </c>
      <c r="BJ258" s="18" t="s">
        <v>87</v>
      </c>
      <c r="BK258" s="185">
        <f>ROUND(I258*H258,2)</f>
        <v>0</v>
      </c>
      <c r="BL258" s="18" t="s">
        <v>154</v>
      </c>
      <c r="BM258" s="184" t="s">
        <v>583</v>
      </c>
    </row>
    <row r="259" s="13" customFormat="1">
      <c r="A259" s="13"/>
      <c r="B259" s="196"/>
      <c r="C259" s="13"/>
      <c r="D259" s="186" t="s">
        <v>241</v>
      </c>
      <c r="E259" s="197" t="s">
        <v>1</v>
      </c>
      <c r="F259" s="198" t="s">
        <v>1526</v>
      </c>
      <c r="G259" s="13"/>
      <c r="H259" s="199">
        <v>1</v>
      </c>
      <c r="I259" s="200"/>
      <c r="J259" s="13"/>
      <c r="K259" s="13"/>
      <c r="L259" s="196"/>
      <c r="M259" s="201"/>
      <c r="N259" s="202"/>
      <c r="O259" s="202"/>
      <c r="P259" s="202"/>
      <c r="Q259" s="202"/>
      <c r="R259" s="202"/>
      <c r="S259" s="202"/>
      <c r="T259" s="20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7" t="s">
        <v>241</v>
      </c>
      <c r="AU259" s="197" t="s">
        <v>87</v>
      </c>
      <c r="AV259" s="13" t="s">
        <v>89</v>
      </c>
      <c r="AW259" s="13" t="s">
        <v>34</v>
      </c>
      <c r="AX259" s="13" t="s">
        <v>79</v>
      </c>
      <c r="AY259" s="197" t="s">
        <v>133</v>
      </c>
    </row>
    <row r="260" s="13" customFormat="1">
      <c r="A260" s="13"/>
      <c r="B260" s="196"/>
      <c r="C260" s="13"/>
      <c r="D260" s="186" t="s">
        <v>241</v>
      </c>
      <c r="E260" s="197" t="s">
        <v>1</v>
      </c>
      <c r="F260" s="198" t="s">
        <v>1527</v>
      </c>
      <c r="G260" s="13"/>
      <c r="H260" s="199">
        <v>1</v>
      </c>
      <c r="I260" s="200"/>
      <c r="J260" s="13"/>
      <c r="K260" s="13"/>
      <c r="L260" s="196"/>
      <c r="M260" s="201"/>
      <c r="N260" s="202"/>
      <c r="O260" s="202"/>
      <c r="P260" s="202"/>
      <c r="Q260" s="202"/>
      <c r="R260" s="202"/>
      <c r="S260" s="202"/>
      <c r="T260" s="20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7" t="s">
        <v>241</v>
      </c>
      <c r="AU260" s="197" t="s">
        <v>87</v>
      </c>
      <c r="AV260" s="13" t="s">
        <v>89</v>
      </c>
      <c r="AW260" s="13" t="s">
        <v>34</v>
      </c>
      <c r="AX260" s="13" t="s">
        <v>79</v>
      </c>
      <c r="AY260" s="197" t="s">
        <v>133</v>
      </c>
    </row>
    <row r="261" s="14" customFormat="1">
      <c r="A261" s="14"/>
      <c r="B261" s="204"/>
      <c r="C261" s="14"/>
      <c r="D261" s="186" t="s">
        <v>241</v>
      </c>
      <c r="E261" s="205" t="s">
        <v>1</v>
      </c>
      <c r="F261" s="206" t="s">
        <v>245</v>
      </c>
      <c r="G261" s="14"/>
      <c r="H261" s="207">
        <v>2</v>
      </c>
      <c r="I261" s="208"/>
      <c r="J261" s="14"/>
      <c r="K261" s="14"/>
      <c r="L261" s="204"/>
      <c r="M261" s="209"/>
      <c r="N261" s="210"/>
      <c r="O261" s="210"/>
      <c r="P261" s="210"/>
      <c r="Q261" s="210"/>
      <c r="R261" s="210"/>
      <c r="S261" s="210"/>
      <c r="T261" s="21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05" t="s">
        <v>241</v>
      </c>
      <c r="AU261" s="205" t="s">
        <v>87</v>
      </c>
      <c r="AV261" s="14" t="s">
        <v>154</v>
      </c>
      <c r="AW261" s="14" t="s">
        <v>34</v>
      </c>
      <c r="AX261" s="14" t="s">
        <v>87</v>
      </c>
      <c r="AY261" s="205" t="s">
        <v>133</v>
      </c>
    </row>
    <row r="262" s="12" customFormat="1" ht="25.92" customHeight="1">
      <c r="A262" s="12"/>
      <c r="B262" s="158"/>
      <c r="C262" s="12"/>
      <c r="D262" s="159" t="s">
        <v>78</v>
      </c>
      <c r="E262" s="160" t="s">
        <v>1614</v>
      </c>
      <c r="F262" s="160" t="s">
        <v>1615</v>
      </c>
      <c r="G262" s="12"/>
      <c r="H262" s="12"/>
      <c r="I262" s="161"/>
      <c r="J262" s="162">
        <f>BK262</f>
        <v>0</v>
      </c>
      <c r="K262" s="12"/>
      <c r="L262" s="158"/>
      <c r="M262" s="163"/>
      <c r="N262" s="164"/>
      <c r="O262" s="164"/>
      <c r="P262" s="165">
        <f>SUM(P263:P290)</f>
        <v>0</v>
      </c>
      <c r="Q262" s="164"/>
      <c r="R262" s="165">
        <f>SUM(R263:R290)</f>
        <v>0</v>
      </c>
      <c r="S262" s="164"/>
      <c r="T262" s="166">
        <f>SUM(T263:T290)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59" t="s">
        <v>87</v>
      </c>
      <c r="AT262" s="167" t="s">
        <v>78</v>
      </c>
      <c r="AU262" s="167" t="s">
        <v>79</v>
      </c>
      <c r="AY262" s="159" t="s">
        <v>133</v>
      </c>
      <c r="BK262" s="168">
        <f>SUM(BK263:BK290)</f>
        <v>0</v>
      </c>
    </row>
    <row r="263" s="2" customFormat="1" ht="24.15" customHeight="1">
      <c r="A263" s="37"/>
      <c r="B263" s="171"/>
      <c r="C263" s="172" t="s">
        <v>412</v>
      </c>
      <c r="D263" s="172" t="s">
        <v>136</v>
      </c>
      <c r="E263" s="173" t="s">
        <v>1616</v>
      </c>
      <c r="F263" s="174" t="s">
        <v>1617</v>
      </c>
      <c r="G263" s="175" t="s">
        <v>816</v>
      </c>
      <c r="H263" s="176">
        <v>9</v>
      </c>
      <c r="I263" s="177"/>
      <c r="J263" s="178">
        <f>ROUND(I263*H263,2)</f>
        <v>0</v>
      </c>
      <c r="K263" s="179"/>
      <c r="L263" s="38"/>
      <c r="M263" s="180" t="s">
        <v>1</v>
      </c>
      <c r="N263" s="181" t="s">
        <v>44</v>
      </c>
      <c r="O263" s="76"/>
      <c r="P263" s="182">
        <f>O263*H263</f>
        <v>0</v>
      </c>
      <c r="Q263" s="182">
        <v>0</v>
      </c>
      <c r="R263" s="182">
        <f>Q263*H263</f>
        <v>0</v>
      </c>
      <c r="S263" s="182">
        <v>0</v>
      </c>
      <c r="T263" s="183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4" t="s">
        <v>154</v>
      </c>
      <c r="AT263" s="184" t="s">
        <v>136</v>
      </c>
      <c r="AU263" s="184" t="s">
        <v>87</v>
      </c>
      <c r="AY263" s="18" t="s">
        <v>133</v>
      </c>
      <c r="BE263" s="185">
        <f>IF(N263="základní",J263,0)</f>
        <v>0</v>
      </c>
      <c r="BF263" s="185">
        <f>IF(N263="snížená",J263,0)</f>
        <v>0</v>
      </c>
      <c r="BG263" s="185">
        <f>IF(N263="zákl. přenesená",J263,0)</f>
        <v>0</v>
      </c>
      <c r="BH263" s="185">
        <f>IF(N263="sníž. přenesená",J263,0)</f>
        <v>0</v>
      </c>
      <c r="BI263" s="185">
        <f>IF(N263="nulová",J263,0)</f>
        <v>0</v>
      </c>
      <c r="BJ263" s="18" t="s">
        <v>87</v>
      </c>
      <c r="BK263" s="185">
        <f>ROUND(I263*H263,2)</f>
        <v>0</v>
      </c>
      <c r="BL263" s="18" t="s">
        <v>154</v>
      </c>
      <c r="BM263" s="184" t="s">
        <v>1618</v>
      </c>
    </row>
    <row r="264" s="13" customFormat="1">
      <c r="A264" s="13"/>
      <c r="B264" s="196"/>
      <c r="C264" s="13"/>
      <c r="D264" s="186" t="s">
        <v>241</v>
      </c>
      <c r="E264" s="197" t="s">
        <v>1</v>
      </c>
      <c r="F264" s="198" t="s">
        <v>1619</v>
      </c>
      <c r="G264" s="13"/>
      <c r="H264" s="199">
        <v>6</v>
      </c>
      <c r="I264" s="200"/>
      <c r="J264" s="13"/>
      <c r="K264" s="13"/>
      <c r="L264" s="196"/>
      <c r="M264" s="201"/>
      <c r="N264" s="202"/>
      <c r="O264" s="202"/>
      <c r="P264" s="202"/>
      <c r="Q264" s="202"/>
      <c r="R264" s="202"/>
      <c r="S264" s="202"/>
      <c r="T264" s="20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7" t="s">
        <v>241</v>
      </c>
      <c r="AU264" s="197" t="s">
        <v>87</v>
      </c>
      <c r="AV264" s="13" t="s">
        <v>89</v>
      </c>
      <c r="AW264" s="13" t="s">
        <v>34</v>
      </c>
      <c r="AX264" s="13" t="s">
        <v>79</v>
      </c>
      <c r="AY264" s="197" t="s">
        <v>133</v>
      </c>
    </row>
    <row r="265" s="13" customFormat="1">
      <c r="A265" s="13"/>
      <c r="B265" s="196"/>
      <c r="C265" s="13"/>
      <c r="D265" s="186" t="s">
        <v>241</v>
      </c>
      <c r="E265" s="197" t="s">
        <v>1</v>
      </c>
      <c r="F265" s="198" t="s">
        <v>1552</v>
      </c>
      <c r="G265" s="13"/>
      <c r="H265" s="199">
        <v>3</v>
      </c>
      <c r="I265" s="200"/>
      <c r="J265" s="13"/>
      <c r="K265" s="13"/>
      <c r="L265" s="196"/>
      <c r="M265" s="201"/>
      <c r="N265" s="202"/>
      <c r="O265" s="202"/>
      <c r="P265" s="202"/>
      <c r="Q265" s="202"/>
      <c r="R265" s="202"/>
      <c r="S265" s="202"/>
      <c r="T265" s="20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7" t="s">
        <v>241</v>
      </c>
      <c r="AU265" s="197" t="s">
        <v>87</v>
      </c>
      <c r="AV265" s="13" t="s">
        <v>89</v>
      </c>
      <c r="AW265" s="13" t="s">
        <v>34</v>
      </c>
      <c r="AX265" s="13" t="s">
        <v>79</v>
      </c>
      <c r="AY265" s="197" t="s">
        <v>133</v>
      </c>
    </row>
    <row r="266" s="14" customFormat="1">
      <c r="A266" s="14"/>
      <c r="B266" s="204"/>
      <c r="C266" s="14"/>
      <c r="D266" s="186" t="s">
        <v>241</v>
      </c>
      <c r="E266" s="205" t="s">
        <v>1</v>
      </c>
      <c r="F266" s="206" t="s">
        <v>245</v>
      </c>
      <c r="G266" s="14"/>
      <c r="H266" s="207">
        <v>9</v>
      </c>
      <c r="I266" s="208"/>
      <c r="J266" s="14"/>
      <c r="K266" s="14"/>
      <c r="L266" s="204"/>
      <c r="M266" s="209"/>
      <c r="N266" s="210"/>
      <c r="O266" s="210"/>
      <c r="P266" s="210"/>
      <c r="Q266" s="210"/>
      <c r="R266" s="210"/>
      <c r="S266" s="210"/>
      <c r="T266" s="21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05" t="s">
        <v>241</v>
      </c>
      <c r="AU266" s="205" t="s">
        <v>87</v>
      </c>
      <c r="AV266" s="14" t="s">
        <v>154</v>
      </c>
      <c r="AW266" s="14" t="s">
        <v>34</v>
      </c>
      <c r="AX266" s="14" t="s">
        <v>87</v>
      </c>
      <c r="AY266" s="205" t="s">
        <v>133</v>
      </c>
    </row>
    <row r="267" s="2" customFormat="1" ht="16.5" customHeight="1">
      <c r="A267" s="37"/>
      <c r="B267" s="171"/>
      <c r="C267" s="172" t="s">
        <v>418</v>
      </c>
      <c r="D267" s="172" t="s">
        <v>136</v>
      </c>
      <c r="E267" s="173" t="s">
        <v>1620</v>
      </c>
      <c r="F267" s="174" t="s">
        <v>1621</v>
      </c>
      <c r="G267" s="175" t="s">
        <v>816</v>
      </c>
      <c r="H267" s="176">
        <v>9</v>
      </c>
      <c r="I267" s="177"/>
      <c r="J267" s="178">
        <f>ROUND(I267*H267,2)</f>
        <v>0</v>
      </c>
      <c r="K267" s="179"/>
      <c r="L267" s="38"/>
      <c r="M267" s="180" t="s">
        <v>1</v>
      </c>
      <c r="N267" s="181" t="s">
        <v>44</v>
      </c>
      <c r="O267" s="76"/>
      <c r="P267" s="182">
        <f>O267*H267</f>
        <v>0</v>
      </c>
      <c r="Q267" s="182">
        <v>0</v>
      </c>
      <c r="R267" s="182">
        <f>Q267*H267</f>
        <v>0</v>
      </c>
      <c r="S267" s="182">
        <v>0</v>
      </c>
      <c r="T267" s="18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4" t="s">
        <v>154</v>
      </c>
      <c r="AT267" s="184" t="s">
        <v>136</v>
      </c>
      <c r="AU267" s="184" t="s">
        <v>87</v>
      </c>
      <c r="AY267" s="18" t="s">
        <v>133</v>
      </c>
      <c r="BE267" s="185">
        <f>IF(N267="základní",J267,0)</f>
        <v>0</v>
      </c>
      <c r="BF267" s="185">
        <f>IF(N267="snížená",J267,0)</f>
        <v>0</v>
      </c>
      <c r="BG267" s="185">
        <f>IF(N267="zákl. přenesená",J267,0)</f>
        <v>0</v>
      </c>
      <c r="BH267" s="185">
        <f>IF(N267="sníž. přenesená",J267,0)</f>
        <v>0</v>
      </c>
      <c r="BI267" s="185">
        <f>IF(N267="nulová",J267,0)</f>
        <v>0</v>
      </c>
      <c r="BJ267" s="18" t="s">
        <v>87</v>
      </c>
      <c r="BK267" s="185">
        <f>ROUND(I267*H267,2)</f>
        <v>0</v>
      </c>
      <c r="BL267" s="18" t="s">
        <v>154</v>
      </c>
      <c r="BM267" s="184" t="s">
        <v>1622</v>
      </c>
    </row>
    <row r="268" s="13" customFormat="1">
      <c r="A268" s="13"/>
      <c r="B268" s="196"/>
      <c r="C268" s="13"/>
      <c r="D268" s="186" t="s">
        <v>241</v>
      </c>
      <c r="E268" s="197" t="s">
        <v>1</v>
      </c>
      <c r="F268" s="198" t="s">
        <v>1619</v>
      </c>
      <c r="G268" s="13"/>
      <c r="H268" s="199">
        <v>6</v>
      </c>
      <c r="I268" s="200"/>
      <c r="J268" s="13"/>
      <c r="K268" s="13"/>
      <c r="L268" s="196"/>
      <c r="M268" s="201"/>
      <c r="N268" s="202"/>
      <c r="O268" s="202"/>
      <c r="P268" s="202"/>
      <c r="Q268" s="202"/>
      <c r="R268" s="202"/>
      <c r="S268" s="202"/>
      <c r="T268" s="20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7" t="s">
        <v>241</v>
      </c>
      <c r="AU268" s="197" t="s">
        <v>87</v>
      </c>
      <c r="AV268" s="13" t="s">
        <v>89</v>
      </c>
      <c r="AW268" s="13" t="s">
        <v>34</v>
      </c>
      <c r="AX268" s="13" t="s">
        <v>79</v>
      </c>
      <c r="AY268" s="197" t="s">
        <v>133</v>
      </c>
    </row>
    <row r="269" s="13" customFormat="1">
      <c r="A269" s="13"/>
      <c r="B269" s="196"/>
      <c r="C269" s="13"/>
      <c r="D269" s="186" t="s">
        <v>241</v>
      </c>
      <c r="E269" s="197" t="s">
        <v>1</v>
      </c>
      <c r="F269" s="198" t="s">
        <v>1552</v>
      </c>
      <c r="G269" s="13"/>
      <c r="H269" s="199">
        <v>3</v>
      </c>
      <c r="I269" s="200"/>
      <c r="J269" s="13"/>
      <c r="K269" s="13"/>
      <c r="L269" s="196"/>
      <c r="M269" s="201"/>
      <c r="N269" s="202"/>
      <c r="O269" s="202"/>
      <c r="P269" s="202"/>
      <c r="Q269" s="202"/>
      <c r="R269" s="202"/>
      <c r="S269" s="202"/>
      <c r="T269" s="20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7" t="s">
        <v>241</v>
      </c>
      <c r="AU269" s="197" t="s">
        <v>87</v>
      </c>
      <c r="AV269" s="13" t="s">
        <v>89</v>
      </c>
      <c r="AW269" s="13" t="s">
        <v>34</v>
      </c>
      <c r="AX269" s="13" t="s">
        <v>79</v>
      </c>
      <c r="AY269" s="197" t="s">
        <v>133</v>
      </c>
    </row>
    <row r="270" s="14" customFormat="1">
      <c r="A270" s="14"/>
      <c r="B270" s="204"/>
      <c r="C270" s="14"/>
      <c r="D270" s="186" t="s">
        <v>241</v>
      </c>
      <c r="E270" s="205" t="s">
        <v>1</v>
      </c>
      <c r="F270" s="206" t="s">
        <v>245</v>
      </c>
      <c r="G270" s="14"/>
      <c r="H270" s="207">
        <v>9</v>
      </c>
      <c r="I270" s="208"/>
      <c r="J270" s="14"/>
      <c r="K270" s="14"/>
      <c r="L270" s="204"/>
      <c r="M270" s="209"/>
      <c r="N270" s="210"/>
      <c r="O270" s="210"/>
      <c r="P270" s="210"/>
      <c r="Q270" s="210"/>
      <c r="R270" s="210"/>
      <c r="S270" s="210"/>
      <c r="T270" s="21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5" t="s">
        <v>241</v>
      </c>
      <c r="AU270" s="205" t="s">
        <v>87</v>
      </c>
      <c r="AV270" s="14" t="s">
        <v>154</v>
      </c>
      <c r="AW270" s="14" t="s">
        <v>34</v>
      </c>
      <c r="AX270" s="14" t="s">
        <v>87</v>
      </c>
      <c r="AY270" s="205" t="s">
        <v>133</v>
      </c>
    </row>
    <row r="271" s="2" customFormat="1" ht="24.15" customHeight="1">
      <c r="A271" s="37"/>
      <c r="B271" s="171"/>
      <c r="C271" s="172" t="s">
        <v>424</v>
      </c>
      <c r="D271" s="172" t="s">
        <v>136</v>
      </c>
      <c r="E271" s="173" t="s">
        <v>1623</v>
      </c>
      <c r="F271" s="174" t="s">
        <v>1624</v>
      </c>
      <c r="G271" s="175" t="s">
        <v>259</v>
      </c>
      <c r="H271" s="176">
        <v>50</v>
      </c>
      <c r="I271" s="177"/>
      <c r="J271" s="178">
        <f>ROUND(I271*H271,2)</f>
        <v>0</v>
      </c>
      <c r="K271" s="179"/>
      <c r="L271" s="38"/>
      <c r="M271" s="180" t="s">
        <v>1</v>
      </c>
      <c r="N271" s="181" t="s">
        <v>44</v>
      </c>
      <c r="O271" s="76"/>
      <c r="P271" s="182">
        <f>O271*H271</f>
        <v>0</v>
      </c>
      <c r="Q271" s="182">
        <v>0</v>
      </c>
      <c r="R271" s="182">
        <f>Q271*H271</f>
        <v>0</v>
      </c>
      <c r="S271" s="182">
        <v>0</v>
      </c>
      <c r="T271" s="18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4" t="s">
        <v>154</v>
      </c>
      <c r="AT271" s="184" t="s">
        <v>136</v>
      </c>
      <c r="AU271" s="184" t="s">
        <v>87</v>
      </c>
      <c r="AY271" s="18" t="s">
        <v>133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18" t="s">
        <v>87</v>
      </c>
      <c r="BK271" s="185">
        <f>ROUND(I271*H271,2)</f>
        <v>0</v>
      </c>
      <c r="BL271" s="18" t="s">
        <v>154</v>
      </c>
      <c r="BM271" s="184" t="s">
        <v>1625</v>
      </c>
    </row>
    <row r="272" s="13" customFormat="1">
      <c r="A272" s="13"/>
      <c r="B272" s="196"/>
      <c r="C272" s="13"/>
      <c r="D272" s="186" t="s">
        <v>241</v>
      </c>
      <c r="E272" s="197" t="s">
        <v>1</v>
      </c>
      <c r="F272" s="198" t="s">
        <v>1626</v>
      </c>
      <c r="G272" s="13"/>
      <c r="H272" s="199">
        <v>30</v>
      </c>
      <c r="I272" s="200"/>
      <c r="J272" s="13"/>
      <c r="K272" s="13"/>
      <c r="L272" s="196"/>
      <c r="M272" s="201"/>
      <c r="N272" s="202"/>
      <c r="O272" s="202"/>
      <c r="P272" s="202"/>
      <c r="Q272" s="202"/>
      <c r="R272" s="202"/>
      <c r="S272" s="202"/>
      <c r="T272" s="20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7" t="s">
        <v>241</v>
      </c>
      <c r="AU272" s="197" t="s">
        <v>87</v>
      </c>
      <c r="AV272" s="13" t="s">
        <v>89</v>
      </c>
      <c r="AW272" s="13" t="s">
        <v>34</v>
      </c>
      <c r="AX272" s="13" t="s">
        <v>79</v>
      </c>
      <c r="AY272" s="197" t="s">
        <v>133</v>
      </c>
    </row>
    <row r="273" s="13" customFormat="1">
      <c r="A273" s="13"/>
      <c r="B273" s="196"/>
      <c r="C273" s="13"/>
      <c r="D273" s="186" t="s">
        <v>241</v>
      </c>
      <c r="E273" s="197" t="s">
        <v>1</v>
      </c>
      <c r="F273" s="198" t="s">
        <v>1627</v>
      </c>
      <c r="G273" s="13"/>
      <c r="H273" s="199">
        <v>20</v>
      </c>
      <c r="I273" s="200"/>
      <c r="J273" s="13"/>
      <c r="K273" s="13"/>
      <c r="L273" s="196"/>
      <c r="M273" s="201"/>
      <c r="N273" s="202"/>
      <c r="O273" s="202"/>
      <c r="P273" s="202"/>
      <c r="Q273" s="202"/>
      <c r="R273" s="202"/>
      <c r="S273" s="202"/>
      <c r="T273" s="20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7" t="s">
        <v>241</v>
      </c>
      <c r="AU273" s="197" t="s">
        <v>87</v>
      </c>
      <c r="AV273" s="13" t="s">
        <v>89</v>
      </c>
      <c r="AW273" s="13" t="s">
        <v>34</v>
      </c>
      <c r="AX273" s="13" t="s">
        <v>79</v>
      </c>
      <c r="AY273" s="197" t="s">
        <v>133</v>
      </c>
    </row>
    <row r="274" s="14" customFormat="1">
      <c r="A274" s="14"/>
      <c r="B274" s="204"/>
      <c r="C274" s="14"/>
      <c r="D274" s="186" t="s">
        <v>241</v>
      </c>
      <c r="E274" s="205" t="s">
        <v>1</v>
      </c>
      <c r="F274" s="206" t="s">
        <v>245</v>
      </c>
      <c r="G274" s="14"/>
      <c r="H274" s="207">
        <v>50</v>
      </c>
      <c r="I274" s="208"/>
      <c r="J274" s="14"/>
      <c r="K274" s="14"/>
      <c r="L274" s="204"/>
      <c r="M274" s="209"/>
      <c r="N274" s="210"/>
      <c r="O274" s="210"/>
      <c r="P274" s="210"/>
      <c r="Q274" s="210"/>
      <c r="R274" s="210"/>
      <c r="S274" s="210"/>
      <c r="T274" s="21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5" t="s">
        <v>241</v>
      </c>
      <c r="AU274" s="205" t="s">
        <v>87</v>
      </c>
      <c r="AV274" s="14" t="s">
        <v>154</v>
      </c>
      <c r="AW274" s="14" t="s">
        <v>34</v>
      </c>
      <c r="AX274" s="14" t="s">
        <v>87</v>
      </c>
      <c r="AY274" s="205" t="s">
        <v>133</v>
      </c>
    </row>
    <row r="275" s="2" customFormat="1" ht="16.5" customHeight="1">
      <c r="A275" s="37"/>
      <c r="B275" s="171"/>
      <c r="C275" s="172" t="s">
        <v>429</v>
      </c>
      <c r="D275" s="172" t="s">
        <v>136</v>
      </c>
      <c r="E275" s="173" t="s">
        <v>1628</v>
      </c>
      <c r="F275" s="174" t="s">
        <v>1629</v>
      </c>
      <c r="G275" s="175" t="s">
        <v>259</v>
      </c>
      <c r="H275" s="176">
        <v>50</v>
      </c>
      <c r="I275" s="177"/>
      <c r="J275" s="178">
        <f>ROUND(I275*H275,2)</f>
        <v>0</v>
      </c>
      <c r="K275" s="179"/>
      <c r="L275" s="38"/>
      <c r="M275" s="180" t="s">
        <v>1</v>
      </c>
      <c r="N275" s="181" t="s">
        <v>44</v>
      </c>
      <c r="O275" s="76"/>
      <c r="P275" s="182">
        <f>O275*H275</f>
        <v>0</v>
      </c>
      <c r="Q275" s="182">
        <v>0</v>
      </c>
      <c r="R275" s="182">
        <f>Q275*H275</f>
        <v>0</v>
      </c>
      <c r="S275" s="182">
        <v>0</v>
      </c>
      <c r="T275" s="18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4" t="s">
        <v>154</v>
      </c>
      <c r="AT275" s="184" t="s">
        <v>136</v>
      </c>
      <c r="AU275" s="184" t="s">
        <v>87</v>
      </c>
      <c r="AY275" s="18" t="s">
        <v>133</v>
      </c>
      <c r="BE275" s="185">
        <f>IF(N275="základní",J275,0)</f>
        <v>0</v>
      </c>
      <c r="BF275" s="185">
        <f>IF(N275="snížená",J275,0)</f>
        <v>0</v>
      </c>
      <c r="BG275" s="185">
        <f>IF(N275="zákl. přenesená",J275,0)</f>
        <v>0</v>
      </c>
      <c r="BH275" s="185">
        <f>IF(N275="sníž. přenesená",J275,0)</f>
        <v>0</v>
      </c>
      <c r="BI275" s="185">
        <f>IF(N275="nulová",J275,0)</f>
        <v>0</v>
      </c>
      <c r="BJ275" s="18" t="s">
        <v>87</v>
      </c>
      <c r="BK275" s="185">
        <f>ROUND(I275*H275,2)</f>
        <v>0</v>
      </c>
      <c r="BL275" s="18" t="s">
        <v>154</v>
      </c>
      <c r="BM275" s="184" t="s">
        <v>1630</v>
      </c>
    </row>
    <row r="276" s="13" customFormat="1">
      <c r="A276" s="13"/>
      <c r="B276" s="196"/>
      <c r="C276" s="13"/>
      <c r="D276" s="186" t="s">
        <v>241</v>
      </c>
      <c r="E276" s="197" t="s">
        <v>1</v>
      </c>
      <c r="F276" s="198" t="s">
        <v>1626</v>
      </c>
      <c r="G276" s="13"/>
      <c r="H276" s="199">
        <v>30</v>
      </c>
      <c r="I276" s="200"/>
      <c r="J276" s="13"/>
      <c r="K276" s="13"/>
      <c r="L276" s="196"/>
      <c r="M276" s="201"/>
      <c r="N276" s="202"/>
      <c r="O276" s="202"/>
      <c r="P276" s="202"/>
      <c r="Q276" s="202"/>
      <c r="R276" s="202"/>
      <c r="S276" s="202"/>
      <c r="T276" s="20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7" t="s">
        <v>241</v>
      </c>
      <c r="AU276" s="197" t="s">
        <v>87</v>
      </c>
      <c r="AV276" s="13" t="s">
        <v>89</v>
      </c>
      <c r="AW276" s="13" t="s">
        <v>34</v>
      </c>
      <c r="AX276" s="13" t="s">
        <v>79</v>
      </c>
      <c r="AY276" s="197" t="s">
        <v>133</v>
      </c>
    </row>
    <row r="277" s="13" customFormat="1">
      <c r="A277" s="13"/>
      <c r="B277" s="196"/>
      <c r="C277" s="13"/>
      <c r="D277" s="186" t="s">
        <v>241</v>
      </c>
      <c r="E277" s="197" t="s">
        <v>1</v>
      </c>
      <c r="F277" s="198" t="s">
        <v>1627</v>
      </c>
      <c r="G277" s="13"/>
      <c r="H277" s="199">
        <v>20</v>
      </c>
      <c r="I277" s="200"/>
      <c r="J277" s="13"/>
      <c r="K277" s="13"/>
      <c r="L277" s="196"/>
      <c r="M277" s="201"/>
      <c r="N277" s="202"/>
      <c r="O277" s="202"/>
      <c r="P277" s="202"/>
      <c r="Q277" s="202"/>
      <c r="R277" s="202"/>
      <c r="S277" s="202"/>
      <c r="T277" s="20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7" t="s">
        <v>241</v>
      </c>
      <c r="AU277" s="197" t="s">
        <v>87</v>
      </c>
      <c r="AV277" s="13" t="s">
        <v>89</v>
      </c>
      <c r="AW277" s="13" t="s">
        <v>34</v>
      </c>
      <c r="AX277" s="13" t="s">
        <v>79</v>
      </c>
      <c r="AY277" s="197" t="s">
        <v>133</v>
      </c>
    </row>
    <row r="278" s="14" customFormat="1">
      <c r="A278" s="14"/>
      <c r="B278" s="204"/>
      <c r="C278" s="14"/>
      <c r="D278" s="186" t="s">
        <v>241</v>
      </c>
      <c r="E278" s="205" t="s">
        <v>1</v>
      </c>
      <c r="F278" s="206" t="s">
        <v>245</v>
      </c>
      <c r="G278" s="14"/>
      <c r="H278" s="207">
        <v>50</v>
      </c>
      <c r="I278" s="208"/>
      <c r="J278" s="14"/>
      <c r="K278" s="14"/>
      <c r="L278" s="204"/>
      <c r="M278" s="209"/>
      <c r="N278" s="210"/>
      <c r="O278" s="210"/>
      <c r="P278" s="210"/>
      <c r="Q278" s="210"/>
      <c r="R278" s="210"/>
      <c r="S278" s="210"/>
      <c r="T278" s="21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05" t="s">
        <v>241</v>
      </c>
      <c r="AU278" s="205" t="s">
        <v>87</v>
      </c>
      <c r="AV278" s="14" t="s">
        <v>154</v>
      </c>
      <c r="AW278" s="14" t="s">
        <v>34</v>
      </c>
      <c r="AX278" s="14" t="s">
        <v>87</v>
      </c>
      <c r="AY278" s="205" t="s">
        <v>133</v>
      </c>
    </row>
    <row r="279" s="2" customFormat="1" ht="21.75" customHeight="1">
      <c r="A279" s="37"/>
      <c r="B279" s="171"/>
      <c r="C279" s="172" t="s">
        <v>434</v>
      </c>
      <c r="D279" s="172" t="s">
        <v>136</v>
      </c>
      <c r="E279" s="173" t="s">
        <v>1631</v>
      </c>
      <c r="F279" s="174" t="s">
        <v>1632</v>
      </c>
      <c r="G279" s="175" t="s">
        <v>259</v>
      </c>
      <c r="H279" s="176">
        <v>50</v>
      </c>
      <c r="I279" s="177"/>
      <c r="J279" s="178">
        <f>ROUND(I279*H279,2)</f>
        <v>0</v>
      </c>
      <c r="K279" s="179"/>
      <c r="L279" s="38"/>
      <c r="M279" s="180" t="s">
        <v>1</v>
      </c>
      <c r="N279" s="181" t="s">
        <v>44</v>
      </c>
      <c r="O279" s="76"/>
      <c r="P279" s="182">
        <f>O279*H279</f>
        <v>0</v>
      </c>
      <c r="Q279" s="182">
        <v>0</v>
      </c>
      <c r="R279" s="182">
        <f>Q279*H279</f>
        <v>0</v>
      </c>
      <c r="S279" s="182">
        <v>0</v>
      </c>
      <c r="T279" s="18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4" t="s">
        <v>154</v>
      </c>
      <c r="AT279" s="184" t="s">
        <v>136</v>
      </c>
      <c r="AU279" s="184" t="s">
        <v>87</v>
      </c>
      <c r="AY279" s="18" t="s">
        <v>133</v>
      </c>
      <c r="BE279" s="185">
        <f>IF(N279="základní",J279,0)</f>
        <v>0</v>
      </c>
      <c r="BF279" s="185">
        <f>IF(N279="snížená",J279,0)</f>
        <v>0</v>
      </c>
      <c r="BG279" s="185">
        <f>IF(N279="zákl. přenesená",J279,0)</f>
        <v>0</v>
      </c>
      <c r="BH279" s="185">
        <f>IF(N279="sníž. přenesená",J279,0)</f>
        <v>0</v>
      </c>
      <c r="BI279" s="185">
        <f>IF(N279="nulová",J279,0)</f>
        <v>0</v>
      </c>
      <c r="BJ279" s="18" t="s">
        <v>87</v>
      </c>
      <c r="BK279" s="185">
        <f>ROUND(I279*H279,2)</f>
        <v>0</v>
      </c>
      <c r="BL279" s="18" t="s">
        <v>154</v>
      </c>
      <c r="BM279" s="184" t="s">
        <v>1633</v>
      </c>
    </row>
    <row r="280" s="13" customFormat="1">
      <c r="A280" s="13"/>
      <c r="B280" s="196"/>
      <c r="C280" s="13"/>
      <c r="D280" s="186" t="s">
        <v>241</v>
      </c>
      <c r="E280" s="197" t="s">
        <v>1</v>
      </c>
      <c r="F280" s="198" t="s">
        <v>1626</v>
      </c>
      <c r="G280" s="13"/>
      <c r="H280" s="199">
        <v>30</v>
      </c>
      <c r="I280" s="200"/>
      <c r="J280" s="13"/>
      <c r="K280" s="13"/>
      <c r="L280" s="196"/>
      <c r="M280" s="201"/>
      <c r="N280" s="202"/>
      <c r="O280" s="202"/>
      <c r="P280" s="202"/>
      <c r="Q280" s="202"/>
      <c r="R280" s="202"/>
      <c r="S280" s="202"/>
      <c r="T280" s="20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7" t="s">
        <v>241</v>
      </c>
      <c r="AU280" s="197" t="s">
        <v>87</v>
      </c>
      <c r="AV280" s="13" t="s">
        <v>89</v>
      </c>
      <c r="AW280" s="13" t="s">
        <v>34</v>
      </c>
      <c r="AX280" s="13" t="s">
        <v>79</v>
      </c>
      <c r="AY280" s="197" t="s">
        <v>133</v>
      </c>
    </row>
    <row r="281" s="13" customFormat="1">
      <c r="A281" s="13"/>
      <c r="B281" s="196"/>
      <c r="C281" s="13"/>
      <c r="D281" s="186" t="s">
        <v>241</v>
      </c>
      <c r="E281" s="197" t="s">
        <v>1</v>
      </c>
      <c r="F281" s="198" t="s">
        <v>1627</v>
      </c>
      <c r="G281" s="13"/>
      <c r="H281" s="199">
        <v>20</v>
      </c>
      <c r="I281" s="200"/>
      <c r="J281" s="13"/>
      <c r="K281" s="13"/>
      <c r="L281" s="196"/>
      <c r="M281" s="201"/>
      <c r="N281" s="202"/>
      <c r="O281" s="202"/>
      <c r="P281" s="202"/>
      <c r="Q281" s="202"/>
      <c r="R281" s="202"/>
      <c r="S281" s="202"/>
      <c r="T281" s="20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7" t="s">
        <v>241</v>
      </c>
      <c r="AU281" s="197" t="s">
        <v>87</v>
      </c>
      <c r="AV281" s="13" t="s">
        <v>89</v>
      </c>
      <c r="AW281" s="13" t="s">
        <v>34</v>
      </c>
      <c r="AX281" s="13" t="s">
        <v>79</v>
      </c>
      <c r="AY281" s="197" t="s">
        <v>133</v>
      </c>
    </row>
    <row r="282" s="14" customFormat="1">
      <c r="A282" s="14"/>
      <c r="B282" s="204"/>
      <c r="C282" s="14"/>
      <c r="D282" s="186" t="s">
        <v>241</v>
      </c>
      <c r="E282" s="205" t="s">
        <v>1</v>
      </c>
      <c r="F282" s="206" t="s">
        <v>245</v>
      </c>
      <c r="G282" s="14"/>
      <c r="H282" s="207">
        <v>50</v>
      </c>
      <c r="I282" s="208"/>
      <c r="J282" s="14"/>
      <c r="K282" s="14"/>
      <c r="L282" s="204"/>
      <c r="M282" s="209"/>
      <c r="N282" s="210"/>
      <c r="O282" s="210"/>
      <c r="P282" s="210"/>
      <c r="Q282" s="210"/>
      <c r="R282" s="210"/>
      <c r="S282" s="210"/>
      <c r="T282" s="21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05" t="s">
        <v>241</v>
      </c>
      <c r="AU282" s="205" t="s">
        <v>87</v>
      </c>
      <c r="AV282" s="14" t="s">
        <v>154</v>
      </c>
      <c r="AW282" s="14" t="s">
        <v>34</v>
      </c>
      <c r="AX282" s="14" t="s">
        <v>87</v>
      </c>
      <c r="AY282" s="205" t="s">
        <v>133</v>
      </c>
    </row>
    <row r="283" s="2" customFormat="1" ht="24.15" customHeight="1">
      <c r="A283" s="37"/>
      <c r="B283" s="171"/>
      <c r="C283" s="172" t="s">
        <v>438</v>
      </c>
      <c r="D283" s="172" t="s">
        <v>136</v>
      </c>
      <c r="E283" s="173" t="s">
        <v>1634</v>
      </c>
      <c r="F283" s="174" t="s">
        <v>1635</v>
      </c>
      <c r="G283" s="175" t="s">
        <v>139</v>
      </c>
      <c r="H283" s="176">
        <v>2</v>
      </c>
      <c r="I283" s="177"/>
      <c r="J283" s="178">
        <f>ROUND(I283*H283,2)</f>
        <v>0</v>
      </c>
      <c r="K283" s="179"/>
      <c r="L283" s="38"/>
      <c r="M283" s="180" t="s">
        <v>1</v>
      </c>
      <c r="N283" s="181" t="s">
        <v>44</v>
      </c>
      <c r="O283" s="76"/>
      <c r="P283" s="182">
        <f>O283*H283</f>
        <v>0</v>
      </c>
      <c r="Q283" s="182">
        <v>0</v>
      </c>
      <c r="R283" s="182">
        <f>Q283*H283</f>
        <v>0</v>
      </c>
      <c r="S283" s="182">
        <v>0</v>
      </c>
      <c r="T283" s="183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4" t="s">
        <v>154</v>
      </c>
      <c r="AT283" s="184" t="s">
        <v>136</v>
      </c>
      <c r="AU283" s="184" t="s">
        <v>87</v>
      </c>
      <c r="AY283" s="18" t="s">
        <v>133</v>
      </c>
      <c r="BE283" s="185">
        <f>IF(N283="základní",J283,0)</f>
        <v>0</v>
      </c>
      <c r="BF283" s="185">
        <f>IF(N283="snížená",J283,0)</f>
        <v>0</v>
      </c>
      <c r="BG283" s="185">
        <f>IF(N283="zákl. přenesená",J283,0)</f>
        <v>0</v>
      </c>
      <c r="BH283" s="185">
        <f>IF(N283="sníž. přenesená",J283,0)</f>
        <v>0</v>
      </c>
      <c r="BI283" s="185">
        <f>IF(N283="nulová",J283,0)</f>
        <v>0</v>
      </c>
      <c r="BJ283" s="18" t="s">
        <v>87</v>
      </c>
      <c r="BK283" s="185">
        <f>ROUND(I283*H283,2)</f>
        <v>0</v>
      </c>
      <c r="BL283" s="18" t="s">
        <v>154</v>
      </c>
      <c r="BM283" s="184" t="s">
        <v>1636</v>
      </c>
    </row>
    <row r="284" s="13" customFormat="1">
      <c r="A284" s="13"/>
      <c r="B284" s="196"/>
      <c r="C284" s="13"/>
      <c r="D284" s="186" t="s">
        <v>241</v>
      </c>
      <c r="E284" s="197" t="s">
        <v>1</v>
      </c>
      <c r="F284" s="198" t="s">
        <v>1526</v>
      </c>
      <c r="G284" s="13"/>
      <c r="H284" s="199">
        <v>1</v>
      </c>
      <c r="I284" s="200"/>
      <c r="J284" s="13"/>
      <c r="K284" s="13"/>
      <c r="L284" s="196"/>
      <c r="M284" s="201"/>
      <c r="N284" s="202"/>
      <c r="O284" s="202"/>
      <c r="P284" s="202"/>
      <c r="Q284" s="202"/>
      <c r="R284" s="202"/>
      <c r="S284" s="202"/>
      <c r="T284" s="20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7" t="s">
        <v>241</v>
      </c>
      <c r="AU284" s="197" t="s">
        <v>87</v>
      </c>
      <c r="AV284" s="13" t="s">
        <v>89</v>
      </c>
      <c r="AW284" s="13" t="s">
        <v>34</v>
      </c>
      <c r="AX284" s="13" t="s">
        <v>79</v>
      </c>
      <c r="AY284" s="197" t="s">
        <v>133</v>
      </c>
    </row>
    <row r="285" s="13" customFormat="1">
      <c r="A285" s="13"/>
      <c r="B285" s="196"/>
      <c r="C285" s="13"/>
      <c r="D285" s="186" t="s">
        <v>241</v>
      </c>
      <c r="E285" s="197" t="s">
        <v>1</v>
      </c>
      <c r="F285" s="198" t="s">
        <v>1527</v>
      </c>
      <c r="G285" s="13"/>
      <c r="H285" s="199">
        <v>1</v>
      </c>
      <c r="I285" s="200"/>
      <c r="J285" s="13"/>
      <c r="K285" s="13"/>
      <c r="L285" s="196"/>
      <c r="M285" s="201"/>
      <c r="N285" s="202"/>
      <c r="O285" s="202"/>
      <c r="P285" s="202"/>
      <c r="Q285" s="202"/>
      <c r="R285" s="202"/>
      <c r="S285" s="202"/>
      <c r="T285" s="20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7" t="s">
        <v>241</v>
      </c>
      <c r="AU285" s="197" t="s">
        <v>87</v>
      </c>
      <c r="AV285" s="13" t="s">
        <v>89</v>
      </c>
      <c r="AW285" s="13" t="s">
        <v>34</v>
      </c>
      <c r="AX285" s="13" t="s">
        <v>79</v>
      </c>
      <c r="AY285" s="197" t="s">
        <v>133</v>
      </c>
    </row>
    <row r="286" s="14" customFormat="1">
      <c r="A286" s="14"/>
      <c r="B286" s="204"/>
      <c r="C286" s="14"/>
      <c r="D286" s="186" t="s">
        <v>241</v>
      </c>
      <c r="E286" s="205" t="s">
        <v>1</v>
      </c>
      <c r="F286" s="206" t="s">
        <v>245</v>
      </c>
      <c r="G286" s="14"/>
      <c r="H286" s="207">
        <v>2</v>
      </c>
      <c r="I286" s="208"/>
      <c r="J286" s="14"/>
      <c r="K286" s="14"/>
      <c r="L286" s="204"/>
      <c r="M286" s="209"/>
      <c r="N286" s="210"/>
      <c r="O286" s="210"/>
      <c r="P286" s="210"/>
      <c r="Q286" s="210"/>
      <c r="R286" s="210"/>
      <c r="S286" s="210"/>
      <c r="T286" s="21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05" t="s">
        <v>241</v>
      </c>
      <c r="AU286" s="205" t="s">
        <v>87</v>
      </c>
      <c r="AV286" s="14" t="s">
        <v>154</v>
      </c>
      <c r="AW286" s="14" t="s">
        <v>34</v>
      </c>
      <c r="AX286" s="14" t="s">
        <v>87</v>
      </c>
      <c r="AY286" s="205" t="s">
        <v>133</v>
      </c>
    </row>
    <row r="287" s="2" customFormat="1" ht="24.15" customHeight="1">
      <c r="A287" s="37"/>
      <c r="B287" s="171"/>
      <c r="C287" s="172" t="s">
        <v>442</v>
      </c>
      <c r="D287" s="172" t="s">
        <v>136</v>
      </c>
      <c r="E287" s="173" t="s">
        <v>1637</v>
      </c>
      <c r="F287" s="174" t="s">
        <v>1638</v>
      </c>
      <c r="G287" s="175" t="s">
        <v>1392</v>
      </c>
      <c r="H287" s="176">
        <v>18</v>
      </c>
      <c r="I287" s="177"/>
      <c r="J287" s="178">
        <f>ROUND(I287*H287,2)</f>
        <v>0</v>
      </c>
      <c r="K287" s="179"/>
      <c r="L287" s="38"/>
      <c r="M287" s="180" t="s">
        <v>1</v>
      </c>
      <c r="N287" s="181" t="s">
        <v>44</v>
      </c>
      <c r="O287" s="76"/>
      <c r="P287" s="182">
        <f>O287*H287</f>
        <v>0</v>
      </c>
      <c r="Q287" s="182">
        <v>0</v>
      </c>
      <c r="R287" s="182">
        <f>Q287*H287</f>
        <v>0</v>
      </c>
      <c r="S287" s="182">
        <v>0</v>
      </c>
      <c r="T287" s="183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4" t="s">
        <v>154</v>
      </c>
      <c r="AT287" s="184" t="s">
        <v>136</v>
      </c>
      <c r="AU287" s="184" t="s">
        <v>87</v>
      </c>
      <c r="AY287" s="18" t="s">
        <v>133</v>
      </c>
      <c r="BE287" s="185">
        <f>IF(N287="základní",J287,0)</f>
        <v>0</v>
      </c>
      <c r="BF287" s="185">
        <f>IF(N287="snížená",J287,0)</f>
        <v>0</v>
      </c>
      <c r="BG287" s="185">
        <f>IF(N287="zákl. přenesená",J287,0)</f>
        <v>0</v>
      </c>
      <c r="BH287" s="185">
        <f>IF(N287="sníž. přenesená",J287,0)</f>
        <v>0</v>
      </c>
      <c r="BI287" s="185">
        <f>IF(N287="nulová",J287,0)</f>
        <v>0</v>
      </c>
      <c r="BJ287" s="18" t="s">
        <v>87</v>
      </c>
      <c r="BK287" s="185">
        <f>ROUND(I287*H287,2)</f>
        <v>0</v>
      </c>
      <c r="BL287" s="18" t="s">
        <v>154</v>
      </c>
      <c r="BM287" s="184" t="s">
        <v>1639</v>
      </c>
    </row>
    <row r="288" s="13" customFormat="1">
      <c r="A288" s="13"/>
      <c r="B288" s="196"/>
      <c r="C288" s="13"/>
      <c r="D288" s="186" t="s">
        <v>241</v>
      </c>
      <c r="E288" s="197" t="s">
        <v>1</v>
      </c>
      <c r="F288" s="198" t="s">
        <v>1640</v>
      </c>
      <c r="G288" s="13"/>
      <c r="H288" s="199">
        <v>10</v>
      </c>
      <c r="I288" s="200"/>
      <c r="J288" s="13"/>
      <c r="K288" s="13"/>
      <c r="L288" s="196"/>
      <c r="M288" s="201"/>
      <c r="N288" s="202"/>
      <c r="O288" s="202"/>
      <c r="P288" s="202"/>
      <c r="Q288" s="202"/>
      <c r="R288" s="202"/>
      <c r="S288" s="202"/>
      <c r="T288" s="20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7" t="s">
        <v>241</v>
      </c>
      <c r="AU288" s="197" t="s">
        <v>87</v>
      </c>
      <c r="AV288" s="13" t="s">
        <v>89</v>
      </c>
      <c r="AW288" s="13" t="s">
        <v>34</v>
      </c>
      <c r="AX288" s="13" t="s">
        <v>79</v>
      </c>
      <c r="AY288" s="197" t="s">
        <v>133</v>
      </c>
    </row>
    <row r="289" s="13" customFormat="1">
      <c r="A289" s="13"/>
      <c r="B289" s="196"/>
      <c r="C289" s="13"/>
      <c r="D289" s="186" t="s">
        <v>241</v>
      </c>
      <c r="E289" s="197" t="s">
        <v>1</v>
      </c>
      <c r="F289" s="198" t="s">
        <v>1641</v>
      </c>
      <c r="G289" s="13"/>
      <c r="H289" s="199">
        <v>8</v>
      </c>
      <c r="I289" s="200"/>
      <c r="J289" s="13"/>
      <c r="K289" s="13"/>
      <c r="L289" s="196"/>
      <c r="M289" s="201"/>
      <c r="N289" s="202"/>
      <c r="O289" s="202"/>
      <c r="P289" s="202"/>
      <c r="Q289" s="202"/>
      <c r="R289" s="202"/>
      <c r="S289" s="202"/>
      <c r="T289" s="20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7" t="s">
        <v>241</v>
      </c>
      <c r="AU289" s="197" t="s">
        <v>87</v>
      </c>
      <c r="AV289" s="13" t="s">
        <v>89</v>
      </c>
      <c r="AW289" s="13" t="s">
        <v>34</v>
      </c>
      <c r="AX289" s="13" t="s">
        <v>79</v>
      </c>
      <c r="AY289" s="197" t="s">
        <v>133</v>
      </c>
    </row>
    <row r="290" s="14" customFormat="1">
      <c r="A290" s="14"/>
      <c r="B290" s="204"/>
      <c r="C290" s="14"/>
      <c r="D290" s="186" t="s">
        <v>241</v>
      </c>
      <c r="E290" s="205" t="s">
        <v>1</v>
      </c>
      <c r="F290" s="206" t="s">
        <v>245</v>
      </c>
      <c r="G290" s="14"/>
      <c r="H290" s="207">
        <v>18</v>
      </c>
      <c r="I290" s="208"/>
      <c r="J290" s="14"/>
      <c r="K290" s="14"/>
      <c r="L290" s="204"/>
      <c r="M290" s="209"/>
      <c r="N290" s="210"/>
      <c r="O290" s="210"/>
      <c r="P290" s="210"/>
      <c r="Q290" s="210"/>
      <c r="R290" s="210"/>
      <c r="S290" s="210"/>
      <c r="T290" s="21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05" t="s">
        <v>241</v>
      </c>
      <c r="AU290" s="205" t="s">
        <v>87</v>
      </c>
      <c r="AV290" s="14" t="s">
        <v>154</v>
      </c>
      <c r="AW290" s="14" t="s">
        <v>34</v>
      </c>
      <c r="AX290" s="14" t="s">
        <v>87</v>
      </c>
      <c r="AY290" s="205" t="s">
        <v>133</v>
      </c>
    </row>
    <row r="291" s="12" customFormat="1" ht="25.92" customHeight="1">
      <c r="A291" s="12"/>
      <c r="B291" s="158"/>
      <c r="C291" s="12"/>
      <c r="D291" s="159" t="s">
        <v>78</v>
      </c>
      <c r="E291" s="160" t="s">
        <v>1642</v>
      </c>
      <c r="F291" s="160" t="s">
        <v>1643</v>
      </c>
      <c r="G291" s="12"/>
      <c r="H291" s="12"/>
      <c r="I291" s="161"/>
      <c r="J291" s="162">
        <f>BK291</f>
        <v>0</v>
      </c>
      <c r="K291" s="12"/>
      <c r="L291" s="158"/>
      <c r="M291" s="163"/>
      <c r="N291" s="164"/>
      <c r="O291" s="164"/>
      <c r="P291" s="165">
        <f>SUM(P292:P331)</f>
        <v>0</v>
      </c>
      <c r="Q291" s="164"/>
      <c r="R291" s="165">
        <f>SUM(R292:R331)</f>
        <v>0</v>
      </c>
      <c r="S291" s="164"/>
      <c r="T291" s="166">
        <f>SUM(T292:T331)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159" t="s">
        <v>87</v>
      </c>
      <c r="AT291" s="167" t="s">
        <v>78</v>
      </c>
      <c r="AU291" s="167" t="s">
        <v>79</v>
      </c>
      <c r="AY291" s="159" t="s">
        <v>133</v>
      </c>
      <c r="BK291" s="168">
        <f>SUM(BK292:BK331)</f>
        <v>0</v>
      </c>
    </row>
    <row r="292" s="2" customFormat="1" ht="24.15" customHeight="1">
      <c r="A292" s="37"/>
      <c r="B292" s="171"/>
      <c r="C292" s="172" t="s">
        <v>447</v>
      </c>
      <c r="D292" s="172" t="s">
        <v>136</v>
      </c>
      <c r="E292" s="173" t="s">
        <v>1644</v>
      </c>
      <c r="F292" s="174" t="s">
        <v>1645</v>
      </c>
      <c r="G292" s="175" t="s">
        <v>816</v>
      </c>
      <c r="H292" s="176">
        <v>6</v>
      </c>
      <c r="I292" s="177"/>
      <c r="J292" s="178">
        <f>ROUND(I292*H292,2)</f>
        <v>0</v>
      </c>
      <c r="K292" s="179"/>
      <c r="L292" s="38"/>
      <c r="M292" s="180" t="s">
        <v>1</v>
      </c>
      <c r="N292" s="181" t="s">
        <v>44</v>
      </c>
      <c r="O292" s="76"/>
      <c r="P292" s="182">
        <f>O292*H292</f>
        <v>0</v>
      </c>
      <c r="Q292" s="182">
        <v>0</v>
      </c>
      <c r="R292" s="182">
        <f>Q292*H292</f>
        <v>0</v>
      </c>
      <c r="S292" s="182">
        <v>0</v>
      </c>
      <c r="T292" s="183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4" t="s">
        <v>154</v>
      </c>
      <c r="AT292" s="184" t="s">
        <v>136</v>
      </c>
      <c r="AU292" s="184" t="s">
        <v>87</v>
      </c>
      <c r="AY292" s="18" t="s">
        <v>133</v>
      </c>
      <c r="BE292" s="185">
        <f>IF(N292="základní",J292,0)</f>
        <v>0</v>
      </c>
      <c r="BF292" s="185">
        <f>IF(N292="snížená",J292,0)</f>
        <v>0</v>
      </c>
      <c r="BG292" s="185">
        <f>IF(N292="zákl. přenesená",J292,0)</f>
        <v>0</v>
      </c>
      <c r="BH292" s="185">
        <f>IF(N292="sníž. přenesená",J292,0)</f>
        <v>0</v>
      </c>
      <c r="BI292" s="185">
        <f>IF(N292="nulová",J292,0)</f>
        <v>0</v>
      </c>
      <c r="BJ292" s="18" t="s">
        <v>87</v>
      </c>
      <c r="BK292" s="185">
        <f>ROUND(I292*H292,2)</f>
        <v>0</v>
      </c>
      <c r="BL292" s="18" t="s">
        <v>154</v>
      </c>
      <c r="BM292" s="184" t="s">
        <v>1646</v>
      </c>
    </row>
    <row r="293" s="13" customFormat="1">
      <c r="A293" s="13"/>
      <c r="B293" s="196"/>
      <c r="C293" s="13"/>
      <c r="D293" s="186" t="s">
        <v>241</v>
      </c>
      <c r="E293" s="197" t="s">
        <v>1</v>
      </c>
      <c r="F293" s="198" t="s">
        <v>1551</v>
      </c>
      <c r="G293" s="13"/>
      <c r="H293" s="199">
        <v>3</v>
      </c>
      <c r="I293" s="200"/>
      <c r="J293" s="13"/>
      <c r="K293" s="13"/>
      <c r="L293" s="196"/>
      <c r="M293" s="201"/>
      <c r="N293" s="202"/>
      <c r="O293" s="202"/>
      <c r="P293" s="202"/>
      <c r="Q293" s="202"/>
      <c r="R293" s="202"/>
      <c r="S293" s="202"/>
      <c r="T293" s="20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7" t="s">
        <v>241</v>
      </c>
      <c r="AU293" s="197" t="s">
        <v>87</v>
      </c>
      <c r="AV293" s="13" t="s">
        <v>89</v>
      </c>
      <c r="AW293" s="13" t="s">
        <v>34</v>
      </c>
      <c r="AX293" s="13" t="s">
        <v>79</v>
      </c>
      <c r="AY293" s="197" t="s">
        <v>133</v>
      </c>
    </row>
    <row r="294" s="13" customFormat="1">
      <c r="A294" s="13"/>
      <c r="B294" s="196"/>
      <c r="C294" s="13"/>
      <c r="D294" s="186" t="s">
        <v>241</v>
      </c>
      <c r="E294" s="197" t="s">
        <v>1</v>
      </c>
      <c r="F294" s="198" t="s">
        <v>1552</v>
      </c>
      <c r="G294" s="13"/>
      <c r="H294" s="199">
        <v>3</v>
      </c>
      <c r="I294" s="200"/>
      <c r="J294" s="13"/>
      <c r="K294" s="13"/>
      <c r="L294" s="196"/>
      <c r="M294" s="201"/>
      <c r="N294" s="202"/>
      <c r="O294" s="202"/>
      <c r="P294" s="202"/>
      <c r="Q294" s="202"/>
      <c r="R294" s="202"/>
      <c r="S294" s="202"/>
      <c r="T294" s="20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7" t="s">
        <v>241</v>
      </c>
      <c r="AU294" s="197" t="s">
        <v>87</v>
      </c>
      <c r="AV294" s="13" t="s">
        <v>89</v>
      </c>
      <c r="AW294" s="13" t="s">
        <v>34</v>
      </c>
      <c r="AX294" s="13" t="s">
        <v>79</v>
      </c>
      <c r="AY294" s="197" t="s">
        <v>133</v>
      </c>
    </row>
    <row r="295" s="14" customFormat="1">
      <c r="A295" s="14"/>
      <c r="B295" s="204"/>
      <c r="C295" s="14"/>
      <c r="D295" s="186" t="s">
        <v>241</v>
      </c>
      <c r="E295" s="205" t="s">
        <v>1</v>
      </c>
      <c r="F295" s="206" t="s">
        <v>245</v>
      </c>
      <c r="G295" s="14"/>
      <c r="H295" s="207">
        <v>6</v>
      </c>
      <c r="I295" s="208"/>
      <c r="J295" s="14"/>
      <c r="K295" s="14"/>
      <c r="L295" s="204"/>
      <c r="M295" s="209"/>
      <c r="N295" s="210"/>
      <c r="O295" s="210"/>
      <c r="P295" s="210"/>
      <c r="Q295" s="210"/>
      <c r="R295" s="210"/>
      <c r="S295" s="210"/>
      <c r="T295" s="21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05" t="s">
        <v>241</v>
      </c>
      <c r="AU295" s="205" t="s">
        <v>87</v>
      </c>
      <c r="AV295" s="14" t="s">
        <v>154</v>
      </c>
      <c r="AW295" s="14" t="s">
        <v>34</v>
      </c>
      <c r="AX295" s="14" t="s">
        <v>87</v>
      </c>
      <c r="AY295" s="205" t="s">
        <v>133</v>
      </c>
    </row>
    <row r="296" s="2" customFormat="1" ht="16.5" customHeight="1">
      <c r="A296" s="37"/>
      <c r="B296" s="171"/>
      <c r="C296" s="172" t="s">
        <v>451</v>
      </c>
      <c r="D296" s="172" t="s">
        <v>136</v>
      </c>
      <c r="E296" s="173" t="s">
        <v>1647</v>
      </c>
      <c r="F296" s="174" t="s">
        <v>1621</v>
      </c>
      <c r="G296" s="175" t="s">
        <v>816</v>
      </c>
      <c r="H296" s="176">
        <v>6</v>
      </c>
      <c r="I296" s="177"/>
      <c r="J296" s="178">
        <f>ROUND(I296*H296,2)</f>
        <v>0</v>
      </c>
      <c r="K296" s="179"/>
      <c r="L296" s="38"/>
      <c r="M296" s="180" t="s">
        <v>1</v>
      </c>
      <c r="N296" s="181" t="s">
        <v>44</v>
      </c>
      <c r="O296" s="76"/>
      <c r="P296" s="182">
        <f>O296*H296</f>
        <v>0</v>
      </c>
      <c r="Q296" s="182">
        <v>0</v>
      </c>
      <c r="R296" s="182">
        <f>Q296*H296</f>
        <v>0</v>
      </c>
      <c r="S296" s="182">
        <v>0</v>
      </c>
      <c r="T296" s="18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4" t="s">
        <v>154</v>
      </c>
      <c r="AT296" s="184" t="s">
        <v>136</v>
      </c>
      <c r="AU296" s="184" t="s">
        <v>87</v>
      </c>
      <c r="AY296" s="18" t="s">
        <v>133</v>
      </c>
      <c r="BE296" s="185">
        <f>IF(N296="základní",J296,0)</f>
        <v>0</v>
      </c>
      <c r="BF296" s="185">
        <f>IF(N296="snížená",J296,0)</f>
        <v>0</v>
      </c>
      <c r="BG296" s="185">
        <f>IF(N296="zákl. přenesená",J296,0)</f>
        <v>0</v>
      </c>
      <c r="BH296" s="185">
        <f>IF(N296="sníž. přenesená",J296,0)</f>
        <v>0</v>
      </c>
      <c r="BI296" s="185">
        <f>IF(N296="nulová",J296,0)</f>
        <v>0</v>
      </c>
      <c r="BJ296" s="18" t="s">
        <v>87</v>
      </c>
      <c r="BK296" s="185">
        <f>ROUND(I296*H296,2)</f>
        <v>0</v>
      </c>
      <c r="BL296" s="18" t="s">
        <v>154</v>
      </c>
      <c r="BM296" s="184" t="s">
        <v>1648</v>
      </c>
    </row>
    <row r="297" s="13" customFormat="1">
      <c r="A297" s="13"/>
      <c r="B297" s="196"/>
      <c r="C297" s="13"/>
      <c r="D297" s="186" t="s">
        <v>241</v>
      </c>
      <c r="E297" s="197" t="s">
        <v>1</v>
      </c>
      <c r="F297" s="198" t="s">
        <v>1551</v>
      </c>
      <c r="G297" s="13"/>
      <c r="H297" s="199">
        <v>3</v>
      </c>
      <c r="I297" s="200"/>
      <c r="J297" s="13"/>
      <c r="K297" s="13"/>
      <c r="L297" s="196"/>
      <c r="M297" s="201"/>
      <c r="N297" s="202"/>
      <c r="O297" s="202"/>
      <c r="P297" s="202"/>
      <c r="Q297" s="202"/>
      <c r="R297" s="202"/>
      <c r="S297" s="202"/>
      <c r="T297" s="20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7" t="s">
        <v>241</v>
      </c>
      <c r="AU297" s="197" t="s">
        <v>87</v>
      </c>
      <c r="AV297" s="13" t="s">
        <v>89</v>
      </c>
      <c r="AW297" s="13" t="s">
        <v>34</v>
      </c>
      <c r="AX297" s="13" t="s">
        <v>79</v>
      </c>
      <c r="AY297" s="197" t="s">
        <v>133</v>
      </c>
    </row>
    <row r="298" s="13" customFormat="1">
      <c r="A298" s="13"/>
      <c r="B298" s="196"/>
      <c r="C298" s="13"/>
      <c r="D298" s="186" t="s">
        <v>241</v>
      </c>
      <c r="E298" s="197" t="s">
        <v>1</v>
      </c>
      <c r="F298" s="198" t="s">
        <v>1552</v>
      </c>
      <c r="G298" s="13"/>
      <c r="H298" s="199">
        <v>3</v>
      </c>
      <c r="I298" s="200"/>
      <c r="J298" s="13"/>
      <c r="K298" s="13"/>
      <c r="L298" s="196"/>
      <c r="M298" s="201"/>
      <c r="N298" s="202"/>
      <c r="O298" s="202"/>
      <c r="P298" s="202"/>
      <c r="Q298" s="202"/>
      <c r="R298" s="202"/>
      <c r="S298" s="202"/>
      <c r="T298" s="20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7" t="s">
        <v>241</v>
      </c>
      <c r="AU298" s="197" t="s">
        <v>87</v>
      </c>
      <c r="AV298" s="13" t="s">
        <v>89</v>
      </c>
      <c r="AW298" s="13" t="s">
        <v>34</v>
      </c>
      <c r="AX298" s="13" t="s">
        <v>79</v>
      </c>
      <c r="AY298" s="197" t="s">
        <v>133</v>
      </c>
    </row>
    <row r="299" s="14" customFormat="1">
      <c r="A299" s="14"/>
      <c r="B299" s="204"/>
      <c r="C299" s="14"/>
      <c r="D299" s="186" t="s">
        <v>241</v>
      </c>
      <c r="E299" s="205" t="s">
        <v>1</v>
      </c>
      <c r="F299" s="206" t="s">
        <v>245</v>
      </c>
      <c r="G299" s="14"/>
      <c r="H299" s="207">
        <v>6</v>
      </c>
      <c r="I299" s="208"/>
      <c r="J299" s="14"/>
      <c r="K299" s="14"/>
      <c r="L299" s="204"/>
      <c r="M299" s="209"/>
      <c r="N299" s="210"/>
      <c r="O299" s="210"/>
      <c r="P299" s="210"/>
      <c r="Q299" s="210"/>
      <c r="R299" s="210"/>
      <c r="S299" s="210"/>
      <c r="T299" s="21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05" t="s">
        <v>241</v>
      </c>
      <c r="AU299" s="205" t="s">
        <v>87</v>
      </c>
      <c r="AV299" s="14" t="s">
        <v>154</v>
      </c>
      <c r="AW299" s="14" t="s">
        <v>34</v>
      </c>
      <c r="AX299" s="14" t="s">
        <v>87</v>
      </c>
      <c r="AY299" s="205" t="s">
        <v>133</v>
      </c>
    </row>
    <row r="300" s="2" customFormat="1" ht="24.15" customHeight="1">
      <c r="A300" s="37"/>
      <c r="B300" s="171"/>
      <c r="C300" s="172" t="s">
        <v>463</v>
      </c>
      <c r="D300" s="172" t="s">
        <v>136</v>
      </c>
      <c r="E300" s="173" t="s">
        <v>1649</v>
      </c>
      <c r="F300" s="174" t="s">
        <v>1650</v>
      </c>
      <c r="G300" s="175" t="s">
        <v>259</v>
      </c>
      <c r="H300" s="176">
        <v>43</v>
      </c>
      <c r="I300" s="177"/>
      <c r="J300" s="178">
        <f>ROUND(I300*H300,2)</f>
        <v>0</v>
      </c>
      <c r="K300" s="179"/>
      <c r="L300" s="38"/>
      <c r="M300" s="180" t="s">
        <v>1</v>
      </c>
      <c r="N300" s="181" t="s">
        <v>44</v>
      </c>
      <c r="O300" s="76"/>
      <c r="P300" s="182">
        <f>O300*H300</f>
        <v>0</v>
      </c>
      <c r="Q300" s="182">
        <v>0</v>
      </c>
      <c r="R300" s="182">
        <f>Q300*H300</f>
        <v>0</v>
      </c>
      <c r="S300" s="182">
        <v>0</v>
      </c>
      <c r="T300" s="18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4" t="s">
        <v>154</v>
      </c>
      <c r="AT300" s="184" t="s">
        <v>136</v>
      </c>
      <c r="AU300" s="184" t="s">
        <v>87</v>
      </c>
      <c r="AY300" s="18" t="s">
        <v>133</v>
      </c>
      <c r="BE300" s="185">
        <f>IF(N300="základní",J300,0)</f>
        <v>0</v>
      </c>
      <c r="BF300" s="185">
        <f>IF(N300="snížená",J300,0)</f>
        <v>0</v>
      </c>
      <c r="BG300" s="185">
        <f>IF(N300="zákl. přenesená",J300,0)</f>
        <v>0</v>
      </c>
      <c r="BH300" s="185">
        <f>IF(N300="sníž. přenesená",J300,0)</f>
        <v>0</v>
      </c>
      <c r="BI300" s="185">
        <f>IF(N300="nulová",J300,0)</f>
        <v>0</v>
      </c>
      <c r="BJ300" s="18" t="s">
        <v>87</v>
      </c>
      <c r="BK300" s="185">
        <f>ROUND(I300*H300,2)</f>
        <v>0</v>
      </c>
      <c r="BL300" s="18" t="s">
        <v>154</v>
      </c>
      <c r="BM300" s="184" t="s">
        <v>1651</v>
      </c>
    </row>
    <row r="301" s="13" customFormat="1">
      <c r="A301" s="13"/>
      <c r="B301" s="196"/>
      <c r="C301" s="13"/>
      <c r="D301" s="186" t="s">
        <v>241</v>
      </c>
      <c r="E301" s="197" t="s">
        <v>1</v>
      </c>
      <c r="F301" s="198" t="s">
        <v>1652</v>
      </c>
      <c r="G301" s="13"/>
      <c r="H301" s="199">
        <v>27</v>
      </c>
      <c r="I301" s="200"/>
      <c r="J301" s="13"/>
      <c r="K301" s="13"/>
      <c r="L301" s="196"/>
      <c r="M301" s="201"/>
      <c r="N301" s="202"/>
      <c r="O301" s="202"/>
      <c r="P301" s="202"/>
      <c r="Q301" s="202"/>
      <c r="R301" s="202"/>
      <c r="S301" s="202"/>
      <c r="T301" s="20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7" t="s">
        <v>241</v>
      </c>
      <c r="AU301" s="197" t="s">
        <v>87</v>
      </c>
      <c r="AV301" s="13" t="s">
        <v>89</v>
      </c>
      <c r="AW301" s="13" t="s">
        <v>34</v>
      </c>
      <c r="AX301" s="13" t="s">
        <v>79</v>
      </c>
      <c r="AY301" s="197" t="s">
        <v>133</v>
      </c>
    </row>
    <row r="302" s="13" customFormat="1">
      <c r="A302" s="13"/>
      <c r="B302" s="196"/>
      <c r="C302" s="13"/>
      <c r="D302" s="186" t="s">
        <v>241</v>
      </c>
      <c r="E302" s="197" t="s">
        <v>1</v>
      </c>
      <c r="F302" s="198" t="s">
        <v>1653</v>
      </c>
      <c r="G302" s="13"/>
      <c r="H302" s="199">
        <v>16</v>
      </c>
      <c r="I302" s="200"/>
      <c r="J302" s="13"/>
      <c r="K302" s="13"/>
      <c r="L302" s="196"/>
      <c r="M302" s="201"/>
      <c r="N302" s="202"/>
      <c r="O302" s="202"/>
      <c r="P302" s="202"/>
      <c r="Q302" s="202"/>
      <c r="R302" s="202"/>
      <c r="S302" s="202"/>
      <c r="T302" s="20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7" t="s">
        <v>241</v>
      </c>
      <c r="AU302" s="197" t="s">
        <v>87</v>
      </c>
      <c r="AV302" s="13" t="s">
        <v>89</v>
      </c>
      <c r="AW302" s="13" t="s">
        <v>34</v>
      </c>
      <c r="AX302" s="13" t="s">
        <v>79</v>
      </c>
      <c r="AY302" s="197" t="s">
        <v>133</v>
      </c>
    </row>
    <row r="303" s="14" customFormat="1">
      <c r="A303" s="14"/>
      <c r="B303" s="204"/>
      <c r="C303" s="14"/>
      <c r="D303" s="186" t="s">
        <v>241</v>
      </c>
      <c r="E303" s="205" t="s">
        <v>1</v>
      </c>
      <c r="F303" s="206" t="s">
        <v>245</v>
      </c>
      <c r="G303" s="14"/>
      <c r="H303" s="207">
        <v>43</v>
      </c>
      <c r="I303" s="208"/>
      <c r="J303" s="14"/>
      <c r="K303" s="14"/>
      <c r="L303" s="204"/>
      <c r="M303" s="209"/>
      <c r="N303" s="210"/>
      <c r="O303" s="210"/>
      <c r="P303" s="210"/>
      <c r="Q303" s="210"/>
      <c r="R303" s="210"/>
      <c r="S303" s="210"/>
      <c r="T303" s="21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05" t="s">
        <v>241</v>
      </c>
      <c r="AU303" s="205" t="s">
        <v>87</v>
      </c>
      <c r="AV303" s="14" t="s">
        <v>154</v>
      </c>
      <c r="AW303" s="14" t="s">
        <v>34</v>
      </c>
      <c r="AX303" s="14" t="s">
        <v>87</v>
      </c>
      <c r="AY303" s="205" t="s">
        <v>133</v>
      </c>
    </row>
    <row r="304" s="2" customFormat="1" ht="16.5" customHeight="1">
      <c r="A304" s="37"/>
      <c r="B304" s="171"/>
      <c r="C304" s="172" t="s">
        <v>469</v>
      </c>
      <c r="D304" s="172" t="s">
        <v>136</v>
      </c>
      <c r="E304" s="173" t="s">
        <v>1654</v>
      </c>
      <c r="F304" s="174" t="s">
        <v>1655</v>
      </c>
      <c r="G304" s="175" t="s">
        <v>259</v>
      </c>
      <c r="H304" s="176">
        <v>43</v>
      </c>
      <c r="I304" s="177"/>
      <c r="J304" s="178">
        <f>ROUND(I304*H304,2)</f>
        <v>0</v>
      </c>
      <c r="K304" s="179"/>
      <c r="L304" s="38"/>
      <c r="M304" s="180" t="s">
        <v>1</v>
      </c>
      <c r="N304" s="181" t="s">
        <v>44</v>
      </c>
      <c r="O304" s="76"/>
      <c r="P304" s="182">
        <f>O304*H304</f>
        <v>0</v>
      </c>
      <c r="Q304" s="182">
        <v>0</v>
      </c>
      <c r="R304" s="182">
        <f>Q304*H304</f>
        <v>0</v>
      </c>
      <c r="S304" s="182">
        <v>0</v>
      </c>
      <c r="T304" s="18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4" t="s">
        <v>154</v>
      </c>
      <c r="AT304" s="184" t="s">
        <v>136</v>
      </c>
      <c r="AU304" s="184" t="s">
        <v>87</v>
      </c>
      <c r="AY304" s="18" t="s">
        <v>133</v>
      </c>
      <c r="BE304" s="185">
        <f>IF(N304="základní",J304,0)</f>
        <v>0</v>
      </c>
      <c r="BF304" s="185">
        <f>IF(N304="snížená",J304,0)</f>
        <v>0</v>
      </c>
      <c r="BG304" s="185">
        <f>IF(N304="zákl. přenesená",J304,0)</f>
        <v>0</v>
      </c>
      <c r="BH304" s="185">
        <f>IF(N304="sníž. přenesená",J304,0)</f>
        <v>0</v>
      </c>
      <c r="BI304" s="185">
        <f>IF(N304="nulová",J304,0)</f>
        <v>0</v>
      </c>
      <c r="BJ304" s="18" t="s">
        <v>87</v>
      </c>
      <c r="BK304" s="185">
        <f>ROUND(I304*H304,2)</f>
        <v>0</v>
      </c>
      <c r="BL304" s="18" t="s">
        <v>154</v>
      </c>
      <c r="BM304" s="184" t="s">
        <v>1656</v>
      </c>
    </row>
    <row r="305" s="13" customFormat="1">
      <c r="A305" s="13"/>
      <c r="B305" s="196"/>
      <c r="C305" s="13"/>
      <c r="D305" s="186" t="s">
        <v>241</v>
      </c>
      <c r="E305" s="197" t="s">
        <v>1</v>
      </c>
      <c r="F305" s="198" t="s">
        <v>1652</v>
      </c>
      <c r="G305" s="13"/>
      <c r="H305" s="199">
        <v>27</v>
      </c>
      <c r="I305" s="200"/>
      <c r="J305" s="13"/>
      <c r="K305" s="13"/>
      <c r="L305" s="196"/>
      <c r="M305" s="201"/>
      <c r="N305" s="202"/>
      <c r="O305" s="202"/>
      <c r="P305" s="202"/>
      <c r="Q305" s="202"/>
      <c r="R305" s="202"/>
      <c r="S305" s="202"/>
      <c r="T305" s="20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7" t="s">
        <v>241</v>
      </c>
      <c r="AU305" s="197" t="s">
        <v>87</v>
      </c>
      <c r="AV305" s="13" t="s">
        <v>89</v>
      </c>
      <c r="AW305" s="13" t="s">
        <v>34</v>
      </c>
      <c r="AX305" s="13" t="s">
        <v>79</v>
      </c>
      <c r="AY305" s="197" t="s">
        <v>133</v>
      </c>
    </row>
    <row r="306" s="13" customFormat="1">
      <c r="A306" s="13"/>
      <c r="B306" s="196"/>
      <c r="C306" s="13"/>
      <c r="D306" s="186" t="s">
        <v>241</v>
      </c>
      <c r="E306" s="197" t="s">
        <v>1</v>
      </c>
      <c r="F306" s="198" t="s">
        <v>1653</v>
      </c>
      <c r="G306" s="13"/>
      <c r="H306" s="199">
        <v>16</v>
      </c>
      <c r="I306" s="200"/>
      <c r="J306" s="13"/>
      <c r="K306" s="13"/>
      <c r="L306" s="196"/>
      <c r="M306" s="201"/>
      <c r="N306" s="202"/>
      <c r="O306" s="202"/>
      <c r="P306" s="202"/>
      <c r="Q306" s="202"/>
      <c r="R306" s="202"/>
      <c r="S306" s="202"/>
      <c r="T306" s="20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7" t="s">
        <v>241</v>
      </c>
      <c r="AU306" s="197" t="s">
        <v>87</v>
      </c>
      <c r="AV306" s="13" t="s">
        <v>89</v>
      </c>
      <c r="AW306" s="13" t="s">
        <v>34</v>
      </c>
      <c r="AX306" s="13" t="s">
        <v>79</v>
      </c>
      <c r="AY306" s="197" t="s">
        <v>133</v>
      </c>
    </row>
    <row r="307" s="14" customFormat="1">
      <c r="A307" s="14"/>
      <c r="B307" s="204"/>
      <c r="C307" s="14"/>
      <c r="D307" s="186" t="s">
        <v>241</v>
      </c>
      <c r="E307" s="205" t="s">
        <v>1</v>
      </c>
      <c r="F307" s="206" t="s">
        <v>245</v>
      </c>
      <c r="G307" s="14"/>
      <c r="H307" s="207">
        <v>43</v>
      </c>
      <c r="I307" s="208"/>
      <c r="J307" s="14"/>
      <c r="K307" s="14"/>
      <c r="L307" s="204"/>
      <c r="M307" s="209"/>
      <c r="N307" s="210"/>
      <c r="O307" s="210"/>
      <c r="P307" s="210"/>
      <c r="Q307" s="210"/>
      <c r="R307" s="210"/>
      <c r="S307" s="210"/>
      <c r="T307" s="21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05" t="s">
        <v>241</v>
      </c>
      <c r="AU307" s="205" t="s">
        <v>87</v>
      </c>
      <c r="AV307" s="14" t="s">
        <v>154</v>
      </c>
      <c r="AW307" s="14" t="s">
        <v>34</v>
      </c>
      <c r="AX307" s="14" t="s">
        <v>87</v>
      </c>
      <c r="AY307" s="205" t="s">
        <v>133</v>
      </c>
    </row>
    <row r="308" s="2" customFormat="1" ht="16.5" customHeight="1">
      <c r="A308" s="37"/>
      <c r="B308" s="171"/>
      <c r="C308" s="172" t="s">
        <v>475</v>
      </c>
      <c r="D308" s="172" t="s">
        <v>136</v>
      </c>
      <c r="E308" s="173" t="s">
        <v>1657</v>
      </c>
      <c r="F308" s="174" t="s">
        <v>1658</v>
      </c>
      <c r="G308" s="175" t="s">
        <v>259</v>
      </c>
      <c r="H308" s="176">
        <v>43</v>
      </c>
      <c r="I308" s="177"/>
      <c r="J308" s="178">
        <f>ROUND(I308*H308,2)</f>
        <v>0</v>
      </c>
      <c r="K308" s="179"/>
      <c r="L308" s="38"/>
      <c r="M308" s="180" t="s">
        <v>1</v>
      </c>
      <c r="N308" s="181" t="s">
        <v>44</v>
      </c>
      <c r="O308" s="76"/>
      <c r="P308" s="182">
        <f>O308*H308</f>
        <v>0</v>
      </c>
      <c r="Q308" s="182">
        <v>0</v>
      </c>
      <c r="R308" s="182">
        <f>Q308*H308</f>
        <v>0</v>
      </c>
      <c r="S308" s="182">
        <v>0</v>
      </c>
      <c r="T308" s="18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4" t="s">
        <v>154</v>
      </c>
      <c r="AT308" s="184" t="s">
        <v>136</v>
      </c>
      <c r="AU308" s="184" t="s">
        <v>87</v>
      </c>
      <c r="AY308" s="18" t="s">
        <v>133</v>
      </c>
      <c r="BE308" s="185">
        <f>IF(N308="základní",J308,0)</f>
        <v>0</v>
      </c>
      <c r="BF308" s="185">
        <f>IF(N308="snížená",J308,0)</f>
        <v>0</v>
      </c>
      <c r="BG308" s="185">
        <f>IF(N308="zákl. přenesená",J308,0)</f>
        <v>0</v>
      </c>
      <c r="BH308" s="185">
        <f>IF(N308="sníž. přenesená",J308,0)</f>
        <v>0</v>
      </c>
      <c r="BI308" s="185">
        <f>IF(N308="nulová",J308,0)</f>
        <v>0</v>
      </c>
      <c r="BJ308" s="18" t="s">
        <v>87</v>
      </c>
      <c r="BK308" s="185">
        <f>ROUND(I308*H308,2)</f>
        <v>0</v>
      </c>
      <c r="BL308" s="18" t="s">
        <v>154</v>
      </c>
      <c r="BM308" s="184" t="s">
        <v>1659</v>
      </c>
    </row>
    <row r="309" s="13" customFormat="1">
      <c r="A309" s="13"/>
      <c r="B309" s="196"/>
      <c r="C309" s="13"/>
      <c r="D309" s="186" t="s">
        <v>241</v>
      </c>
      <c r="E309" s="197" t="s">
        <v>1</v>
      </c>
      <c r="F309" s="198" t="s">
        <v>1652</v>
      </c>
      <c r="G309" s="13"/>
      <c r="H309" s="199">
        <v>27</v>
      </c>
      <c r="I309" s="200"/>
      <c r="J309" s="13"/>
      <c r="K309" s="13"/>
      <c r="L309" s="196"/>
      <c r="M309" s="201"/>
      <c r="N309" s="202"/>
      <c r="O309" s="202"/>
      <c r="P309" s="202"/>
      <c r="Q309" s="202"/>
      <c r="R309" s="202"/>
      <c r="S309" s="202"/>
      <c r="T309" s="20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7" t="s">
        <v>241</v>
      </c>
      <c r="AU309" s="197" t="s">
        <v>87</v>
      </c>
      <c r="AV309" s="13" t="s">
        <v>89</v>
      </c>
      <c r="AW309" s="13" t="s">
        <v>34</v>
      </c>
      <c r="AX309" s="13" t="s">
        <v>79</v>
      </c>
      <c r="AY309" s="197" t="s">
        <v>133</v>
      </c>
    </row>
    <row r="310" s="13" customFormat="1">
      <c r="A310" s="13"/>
      <c r="B310" s="196"/>
      <c r="C310" s="13"/>
      <c r="D310" s="186" t="s">
        <v>241</v>
      </c>
      <c r="E310" s="197" t="s">
        <v>1</v>
      </c>
      <c r="F310" s="198" t="s">
        <v>1653</v>
      </c>
      <c r="G310" s="13"/>
      <c r="H310" s="199">
        <v>16</v>
      </c>
      <c r="I310" s="200"/>
      <c r="J310" s="13"/>
      <c r="K310" s="13"/>
      <c r="L310" s="196"/>
      <c r="M310" s="201"/>
      <c r="N310" s="202"/>
      <c r="O310" s="202"/>
      <c r="P310" s="202"/>
      <c r="Q310" s="202"/>
      <c r="R310" s="202"/>
      <c r="S310" s="202"/>
      <c r="T310" s="20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7" t="s">
        <v>241</v>
      </c>
      <c r="AU310" s="197" t="s">
        <v>87</v>
      </c>
      <c r="AV310" s="13" t="s">
        <v>89</v>
      </c>
      <c r="AW310" s="13" t="s">
        <v>34</v>
      </c>
      <c r="AX310" s="13" t="s">
        <v>79</v>
      </c>
      <c r="AY310" s="197" t="s">
        <v>133</v>
      </c>
    </row>
    <row r="311" s="14" customFormat="1">
      <c r="A311" s="14"/>
      <c r="B311" s="204"/>
      <c r="C311" s="14"/>
      <c r="D311" s="186" t="s">
        <v>241</v>
      </c>
      <c r="E311" s="205" t="s">
        <v>1</v>
      </c>
      <c r="F311" s="206" t="s">
        <v>245</v>
      </c>
      <c r="G311" s="14"/>
      <c r="H311" s="207">
        <v>43</v>
      </c>
      <c r="I311" s="208"/>
      <c r="J311" s="14"/>
      <c r="K311" s="14"/>
      <c r="L311" s="204"/>
      <c r="M311" s="209"/>
      <c r="N311" s="210"/>
      <c r="O311" s="210"/>
      <c r="P311" s="210"/>
      <c r="Q311" s="210"/>
      <c r="R311" s="210"/>
      <c r="S311" s="210"/>
      <c r="T311" s="21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05" t="s">
        <v>241</v>
      </c>
      <c r="AU311" s="205" t="s">
        <v>87</v>
      </c>
      <c r="AV311" s="14" t="s">
        <v>154</v>
      </c>
      <c r="AW311" s="14" t="s">
        <v>34</v>
      </c>
      <c r="AX311" s="14" t="s">
        <v>87</v>
      </c>
      <c r="AY311" s="205" t="s">
        <v>133</v>
      </c>
    </row>
    <row r="312" s="2" customFormat="1" ht="24.15" customHeight="1">
      <c r="A312" s="37"/>
      <c r="B312" s="171"/>
      <c r="C312" s="172" t="s">
        <v>481</v>
      </c>
      <c r="D312" s="172" t="s">
        <v>136</v>
      </c>
      <c r="E312" s="173" t="s">
        <v>1660</v>
      </c>
      <c r="F312" s="174" t="s">
        <v>1661</v>
      </c>
      <c r="G312" s="175" t="s">
        <v>139</v>
      </c>
      <c r="H312" s="176">
        <v>2</v>
      </c>
      <c r="I312" s="177"/>
      <c r="J312" s="178">
        <f>ROUND(I312*H312,2)</f>
        <v>0</v>
      </c>
      <c r="K312" s="179"/>
      <c r="L312" s="38"/>
      <c r="M312" s="180" t="s">
        <v>1</v>
      </c>
      <c r="N312" s="181" t="s">
        <v>44</v>
      </c>
      <c r="O312" s="76"/>
      <c r="P312" s="182">
        <f>O312*H312</f>
        <v>0</v>
      </c>
      <c r="Q312" s="182">
        <v>0</v>
      </c>
      <c r="R312" s="182">
        <f>Q312*H312</f>
        <v>0</v>
      </c>
      <c r="S312" s="182">
        <v>0</v>
      </c>
      <c r="T312" s="18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4" t="s">
        <v>154</v>
      </c>
      <c r="AT312" s="184" t="s">
        <v>136</v>
      </c>
      <c r="AU312" s="184" t="s">
        <v>87</v>
      </c>
      <c r="AY312" s="18" t="s">
        <v>133</v>
      </c>
      <c r="BE312" s="185">
        <f>IF(N312="základní",J312,0)</f>
        <v>0</v>
      </c>
      <c r="BF312" s="185">
        <f>IF(N312="snížená",J312,0)</f>
        <v>0</v>
      </c>
      <c r="BG312" s="185">
        <f>IF(N312="zákl. přenesená",J312,0)</f>
        <v>0</v>
      </c>
      <c r="BH312" s="185">
        <f>IF(N312="sníž. přenesená",J312,0)</f>
        <v>0</v>
      </c>
      <c r="BI312" s="185">
        <f>IF(N312="nulová",J312,0)</f>
        <v>0</v>
      </c>
      <c r="BJ312" s="18" t="s">
        <v>87</v>
      </c>
      <c r="BK312" s="185">
        <f>ROUND(I312*H312,2)</f>
        <v>0</v>
      </c>
      <c r="BL312" s="18" t="s">
        <v>154</v>
      </c>
      <c r="BM312" s="184" t="s">
        <v>1662</v>
      </c>
    </row>
    <row r="313" s="13" customFormat="1">
      <c r="A313" s="13"/>
      <c r="B313" s="196"/>
      <c r="C313" s="13"/>
      <c r="D313" s="186" t="s">
        <v>241</v>
      </c>
      <c r="E313" s="197" t="s">
        <v>1</v>
      </c>
      <c r="F313" s="198" t="s">
        <v>1526</v>
      </c>
      <c r="G313" s="13"/>
      <c r="H313" s="199">
        <v>1</v>
      </c>
      <c r="I313" s="200"/>
      <c r="J313" s="13"/>
      <c r="K313" s="13"/>
      <c r="L313" s="196"/>
      <c r="M313" s="201"/>
      <c r="N313" s="202"/>
      <c r="O313" s="202"/>
      <c r="P313" s="202"/>
      <c r="Q313" s="202"/>
      <c r="R313" s="202"/>
      <c r="S313" s="202"/>
      <c r="T313" s="20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7" t="s">
        <v>241</v>
      </c>
      <c r="AU313" s="197" t="s">
        <v>87</v>
      </c>
      <c r="AV313" s="13" t="s">
        <v>89</v>
      </c>
      <c r="AW313" s="13" t="s">
        <v>34</v>
      </c>
      <c r="AX313" s="13" t="s">
        <v>79</v>
      </c>
      <c r="AY313" s="197" t="s">
        <v>133</v>
      </c>
    </row>
    <row r="314" s="13" customFormat="1">
      <c r="A314" s="13"/>
      <c r="B314" s="196"/>
      <c r="C314" s="13"/>
      <c r="D314" s="186" t="s">
        <v>241</v>
      </c>
      <c r="E314" s="197" t="s">
        <v>1</v>
      </c>
      <c r="F314" s="198" t="s">
        <v>1527</v>
      </c>
      <c r="G314" s="13"/>
      <c r="H314" s="199">
        <v>1</v>
      </c>
      <c r="I314" s="200"/>
      <c r="J314" s="13"/>
      <c r="K314" s="13"/>
      <c r="L314" s="196"/>
      <c r="M314" s="201"/>
      <c r="N314" s="202"/>
      <c r="O314" s="202"/>
      <c r="P314" s="202"/>
      <c r="Q314" s="202"/>
      <c r="R314" s="202"/>
      <c r="S314" s="202"/>
      <c r="T314" s="20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7" t="s">
        <v>241</v>
      </c>
      <c r="AU314" s="197" t="s">
        <v>87</v>
      </c>
      <c r="AV314" s="13" t="s">
        <v>89</v>
      </c>
      <c r="AW314" s="13" t="s">
        <v>34</v>
      </c>
      <c r="AX314" s="13" t="s">
        <v>79</v>
      </c>
      <c r="AY314" s="197" t="s">
        <v>133</v>
      </c>
    </row>
    <row r="315" s="14" customFormat="1">
      <c r="A315" s="14"/>
      <c r="B315" s="204"/>
      <c r="C315" s="14"/>
      <c r="D315" s="186" t="s">
        <v>241</v>
      </c>
      <c r="E315" s="205" t="s">
        <v>1</v>
      </c>
      <c r="F315" s="206" t="s">
        <v>245</v>
      </c>
      <c r="G315" s="14"/>
      <c r="H315" s="207">
        <v>2</v>
      </c>
      <c r="I315" s="208"/>
      <c r="J315" s="14"/>
      <c r="K315" s="14"/>
      <c r="L315" s="204"/>
      <c r="M315" s="209"/>
      <c r="N315" s="210"/>
      <c r="O315" s="210"/>
      <c r="P315" s="210"/>
      <c r="Q315" s="210"/>
      <c r="R315" s="210"/>
      <c r="S315" s="210"/>
      <c r="T315" s="21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05" t="s">
        <v>241</v>
      </c>
      <c r="AU315" s="205" t="s">
        <v>87</v>
      </c>
      <c r="AV315" s="14" t="s">
        <v>154</v>
      </c>
      <c r="AW315" s="14" t="s">
        <v>34</v>
      </c>
      <c r="AX315" s="14" t="s">
        <v>87</v>
      </c>
      <c r="AY315" s="205" t="s">
        <v>133</v>
      </c>
    </row>
    <row r="316" s="2" customFormat="1" ht="21.75" customHeight="1">
      <c r="A316" s="37"/>
      <c r="B316" s="171"/>
      <c r="C316" s="172" t="s">
        <v>486</v>
      </c>
      <c r="D316" s="172" t="s">
        <v>136</v>
      </c>
      <c r="E316" s="173" t="s">
        <v>1663</v>
      </c>
      <c r="F316" s="174" t="s">
        <v>1664</v>
      </c>
      <c r="G316" s="175" t="s">
        <v>139</v>
      </c>
      <c r="H316" s="176">
        <v>2</v>
      </c>
      <c r="I316" s="177"/>
      <c r="J316" s="178">
        <f>ROUND(I316*H316,2)</f>
        <v>0</v>
      </c>
      <c r="K316" s="179"/>
      <c r="L316" s="38"/>
      <c r="M316" s="180" t="s">
        <v>1</v>
      </c>
      <c r="N316" s="181" t="s">
        <v>44</v>
      </c>
      <c r="O316" s="76"/>
      <c r="P316" s="182">
        <f>O316*H316</f>
        <v>0</v>
      </c>
      <c r="Q316" s="182">
        <v>0</v>
      </c>
      <c r="R316" s="182">
        <f>Q316*H316</f>
        <v>0</v>
      </c>
      <c r="S316" s="182">
        <v>0</v>
      </c>
      <c r="T316" s="18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4" t="s">
        <v>154</v>
      </c>
      <c r="AT316" s="184" t="s">
        <v>136</v>
      </c>
      <c r="AU316" s="184" t="s">
        <v>87</v>
      </c>
      <c r="AY316" s="18" t="s">
        <v>133</v>
      </c>
      <c r="BE316" s="185">
        <f>IF(N316="základní",J316,0)</f>
        <v>0</v>
      </c>
      <c r="BF316" s="185">
        <f>IF(N316="snížená",J316,0)</f>
        <v>0</v>
      </c>
      <c r="BG316" s="185">
        <f>IF(N316="zákl. přenesená",J316,0)</f>
        <v>0</v>
      </c>
      <c r="BH316" s="185">
        <f>IF(N316="sníž. přenesená",J316,0)</f>
        <v>0</v>
      </c>
      <c r="BI316" s="185">
        <f>IF(N316="nulová",J316,0)</f>
        <v>0</v>
      </c>
      <c r="BJ316" s="18" t="s">
        <v>87</v>
      </c>
      <c r="BK316" s="185">
        <f>ROUND(I316*H316,2)</f>
        <v>0</v>
      </c>
      <c r="BL316" s="18" t="s">
        <v>154</v>
      </c>
      <c r="BM316" s="184" t="s">
        <v>1665</v>
      </c>
    </row>
    <row r="317" s="13" customFormat="1">
      <c r="A317" s="13"/>
      <c r="B317" s="196"/>
      <c r="C317" s="13"/>
      <c r="D317" s="186" t="s">
        <v>241</v>
      </c>
      <c r="E317" s="197" t="s">
        <v>1</v>
      </c>
      <c r="F317" s="198" t="s">
        <v>1526</v>
      </c>
      <c r="G317" s="13"/>
      <c r="H317" s="199">
        <v>1</v>
      </c>
      <c r="I317" s="200"/>
      <c r="J317" s="13"/>
      <c r="K317" s="13"/>
      <c r="L317" s="196"/>
      <c r="M317" s="201"/>
      <c r="N317" s="202"/>
      <c r="O317" s="202"/>
      <c r="P317" s="202"/>
      <c r="Q317" s="202"/>
      <c r="R317" s="202"/>
      <c r="S317" s="202"/>
      <c r="T317" s="20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7" t="s">
        <v>241</v>
      </c>
      <c r="AU317" s="197" t="s">
        <v>87</v>
      </c>
      <c r="AV317" s="13" t="s">
        <v>89</v>
      </c>
      <c r="AW317" s="13" t="s">
        <v>34</v>
      </c>
      <c r="AX317" s="13" t="s">
        <v>79</v>
      </c>
      <c r="AY317" s="197" t="s">
        <v>133</v>
      </c>
    </row>
    <row r="318" s="13" customFormat="1">
      <c r="A318" s="13"/>
      <c r="B318" s="196"/>
      <c r="C318" s="13"/>
      <c r="D318" s="186" t="s">
        <v>241</v>
      </c>
      <c r="E318" s="197" t="s">
        <v>1</v>
      </c>
      <c r="F318" s="198" t="s">
        <v>1527</v>
      </c>
      <c r="G318" s="13"/>
      <c r="H318" s="199">
        <v>1</v>
      </c>
      <c r="I318" s="200"/>
      <c r="J318" s="13"/>
      <c r="K318" s="13"/>
      <c r="L318" s="196"/>
      <c r="M318" s="201"/>
      <c r="N318" s="202"/>
      <c r="O318" s="202"/>
      <c r="P318" s="202"/>
      <c r="Q318" s="202"/>
      <c r="R318" s="202"/>
      <c r="S318" s="202"/>
      <c r="T318" s="20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7" t="s">
        <v>241</v>
      </c>
      <c r="AU318" s="197" t="s">
        <v>87</v>
      </c>
      <c r="AV318" s="13" t="s">
        <v>89</v>
      </c>
      <c r="AW318" s="13" t="s">
        <v>34</v>
      </c>
      <c r="AX318" s="13" t="s">
        <v>79</v>
      </c>
      <c r="AY318" s="197" t="s">
        <v>133</v>
      </c>
    </row>
    <row r="319" s="14" customFormat="1">
      <c r="A319" s="14"/>
      <c r="B319" s="204"/>
      <c r="C319" s="14"/>
      <c r="D319" s="186" t="s">
        <v>241</v>
      </c>
      <c r="E319" s="205" t="s">
        <v>1</v>
      </c>
      <c r="F319" s="206" t="s">
        <v>245</v>
      </c>
      <c r="G319" s="14"/>
      <c r="H319" s="207">
        <v>2</v>
      </c>
      <c r="I319" s="208"/>
      <c r="J319" s="14"/>
      <c r="K319" s="14"/>
      <c r="L319" s="204"/>
      <c r="M319" s="209"/>
      <c r="N319" s="210"/>
      <c r="O319" s="210"/>
      <c r="P319" s="210"/>
      <c r="Q319" s="210"/>
      <c r="R319" s="210"/>
      <c r="S319" s="210"/>
      <c r="T319" s="21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05" t="s">
        <v>241</v>
      </c>
      <c r="AU319" s="205" t="s">
        <v>87</v>
      </c>
      <c r="AV319" s="14" t="s">
        <v>154</v>
      </c>
      <c r="AW319" s="14" t="s">
        <v>34</v>
      </c>
      <c r="AX319" s="14" t="s">
        <v>87</v>
      </c>
      <c r="AY319" s="205" t="s">
        <v>133</v>
      </c>
    </row>
    <row r="320" s="2" customFormat="1" ht="21.75" customHeight="1">
      <c r="A320" s="37"/>
      <c r="B320" s="171"/>
      <c r="C320" s="172" t="s">
        <v>491</v>
      </c>
      <c r="D320" s="172" t="s">
        <v>136</v>
      </c>
      <c r="E320" s="173" t="s">
        <v>1666</v>
      </c>
      <c r="F320" s="174" t="s">
        <v>1667</v>
      </c>
      <c r="G320" s="175" t="s">
        <v>259</v>
      </c>
      <c r="H320" s="176">
        <v>43</v>
      </c>
      <c r="I320" s="177"/>
      <c r="J320" s="178">
        <f>ROUND(I320*H320,2)</f>
        <v>0</v>
      </c>
      <c r="K320" s="179"/>
      <c r="L320" s="38"/>
      <c r="M320" s="180" t="s">
        <v>1</v>
      </c>
      <c r="N320" s="181" t="s">
        <v>44</v>
      </c>
      <c r="O320" s="76"/>
      <c r="P320" s="182">
        <f>O320*H320</f>
        <v>0</v>
      </c>
      <c r="Q320" s="182">
        <v>0</v>
      </c>
      <c r="R320" s="182">
        <f>Q320*H320</f>
        <v>0</v>
      </c>
      <c r="S320" s="182">
        <v>0</v>
      </c>
      <c r="T320" s="183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4" t="s">
        <v>154</v>
      </c>
      <c r="AT320" s="184" t="s">
        <v>136</v>
      </c>
      <c r="AU320" s="184" t="s">
        <v>87</v>
      </c>
      <c r="AY320" s="18" t="s">
        <v>133</v>
      </c>
      <c r="BE320" s="185">
        <f>IF(N320="základní",J320,0)</f>
        <v>0</v>
      </c>
      <c r="BF320" s="185">
        <f>IF(N320="snížená",J320,0)</f>
        <v>0</v>
      </c>
      <c r="BG320" s="185">
        <f>IF(N320="zákl. přenesená",J320,0)</f>
        <v>0</v>
      </c>
      <c r="BH320" s="185">
        <f>IF(N320="sníž. přenesená",J320,0)</f>
        <v>0</v>
      </c>
      <c r="BI320" s="185">
        <f>IF(N320="nulová",J320,0)</f>
        <v>0</v>
      </c>
      <c r="BJ320" s="18" t="s">
        <v>87</v>
      </c>
      <c r="BK320" s="185">
        <f>ROUND(I320*H320,2)</f>
        <v>0</v>
      </c>
      <c r="BL320" s="18" t="s">
        <v>154</v>
      </c>
      <c r="BM320" s="184" t="s">
        <v>1668</v>
      </c>
    </row>
    <row r="321" s="13" customFormat="1">
      <c r="A321" s="13"/>
      <c r="B321" s="196"/>
      <c r="C321" s="13"/>
      <c r="D321" s="186" t="s">
        <v>241</v>
      </c>
      <c r="E321" s="197" t="s">
        <v>1</v>
      </c>
      <c r="F321" s="198" t="s">
        <v>1652</v>
      </c>
      <c r="G321" s="13"/>
      <c r="H321" s="199">
        <v>27</v>
      </c>
      <c r="I321" s="200"/>
      <c r="J321" s="13"/>
      <c r="K321" s="13"/>
      <c r="L321" s="196"/>
      <c r="M321" s="201"/>
      <c r="N321" s="202"/>
      <c r="O321" s="202"/>
      <c r="P321" s="202"/>
      <c r="Q321" s="202"/>
      <c r="R321" s="202"/>
      <c r="S321" s="202"/>
      <c r="T321" s="20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7" t="s">
        <v>241</v>
      </c>
      <c r="AU321" s="197" t="s">
        <v>87</v>
      </c>
      <c r="AV321" s="13" t="s">
        <v>89</v>
      </c>
      <c r="AW321" s="13" t="s">
        <v>34</v>
      </c>
      <c r="AX321" s="13" t="s">
        <v>79</v>
      </c>
      <c r="AY321" s="197" t="s">
        <v>133</v>
      </c>
    </row>
    <row r="322" s="13" customFormat="1">
      <c r="A322" s="13"/>
      <c r="B322" s="196"/>
      <c r="C322" s="13"/>
      <c r="D322" s="186" t="s">
        <v>241</v>
      </c>
      <c r="E322" s="197" t="s">
        <v>1</v>
      </c>
      <c r="F322" s="198" t="s">
        <v>1653</v>
      </c>
      <c r="G322" s="13"/>
      <c r="H322" s="199">
        <v>16</v>
      </c>
      <c r="I322" s="200"/>
      <c r="J322" s="13"/>
      <c r="K322" s="13"/>
      <c r="L322" s="196"/>
      <c r="M322" s="201"/>
      <c r="N322" s="202"/>
      <c r="O322" s="202"/>
      <c r="P322" s="202"/>
      <c r="Q322" s="202"/>
      <c r="R322" s="202"/>
      <c r="S322" s="202"/>
      <c r="T322" s="20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7" t="s">
        <v>241</v>
      </c>
      <c r="AU322" s="197" t="s">
        <v>87</v>
      </c>
      <c r="AV322" s="13" t="s">
        <v>89</v>
      </c>
      <c r="AW322" s="13" t="s">
        <v>34</v>
      </c>
      <c r="AX322" s="13" t="s">
        <v>79</v>
      </c>
      <c r="AY322" s="197" t="s">
        <v>133</v>
      </c>
    </row>
    <row r="323" s="14" customFormat="1">
      <c r="A323" s="14"/>
      <c r="B323" s="204"/>
      <c r="C323" s="14"/>
      <c r="D323" s="186" t="s">
        <v>241</v>
      </c>
      <c r="E323" s="205" t="s">
        <v>1</v>
      </c>
      <c r="F323" s="206" t="s">
        <v>245</v>
      </c>
      <c r="G323" s="14"/>
      <c r="H323" s="207">
        <v>43</v>
      </c>
      <c r="I323" s="208"/>
      <c r="J323" s="14"/>
      <c r="K323" s="14"/>
      <c r="L323" s="204"/>
      <c r="M323" s="209"/>
      <c r="N323" s="210"/>
      <c r="O323" s="210"/>
      <c r="P323" s="210"/>
      <c r="Q323" s="210"/>
      <c r="R323" s="210"/>
      <c r="S323" s="210"/>
      <c r="T323" s="21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05" t="s">
        <v>241</v>
      </c>
      <c r="AU323" s="205" t="s">
        <v>87</v>
      </c>
      <c r="AV323" s="14" t="s">
        <v>154</v>
      </c>
      <c r="AW323" s="14" t="s">
        <v>34</v>
      </c>
      <c r="AX323" s="14" t="s">
        <v>87</v>
      </c>
      <c r="AY323" s="205" t="s">
        <v>133</v>
      </c>
    </row>
    <row r="324" s="2" customFormat="1" ht="16.5" customHeight="1">
      <c r="A324" s="37"/>
      <c r="B324" s="171"/>
      <c r="C324" s="172" t="s">
        <v>497</v>
      </c>
      <c r="D324" s="172" t="s">
        <v>136</v>
      </c>
      <c r="E324" s="173" t="s">
        <v>1669</v>
      </c>
      <c r="F324" s="174" t="s">
        <v>1670</v>
      </c>
      <c r="G324" s="175" t="s">
        <v>139</v>
      </c>
      <c r="H324" s="176">
        <v>2</v>
      </c>
      <c r="I324" s="177"/>
      <c r="J324" s="178">
        <f>ROUND(I324*H324,2)</f>
        <v>0</v>
      </c>
      <c r="K324" s="179"/>
      <c r="L324" s="38"/>
      <c r="M324" s="180" t="s">
        <v>1</v>
      </c>
      <c r="N324" s="181" t="s">
        <v>44</v>
      </c>
      <c r="O324" s="76"/>
      <c r="P324" s="182">
        <f>O324*H324</f>
        <v>0</v>
      </c>
      <c r="Q324" s="182">
        <v>0</v>
      </c>
      <c r="R324" s="182">
        <f>Q324*H324</f>
        <v>0</v>
      </c>
      <c r="S324" s="182">
        <v>0</v>
      </c>
      <c r="T324" s="183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84" t="s">
        <v>154</v>
      </c>
      <c r="AT324" s="184" t="s">
        <v>136</v>
      </c>
      <c r="AU324" s="184" t="s">
        <v>87</v>
      </c>
      <c r="AY324" s="18" t="s">
        <v>133</v>
      </c>
      <c r="BE324" s="185">
        <f>IF(N324="základní",J324,0)</f>
        <v>0</v>
      </c>
      <c r="BF324" s="185">
        <f>IF(N324="snížená",J324,0)</f>
        <v>0</v>
      </c>
      <c r="BG324" s="185">
        <f>IF(N324="zákl. přenesená",J324,0)</f>
        <v>0</v>
      </c>
      <c r="BH324" s="185">
        <f>IF(N324="sníž. přenesená",J324,0)</f>
        <v>0</v>
      </c>
      <c r="BI324" s="185">
        <f>IF(N324="nulová",J324,0)</f>
        <v>0</v>
      </c>
      <c r="BJ324" s="18" t="s">
        <v>87</v>
      </c>
      <c r="BK324" s="185">
        <f>ROUND(I324*H324,2)</f>
        <v>0</v>
      </c>
      <c r="BL324" s="18" t="s">
        <v>154</v>
      </c>
      <c r="BM324" s="184" t="s">
        <v>1671</v>
      </c>
    </row>
    <row r="325" s="13" customFormat="1">
      <c r="A325" s="13"/>
      <c r="B325" s="196"/>
      <c r="C325" s="13"/>
      <c r="D325" s="186" t="s">
        <v>241</v>
      </c>
      <c r="E325" s="197" t="s">
        <v>1</v>
      </c>
      <c r="F325" s="198" t="s">
        <v>1526</v>
      </c>
      <c r="G325" s="13"/>
      <c r="H325" s="199">
        <v>1</v>
      </c>
      <c r="I325" s="200"/>
      <c r="J325" s="13"/>
      <c r="K325" s="13"/>
      <c r="L325" s="196"/>
      <c r="M325" s="201"/>
      <c r="N325" s="202"/>
      <c r="O325" s="202"/>
      <c r="P325" s="202"/>
      <c r="Q325" s="202"/>
      <c r="R325" s="202"/>
      <c r="S325" s="202"/>
      <c r="T325" s="20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7" t="s">
        <v>241</v>
      </c>
      <c r="AU325" s="197" t="s">
        <v>87</v>
      </c>
      <c r="AV325" s="13" t="s">
        <v>89</v>
      </c>
      <c r="AW325" s="13" t="s">
        <v>34</v>
      </c>
      <c r="AX325" s="13" t="s">
        <v>79</v>
      </c>
      <c r="AY325" s="197" t="s">
        <v>133</v>
      </c>
    </row>
    <row r="326" s="13" customFormat="1">
      <c r="A326" s="13"/>
      <c r="B326" s="196"/>
      <c r="C326" s="13"/>
      <c r="D326" s="186" t="s">
        <v>241</v>
      </c>
      <c r="E326" s="197" t="s">
        <v>1</v>
      </c>
      <c r="F326" s="198" t="s">
        <v>1527</v>
      </c>
      <c r="G326" s="13"/>
      <c r="H326" s="199">
        <v>1</v>
      </c>
      <c r="I326" s="200"/>
      <c r="J326" s="13"/>
      <c r="K326" s="13"/>
      <c r="L326" s="196"/>
      <c r="M326" s="201"/>
      <c r="N326" s="202"/>
      <c r="O326" s="202"/>
      <c r="P326" s="202"/>
      <c r="Q326" s="202"/>
      <c r="R326" s="202"/>
      <c r="S326" s="202"/>
      <c r="T326" s="20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7" t="s">
        <v>241</v>
      </c>
      <c r="AU326" s="197" t="s">
        <v>87</v>
      </c>
      <c r="AV326" s="13" t="s">
        <v>89</v>
      </c>
      <c r="AW326" s="13" t="s">
        <v>34</v>
      </c>
      <c r="AX326" s="13" t="s">
        <v>79</v>
      </c>
      <c r="AY326" s="197" t="s">
        <v>133</v>
      </c>
    </row>
    <row r="327" s="14" customFormat="1">
      <c r="A327" s="14"/>
      <c r="B327" s="204"/>
      <c r="C327" s="14"/>
      <c r="D327" s="186" t="s">
        <v>241</v>
      </c>
      <c r="E327" s="205" t="s">
        <v>1</v>
      </c>
      <c r="F327" s="206" t="s">
        <v>245</v>
      </c>
      <c r="G327" s="14"/>
      <c r="H327" s="207">
        <v>2</v>
      </c>
      <c r="I327" s="208"/>
      <c r="J327" s="14"/>
      <c r="K327" s="14"/>
      <c r="L327" s="204"/>
      <c r="M327" s="209"/>
      <c r="N327" s="210"/>
      <c r="O327" s="210"/>
      <c r="P327" s="210"/>
      <c r="Q327" s="210"/>
      <c r="R327" s="210"/>
      <c r="S327" s="210"/>
      <c r="T327" s="21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05" t="s">
        <v>241</v>
      </c>
      <c r="AU327" s="205" t="s">
        <v>87</v>
      </c>
      <c r="AV327" s="14" t="s">
        <v>154</v>
      </c>
      <c r="AW327" s="14" t="s">
        <v>34</v>
      </c>
      <c r="AX327" s="14" t="s">
        <v>87</v>
      </c>
      <c r="AY327" s="205" t="s">
        <v>133</v>
      </c>
    </row>
    <row r="328" s="2" customFormat="1" ht="24.15" customHeight="1">
      <c r="A328" s="37"/>
      <c r="B328" s="171"/>
      <c r="C328" s="172" t="s">
        <v>502</v>
      </c>
      <c r="D328" s="172" t="s">
        <v>136</v>
      </c>
      <c r="E328" s="173" t="s">
        <v>1672</v>
      </c>
      <c r="F328" s="174" t="s">
        <v>1673</v>
      </c>
      <c r="G328" s="175" t="s">
        <v>1392</v>
      </c>
      <c r="H328" s="176">
        <v>18</v>
      </c>
      <c r="I328" s="177"/>
      <c r="J328" s="178">
        <f>ROUND(I328*H328,2)</f>
        <v>0</v>
      </c>
      <c r="K328" s="179"/>
      <c r="L328" s="38"/>
      <c r="M328" s="180" t="s">
        <v>1</v>
      </c>
      <c r="N328" s="181" t="s">
        <v>44</v>
      </c>
      <c r="O328" s="76"/>
      <c r="P328" s="182">
        <f>O328*H328</f>
        <v>0</v>
      </c>
      <c r="Q328" s="182">
        <v>0</v>
      </c>
      <c r="R328" s="182">
        <f>Q328*H328</f>
        <v>0</v>
      </c>
      <c r="S328" s="182">
        <v>0</v>
      </c>
      <c r="T328" s="183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84" t="s">
        <v>154</v>
      </c>
      <c r="AT328" s="184" t="s">
        <v>136</v>
      </c>
      <c r="AU328" s="184" t="s">
        <v>87</v>
      </c>
      <c r="AY328" s="18" t="s">
        <v>133</v>
      </c>
      <c r="BE328" s="185">
        <f>IF(N328="základní",J328,0)</f>
        <v>0</v>
      </c>
      <c r="BF328" s="185">
        <f>IF(N328="snížená",J328,0)</f>
        <v>0</v>
      </c>
      <c r="BG328" s="185">
        <f>IF(N328="zákl. přenesená",J328,0)</f>
        <v>0</v>
      </c>
      <c r="BH328" s="185">
        <f>IF(N328="sníž. přenesená",J328,0)</f>
        <v>0</v>
      </c>
      <c r="BI328" s="185">
        <f>IF(N328="nulová",J328,0)</f>
        <v>0</v>
      </c>
      <c r="BJ328" s="18" t="s">
        <v>87</v>
      </c>
      <c r="BK328" s="185">
        <f>ROUND(I328*H328,2)</f>
        <v>0</v>
      </c>
      <c r="BL328" s="18" t="s">
        <v>154</v>
      </c>
      <c r="BM328" s="184" t="s">
        <v>1674</v>
      </c>
    </row>
    <row r="329" s="13" customFormat="1">
      <c r="A329" s="13"/>
      <c r="B329" s="196"/>
      <c r="C329" s="13"/>
      <c r="D329" s="186" t="s">
        <v>241</v>
      </c>
      <c r="E329" s="197" t="s">
        <v>1</v>
      </c>
      <c r="F329" s="198" t="s">
        <v>1640</v>
      </c>
      <c r="G329" s="13"/>
      <c r="H329" s="199">
        <v>10</v>
      </c>
      <c r="I329" s="200"/>
      <c r="J329" s="13"/>
      <c r="K329" s="13"/>
      <c r="L329" s="196"/>
      <c r="M329" s="201"/>
      <c r="N329" s="202"/>
      <c r="O329" s="202"/>
      <c r="P329" s="202"/>
      <c r="Q329" s="202"/>
      <c r="R329" s="202"/>
      <c r="S329" s="202"/>
      <c r="T329" s="20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7" t="s">
        <v>241</v>
      </c>
      <c r="AU329" s="197" t="s">
        <v>87</v>
      </c>
      <c r="AV329" s="13" t="s">
        <v>89</v>
      </c>
      <c r="AW329" s="13" t="s">
        <v>34</v>
      </c>
      <c r="AX329" s="13" t="s">
        <v>79</v>
      </c>
      <c r="AY329" s="197" t="s">
        <v>133</v>
      </c>
    </row>
    <row r="330" s="13" customFormat="1">
      <c r="A330" s="13"/>
      <c r="B330" s="196"/>
      <c r="C330" s="13"/>
      <c r="D330" s="186" t="s">
        <v>241</v>
      </c>
      <c r="E330" s="197" t="s">
        <v>1</v>
      </c>
      <c r="F330" s="198" t="s">
        <v>1641</v>
      </c>
      <c r="G330" s="13"/>
      <c r="H330" s="199">
        <v>8</v>
      </c>
      <c r="I330" s="200"/>
      <c r="J330" s="13"/>
      <c r="K330" s="13"/>
      <c r="L330" s="196"/>
      <c r="M330" s="201"/>
      <c r="N330" s="202"/>
      <c r="O330" s="202"/>
      <c r="P330" s="202"/>
      <c r="Q330" s="202"/>
      <c r="R330" s="202"/>
      <c r="S330" s="202"/>
      <c r="T330" s="20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7" t="s">
        <v>241</v>
      </c>
      <c r="AU330" s="197" t="s">
        <v>87</v>
      </c>
      <c r="AV330" s="13" t="s">
        <v>89</v>
      </c>
      <c r="AW330" s="13" t="s">
        <v>34</v>
      </c>
      <c r="AX330" s="13" t="s">
        <v>79</v>
      </c>
      <c r="AY330" s="197" t="s">
        <v>133</v>
      </c>
    </row>
    <row r="331" s="14" customFormat="1">
      <c r="A331" s="14"/>
      <c r="B331" s="204"/>
      <c r="C331" s="14"/>
      <c r="D331" s="186" t="s">
        <v>241</v>
      </c>
      <c r="E331" s="205" t="s">
        <v>1</v>
      </c>
      <c r="F331" s="206" t="s">
        <v>245</v>
      </c>
      <c r="G331" s="14"/>
      <c r="H331" s="207">
        <v>18</v>
      </c>
      <c r="I331" s="208"/>
      <c r="J331" s="14"/>
      <c r="K331" s="14"/>
      <c r="L331" s="204"/>
      <c r="M331" s="230"/>
      <c r="N331" s="231"/>
      <c r="O331" s="231"/>
      <c r="P331" s="231"/>
      <c r="Q331" s="231"/>
      <c r="R331" s="231"/>
      <c r="S331" s="231"/>
      <c r="T331" s="23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05" t="s">
        <v>241</v>
      </c>
      <c r="AU331" s="205" t="s">
        <v>87</v>
      </c>
      <c r="AV331" s="14" t="s">
        <v>154</v>
      </c>
      <c r="AW331" s="14" t="s">
        <v>34</v>
      </c>
      <c r="AX331" s="14" t="s">
        <v>87</v>
      </c>
      <c r="AY331" s="205" t="s">
        <v>133</v>
      </c>
    </row>
    <row r="332" s="2" customFormat="1" ht="6.96" customHeight="1">
      <c r="A332" s="37"/>
      <c r="B332" s="59"/>
      <c r="C332" s="60"/>
      <c r="D332" s="60"/>
      <c r="E332" s="60"/>
      <c r="F332" s="60"/>
      <c r="G332" s="60"/>
      <c r="H332" s="60"/>
      <c r="I332" s="60"/>
      <c r="J332" s="60"/>
      <c r="K332" s="60"/>
      <c r="L332" s="38"/>
      <c r="M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</row>
  </sheetData>
  <autoFilter ref="C122:K33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9"/>
      <c r="C3" s="20"/>
      <c r="D3" s="20"/>
      <c r="E3" s="20"/>
      <c r="F3" s="20"/>
      <c r="G3" s="20"/>
      <c r="H3" s="21"/>
    </row>
    <row r="4" s="1" customFormat="1" ht="24.96" customHeight="1">
      <c r="B4" s="21"/>
      <c r="C4" s="22" t="s">
        <v>1675</v>
      </c>
      <c r="H4" s="21"/>
    </row>
    <row r="5" s="1" customFormat="1" ht="12" customHeight="1">
      <c r="B5" s="21"/>
      <c r="C5" s="25" t="s">
        <v>13</v>
      </c>
      <c r="D5" s="35" t="s">
        <v>14</v>
      </c>
      <c r="E5" s="1"/>
      <c r="F5" s="1"/>
      <c r="H5" s="21"/>
    </row>
    <row r="6" s="1" customFormat="1" ht="36.96" customHeight="1">
      <c r="B6" s="21"/>
      <c r="C6" s="28" t="s">
        <v>16</v>
      </c>
      <c r="D6" s="29" t="s">
        <v>17</v>
      </c>
      <c r="E6" s="1"/>
      <c r="F6" s="1"/>
      <c r="H6" s="21"/>
    </row>
    <row r="7" s="1" customFormat="1" ht="16.5" customHeight="1">
      <c r="B7" s="21"/>
      <c r="C7" s="31" t="s">
        <v>22</v>
      </c>
      <c r="D7" s="68" t="str">
        <f>'Rekapitulace stavby'!AN8</f>
        <v>15. 4. 2025</v>
      </c>
      <c r="H7" s="21"/>
    </row>
    <row r="8" s="2" customFormat="1" ht="10.8" customHeight="1">
      <c r="A8" s="37"/>
      <c r="B8" s="38"/>
      <c r="C8" s="37"/>
      <c r="D8" s="37"/>
      <c r="E8" s="37"/>
      <c r="F8" s="37"/>
      <c r="G8" s="37"/>
      <c r="H8" s="38"/>
    </row>
    <row r="9" s="11" customFormat="1" ht="29.28" customHeight="1">
      <c r="A9" s="147"/>
      <c r="B9" s="148"/>
      <c r="C9" s="149" t="s">
        <v>60</v>
      </c>
      <c r="D9" s="150" t="s">
        <v>61</v>
      </c>
      <c r="E9" s="150" t="s">
        <v>120</v>
      </c>
      <c r="F9" s="151" t="s">
        <v>1676</v>
      </c>
      <c r="G9" s="147"/>
      <c r="H9" s="148"/>
    </row>
    <row r="10" s="2" customFormat="1" ht="26.4" customHeight="1">
      <c r="A10" s="37"/>
      <c r="B10" s="38"/>
      <c r="C10" s="237" t="s">
        <v>90</v>
      </c>
      <c r="D10" s="237" t="s">
        <v>91</v>
      </c>
      <c r="E10" s="37"/>
      <c r="F10" s="37"/>
      <c r="G10" s="37"/>
      <c r="H10" s="38"/>
    </row>
    <row r="11" s="2" customFormat="1" ht="16.8" customHeight="1">
      <c r="A11" s="37"/>
      <c r="B11" s="38"/>
      <c r="C11" s="238" t="s">
        <v>1677</v>
      </c>
      <c r="D11" s="239" t="s">
        <v>1678</v>
      </c>
      <c r="E11" s="240" t="s">
        <v>239</v>
      </c>
      <c r="F11" s="241">
        <v>65.799999999999997</v>
      </c>
      <c r="G11" s="37"/>
      <c r="H11" s="38"/>
    </row>
    <row r="12" s="2" customFormat="1" ht="16.8" customHeight="1">
      <c r="A12" s="37"/>
      <c r="B12" s="38"/>
      <c r="C12" s="242" t="s">
        <v>1</v>
      </c>
      <c r="D12" s="242" t="s">
        <v>1679</v>
      </c>
      <c r="E12" s="18" t="s">
        <v>1</v>
      </c>
      <c r="F12" s="243">
        <v>65.799999999999997</v>
      </c>
      <c r="G12" s="37"/>
      <c r="H12" s="38"/>
    </row>
    <row r="13" s="2" customFormat="1" ht="7.44" customHeight="1">
      <c r="A13" s="37"/>
      <c r="B13" s="59"/>
      <c r="C13" s="60"/>
      <c r="D13" s="60"/>
      <c r="E13" s="60"/>
      <c r="F13" s="60"/>
      <c r="G13" s="60"/>
      <c r="H13" s="38"/>
    </row>
    <row r="14" s="2" customFormat="1">
      <c r="A14" s="37"/>
      <c r="B14" s="37"/>
      <c r="C14" s="37"/>
      <c r="D14" s="37"/>
      <c r="E14" s="37"/>
      <c r="F14" s="37"/>
      <c r="G14" s="37"/>
      <c r="H14" s="37"/>
    </row>
  </sheetData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Jindra</dc:creator>
  <cp:lastModifiedBy>Martin Jindra</cp:lastModifiedBy>
  <dcterms:created xsi:type="dcterms:W3CDTF">2025-04-15T10:19:56Z</dcterms:created>
  <dcterms:modified xsi:type="dcterms:W3CDTF">2025-04-15T10:20:00Z</dcterms:modified>
</cp:coreProperties>
</file>